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2.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drawings/drawing14.xml" ContentType="application/vnd.openxmlformats-officedocument.drawing+xml"/>
  <Override PartName="/xl/comments3.xml" ContentType="application/vnd.openxmlformats-officedocument.spreadsheetml.comments+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3"/>
  <workbookPr filterPrivacy="1" codeName="ThisWorkbook" defaultThemeVersion="124226"/>
  <xr:revisionPtr revIDLastSave="0" documentId="13_ncr:1_{D9B576FD-DE24-4A48-850D-663A9CD410D4}" xr6:coauthVersionLast="36" xr6:coauthVersionMax="36" xr10:uidLastSave="{00000000-0000-0000-0000-000000000000}"/>
  <workbookProtection workbookAlgorithmName="SHA-512" workbookHashValue="GRBW+p0codvSzJL2s8IuAA+FVvVD62vHYZu6zoQYQFyy1/m62J6BSwlTeKM0uIZB9bgyM7NXCANhyVyW/CI39Q==" workbookSaltValue="Rc8BrRjqTf+r9TMdcSqfSA==" workbookSpinCount="100000" lockStructure="1"/>
  <bookViews>
    <workbookView xWindow="0" yWindow="0" windowWidth="23040" windowHeight="8244" tabRatio="897" xr2:uid="{F1085EBB-77C9-4A19-A1EE-916A26B3BCE8}"/>
  </bookViews>
  <sheets>
    <sheet name="記載例(合計)" sheetId="10" r:id="rId1"/>
    <sheet name="記載例(太陽光)" sheetId="11" r:id="rId2"/>
    <sheet name="記載例(風力)" sheetId="12" r:id="rId3"/>
    <sheet name="記載例(水力)" sheetId="13" r:id="rId4"/>
    <sheet name="合計" sheetId="9" r:id="rId5"/>
    <sheet name="入力シート(太陽光)" sheetId="18" r:id="rId6"/>
    <sheet name="入力シート(風力)" sheetId="19" r:id="rId7"/>
    <sheet name="入力シート(水力)" sheetId="20" r:id="rId8"/>
    <sheet name="webにUP時は非表示にする⇒" sheetId="17" state="hidden" r:id="rId9"/>
    <sheet name="入力(太陽光)" sheetId="1" state="hidden" r:id="rId10"/>
    <sheet name="入力(風力)" sheetId="7" state="hidden" r:id="rId11"/>
    <sheet name="入力(水力)" sheetId="8" state="hidden" r:id="rId12"/>
    <sheet name="計算用(太陽光)" sheetId="2" state="hidden" r:id="rId13"/>
    <sheet name="計算用(風力)" sheetId="5" state="hidden" r:id="rId14"/>
    <sheet name="計算用(水力)" sheetId="6" state="hidden" r:id="rId15"/>
    <sheet name="計算用(記載例太陽光)" sheetId="14" state="hidden" r:id="rId16"/>
    <sheet name="計算用(記載例風力)" sheetId="15" state="hidden" r:id="rId17"/>
    <sheet name="計算用(記載例水力)" sheetId="16" state="hidden" r:id="rId18"/>
  </sheets>
  <calcPr calcId="191029"/>
</workbook>
</file>

<file path=xl/calcChain.xml><?xml version="1.0" encoding="utf-8"?>
<calcChain xmlns="http://schemas.openxmlformats.org/spreadsheetml/2006/main">
  <c r="R23" i="20" l="1"/>
  <c r="R23" i="19"/>
  <c r="R23" i="18"/>
  <c r="B83" i="16" l="1"/>
  <c r="B83" i="15"/>
  <c r="B83" i="14"/>
  <c r="E16" i="13" l="1"/>
  <c r="R81" i="16"/>
  <c r="E26" i="13" s="1"/>
  <c r="E16" i="12"/>
  <c r="R81" i="15"/>
  <c r="E26" i="12" s="1"/>
  <c r="B81" i="14"/>
  <c r="E21" i="11" s="1"/>
  <c r="R81" i="14"/>
  <c r="E26" i="11" s="1"/>
  <c r="B81" i="15"/>
  <c r="E21" i="12" s="1"/>
  <c r="E16" i="11"/>
  <c r="B81" i="16"/>
  <c r="E21" i="13" s="1"/>
  <c r="E12" i="8"/>
  <c r="E12" i="7"/>
  <c r="E12" i="1"/>
  <c r="E14" i="8"/>
  <c r="E14" i="7"/>
  <c r="E13" i="18" l="1"/>
  <c r="E13" i="1" s="1"/>
  <c r="B83" i="2" s="1"/>
  <c r="E16" i="18" l="1"/>
  <c r="E16" i="1"/>
  <c r="E14" i="1"/>
  <c r="P23" i="8"/>
  <c r="O23" i="8"/>
  <c r="N23" i="8"/>
  <c r="M23" i="8"/>
  <c r="L23" i="8"/>
  <c r="K23" i="8"/>
  <c r="J23" i="8"/>
  <c r="I23" i="8"/>
  <c r="H23" i="8"/>
  <c r="G23" i="8"/>
  <c r="F23" i="8"/>
  <c r="E23" i="8"/>
  <c r="E15" i="8"/>
  <c r="P23" i="7"/>
  <c r="O23" i="7"/>
  <c r="N23" i="7"/>
  <c r="M23" i="7"/>
  <c r="L23" i="7"/>
  <c r="K23" i="7"/>
  <c r="J23" i="7"/>
  <c r="I23" i="7"/>
  <c r="H23" i="7"/>
  <c r="G23" i="7"/>
  <c r="F23" i="7"/>
  <c r="E23" i="7"/>
  <c r="E15" i="7"/>
  <c r="P23" i="1"/>
  <c r="O23" i="1"/>
  <c r="N23" i="1"/>
  <c r="M23" i="1"/>
  <c r="L23" i="1"/>
  <c r="K23" i="1"/>
  <c r="J23" i="1"/>
  <c r="I23" i="1"/>
  <c r="H23" i="1"/>
  <c r="G23" i="1"/>
  <c r="F23" i="1"/>
  <c r="E23" i="1"/>
  <c r="E15" i="1"/>
  <c r="B81" i="2" s="1"/>
  <c r="E13" i="20"/>
  <c r="E13" i="8" s="1"/>
  <c r="B83" i="6" s="1"/>
  <c r="E11" i="20"/>
  <c r="E11" i="8" s="1"/>
  <c r="E10" i="20"/>
  <c r="E10" i="8" s="1"/>
  <c r="M8" i="20"/>
  <c r="E13" i="19"/>
  <c r="E13" i="7" s="1"/>
  <c r="B83" i="5" s="1"/>
  <c r="E11" i="19"/>
  <c r="E11" i="7" s="1"/>
  <c r="E10" i="19"/>
  <c r="E10" i="7" s="1"/>
  <c r="M8" i="19"/>
  <c r="E11" i="18"/>
  <c r="E11" i="1" s="1"/>
  <c r="E10" i="18"/>
  <c r="E10" i="1" s="1"/>
  <c r="M8" i="18"/>
  <c r="E16" i="19" l="1"/>
  <c r="E16" i="7"/>
  <c r="E16" i="20"/>
  <c r="E16" i="8"/>
  <c r="B81" i="5"/>
  <c r="E21" i="7" s="1"/>
  <c r="B81" i="6"/>
  <c r="E21" i="20" s="1"/>
  <c r="R81" i="5"/>
  <c r="E26" i="7" s="1"/>
  <c r="R81" i="6"/>
  <c r="R81" i="2"/>
  <c r="E21" i="18"/>
  <c r="E21" i="1"/>
  <c r="T79" i="16"/>
  <c r="T79" i="15"/>
  <c r="T79" i="14"/>
  <c r="D79" i="14"/>
  <c r="T79" i="6"/>
  <c r="T79" i="5"/>
  <c r="E21" i="8" l="1"/>
  <c r="E26" i="19"/>
  <c r="E21" i="19"/>
  <c r="E26" i="8"/>
  <c r="E26" i="20"/>
  <c r="E26" i="1"/>
  <c r="E26" i="18"/>
  <c r="T79" i="2"/>
  <c r="J31" i="16"/>
  <c r="I31" i="16"/>
  <c r="H31" i="16"/>
  <c r="G31" i="16"/>
  <c r="F31" i="16"/>
  <c r="E31" i="16"/>
  <c r="D31" i="16"/>
  <c r="C31" i="16"/>
  <c r="N31" i="16" s="1"/>
  <c r="B31" i="16"/>
  <c r="J30" i="16"/>
  <c r="I30" i="16"/>
  <c r="H30" i="16"/>
  <c r="G30" i="16"/>
  <c r="F30" i="16"/>
  <c r="E30" i="16"/>
  <c r="D30" i="16"/>
  <c r="C30" i="16"/>
  <c r="N30" i="16" s="1"/>
  <c r="B30" i="16"/>
  <c r="J29" i="16"/>
  <c r="I29" i="16"/>
  <c r="H29" i="16"/>
  <c r="G29" i="16"/>
  <c r="F29" i="16"/>
  <c r="E29" i="16"/>
  <c r="D29" i="16"/>
  <c r="C29" i="16"/>
  <c r="N29" i="16" s="1"/>
  <c r="B29" i="16"/>
  <c r="J28" i="16"/>
  <c r="I28" i="16"/>
  <c r="H28" i="16"/>
  <c r="G28" i="16"/>
  <c r="F28" i="16"/>
  <c r="E28" i="16"/>
  <c r="D28" i="16"/>
  <c r="C28" i="16"/>
  <c r="N28" i="16" s="1"/>
  <c r="B28" i="16"/>
  <c r="J27" i="16"/>
  <c r="I27" i="16"/>
  <c r="H27" i="16"/>
  <c r="G27" i="16"/>
  <c r="F27" i="16"/>
  <c r="E27" i="16"/>
  <c r="D27" i="16"/>
  <c r="C27" i="16"/>
  <c r="N27" i="16" s="1"/>
  <c r="B27" i="16"/>
  <c r="J26" i="16"/>
  <c r="I26" i="16"/>
  <c r="H26" i="16"/>
  <c r="G26" i="16"/>
  <c r="F26" i="16"/>
  <c r="E26" i="16"/>
  <c r="D26" i="16"/>
  <c r="C26" i="16"/>
  <c r="N26" i="16" s="1"/>
  <c r="B26" i="16"/>
  <c r="J25" i="16"/>
  <c r="I25" i="16"/>
  <c r="H25" i="16"/>
  <c r="G25" i="16"/>
  <c r="F25" i="16"/>
  <c r="E25" i="16"/>
  <c r="D25" i="16"/>
  <c r="C25" i="16"/>
  <c r="N25" i="16" s="1"/>
  <c r="B25" i="16"/>
  <c r="J24" i="16"/>
  <c r="I24" i="16"/>
  <c r="H24" i="16"/>
  <c r="G24" i="16"/>
  <c r="F24" i="16"/>
  <c r="E24" i="16"/>
  <c r="D24" i="16"/>
  <c r="C24" i="16"/>
  <c r="N24" i="16" s="1"/>
  <c r="B24" i="16"/>
  <c r="J23" i="16"/>
  <c r="I23" i="16"/>
  <c r="H23" i="16"/>
  <c r="G23" i="16"/>
  <c r="F23" i="16"/>
  <c r="E23" i="16"/>
  <c r="D23" i="16"/>
  <c r="C23" i="16"/>
  <c r="N23" i="16" s="1"/>
  <c r="B23" i="16"/>
  <c r="J22" i="16"/>
  <c r="I22" i="16"/>
  <c r="H22" i="16"/>
  <c r="G22" i="16"/>
  <c r="F22" i="16"/>
  <c r="E22" i="16"/>
  <c r="D22" i="16"/>
  <c r="C22" i="16"/>
  <c r="N22" i="16" s="1"/>
  <c r="B22" i="16"/>
  <c r="J21" i="16"/>
  <c r="I21" i="16"/>
  <c r="H21" i="16"/>
  <c r="G21" i="16"/>
  <c r="F21" i="16"/>
  <c r="E21" i="16"/>
  <c r="D21" i="16"/>
  <c r="C21" i="16"/>
  <c r="N21" i="16" s="1"/>
  <c r="B21" i="16"/>
  <c r="J20" i="16"/>
  <c r="I20" i="16"/>
  <c r="H20" i="16"/>
  <c r="G20" i="16"/>
  <c r="F20" i="16"/>
  <c r="E20" i="16"/>
  <c r="D20" i="16"/>
  <c r="C20" i="16"/>
  <c r="N20" i="16" s="1"/>
  <c r="B20" i="16"/>
  <c r="B17" i="14"/>
  <c r="J31" i="15"/>
  <c r="I31" i="15"/>
  <c r="H31" i="15"/>
  <c r="G31" i="15"/>
  <c r="F31" i="15"/>
  <c r="E31" i="15"/>
  <c r="D31" i="15"/>
  <c r="C31" i="15"/>
  <c r="N31" i="15" s="1"/>
  <c r="B31" i="15"/>
  <c r="J30" i="15"/>
  <c r="I30" i="15"/>
  <c r="H30" i="15"/>
  <c r="G30" i="15"/>
  <c r="F30" i="15"/>
  <c r="E30" i="15"/>
  <c r="D30" i="15"/>
  <c r="C30" i="15"/>
  <c r="N30" i="15" s="1"/>
  <c r="B30" i="15"/>
  <c r="J29" i="15"/>
  <c r="I29" i="15"/>
  <c r="H29" i="15"/>
  <c r="G29" i="15"/>
  <c r="F29" i="15"/>
  <c r="E29" i="15"/>
  <c r="D29" i="15"/>
  <c r="C29" i="15"/>
  <c r="N29" i="15" s="1"/>
  <c r="B29" i="15"/>
  <c r="J28" i="15"/>
  <c r="I28" i="15"/>
  <c r="H28" i="15"/>
  <c r="G28" i="15"/>
  <c r="F28" i="15"/>
  <c r="E28" i="15"/>
  <c r="D28" i="15"/>
  <c r="C28" i="15"/>
  <c r="N28" i="15" s="1"/>
  <c r="B28" i="15"/>
  <c r="J27" i="15"/>
  <c r="I27" i="15"/>
  <c r="H27" i="15"/>
  <c r="G27" i="15"/>
  <c r="F27" i="15"/>
  <c r="E27" i="15"/>
  <c r="D27" i="15"/>
  <c r="C27" i="15"/>
  <c r="N27" i="15" s="1"/>
  <c r="B27" i="15"/>
  <c r="J26" i="15"/>
  <c r="I26" i="15"/>
  <c r="H26" i="15"/>
  <c r="G26" i="15"/>
  <c r="F26" i="15"/>
  <c r="E26" i="15"/>
  <c r="D26" i="15"/>
  <c r="C26" i="15"/>
  <c r="N26" i="15" s="1"/>
  <c r="B26" i="15"/>
  <c r="J25" i="15"/>
  <c r="I25" i="15"/>
  <c r="H25" i="15"/>
  <c r="G25" i="15"/>
  <c r="F25" i="15"/>
  <c r="E25" i="15"/>
  <c r="D25" i="15"/>
  <c r="C25" i="15"/>
  <c r="N25" i="15" s="1"/>
  <c r="B25" i="15"/>
  <c r="J24" i="15"/>
  <c r="I24" i="15"/>
  <c r="H24" i="15"/>
  <c r="G24" i="15"/>
  <c r="F24" i="15"/>
  <c r="E24" i="15"/>
  <c r="D24" i="15"/>
  <c r="C24" i="15"/>
  <c r="N24" i="15" s="1"/>
  <c r="B24" i="15"/>
  <c r="J23" i="15"/>
  <c r="I23" i="15"/>
  <c r="H23" i="15"/>
  <c r="G23" i="15"/>
  <c r="F23" i="15"/>
  <c r="E23" i="15"/>
  <c r="D23" i="15"/>
  <c r="C23" i="15"/>
  <c r="N23" i="15" s="1"/>
  <c r="B23" i="15"/>
  <c r="J22" i="15"/>
  <c r="I22" i="15"/>
  <c r="H22" i="15"/>
  <c r="G22" i="15"/>
  <c r="F22" i="15"/>
  <c r="E22" i="15"/>
  <c r="D22" i="15"/>
  <c r="C22" i="15"/>
  <c r="N22" i="15" s="1"/>
  <c r="B22" i="15"/>
  <c r="J21" i="15"/>
  <c r="I21" i="15"/>
  <c r="H21" i="15"/>
  <c r="G21" i="15"/>
  <c r="F21" i="15"/>
  <c r="E21" i="15"/>
  <c r="D21" i="15"/>
  <c r="C21" i="15"/>
  <c r="N21" i="15" s="1"/>
  <c r="B21" i="15"/>
  <c r="J20" i="15"/>
  <c r="I20" i="15"/>
  <c r="H20" i="15"/>
  <c r="G20" i="15"/>
  <c r="F20" i="15"/>
  <c r="E20" i="15"/>
  <c r="D20" i="15"/>
  <c r="C20" i="15"/>
  <c r="N20" i="15" s="1"/>
  <c r="B20" i="15"/>
  <c r="J31" i="14"/>
  <c r="I31" i="14"/>
  <c r="H31" i="14"/>
  <c r="G31" i="14"/>
  <c r="F31" i="14"/>
  <c r="E31" i="14"/>
  <c r="D31" i="14"/>
  <c r="C31" i="14"/>
  <c r="N31" i="14" s="1"/>
  <c r="B31" i="14"/>
  <c r="J30" i="14"/>
  <c r="I30" i="14"/>
  <c r="H30" i="14"/>
  <c r="G30" i="14"/>
  <c r="F30" i="14"/>
  <c r="E30" i="14"/>
  <c r="D30" i="14"/>
  <c r="C30" i="14"/>
  <c r="N30" i="14" s="1"/>
  <c r="B30" i="14"/>
  <c r="J29" i="14"/>
  <c r="I29" i="14"/>
  <c r="H29" i="14"/>
  <c r="G29" i="14"/>
  <c r="F29" i="14"/>
  <c r="E29" i="14"/>
  <c r="D29" i="14"/>
  <c r="C29" i="14"/>
  <c r="N29" i="14" s="1"/>
  <c r="B29" i="14"/>
  <c r="J28" i="14"/>
  <c r="I28" i="14"/>
  <c r="H28" i="14"/>
  <c r="G28" i="14"/>
  <c r="F28" i="14"/>
  <c r="E28" i="14"/>
  <c r="D28" i="14"/>
  <c r="C28" i="14"/>
  <c r="N28" i="14" s="1"/>
  <c r="B28" i="14"/>
  <c r="J27" i="14"/>
  <c r="I27" i="14"/>
  <c r="H27" i="14"/>
  <c r="G27" i="14"/>
  <c r="F27" i="14"/>
  <c r="E27" i="14"/>
  <c r="D27" i="14"/>
  <c r="C27" i="14"/>
  <c r="N27" i="14" s="1"/>
  <c r="B27" i="14"/>
  <c r="J26" i="14"/>
  <c r="I26" i="14"/>
  <c r="H26" i="14"/>
  <c r="G26" i="14"/>
  <c r="F26" i="14"/>
  <c r="E26" i="14"/>
  <c r="D26" i="14"/>
  <c r="C26" i="14"/>
  <c r="N26" i="14" s="1"/>
  <c r="B26" i="14"/>
  <c r="J25" i="14"/>
  <c r="I25" i="14"/>
  <c r="H25" i="14"/>
  <c r="G25" i="14"/>
  <c r="F25" i="14"/>
  <c r="E25" i="14"/>
  <c r="D25" i="14"/>
  <c r="C25" i="14"/>
  <c r="N25" i="14" s="1"/>
  <c r="B25" i="14"/>
  <c r="J24" i="14"/>
  <c r="I24" i="14"/>
  <c r="H24" i="14"/>
  <c r="G24" i="14"/>
  <c r="F24" i="14"/>
  <c r="E24" i="14"/>
  <c r="D24" i="14"/>
  <c r="C24" i="14"/>
  <c r="N24" i="14" s="1"/>
  <c r="B24" i="14"/>
  <c r="J23" i="14"/>
  <c r="I23" i="14"/>
  <c r="H23" i="14"/>
  <c r="G23" i="14"/>
  <c r="F23" i="14"/>
  <c r="E23" i="14"/>
  <c r="D23" i="14"/>
  <c r="C23" i="14"/>
  <c r="N23" i="14" s="1"/>
  <c r="B23" i="14"/>
  <c r="J22" i="14"/>
  <c r="I22" i="14"/>
  <c r="H22" i="14"/>
  <c r="G22" i="14"/>
  <c r="F22" i="14"/>
  <c r="E22" i="14"/>
  <c r="D22" i="14"/>
  <c r="C22" i="14"/>
  <c r="N22" i="14" s="1"/>
  <c r="B22" i="14"/>
  <c r="J21" i="14"/>
  <c r="I21" i="14"/>
  <c r="H21" i="14"/>
  <c r="G21" i="14"/>
  <c r="F21" i="14"/>
  <c r="E21" i="14"/>
  <c r="D21" i="14"/>
  <c r="C21" i="14"/>
  <c r="N21" i="14" s="1"/>
  <c r="B21" i="14"/>
  <c r="J20" i="14"/>
  <c r="I20" i="14"/>
  <c r="H20" i="14"/>
  <c r="G20" i="14"/>
  <c r="F20" i="14"/>
  <c r="E20" i="14"/>
  <c r="D20" i="14"/>
  <c r="C20" i="14"/>
  <c r="N20" i="14" s="1"/>
  <c r="B20" i="14"/>
  <c r="J15" i="14"/>
  <c r="I15" i="14"/>
  <c r="H15" i="14"/>
  <c r="G15" i="14"/>
  <c r="F15" i="14"/>
  <c r="E15" i="14"/>
  <c r="D15" i="14"/>
  <c r="C15" i="14"/>
  <c r="B15" i="14"/>
  <c r="J14" i="14"/>
  <c r="I14" i="14"/>
  <c r="H14" i="14"/>
  <c r="G14" i="14"/>
  <c r="F14" i="14"/>
  <c r="E14" i="14"/>
  <c r="D14" i="14"/>
  <c r="C14" i="14"/>
  <c r="B14" i="14"/>
  <c r="J13" i="14"/>
  <c r="I13" i="14"/>
  <c r="H13" i="14"/>
  <c r="G13" i="14"/>
  <c r="F13" i="14"/>
  <c r="E13" i="14"/>
  <c r="D13" i="14"/>
  <c r="C13" i="14"/>
  <c r="B13" i="14"/>
  <c r="J12" i="14"/>
  <c r="I12" i="14"/>
  <c r="H12" i="14"/>
  <c r="G12" i="14"/>
  <c r="F12" i="14"/>
  <c r="E12" i="14"/>
  <c r="D12" i="14"/>
  <c r="C12" i="14"/>
  <c r="B12" i="14"/>
  <c r="J11" i="14"/>
  <c r="I11" i="14"/>
  <c r="H11" i="14"/>
  <c r="G11" i="14"/>
  <c r="F11" i="14"/>
  <c r="E11" i="14"/>
  <c r="D11" i="14"/>
  <c r="C11" i="14"/>
  <c r="B11" i="14"/>
  <c r="J10" i="14"/>
  <c r="I10" i="14"/>
  <c r="H10" i="14"/>
  <c r="G10" i="14"/>
  <c r="F10" i="14"/>
  <c r="E10" i="14"/>
  <c r="D10" i="14"/>
  <c r="C10" i="14"/>
  <c r="B10" i="14"/>
  <c r="J9" i="14"/>
  <c r="I9" i="14"/>
  <c r="H9" i="14"/>
  <c r="G9" i="14"/>
  <c r="F9" i="14"/>
  <c r="E9" i="14"/>
  <c r="D9" i="14"/>
  <c r="C9" i="14"/>
  <c r="B9" i="14"/>
  <c r="J8" i="14"/>
  <c r="I8" i="14"/>
  <c r="H8" i="14"/>
  <c r="G8" i="14"/>
  <c r="F8" i="14"/>
  <c r="E8" i="14"/>
  <c r="D8" i="14"/>
  <c r="C8" i="14"/>
  <c r="B8" i="14"/>
  <c r="J7" i="14"/>
  <c r="I7" i="14"/>
  <c r="H7" i="14"/>
  <c r="G7" i="14"/>
  <c r="F7" i="14"/>
  <c r="E7" i="14"/>
  <c r="D7" i="14"/>
  <c r="C7" i="14"/>
  <c r="B7" i="14"/>
  <c r="J6" i="14"/>
  <c r="I6" i="14"/>
  <c r="H6" i="14"/>
  <c r="G6" i="14"/>
  <c r="F6" i="14"/>
  <c r="E6" i="14"/>
  <c r="D6" i="14"/>
  <c r="C6" i="14"/>
  <c r="B6" i="14"/>
  <c r="J5" i="14"/>
  <c r="I5" i="14"/>
  <c r="H5" i="14"/>
  <c r="G5" i="14"/>
  <c r="F5" i="14"/>
  <c r="E5" i="14"/>
  <c r="D5" i="14"/>
  <c r="C5" i="14"/>
  <c r="B5" i="14"/>
  <c r="J4" i="14"/>
  <c r="I4" i="14"/>
  <c r="H4" i="14"/>
  <c r="G4" i="14"/>
  <c r="F4" i="14"/>
  <c r="E4" i="14"/>
  <c r="D4" i="14"/>
  <c r="C4" i="14"/>
  <c r="B4" i="14"/>
  <c r="D79" i="16" l="1"/>
  <c r="B17" i="16"/>
  <c r="J15" i="16"/>
  <c r="I15" i="16"/>
  <c r="H15" i="16"/>
  <c r="G15" i="16"/>
  <c r="F15" i="16"/>
  <c r="E15" i="16"/>
  <c r="D15" i="16"/>
  <c r="C15" i="16"/>
  <c r="B15" i="16"/>
  <c r="J14" i="16"/>
  <c r="I14" i="16"/>
  <c r="H14" i="16"/>
  <c r="G14" i="16"/>
  <c r="F14" i="16"/>
  <c r="E14" i="16"/>
  <c r="D14" i="16"/>
  <c r="C14" i="16"/>
  <c r="B14" i="16"/>
  <c r="J13" i="16"/>
  <c r="I13" i="16"/>
  <c r="H13" i="16"/>
  <c r="G13" i="16"/>
  <c r="F13" i="16"/>
  <c r="E13" i="16"/>
  <c r="D13" i="16"/>
  <c r="C13" i="16"/>
  <c r="B13" i="16"/>
  <c r="J12" i="16"/>
  <c r="I12" i="16"/>
  <c r="H12" i="16"/>
  <c r="G12" i="16"/>
  <c r="F12" i="16"/>
  <c r="E12" i="16"/>
  <c r="D12" i="16"/>
  <c r="C12" i="16"/>
  <c r="B12" i="16"/>
  <c r="J11" i="16"/>
  <c r="I11" i="16"/>
  <c r="H11" i="16"/>
  <c r="G11" i="16"/>
  <c r="F11" i="16"/>
  <c r="E11" i="16"/>
  <c r="D11" i="16"/>
  <c r="C11" i="16"/>
  <c r="B11" i="16"/>
  <c r="J10" i="16"/>
  <c r="I10" i="16"/>
  <c r="H10" i="16"/>
  <c r="G10" i="16"/>
  <c r="F10" i="16"/>
  <c r="E10" i="16"/>
  <c r="D10" i="16"/>
  <c r="C10" i="16"/>
  <c r="B10" i="16"/>
  <c r="J9" i="16"/>
  <c r="I9" i="16"/>
  <c r="H9" i="16"/>
  <c r="G9" i="16"/>
  <c r="F9" i="16"/>
  <c r="E9" i="16"/>
  <c r="D9" i="16"/>
  <c r="C9" i="16"/>
  <c r="B9" i="16"/>
  <c r="J8" i="16"/>
  <c r="I8" i="16"/>
  <c r="H8" i="16"/>
  <c r="G8" i="16"/>
  <c r="F8" i="16"/>
  <c r="E8" i="16"/>
  <c r="D8" i="16"/>
  <c r="C8" i="16"/>
  <c r="B8" i="16"/>
  <c r="J7" i="16"/>
  <c r="I7" i="16"/>
  <c r="H7" i="16"/>
  <c r="G7" i="16"/>
  <c r="F7" i="16"/>
  <c r="E7" i="16"/>
  <c r="D7" i="16"/>
  <c r="C7" i="16"/>
  <c r="B7" i="16"/>
  <c r="J6" i="16"/>
  <c r="I6" i="16"/>
  <c r="H6" i="16"/>
  <c r="G6" i="16"/>
  <c r="F6" i="16"/>
  <c r="E6" i="16"/>
  <c r="D6" i="16"/>
  <c r="C6" i="16"/>
  <c r="B6" i="16"/>
  <c r="J5" i="16"/>
  <c r="I5" i="16"/>
  <c r="H5" i="16"/>
  <c r="G5" i="16"/>
  <c r="F5" i="16"/>
  <c r="E5" i="16"/>
  <c r="D5" i="16"/>
  <c r="C5" i="16"/>
  <c r="B5" i="16"/>
  <c r="J4" i="16"/>
  <c r="I4" i="16"/>
  <c r="H4" i="16"/>
  <c r="G4" i="16"/>
  <c r="F4" i="16"/>
  <c r="E4" i="16"/>
  <c r="D4" i="16"/>
  <c r="C4" i="16"/>
  <c r="B4" i="16"/>
  <c r="D79" i="15"/>
  <c r="B17" i="15"/>
  <c r="J15" i="15"/>
  <c r="I15" i="15"/>
  <c r="H15" i="15"/>
  <c r="G15" i="15"/>
  <c r="F15" i="15"/>
  <c r="E15" i="15"/>
  <c r="D15" i="15"/>
  <c r="C15" i="15"/>
  <c r="B15" i="15"/>
  <c r="J14" i="15"/>
  <c r="I14" i="15"/>
  <c r="H14" i="15"/>
  <c r="G14" i="15"/>
  <c r="F14" i="15"/>
  <c r="E14" i="15"/>
  <c r="D14" i="15"/>
  <c r="C14" i="15"/>
  <c r="B14" i="15"/>
  <c r="J13" i="15"/>
  <c r="I13" i="15"/>
  <c r="H13" i="15"/>
  <c r="G13" i="15"/>
  <c r="F13" i="15"/>
  <c r="E13" i="15"/>
  <c r="D13" i="15"/>
  <c r="C13" i="15"/>
  <c r="B13" i="15"/>
  <c r="J12" i="15"/>
  <c r="I12" i="15"/>
  <c r="H12" i="15"/>
  <c r="G12" i="15"/>
  <c r="F12" i="15"/>
  <c r="E12" i="15"/>
  <c r="D12" i="15"/>
  <c r="C12" i="15"/>
  <c r="B12" i="15"/>
  <c r="J11" i="15"/>
  <c r="I11" i="15"/>
  <c r="H11" i="15"/>
  <c r="G11" i="15"/>
  <c r="F11" i="15"/>
  <c r="E11" i="15"/>
  <c r="D11" i="15"/>
  <c r="C11" i="15"/>
  <c r="B11" i="15"/>
  <c r="J10" i="15"/>
  <c r="I10" i="15"/>
  <c r="H10" i="15"/>
  <c r="G10" i="15"/>
  <c r="F10" i="15"/>
  <c r="E10" i="15"/>
  <c r="D10" i="15"/>
  <c r="C10" i="15"/>
  <c r="B10" i="15"/>
  <c r="J9" i="15"/>
  <c r="I9" i="15"/>
  <c r="H9" i="15"/>
  <c r="G9" i="15"/>
  <c r="F9" i="15"/>
  <c r="E9" i="15"/>
  <c r="D9" i="15"/>
  <c r="C9" i="15"/>
  <c r="B9" i="15"/>
  <c r="J8" i="15"/>
  <c r="I8" i="15"/>
  <c r="H8" i="15"/>
  <c r="G8" i="15"/>
  <c r="F8" i="15"/>
  <c r="E8" i="15"/>
  <c r="D8" i="15"/>
  <c r="C8" i="15"/>
  <c r="B8" i="15"/>
  <c r="J7" i="15"/>
  <c r="I7" i="15"/>
  <c r="H7" i="15"/>
  <c r="G7" i="15"/>
  <c r="F7" i="15"/>
  <c r="E7" i="15"/>
  <c r="D7" i="15"/>
  <c r="C7" i="15"/>
  <c r="B7" i="15"/>
  <c r="J6" i="15"/>
  <c r="I6" i="15"/>
  <c r="H6" i="15"/>
  <c r="G6" i="15"/>
  <c r="F6" i="15"/>
  <c r="E6" i="15"/>
  <c r="D6" i="15"/>
  <c r="C6" i="15"/>
  <c r="B6" i="15"/>
  <c r="J5" i="15"/>
  <c r="I5" i="15"/>
  <c r="H5" i="15"/>
  <c r="G5" i="15"/>
  <c r="F5" i="15"/>
  <c r="E5" i="15"/>
  <c r="D5" i="15"/>
  <c r="C5" i="15"/>
  <c r="B5" i="15"/>
  <c r="J4" i="15"/>
  <c r="I4" i="15"/>
  <c r="H4" i="15"/>
  <c r="G4" i="15"/>
  <c r="F4" i="15"/>
  <c r="E4" i="15"/>
  <c r="D4" i="15"/>
  <c r="C4" i="15"/>
  <c r="B4" i="15"/>
  <c r="E13" i="13" l="1"/>
  <c r="E11" i="13"/>
  <c r="E10" i="13"/>
  <c r="M8" i="13"/>
  <c r="E13" i="12"/>
  <c r="E11" i="12"/>
  <c r="E10" i="12"/>
  <c r="M8" i="12"/>
  <c r="E13" i="11"/>
  <c r="E11" i="11"/>
  <c r="E10" i="11"/>
  <c r="M8" i="11"/>
  <c r="V45" i="15" l="1"/>
  <c r="V59" i="15" s="1"/>
  <c r="W44" i="15"/>
  <c r="W58" i="15" s="1"/>
  <c r="X43" i="15"/>
  <c r="X57" i="15" s="1"/>
  <c r="Y42" i="15"/>
  <c r="Y56" i="15" s="1"/>
  <c r="Z41" i="15"/>
  <c r="Z55" i="15" s="1"/>
  <c r="R41" i="15"/>
  <c r="R55" i="15" s="1"/>
  <c r="S40" i="15"/>
  <c r="S54" i="15" s="1"/>
  <c r="T39" i="15"/>
  <c r="T53" i="15" s="1"/>
  <c r="U38" i="15"/>
  <c r="U52" i="15" s="1"/>
  <c r="V37" i="15"/>
  <c r="V51" i="15" s="1"/>
  <c r="W36" i="15"/>
  <c r="W50" i="15" s="1"/>
  <c r="X35" i="15"/>
  <c r="X49" i="15" s="1"/>
  <c r="Y34" i="15"/>
  <c r="Y48" i="15" s="1"/>
  <c r="R44" i="15"/>
  <c r="R58" i="15" s="1"/>
  <c r="T42" i="15"/>
  <c r="T56" i="15" s="1"/>
  <c r="Y37" i="15"/>
  <c r="Y51" i="15" s="1"/>
  <c r="S35" i="15"/>
  <c r="S49" i="15" s="1"/>
  <c r="X44" i="15"/>
  <c r="X58" i="15" s="1"/>
  <c r="Y35" i="15"/>
  <c r="Y49" i="15" s="1"/>
  <c r="U45" i="15"/>
  <c r="U59" i="15" s="1"/>
  <c r="V44" i="15"/>
  <c r="V58" i="15" s="1"/>
  <c r="W43" i="15"/>
  <c r="W57" i="15" s="1"/>
  <c r="X42" i="15"/>
  <c r="X56" i="15" s="1"/>
  <c r="Y41" i="15"/>
  <c r="Y55" i="15" s="1"/>
  <c r="Z40" i="15"/>
  <c r="Z54" i="15" s="1"/>
  <c r="R40" i="15"/>
  <c r="R54" i="15" s="1"/>
  <c r="S39" i="15"/>
  <c r="S53" i="15" s="1"/>
  <c r="T38" i="15"/>
  <c r="T52" i="15" s="1"/>
  <c r="U37" i="15"/>
  <c r="U51" i="15" s="1"/>
  <c r="V36" i="15"/>
  <c r="V50" i="15" s="1"/>
  <c r="W35" i="15"/>
  <c r="W49" i="15" s="1"/>
  <c r="X34" i="15"/>
  <c r="X48" i="15" s="1"/>
  <c r="U41" i="15"/>
  <c r="U55" i="15" s="1"/>
  <c r="T40" i="15"/>
  <c r="T54" i="15" s="1"/>
  <c r="T45" i="15"/>
  <c r="T59" i="15" s="1"/>
  <c r="U44" i="15"/>
  <c r="U58" i="15" s="1"/>
  <c r="V43" i="15"/>
  <c r="V57" i="15" s="1"/>
  <c r="W42" i="15"/>
  <c r="W56" i="15" s="1"/>
  <c r="X41" i="15"/>
  <c r="X55" i="15" s="1"/>
  <c r="Y40" i="15"/>
  <c r="Y54" i="15" s="1"/>
  <c r="Z39" i="15"/>
  <c r="Z53" i="15" s="1"/>
  <c r="R39" i="15"/>
  <c r="R53" i="15" s="1"/>
  <c r="S38" i="15"/>
  <c r="S52" i="15" s="1"/>
  <c r="T37" i="15"/>
  <c r="T51" i="15" s="1"/>
  <c r="U36" i="15"/>
  <c r="U50" i="15" s="1"/>
  <c r="V35" i="15"/>
  <c r="V49" i="15" s="1"/>
  <c r="W34" i="15"/>
  <c r="W48" i="15" s="1"/>
  <c r="V40" i="15"/>
  <c r="V54" i="15" s="1"/>
  <c r="U39" i="15"/>
  <c r="U53" i="15" s="1"/>
  <c r="S45" i="15"/>
  <c r="S59" i="15" s="1"/>
  <c r="T44" i="15"/>
  <c r="T58" i="15" s="1"/>
  <c r="U43" i="15"/>
  <c r="U57" i="15" s="1"/>
  <c r="V42" i="15"/>
  <c r="V56" i="15" s="1"/>
  <c r="W41" i="15"/>
  <c r="W55" i="15" s="1"/>
  <c r="X40" i="15"/>
  <c r="X54" i="15" s="1"/>
  <c r="Y39" i="15"/>
  <c r="Y53" i="15" s="1"/>
  <c r="Z38" i="15"/>
  <c r="Z52" i="15" s="1"/>
  <c r="R38" i="15"/>
  <c r="R52" i="15" s="1"/>
  <c r="S37" i="15"/>
  <c r="S51" i="15" s="1"/>
  <c r="T36" i="15"/>
  <c r="T50" i="15" s="1"/>
  <c r="U35" i="15"/>
  <c r="U49" i="15" s="1"/>
  <c r="V34" i="15"/>
  <c r="V48" i="15" s="1"/>
  <c r="Y45" i="15"/>
  <c r="Y59" i="15" s="1"/>
  <c r="W39" i="15"/>
  <c r="W53" i="15" s="1"/>
  <c r="R36" i="15"/>
  <c r="R50" i="15" s="1"/>
  <c r="R42" i="15"/>
  <c r="R56" i="15" s="1"/>
  <c r="R34" i="15"/>
  <c r="R48" i="15" s="1"/>
  <c r="Z45" i="15"/>
  <c r="Z59" i="15" s="1"/>
  <c r="R45" i="15"/>
  <c r="R59" i="15" s="1"/>
  <c r="S44" i="15"/>
  <c r="S58" i="15" s="1"/>
  <c r="T43" i="15"/>
  <c r="T57" i="15" s="1"/>
  <c r="U42" i="15"/>
  <c r="U56" i="15" s="1"/>
  <c r="V41" i="15"/>
  <c r="V55" i="15" s="1"/>
  <c r="W40" i="15"/>
  <c r="W54" i="15" s="1"/>
  <c r="X39" i="15"/>
  <c r="X53" i="15" s="1"/>
  <c r="Y38" i="15"/>
  <c r="Y52" i="15" s="1"/>
  <c r="Z37" i="15"/>
  <c r="Z51" i="15" s="1"/>
  <c r="R37" i="15"/>
  <c r="R51" i="15" s="1"/>
  <c r="S36" i="15"/>
  <c r="S50" i="15" s="1"/>
  <c r="T35" i="15"/>
  <c r="T49" i="15" s="1"/>
  <c r="U34" i="15"/>
  <c r="U48" i="15" s="1"/>
  <c r="Z44" i="15"/>
  <c r="Z58" i="15" s="1"/>
  <c r="S43" i="15"/>
  <c r="S57" i="15" s="1"/>
  <c r="X38" i="15"/>
  <c r="X52" i="15" s="1"/>
  <c r="Z36" i="15"/>
  <c r="Z50" i="15" s="1"/>
  <c r="T34" i="15"/>
  <c r="T48" i="15" s="1"/>
  <c r="Z42" i="15"/>
  <c r="Z56" i="15" s="1"/>
  <c r="Z34" i="15"/>
  <c r="Z48" i="15" s="1"/>
  <c r="X45" i="15"/>
  <c r="X59" i="15" s="1"/>
  <c r="Y44" i="15"/>
  <c r="Y58" i="15" s="1"/>
  <c r="Z43" i="15"/>
  <c r="Z57" i="15" s="1"/>
  <c r="R43" i="15"/>
  <c r="R57" i="15" s="1"/>
  <c r="S42" i="15"/>
  <c r="S56" i="15" s="1"/>
  <c r="T41" i="15"/>
  <c r="T55" i="15" s="1"/>
  <c r="U40" i="15"/>
  <c r="U54" i="15" s="1"/>
  <c r="V39" i="15"/>
  <c r="V53" i="15" s="1"/>
  <c r="W38" i="15"/>
  <c r="W52" i="15" s="1"/>
  <c r="X37" i="15"/>
  <c r="X51" i="15" s="1"/>
  <c r="Y36" i="15"/>
  <c r="Y50" i="15" s="1"/>
  <c r="Z35" i="15"/>
  <c r="Z49" i="15" s="1"/>
  <c r="R35" i="15"/>
  <c r="R49" i="15" s="1"/>
  <c r="S34" i="15"/>
  <c r="S48" i="15" s="1"/>
  <c r="W45" i="15"/>
  <c r="W59" i="15" s="1"/>
  <c r="Y43" i="15"/>
  <c r="Y57" i="15" s="1"/>
  <c r="S41" i="15"/>
  <c r="S55" i="15" s="1"/>
  <c r="V38" i="15"/>
  <c r="V52" i="15" s="1"/>
  <c r="W37" i="15"/>
  <c r="W51" i="15" s="1"/>
  <c r="X36" i="15"/>
  <c r="X50" i="15" s="1"/>
  <c r="R34" i="14"/>
  <c r="R48" i="14" s="1"/>
  <c r="Z45" i="14"/>
  <c r="Z59" i="14" s="1"/>
  <c r="R45" i="14"/>
  <c r="R59" i="14" s="1"/>
  <c r="S44" i="14"/>
  <c r="S58" i="14" s="1"/>
  <c r="T43" i="14"/>
  <c r="T57" i="14" s="1"/>
  <c r="U42" i="14"/>
  <c r="U56" i="14" s="1"/>
  <c r="V41" i="14"/>
  <c r="V55" i="14" s="1"/>
  <c r="W40" i="14"/>
  <c r="W54" i="14" s="1"/>
  <c r="X39" i="14"/>
  <c r="X53" i="14" s="1"/>
  <c r="Y38" i="14"/>
  <c r="Y52" i="14" s="1"/>
  <c r="Z37" i="14"/>
  <c r="Z51" i="14" s="1"/>
  <c r="R37" i="14"/>
  <c r="R51" i="14" s="1"/>
  <c r="S36" i="14"/>
  <c r="S50" i="14" s="1"/>
  <c r="T35" i="14"/>
  <c r="T49" i="14" s="1"/>
  <c r="U34" i="14"/>
  <c r="U48" i="14" s="1"/>
  <c r="K18" i="11"/>
  <c r="X42" i="14"/>
  <c r="X56" i="14" s="1"/>
  <c r="R40" i="14"/>
  <c r="R54" i="14" s="1"/>
  <c r="X34" i="14"/>
  <c r="X48" i="14" s="1"/>
  <c r="W41" i="14"/>
  <c r="W55" i="14" s="1"/>
  <c r="U35" i="14"/>
  <c r="U49" i="14" s="1"/>
  <c r="Y45" i="14"/>
  <c r="Y59" i="14" s="1"/>
  <c r="Z44" i="14"/>
  <c r="Z58" i="14" s="1"/>
  <c r="R44" i="14"/>
  <c r="R58" i="14" s="1"/>
  <c r="S43" i="14"/>
  <c r="S57" i="14" s="1"/>
  <c r="T42" i="14"/>
  <c r="T56" i="14" s="1"/>
  <c r="U41" i="14"/>
  <c r="U55" i="14" s="1"/>
  <c r="V40" i="14"/>
  <c r="V54" i="14" s="1"/>
  <c r="W39" i="14"/>
  <c r="W53" i="14" s="1"/>
  <c r="X38" i="14"/>
  <c r="X52" i="14" s="1"/>
  <c r="Y37" i="14"/>
  <c r="Y51" i="14" s="1"/>
  <c r="Z36" i="14"/>
  <c r="Z50" i="14" s="1"/>
  <c r="R36" i="14"/>
  <c r="R50" i="14" s="1"/>
  <c r="S35" i="14"/>
  <c r="S49" i="14" s="1"/>
  <c r="T34" i="14"/>
  <c r="T48" i="14" s="1"/>
  <c r="J18" i="11"/>
  <c r="U45" i="14"/>
  <c r="U59" i="14" s="1"/>
  <c r="T38" i="14"/>
  <c r="T52" i="14" s="1"/>
  <c r="F18" i="11"/>
  <c r="U43" i="14"/>
  <c r="U57" i="14" s="1"/>
  <c r="Z38" i="14"/>
  <c r="Z52" i="14" s="1"/>
  <c r="V34" i="14"/>
  <c r="V48" i="14" s="1"/>
  <c r="X45" i="14"/>
  <c r="X59" i="14" s="1"/>
  <c r="Y44" i="14"/>
  <c r="Y58" i="14" s="1"/>
  <c r="Z43" i="14"/>
  <c r="Z57" i="14" s="1"/>
  <c r="R43" i="14"/>
  <c r="R57" i="14" s="1"/>
  <c r="S42" i="14"/>
  <c r="S56" i="14" s="1"/>
  <c r="T41" i="14"/>
  <c r="T55" i="14" s="1"/>
  <c r="U40" i="14"/>
  <c r="U54" i="14" s="1"/>
  <c r="V39" i="14"/>
  <c r="V53" i="14" s="1"/>
  <c r="W38" i="14"/>
  <c r="W52" i="14" s="1"/>
  <c r="X37" i="14"/>
  <c r="X51" i="14" s="1"/>
  <c r="Y36" i="14"/>
  <c r="Y50" i="14" s="1"/>
  <c r="Z35" i="14"/>
  <c r="Z49" i="14" s="1"/>
  <c r="R35" i="14"/>
  <c r="R49" i="14" s="1"/>
  <c r="S34" i="14"/>
  <c r="S48" i="14" s="1"/>
  <c r="I18" i="11"/>
  <c r="V44" i="14"/>
  <c r="V58" i="14" s="1"/>
  <c r="U37" i="14"/>
  <c r="U51" i="14" s="1"/>
  <c r="T44" i="14"/>
  <c r="T58" i="14" s="1"/>
  <c r="R38" i="14"/>
  <c r="R52" i="14" s="1"/>
  <c r="W45" i="14"/>
  <c r="W59" i="14" s="1"/>
  <c r="X44" i="14"/>
  <c r="X58" i="14" s="1"/>
  <c r="Y43" i="14"/>
  <c r="Y57" i="14" s="1"/>
  <c r="Z42" i="14"/>
  <c r="Z56" i="14" s="1"/>
  <c r="R42" i="14"/>
  <c r="R56" i="14" s="1"/>
  <c r="S41" i="14"/>
  <c r="S55" i="14" s="1"/>
  <c r="T40" i="14"/>
  <c r="T54" i="14" s="1"/>
  <c r="U39" i="14"/>
  <c r="U53" i="14" s="1"/>
  <c r="V38" i="14"/>
  <c r="V52" i="14" s="1"/>
  <c r="W37" i="14"/>
  <c r="W51" i="14" s="1"/>
  <c r="X36" i="14"/>
  <c r="X50" i="14" s="1"/>
  <c r="Y35" i="14"/>
  <c r="Y49" i="14" s="1"/>
  <c r="Z34" i="14"/>
  <c r="Z48" i="14" s="1"/>
  <c r="P18" i="11"/>
  <c r="H18" i="11"/>
  <c r="W43" i="14"/>
  <c r="W57" i="14" s="1"/>
  <c r="Z40" i="14"/>
  <c r="Z54" i="14" s="1"/>
  <c r="W35" i="14"/>
  <c r="W49" i="14" s="1"/>
  <c r="X40" i="14"/>
  <c r="X54" i="14" s="1"/>
  <c r="T36" i="14"/>
  <c r="T50" i="14" s="1"/>
  <c r="V45" i="14"/>
  <c r="V59" i="14" s="1"/>
  <c r="W44" i="14"/>
  <c r="W58" i="14" s="1"/>
  <c r="X43" i="14"/>
  <c r="X57" i="14" s="1"/>
  <c r="Y42" i="14"/>
  <c r="Y56" i="14" s="1"/>
  <c r="Z41" i="14"/>
  <c r="Z55" i="14" s="1"/>
  <c r="R41" i="14"/>
  <c r="R55" i="14" s="1"/>
  <c r="S40" i="14"/>
  <c r="S54" i="14" s="1"/>
  <c r="T39" i="14"/>
  <c r="T53" i="14" s="1"/>
  <c r="U38" i="14"/>
  <c r="U52" i="14" s="1"/>
  <c r="V37" i="14"/>
  <c r="V51" i="14" s="1"/>
  <c r="W36" i="14"/>
  <c r="W50" i="14" s="1"/>
  <c r="X35" i="14"/>
  <c r="X49" i="14" s="1"/>
  <c r="Y34" i="14"/>
  <c r="Y48" i="14" s="1"/>
  <c r="O18" i="11"/>
  <c r="G18" i="11"/>
  <c r="Y41" i="14"/>
  <c r="Y55" i="14" s="1"/>
  <c r="S39" i="14"/>
  <c r="S53" i="14" s="1"/>
  <c r="V36" i="14"/>
  <c r="V50" i="14" s="1"/>
  <c r="N18" i="11"/>
  <c r="Y39" i="14"/>
  <c r="Y53" i="14" s="1"/>
  <c r="L18" i="11"/>
  <c r="T45" i="14"/>
  <c r="T59" i="14" s="1"/>
  <c r="U44" i="14"/>
  <c r="U58" i="14" s="1"/>
  <c r="V43" i="14"/>
  <c r="V57" i="14" s="1"/>
  <c r="W42" i="14"/>
  <c r="W56" i="14" s="1"/>
  <c r="X41" i="14"/>
  <c r="X55" i="14" s="1"/>
  <c r="Y40" i="14"/>
  <c r="Y54" i="14" s="1"/>
  <c r="Z39" i="14"/>
  <c r="Z53" i="14" s="1"/>
  <c r="R39" i="14"/>
  <c r="R53" i="14" s="1"/>
  <c r="S38" i="14"/>
  <c r="S52" i="14" s="1"/>
  <c r="T37" i="14"/>
  <c r="T51" i="14" s="1"/>
  <c r="U36" i="14"/>
  <c r="U50" i="14" s="1"/>
  <c r="V35" i="14"/>
  <c r="V49" i="14" s="1"/>
  <c r="W34" i="14"/>
  <c r="W48" i="14" s="1"/>
  <c r="M18" i="11"/>
  <c r="E18" i="11"/>
  <c r="S45" i="14"/>
  <c r="S59" i="14" s="1"/>
  <c r="V42" i="14"/>
  <c r="V56" i="14" s="1"/>
  <c r="S37" i="14"/>
  <c r="S51" i="14" s="1"/>
  <c r="Z45" i="16"/>
  <c r="Z59" i="16" s="1"/>
  <c r="R45" i="16"/>
  <c r="R59" i="16" s="1"/>
  <c r="S44" i="16"/>
  <c r="S58" i="16" s="1"/>
  <c r="T43" i="16"/>
  <c r="T57" i="16" s="1"/>
  <c r="U42" i="16"/>
  <c r="U56" i="16" s="1"/>
  <c r="V41" i="16"/>
  <c r="V55" i="16" s="1"/>
  <c r="W40" i="16"/>
  <c r="W54" i="16" s="1"/>
  <c r="X39" i="16"/>
  <c r="X53" i="16" s="1"/>
  <c r="Y38" i="16"/>
  <c r="Y52" i="16" s="1"/>
  <c r="Z37" i="16"/>
  <c r="Z51" i="16" s="1"/>
  <c r="R37" i="16"/>
  <c r="R51" i="16" s="1"/>
  <c r="S36" i="16"/>
  <c r="S50" i="16" s="1"/>
  <c r="T35" i="16"/>
  <c r="T49" i="16" s="1"/>
  <c r="U34" i="16"/>
  <c r="U48" i="16" s="1"/>
  <c r="Y41" i="16"/>
  <c r="Y55" i="16" s="1"/>
  <c r="U37" i="16"/>
  <c r="U51" i="16" s="1"/>
  <c r="Y45" i="16"/>
  <c r="Y59" i="16" s="1"/>
  <c r="Z44" i="16"/>
  <c r="Z58" i="16" s="1"/>
  <c r="R44" i="16"/>
  <c r="R58" i="16" s="1"/>
  <c r="S43" i="16"/>
  <c r="S57" i="16" s="1"/>
  <c r="T42" i="16"/>
  <c r="T56" i="16" s="1"/>
  <c r="U41" i="16"/>
  <c r="U55" i="16" s="1"/>
  <c r="V40" i="16"/>
  <c r="V54" i="16" s="1"/>
  <c r="W39" i="16"/>
  <c r="W53" i="16" s="1"/>
  <c r="X38" i="16"/>
  <c r="X52" i="16" s="1"/>
  <c r="Y37" i="16"/>
  <c r="Y51" i="16" s="1"/>
  <c r="Z36" i="16"/>
  <c r="Z50" i="16" s="1"/>
  <c r="R36" i="16"/>
  <c r="R50" i="16" s="1"/>
  <c r="S35" i="16"/>
  <c r="S49" i="16" s="1"/>
  <c r="T34" i="16"/>
  <c r="T48" i="16" s="1"/>
  <c r="V44" i="16"/>
  <c r="V58" i="16" s="1"/>
  <c r="X34" i="16"/>
  <c r="X48" i="16" s="1"/>
  <c r="X45" i="16"/>
  <c r="X59" i="16" s="1"/>
  <c r="Y44" i="16"/>
  <c r="Y58" i="16" s="1"/>
  <c r="Z43" i="16"/>
  <c r="Z57" i="16" s="1"/>
  <c r="R43" i="16"/>
  <c r="R57" i="16" s="1"/>
  <c r="S42" i="16"/>
  <c r="S56" i="16" s="1"/>
  <c r="T41" i="16"/>
  <c r="T55" i="16" s="1"/>
  <c r="U40" i="16"/>
  <c r="U54" i="16" s="1"/>
  <c r="V39" i="16"/>
  <c r="V53" i="16" s="1"/>
  <c r="W38" i="16"/>
  <c r="W52" i="16" s="1"/>
  <c r="X37" i="16"/>
  <c r="X51" i="16" s="1"/>
  <c r="Y36" i="16"/>
  <c r="Y50" i="16" s="1"/>
  <c r="Z35" i="16"/>
  <c r="Z49" i="16" s="1"/>
  <c r="R35" i="16"/>
  <c r="R49" i="16" s="1"/>
  <c r="S34" i="16"/>
  <c r="S48" i="16" s="1"/>
  <c r="X42" i="16"/>
  <c r="X56" i="16" s="1"/>
  <c r="W35" i="16"/>
  <c r="W49" i="16" s="1"/>
  <c r="W45" i="16"/>
  <c r="W59" i="16" s="1"/>
  <c r="X44" i="16"/>
  <c r="X58" i="16" s="1"/>
  <c r="Y43" i="16"/>
  <c r="Y57" i="16" s="1"/>
  <c r="Z42" i="16"/>
  <c r="Z56" i="16" s="1"/>
  <c r="R42" i="16"/>
  <c r="R56" i="16" s="1"/>
  <c r="S41" i="16"/>
  <c r="S55" i="16" s="1"/>
  <c r="T40" i="16"/>
  <c r="T54" i="16" s="1"/>
  <c r="U39" i="16"/>
  <c r="U53" i="16" s="1"/>
  <c r="V38" i="16"/>
  <c r="V52" i="16" s="1"/>
  <c r="W37" i="16"/>
  <c r="W51" i="16" s="1"/>
  <c r="X36" i="16"/>
  <c r="X50" i="16" s="1"/>
  <c r="Y35" i="16"/>
  <c r="Y49" i="16" s="1"/>
  <c r="Z34" i="16"/>
  <c r="Z48" i="16" s="1"/>
  <c r="R34" i="16"/>
  <c r="R48" i="16" s="1"/>
  <c r="W43" i="16"/>
  <c r="W57" i="16" s="1"/>
  <c r="V45" i="16"/>
  <c r="V59" i="16" s="1"/>
  <c r="W44" i="16"/>
  <c r="W58" i="16" s="1"/>
  <c r="X43" i="16"/>
  <c r="X57" i="16" s="1"/>
  <c r="Y42" i="16"/>
  <c r="Y56" i="16" s="1"/>
  <c r="Z41" i="16"/>
  <c r="Z55" i="16" s="1"/>
  <c r="R41" i="16"/>
  <c r="R55" i="16" s="1"/>
  <c r="S40" i="16"/>
  <c r="S54" i="16" s="1"/>
  <c r="T39" i="16"/>
  <c r="T53" i="16" s="1"/>
  <c r="U38" i="16"/>
  <c r="U52" i="16" s="1"/>
  <c r="V37" i="16"/>
  <c r="V51" i="16" s="1"/>
  <c r="W36" i="16"/>
  <c r="W50" i="16" s="1"/>
  <c r="X35" i="16"/>
  <c r="X49" i="16" s="1"/>
  <c r="Y34" i="16"/>
  <c r="Y48" i="16" s="1"/>
  <c r="U45" i="16"/>
  <c r="U59" i="16" s="1"/>
  <c r="Z40" i="16"/>
  <c r="Z54" i="16" s="1"/>
  <c r="R40" i="16"/>
  <c r="R54" i="16" s="1"/>
  <c r="S39" i="16"/>
  <c r="S53" i="16" s="1"/>
  <c r="T38" i="16"/>
  <c r="T52" i="16" s="1"/>
  <c r="V36" i="16"/>
  <c r="V50" i="16" s="1"/>
  <c r="T45" i="16"/>
  <c r="T59" i="16" s="1"/>
  <c r="U44" i="16"/>
  <c r="U58" i="16" s="1"/>
  <c r="V43" i="16"/>
  <c r="V57" i="16" s="1"/>
  <c r="W42" i="16"/>
  <c r="W56" i="16" s="1"/>
  <c r="X41" i="16"/>
  <c r="X55" i="16" s="1"/>
  <c r="Y40" i="16"/>
  <c r="Y54" i="16" s="1"/>
  <c r="Z39" i="16"/>
  <c r="Z53" i="16" s="1"/>
  <c r="R39" i="16"/>
  <c r="R53" i="16" s="1"/>
  <c r="S38" i="16"/>
  <c r="S52" i="16" s="1"/>
  <c r="T37" i="16"/>
  <c r="T51" i="16" s="1"/>
  <c r="U36" i="16"/>
  <c r="U50" i="16" s="1"/>
  <c r="V35" i="16"/>
  <c r="V49" i="16" s="1"/>
  <c r="W34" i="16"/>
  <c r="W48" i="16" s="1"/>
  <c r="S45" i="16"/>
  <c r="S59" i="16" s="1"/>
  <c r="T44" i="16"/>
  <c r="T58" i="16" s="1"/>
  <c r="U43" i="16"/>
  <c r="U57" i="16" s="1"/>
  <c r="V42" i="16"/>
  <c r="V56" i="16" s="1"/>
  <c r="W41" i="16"/>
  <c r="W55" i="16" s="1"/>
  <c r="X40" i="16"/>
  <c r="X54" i="16" s="1"/>
  <c r="Y39" i="16"/>
  <c r="Y53" i="16" s="1"/>
  <c r="Z38" i="16"/>
  <c r="Z52" i="16" s="1"/>
  <c r="R38" i="16"/>
  <c r="R52" i="16" s="1"/>
  <c r="S37" i="16"/>
  <c r="S51" i="16" s="1"/>
  <c r="T36" i="16"/>
  <c r="T50" i="16" s="1"/>
  <c r="U35" i="16"/>
  <c r="U49" i="16" s="1"/>
  <c r="V34" i="16"/>
  <c r="V48" i="16" s="1"/>
  <c r="J45" i="14"/>
  <c r="J59" i="14" s="1"/>
  <c r="B45" i="14"/>
  <c r="B59" i="14" s="1"/>
  <c r="C44" i="14"/>
  <c r="C58" i="14" s="1"/>
  <c r="D43" i="14"/>
  <c r="D57" i="14" s="1"/>
  <c r="E42" i="14"/>
  <c r="E56" i="14" s="1"/>
  <c r="F41" i="14"/>
  <c r="F55" i="14" s="1"/>
  <c r="G40" i="14"/>
  <c r="G54" i="14" s="1"/>
  <c r="H39" i="14"/>
  <c r="H53" i="14" s="1"/>
  <c r="I38" i="14"/>
  <c r="I52" i="14" s="1"/>
  <c r="J37" i="14"/>
  <c r="J51" i="14" s="1"/>
  <c r="B37" i="14"/>
  <c r="B51" i="14" s="1"/>
  <c r="C36" i="14"/>
  <c r="C50" i="14" s="1"/>
  <c r="D35" i="14"/>
  <c r="D49" i="14" s="1"/>
  <c r="E34" i="14"/>
  <c r="E48" i="14" s="1"/>
  <c r="I45" i="14"/>
  <c r="I59" i="14" s="1"/>
  <c r="J44" i="14"/>
  <c r="J58" i="14" s="1"/>
  <c r="B44" i="14"/>
  <c r="B58" i="14" s="1"/>
  <c r="C43" i="14"/>
  <c r="C57" i="14" s="1"/>
  <c r="D42" i="14"/>
  <c r="D56" i="14" s="1"/>
  <c r="E41" i="14"/>
  <c r="E55" i="14" s="1"/>
  <c r="F40" i="14"/>
  <c r="F54" i="14" s="1"/>
  <c r="G39" i="14"/>
  <c r="G53" i="14" s="1"/>
  <c r="H38" i="14"/>
  <c r="H52" i="14" s="1"/>
  <c r="I37" i="14"/>
  <c r="I51" i="14" s="1"/>
  <c r="J36" i="14"/>
  <c r="J50" i="14" s="1"/>
  <c r="B36" i="14"/>
  <c r="B50" i="14" s="1"/>
  <c r="C35" i="14"/>
  <c r="C49" i="14" s="1"/>
  <c r="D34" i="14"/>
  <c r="D48" i="14" s="1"/>
  <c r="H45" i="14"/>
  <c r="H59" i="14" s="1"/>
  <c r="I44" i="14"/>
  <c r="I58" i="14" s="1"/>
  <c r="J43" i="14"/>
  <c r="J57" i="14" s="1"/>
  <c r="B43" i="14"/>
  <c r="B57" i="14" s="1"/>
  <c r="C42" i="14"/>
  <c r="C56" i="14" s="1"/>
  <c r="D41" i="14"/>
  <c r="D55" i="14" s="1"/>
  <c r="E40" i="14"/>
  <c r="E54" i="14" s="1"/>
  <c r="F39" i="14"/>
  <c r="F53" i="14" s="1"/>
  <c r="G38" i="14"/>
  <c r="G52" i="14" s="1"/>
  <c r="H37" i="14"/>
  <c r="H51" i="14" s="1"/>
  <c r="I36" i="14"/>
  <c r="I50" i="14" s="1"/>
  <c r="J35" i="14"/>
  <c r="J49" i="14" s="1"/>
  <c r="B35" i="14"/>
  <c r="B49" i="14" s="1"/>
  <c r="C34" i="14"/>
  <c r="C48" i="14" s="1"/>
  <c r="G45" i="14"/>
  <c r="G59" i="14" s="1"/>
  <c r="H44" i="14"/>
  <c r="H58" i="14" s="1"/>
  <c r="I43" i="14"/>
  <c r="I57" i="14" s="1"/>
  <c r="J42" i="14"/>
  <c r="J56" i="14" s="1"/>
  <c r="B42" i="14"/>
  <c r="B56" i="14" s="1"/>
  <c r="C41" i="14"/>
  <c r="C55" i="14" s="1"/>
  <c r="D40" i="14"/>
  <c r="D54" i="14" s="1"/>
  <c r="E39" i="14"/>
  <c r="E53" i="14" s="1"/>
  <c r="F38" i="14"/>
  <c r="F52" i="14" s="1"/>
  <c r="G37" i="14"/>
  <c r="G51" i="14" s="1"/>
  <c r="H36" i="14"/>
  <c r="H50" i="14" s="1"/>
  <c r="I35" i="14"/>
  <c r="I49" i="14" s="1"/>
  <c r="J34" i="14"/>
  <c r="J48" i="14" s="1"/>
  <c r="B34" i="14"/>
  <c r="B48" i="14" s="1"/>
  <c r="F45" i="14"/>
  <c r="F59" i="14" s="1"/>
  <c r="G44" i="14"/>
  <c r="G58" i="14" s="1"/>
  <c r="H43" i="14"/>
  <c r="H57" i="14" s="1"/>
  <c r="I42" i="14"/>
  <c r="I56" i="14" s="1"/>
  <c r="J41" i="14"/>
  <c r="J55" i="14" s="1"/>
  <c r="B41" i="14"/>
  <c r="B55" i="14" s="1"/>
  <c r="C40" i="14"/>
  <c r="C54" i="14" s="1"/>
  <c r="D39" i="14"/>
  <c r="D53" i="14" s="1"/>
  <c r="E38" i="14"/>
  <c r="E52" i="14" s="1"/>
  <c r="F37" i="14"/>
  <c r="F51" i="14" s="1"/>
  <c r="G36" i="14"/>
  <c r="G50" i="14" s="1"/>
  <c r="H35" i="14"/>
  <c r="H49" i="14" s="1"/>
  <c r="I34" i="14"/>
  <c r="I48" i="14" s="1"/>
  <c r="E45" i="14"/>
  <c r="E59" i="14" s="1"/>
  <c r="F44" i="14"/>
  <c r="F58" i="14" s="1"/>
  <c r="G43" i="14"/>
  <c r="G57" i="14" s="1"/>
  <c r="H42" i="14"/>
  <c r="H56" i="14" s="1"/>
  <c r="I41" i="14"/>
  <c r="I55" i="14" s="1"/>
  <c r="J40" i="14"/>
  <c r="J54" i="14" s="1"/>
  <c r="B40" i="14"/>
  <c r="B54" i="14" s="1"/>
  <c r="C39" i="14"/>
  <c r="C53" i="14" s="1"/>
  <c r="D38" i="14"/>
  <c r="D52" i="14" s="1"/>
  <c r="E37" i="14"/>
  <c r="E51" i="14" s="1"/>
  <c r="F36" i="14"/>
  <c r="F50" i="14" s="1"/>
  <c r="G35" i="14"/>
  <c r="G49" i="14" s="1"/>
  <c r="H34" i="14"/>
  <c r="H48" i="14" s="1"/>
  <c r="D45" i="14"/>
  <c r="D59" i="14" s="1"/>
  <c r="E44" i="14"/>
  <c r="E58" i="14" s="1"/>
  <c r="F43" i="14"/>
  <c r="F57" i="14" s="1"/>
  <c r="G42" i="14"/>
  <c r="G56" i="14" s="1"/>
  <c r="H41" i="14"/>
  <c r="H55" i="14" s="1"/>
  <c r="I40" i="14"/>
  <c r="I54" i="14" s="1"/>
  <c r="J39" i="14"/>
  <c r="J53" i="14" s="1"/>
  <c r="B39" i="14"/>
  <c r="B53" i="14" s="1"/>
  <c r="C38" i="14"/>
  <c r="C52" i="14" s="1"/>
  <c r="D37" i="14"/>
  <c r="D51" i="14" s="1"/>
  <c r="E36" i="14"/>
  <c r="E50" i="14" s="1"/>
  <c r="F35" i="14"/>
  <c r="F49" i="14" s="1"/>
  <c r="G34" i="14"/>
  <c r="G48" i="14" s="1"/>
  <c r="C45" i="14"/>
  <c r="C59" i="14" s="1"/>
  <c r="D44" i="14"/>
  <c r="D58" i="14" s="1"/>
  <c r="E43" i="14"/>
  <c r="E57" i="14" s="1"/>
  <c r="F42" i="14"/>
  <c r="F56" i="14" s="1"/>
  <c r="G41" i="14"/>
  <c r="G55" i="14" s="1"/>
  <c r="H40" i="14"/>
  <c r="H54" i="14" s="1"/>
  <c r="I39" i="14"/>
  <c r="I53" i="14" s="1"/>
  <c r="J38" i="14"/>
  <c r="J52" i="14" s="1"/>
  <c r="B38" i="14"/>
  <c r="B52" i="14" s="1"/>
  <c r="C37" i="14"/>
  <c r="C51" i="14" s="1"/>
  <c r="D36" i="14"/>
  <c r="D50" i="14" s="1"/>
  <c r="E35" i="14"/>
  <c r="E49" i="14" s="1"/>
  <c r="F34" i="14"/>
  <c r="F48" i="14" s="1"/>
  <c r="J45" i="16"/>
  <c r="J59" i="16" s="1"/>
  <c r="B45" i="16"/>
  <c r="B59" i="16" s="1"/>
  <c r="C44" i="16"/>
  <c r="C58" i="16" s="1"/>
  <c r="D43" i="16"/>
  <c r="D57" i="16" s="1"/>
  <c r="E42" i="16"/>
  <c r="E56" i="16" s="1"/>
  <c r="F41" i="16"/>
  <c r="F55" i="16" s="1"/>
  <c r="G40" i="16"/>
  <c r="G54" i="16" s="1"/>
  <c r="H39" i="16"/>
  <c r="H53" i="16" s="1"/>
  <c r="I38" i="16"/>
  <c r="I52" i="16" s="1"/>
  <c r="J37" i="16"/>
  <c r="J51" i="16" s="1"/>
  <c r="B37" i="16"/>
  <c r="B51" i="16" s="1"/>
  <c r="C36" i="16"/>
  <c r="C50" i="16" s="1"/>
  <c r="D35" i="16"/>
  <c r="D49" i="16" s="1"/>
  <c r="E34" i="16"/>
  <c r="E48" i="16" s="1"/>
  <c r="I45" i="16"/>
  <c r="I59" i="16" s="1"/>
  <c r="J44" i="16"/>
  <c r="J58" i="16" s="1"/>
  <c r="B44" i="16"/>
  <c r="B58" i="16" s="1"/>
  <c r="C43" i="16"/>
  <c r="C57" i="16" s="1"/>
  <c r="D42" i="16"/>
  <c r="D56" i="16" s="1"/>
  <c r="E41" i="16"/>
  <c r="E55" i="16" s="1"/>
  <c r="F40" i="16"/>
  <c r="F54" i="16" s="1"/>
  <c r="G39" i="16"/>
  <c r="G53" i="16" s="1"/>
  <c r="H38" i="16"/>
  <c r="H52" i="16" s="1"/>
  <c r="I37" i="16"/>
  <c r="I51" i="16" s="1"/>
  <c r="J36" i="16"/>
  <c r="J50" i="16" s="1"/>
  <c r="B36" i="16"/>
  <c r="B50" i="16" s="1"/>
  <c r="C35" i="16"/>
  <c r="C49" i="16" s="1"/>
  <c r="D34" i="16"/>
  <c r="D48" i="16" s="1"/>
  <c r="H45" i="16"/>
  <c r="H59" i="16" s="1"/>
  <c r="I44" i="16"/>
  <c r="I58" i="16" s="1"/>
  <c r="J43" i="16"/>
  <c r="J57" i="16" s="1"/>
  <c r="B43" i="16"/>
  <c r="B57" i="16" s="1"/>
  <c r="C42" i="16"/>
  <c r="C56" i="16" s="1"/>
  <c r="D41" i="16"/>
  <c r="D55" i="16" s="1"/>
  <c r="E40" i="16"/>
  <c r="E54" i="16" s="1"/>
  <c r="F39" i="16"/>
  <c r="F53" i="16" s="1"/>
  <c r="G38" i="16"/>
  <c r="G52" i="16" s="1"/>
  <c r="H37" i="16"/>
  <c r="H51" i="16" s="1"/>
  <c r="I36" i="16"/>
  <c r="I50" i="16" s="1"/>
  <c r="J35" i="16"/>
  <c r="J49" i="16" s="1"/>
  <c r="B35" i="16"/>
  <c r="B49" i="16" s="1"/>
  <c r="C34" i="16"/>
  <c r="C48" i="16" s="1"/>
  <c r="G45" i="16"/>
  <c r="G59" i="16" s="1"/>
  <c r="H44" i="16"/>
  <c r="H58" i="16" s="1"/>
  <c r="I43" i="16"/>
  <c r="I57" i="16" s="1"/>
  <c r="J42" i="16"/>
  <c r="J56" i="16" s="1"/>
  <c r="B42" i="16"/>
  <c r="B56" i="16" s="1"/>
  <c r="C41" i="16"/>
  <c r="C55" i="16" s="1"/>
  <c r="D40" i="16"/>
  <c r="D54" i="16" s="1"/>
  <c r="E39" i="16"/>
  <c r="E53" i="16" s="1"/>
  <c r="F38" i="16"/>
  <c r="F52" i="16" s="1"/>
  <c r="G37" i="16"/>
  <c r="G51" i="16" s="1"/>
  <c r="H36" i="16"/>
  <c r="H50" i="16" s="1"/>
  <c r="I35" i="16"/>
  <c r="I49" i="16" s="1"/>
  <c r="J34" i="16"/>
  <c r="J48" i="16" s="1"/>
  <c r="B34" i="16"/>
  <c r="B48" i="16" s="1"/>
  <c r="F45" i="16"/>
  <c r="F59" i="16" s="1"/>
  <c r="G44" i="16"/>
  <c r="G58" i="16" s="1"/>
  <c r="H43" i="16"/>
  <c r="H57" i="16" s="1"/>
  <c r="I42" i="16"/>
  <c r="I56" i="16" s="1"/>
  <c r="J41" i="16"/>
  <c r="J55" i="16" s="1"/>
  <c r="B41" i="16"/>
  <c r="B55" i="16" s="1"/>
  <c r="C40" i="16"/>
  <c r="C54" i="16" s="1"/>
  <c r="D39" i="16"/>
  <c r="D53" i="16" s="1"/>
  <c r="E38" i="16"/>
  <c r="E52" i="16" s="1"/>
  <c r="F37" i="16"/>
  <c r="F51" i="16" s="1"/>
  <c r="G36" i="16"/>
  <c r="G50" i="16" s="1"/>
  <c r="H35" i="16"/>
  <c r="H49" i="16" s="1"/>
  <c r="I34" i="16"/>
  <c r="I48" i="16" s="1"/>
  <c r="E45" i="16"/>
  <c r="E59" i="16" s="1"/>
  <c r="F44" i="16"/>
  <c r="F58" i="16" s="1"/>
  <c r="G43" i="16"/>
  <c r="G57" i="16" s="1"/>
  <c r="H42" i="16"/>
  <c r="H56" i="16" s="1"/>
  <c r="I41" i="16"/>
  <c r="I55" i="16" s="1"/>
  <c r="J40" i="16"/>
  <c r="J54" i="16" s="1"/>
  <c r="B40" i="16"/>
  <c r="B54" i="16" s="1"/>
  <c r="C39" i="16"/>
  <c r="C53" i="16" s="1"/>
  <c r="D38" i="16"/>
  <c r="D52" i="16" s="1"/>
  <c r="E37" i="16"/>
  <c r="E51" i="16" s="1"/>
  <c r="F36" i="16"/>
  <c r="F50" i="16" s="1"/>
  <c r="G35" i="16"/>
  <c r="G49" i="16" s="1"/>
  <c r="H34" i="16"/>
  <c r="H48" i="16" s="1"/>
  <c r="D45" i="16"/>
  <c r="D59" i="16" s="1"/>
  <c r="E44" i="16"/>
  <c r="E58" i="16" s="1"/>
  <c r="F43" i="16"/>
  <c r="F57" i="16" s="1"/>
  <c r="G42" i="16"/>
  <c r="G56" i="16" s="1"/>
  <c r="H41" i="16"/>
  <c r="H55" i="16" s="1"/>
  <c r="I40" i="16"/>
  <c r="I54" i="16" s="1"/>
  <c r="J39" i="16"/>
  <c r="J53" i="16" s="1"/>
  <c r="B39" i="16"/>
  <c r="B53" i="16" s="1"/>
  <c r="C38" i="16"/>
  <c r="C52" i="16" s="1"/>
  <c r="D37" i="16"/>
  <c r="D51" i="16" s="1"/>
  <c r="E36" i="16"/>
  <c r="E50" i="16" s="1"/>
  <c r="F35" i="16"/>
  <c r="F49" i="16" s="1"/>
  <c r="G34" i="16"/>
  <c r="G48" i="16" s="1"/>
  <c r="C45" i="16"/>
  <c r="C59" i="16" s="1"/>
  <c r="D44" i="16"/>
  <c r="D58" i="16" s="1"/>
  <c r="E43" i="16"/>
  <c r="E57" i="16" s="1"/>
  <c r="F42" i="16"/>
  <c r="F56" i="16" s="1"/>
  <c r="G41" i="16"/>
  <c r="G55" i="16" s="1"/>
  <c r="H40" i="16"/>
  <c r="H54" i="16" s="1"/>
  <c r="I39" i="16"/>
  <c r="I53" i="16" s="1"/>
  <c r="J38" i="16"/>
  <c r="J52" i="16" s="1"/>
  <c r="B38" i="16"/>
  <c r="B52" i="16" s="1"/>
  <c r="C37" i="16"/>
  <c r="C51" i="16" s="1"/>
  <c r="D36" i="16"/>
  <c r="D50" i="16" s="1"/>
  <c r="E35" i="16"/>
  <c r="E49" i="16" s="1"/>
  <c r="F34" i="16"/>
  <c r="F48" i="16" s="1"/>
  <c r="F45" i="15"/>
  <c r="F59" i="15" s="1"/>
  <c r="G44" i="15"/>
  <c r="G58" i="15" s="1"/>
  <c r="H43" i="15"/>
  <c r="H57" i="15" s="1"/>
  <c r="I42" i="15"/>
  <c r="I56" i="15" s="1"/>
  <c r="J41" i="15"/>
  <c r="J55" i="15" s="1"/>
  <c r="B41" i="15"/>
  <c r="B55" i="15" s="1"/>
  <c r="C40" i="15"/>
  <c r="C54" i="15" s="1"/>
  <c r="D39" i="15"/>
  <c r="D53" i="15" s="1"/>
  <c r="E38" i="15"/>
  <c r="E52" i="15" s="1"/>
  <c r="F37" i="15"/>
  <c r="F51" i="15" s="1"/>
  <c r="G36" i="15"/>
  <c r="G50" i="15" s="1"/>
  <c r="H35" i="15"/>
  <c r="H49" i="15" s="1"/>
  <c r="I34" i="15"/>
  <c r="I48" i="15" s="1"/>
  <c r="E45" i="15"/>
  <c r="E59" i="15" s="1"/>
  <c r="F44" i="15"/>
  <c r="F58" i="15" s="1"/>
  <c r="G43" i="15"/>
  <c r="G57" i="15" s="1"/>
  <c r="H42" i="15"/>
  <c r="H56" i="15" s="1"/>
  <c r="I41" i="15"/>
  <c r="I55" i="15" s="1"/>
  <c r="J40" i="15"/>
  <c r="J54" i="15" s="1"/>
  <c r="B40" i="15"/>
  <c r="B54" i="15" s="1"/>
  <c r="C39" i="15"/>
  <c r="C53" i="15" s="1"/>
  <c r="D38" i="15"/>
  <c r="D52" i="15" s="1"/>
  <c r="E37" i="15"/>
  <c r="E51" i="15" s="1"/>
  <c r="F36" i="15"/>
  <c r="F50" i="15" s="1"/>
  <c r="G35" i="15"/>
  <c r="G49" i="15" s="1"/>
  <c r="H34" i="15"/>
  <c r="H48" i="15" s="1"/>
  <c r="D45" i="15"/>
  <c r="D59" i="15" s="1"/>
  <c r="E44" i="15"/>
  <c r="E58" i="15" s="1"/>
  <c r="F43" i="15"/>
  <c r="F57" i="15" s="1"/>
  <c r="G42" i="15"/>
  <c r="G56" i="15" s="1"/>
  <c r="H41" i="15"/>
  <c r="H55" i="15" s="1"/>
  <c r="I40" i="15"/>
  <c r="I54" i="15" s="1"/>
  <c r="J39" i="15"/>
  <c r="J53" i="15" s="1"/>
  <c r="B39" i="15"/>
  <c r="B53" i="15" s="1"/>
  <c r="C38" i="15"/>
  <c r="C52" i="15" s="1"/>
  <c r="D37" i="15"/>
  <c r="D51" i="15" s="1"/>
  <c r="E36" i="15"/>
  <c r="E50" i="15" s="1"/>
  <c r="F35" i="15"/>
  <c r="F49" i="15" s="1"/>
  <c r="G34" i="15"/>
  <c r="G48" i="15" s="1"/>
  <c r="C45" i="15"/>
  <c r="C59" i="15" s="1"/>
  <c r="D44" i="15"/>
  <c r="D58" i="15" s="1"/>
  <c r="E43" i="15"/>
  <c r="E57" i="15" s="1"/>
  <c r="F42" i="15"/>
  <c r="F56" i="15" s="1"/>
  <c r="G41" i="15"/>
  <c r="G55" i="15" s="1"/>
  <c r="H40" i="15"/>
  <c r="H54" i="15" s="1"/>
  <c r="I39" i="15"/>
  <c r="I53" i="15" s="1"/>
  <c r="J38" i="15"/>
  <c r="J52" i="15" s="1"/>
  <c r="B38" i="15"/>
  <c r="B52" i="15" s="1"/>
  <c r="C37" i="15"/>
  <c r="C51" i="15" s="1"/>
  <c r="D36" i="15"/>
  <c r="D50" i="15" s="1"/>
  <c r="E35" i="15"/>
  <c r="E49" i="15" s="1"/>
  <c r="F34" i="15"/>
  <c r="F48" i="15" s="1"/>
  <c r="J45" i="15"/>
  <c r="J59" i="15" s="1"/>
  <c r="B45" i="15"/>
  <c r="B59" i="15" s="1"/>
  <c r="C44" i="15"/>
  <c r="C58" i="15" s="1"/>
  <c r="D43" i="15"/>
  <c r="D57" i="15" s="1"/>
  <c r="E42" i="15"/>
  <c r="E56" i="15" s="1"/>
  <c r="F41" i="15"/>
  <c r="F55" i="15" s="1"/>
  <c r="G40" i="15"/>
  <c r="G54" i="15" s="1"/>
  <c r="H39" i="15"/>
  <c r="H53" i="15" s="1"/>
  <c r="I38" i="15"/>
  <c r="I52" i="15" s="1"/>
  <c r="J37" i="15"/>
  <c r="J51" i="15" s="1"/>
  <c r="B37" i="15"/>
  <c r="B51" i="15" s="1"/>
  <c r="C36" i="15"/>
  <c r="C50" i="15" s="1"/>
  <c r="D35" i="15"/>
  <c r="D49" i="15" s="1"/>
  <c r="E34" i="15"/>
  <c r="E48" i="15" s="1"/>
  <c r="I45" i="15"/>
  <c r="I59" i="15" s="1"/>
  <c r="J44" i="15"/>
  <c r="J58" i="15" s="1"/>
  <c r="B44" i="15"/>
  <c r="B58" i="15" s="1"/>
  <c r="C43" i="15"/>
  <c r="C57" i="15" s="1"/>
  <c r="D42" i="15"/>
  <c r="D56" i="15" s="1"/>
  <c r="E41" i="15"/>
  <c r="E55" i="15" s="1"/>
  <c r="F40" i="15"/>
  <c r="F54" i="15" s="1"/>
  <c r="G39" i="15"/>
  <c r="G53" i="15" s="1"/>
  <c r="H38" i="15"/>
  <c r="H52" i="15" s="1"/>
  <c r="I37" i="15"/>
  <c r="I51" i="15" s="1"/>
  <c r="J36" i="15"/>
  <c r="J50" i="15" s="1"/>
  <c r="B36" i="15"/>
  <c r="B50" i="15" s="1"/>
  <c r="C35" i="15"/>
  <c r="C49" i="15" s="1"/>
  <c r="D34" i="15"/>
  <c r="D48" i="15" s="1"/>
  <c r="H45" i="15"/>
  <c r="H59" i="15" s="1"/>
  <c r="I44" i="15"/>
  <c r="I58" i="15" s="1"/>
  <c r="J43" i="15"/>
  <c r="J57" i="15" s="1"/>
  <c r="B43" i="15"/>
  <c r="B57" i="15" s="1"/>
  <c r="C42" i="15"/>
  <c r="C56" i="15" s="1"/>
  <c r="D41" i="15"/>
  <c r="D55" i="15" s="1"/>
  <c r="E40" i="15"/>
  <c r="E54" i="15" s="1"/>
  <c r="F39" i="15"/>
  <c r="F53" i="15" s="1"/>
  <c r="G38" i="15"/>
  <c r="G52" i="15" s="1"/>
  <c r="H37" i="15"/>
  <c r="H51" i="15" s="1"/>
  <c r="I36" i="15"/>
  <c r="I50" i="15" s="1"/>
  <c r="J35" i="15"/>
  <c r="J49" i="15" s="1"/>
  <c r="B35" i="15"/>
  <c r="B49" i="15" s="1"/>
  <c r="C34" i="15"/>
  <c r="C48" i="15" s="1"/>
  <c r="G45" i="15"/>
  <c r="G59" i="15" s="1"/>
  <c r="H44" i="15"/>
  <c r="H58" i="15" s="1"/>
  <c r="I43" i="15"/>
  <c r="I57" i="15" s="1"/>
  <c r="J42" i="15"/>
  <c r="J56" i="15" s="1"/>
  <c r="B42" i="15"/>
  <c r="B56" i="15" s="1"/>
  <c r="C41" i="15"/>
  <c r="C55" i="15" s="1"/>
  <c r="D40" i="15"/>
  <c r="D54" i="15" s="1"/>
  <c r="E39" i="15"/>
  <c r="E53" i="15" s="1"/>
  <c r="F38" i="15"/>
  <c r="F52" i="15" s="1"/>
  <c r="G37" i="15"/>
  <c r="G51" i="15" s="1"/>
  <c r="H36" i="15"/>
  <c r="H50" i="15" s="1"/>
  <c r="I35" i="15"/>
  <c r="I49" i="15" s="1"/>
  <c r="J34" i="15"/>
  <c r="J48" i="15" s="1"/>
  <c r="B34" i="15"/>
  <c r="B48" i="15" s="1"/>
  <c r="R34" i="2" l="1"/>
  <c r="R48" i="2" s="1"/>
  <c r="N27" i="2"/>
  <c r="N28" i="2"/>
  <c r="N21" i="2"/>
  <c r="N29" i="2"/>
  <c r="N18" i="18" s="1"/>
  <c r="N22" i="2"/>
  <c r="N30" i="2"/>
  <c r="O18" i="18" s="1"/>
  <c r="N24" i="2"/>
  <c r="N23" i="2"/>
  <c r="N31" i="2"/>
  <c r="N20" i="2"/>
  <c r="N25" i="2"/>
  <c r="N26" i="2"/>
  <c r="AA38" i="16"/>
  <c r="AD38" i="16" s="1"/>
  <c r="I25" i="13" s="1"/>
  <c r="AA42" i="16"/>
  <c r="AD42" i="16" s="1"/>
  <c r="M25" i="13" s="1"/>
  <c r="AA35" i="16"/>
  <c r="AD35" i="16" s="1"/>
  <c r="F25" i="13" s="1"/>
  <c r="AA54" i="16"/>
  <c r="AA58" i="16"/>
  <c r="AA53" i="16"/>
  <c r="AA57" i="16"/>
  <c r="AA50" i="16"/>
  <c r="AA48" i="16"/>
  <c r="AA44" i="16"/>
  <c r="AD44" i="16" s="1"/>
  <c r="O25" i="13" s="1"/>
  <c r="AA37" i="16"/>
  <c r="AD37" i="16" s="1"/>
  <c r="H25" i="13" s="1"/>
  <c r="AA51" i="16"/>
  <c r="AA41" i="14"/>
  <c r="AD41" i="14" s="1"/>
  <c r="L25" i="11" s="1"/>
  <c r="AA35" i="14"/>
  <c r="AD35" i="14" s="1"/>
  <c r="F25" i="11" s="1"/>
  <c r="AA56" i="16"/>
  <c r="AA41" i="16"/>
  <c r="AD41" i="16" s="1"/>
  <c r="L25" i="13" s="1"/>
  <c r="AA55" i="16"/>
  <c r="AA59" i="16"/>
  <c r="AA36" i="14"/>
  <c r="AD36" i="14" s="1"/>
  <c r="G25" i="11" s="1"/>
  <c r="AA36" i="15"/>
  <c r="AD36" i="15" s="1"/>
  <c r="G25" i="12" s="1"/>
  <c r="AA39" i="16"/>
  <c r="AD39" i="16" s="1"/>
  <c r="J25" i="13" s="1"/>
  <c r="AA45" i="16"/>
  <c r="AD45" i="16" s="1"/>
  <c r="P25" i="13" s="1"/>
  <c r="AA39" i="14"/>
  <c r="AD39" i="14" s="1"/>
  <c r="J25" i="11" s="1"/>
  <c r="AA43" i="14"/>
  <c r="AD43" i="14" s="1"/>
  <c r="N25" i="11" s="1"/>
  <c r="AA37" i="15"/>
  <c r="AD37" i="15" s="1"/>
  <c r="H25" i="12" s="1"/>
  <c r="AA44" i="15"/>
  <c r="AD44" i="15" s="1"/>
  <c r="O25" i="12" s="1"/>
  <c r="AA41" i="15"/>
  <c r="AD41" i="15" s="1"/>
  <c r="L25" i="12" s="1"/>
  <c r="AA38" i="14"/>
  <c r="AD38" i="14" s="1"/>
  <c r="I25" i="11" s="1"/>
  <c r="AA35" i="15"/>
  <c r="AD35" i="15" s="1"/>
  <c r="F25" i="12" s="1"/>
  <c r="AA45" i="15"/>
  <c r="AD45" i="15" s="1"/>
  <c r="P25" i="12" s="1"/>
  <c r="AA34" i="14"/>
  <c r="AA37" i="14"/>
  <c r="AD37" i="14" s="1"/>
  <c r="H25" i="11" s="1"/>
  <c r="AA43" i="15"/>
  <c r="AD43" i="15" s="1"/>
  <c r="N25" i="12" s="1"/>
  <c r="AA40" i="16"/>
  <c r="AD40" i="16" s="1"/>
  <c r="K25" i="13" s="1"/>
  <c r="AA45" i="14"/>
  <c r="AD45" i="14" s="1"/>
  <c r="P25" i="11" s="1"/>
  <c r="AA34" i="15"/>
  <c r="AA34" i="16"/>
  <c r="AA42" i="14"/>
  <c r="AD42" i="14" s="1"/>
  <c r="M25" i="11" s="1"/>
  <c r="AA40" i="14"/>
  <c r="AD40" i="14" s="1"/>
  <c r="K25" i="11" s="1"/>
  <c r="AA42" i="15"/>
  <c r="AD42" i="15" s="1"/>
  <c r="M25" i="12" s="1"/>
  <c r="AA38" i="15"/>
  <c r="AD38" i="15" s="1"/>
  <c r="I25" i="12" s="1"/>
  <c r="AA39" i="15"/>
  <c r="AD39" i="15" s="1"/>
  <c r="J25" i="12" s="1"/>
  <c r="AA40" i="15"/>
  <c r="AD40" i="15" s="1"/>
  <c r="K25" i="12" s="1"/>
  <c r="AA52" i="16"/>
  <c r="AA49" i="16"/>
  <c r="AA43" i="16"/>
  <c r="AD43" i="16" s="1"/>
  <c r="N25" i="13" s="1"/>
  <c r="AA36" i="16"/>
  <c r="AD36" i="16" s="1"/>
  <c r="G25" i="13" s="1"/>
  <c r="AA44" i="14"/>
  <c r="AD44" i="14" s="1"/>
  <c r="O25" i="11" s="1"/>
  <c r="S34" i="2"/>
  <c r="S48" i="2" s="1"/>
  <c r="W34" i="2"/>
  <c r="W48" i="2" s="1"/>
  <c r="W42" i="2"/>
  <c r="W56" i="2" s="1"/>
  <c r="C34" i="2"/>
  <c r="C48" i="2" s="1"/>
  <c r="P18" i="13"/>
  <c r="H18" i="13"/>
  <c r="L18" i="12"/>
  <c r="L18" i="13"/>
  <c r="G18" i="12"/>
  <c r="O18" i="13"/>
  <c r="G18" i="13"/>
  <c r="K18" i="12"/>
  <c r="P18" i="12"/>
  <c r="N18" i="13"/>
  <c r="F18" i="13"/>
  <c r="J18" i="12"/>
  <c r="H18" i="12"/>
  <c r="O18" i="12"/>
  <c r="M18" i="13"/>
  <c r="E18" i="13"/>
  <c r="I18" i="12"/>
  <c r="K18" i="13"/>
  <c r="J18" i="13"/>
  <c r="N18" i="12"/>
  <c r="F18" i="12"/>
  <c r="I18" i="13"/>
  <c r="M18" i="12"/>
  <c r="E18" i="12"/>
  <c r="K52" i="16"/>
  <c r="K59" i="16"/>
  <c r="K54" i="16"/>
  <c r="K50" i="16"/>
  <c r="K39" i="16"/>
  <c r="N39" i="16" s="1"/>
  <c r="J20" i="13" s="1"/>
  <c r="K57" i="16"/>
  <c r="K53" i="16"/>
  <c r="K37" i="15"/>
  <c r="N37" i="15" s="1"/>
  <c r="H20" i="12" s="1"/>
  <c r="V45" i="2"/>
  <c r="V59" i="2" s="1"/>
  <c r="W44" i="2"/>
  <c r="W58" i="2" s="1"/>
  <c r="X43" i="2"/>
  <c r="X57" i="2" s="1"/>
  <c r="Y42" i="2"/>
  <c r="Y56" i="2" s="1"/>
  <c r="Z41" i="2"/>
  <c r="Z55" i="2" s="1"/>
  <c r="R41" i="2"/>
  <c r="R55" i="2" s="1"/>
  <c r="S40" i="2"/>
  <c r="S54" i="2" s="1"/>
  <c r="T39" i="2"/>
  <c r="T53" i="2" s="1"/>
  <c r="U38" i="2"/>
  <c r="U52" i="2" s="1"/>
  <c r="V37" i="2"/>
  <c r="V51" i="2" s="1"/>
  <c r="W36" i="2"/>
  <c r="W50" i="2" s="1"/>
  <c r="X35" i="2"/>
  <c r="X49" i="2" s="1"/>
  <c r="Z34" i="2"/>
  <c r="Z48" i="2" s="1"/>
  <c r="X45" i="2"/>
  <c r="X59" i="2" s="1"/>
  <c r="T41" i="2"/>
  <c r="T55" i="2" s="1"/>
  <c r="Z35" i="2"/>
  <c r="Z49" i="2" s="1"/>
  <c r="Z42" i="2"/>
  <c r="Z56" i="2" s="1"/>
  <c r="V38" i="2"/>
  <c r="V52" i="2" s="1"/>
  <c r="U45" i="2"/>
  <c r="U59" i="2" s="1"/>
  <c r="V44" i="2"/>
  <c r="V58" i="2" s="1"/>
  <c r="W43" i="2"/>
  <c r="W57" i="2" s="1"/>
  <c r="X42" i="2"/>
  <c r="X56" i="2" s="1"/>
  <c r="Y41" i="2"/>
  <c r="Y55" i="2" s="1"/>
  <c r="Z40" i="2"/>
  <c r="Z54" i="2" s="1"/>
  <c r="R40" i="2"/>
  <c r="R54" i="2" s="1"/>
  <c r="S39" i="2"/>
  <c r="S53" i="2" s="1"/>
  <c r="T38" i="2"/>
  <c r="T52" i="2" s="1"/>
  <c r="U37" i="2"/>
  <c r="U51" i="2" s="1"/>
  <c r="V36" i="2"/>
  <c r="V50" i="2" s="1"/>
  <c r="W35" i="2"/>
  <c r="W49" i="2" s="1"/>
  <c r="Y34" i="2"/>
  <c r="Y48" i="2" s="1"/>
  <c r="R43" i="2"/>
  <c r="R57" i="2" s="1"/>
  <c r="V39" i="2"/>
  <c r="V53" i="2" s="1"/>
  <c r="R42" i="2"/>
  <c r="R56" i="2" s="1"/>
  <c r="X36" i="2"/>
  <c r="X50" i="2" s="1"/>
  <c r="T45" i="2"/>
  <c r="T59" i="2" s="1"/>
  <c r="U44" i="2"/>
  <c r="U58" i="2" s="1"/>
  <c r="V43" i="2"/>
  <c r="V57" i="2" s="1"/>
  <c r="X41" i="2"/>
  <c r="X55" i="2" s="1"/>
  <c r="Y40" i="2"/>
  <c r="Y54" i="2" s="1"/>
  <c r="Z39" i="2"/>
  <c r="Z53" i="2" s="1"/>
  <c r="R39" i="2"/>
  <c r="R53" i="2" s="1"/>
  <c r="S38" i="2"/>
  <c r="S52" i="2" s="1"/>
  <c r="T37" i="2"/>
  <c r="T51" i="2" s="1"/>
  <c r="U36" i="2"/>
  <c r="U50" i="2" s="1"/>
  <c r="V35" i="2"/>
  <c r="V49" i="2" s="1"/>
  <c r="X34" i="2"/>
  <c r="X48" i="2" s="1"/>
  <c r="S42" i="2"/>
  <c r="S56" i="2" s="1"/>
  <c r="R35" i="2"/>
  <c r="R49" i="2" s="1"/>
  <c r="W37" i="2"/>
  <c r="W51" i="2" s="1"/>
  <c r="S45" i="2"/>
  <c r="S59" i="2" s="1"/>
  <c r="T44" i="2"/>
  <c r="T58" i="2" s="1"/>
  <c r="U43" i="2"/>
  <c r="U57" i="2" s="1"/>
  <c r="V42" i="2"/>
  <c r="V56" i="2" s="1"/>
  <c r="W41" i="2"/>
  <c r="W55" i="2" s="1"/>
  <c r="X40" i="2"/>
  <c r="X54" i="2" s="1"/>
  <c r="Y39" i="2"/>
  <c r="Y53" i="2" s="1"/>
  <c r="Z38" i="2"/>
  <c r="Z52" i="2" s="1"/>
  <c r="R38" i="2"/>
  <c r="R52" i="2" s="1"/>
  <c r="S37" i="2"/>
  <c r="S51" i="2" s="1"/>
  <c r="T36" i="2"/>
  <c r="T50" i="2" s="1"/>
  <c r="U35" i="2"/>
  <c r="U49" i="2" s="1"/>
  <c r="Z43" i="2"/>
  <c r="Z57" i="2" s="1"/>
  <c r="W38" i="2"/>
  <c r="W52" i="2" s="1"/>
  <c r="Y43" i="2"/>
  <c r="Y57" i="2" s="1"/>
  <c r="U39" i="2"/>
  <c r="U53" i="2" s="1"/>
  <c r="Z45" i="2"/>
  <c r="Z59" i="2" s="1"/>
  <c r="R45" i="2"/>
  <c r="R59" i="2" s="1"/>
  <c r="S44" i="2"/>
  <c r="S58" i="2" s="1"/>
  <c r="T43" i="2"/>
  <c r="T57" i="2" s="1"/>
  <c r="U42" i="2"/>
  <c r="U56" i="2" s="1"/>
  <c r="V41" i="2"/>
  <c r="V55" i="2" s="1"/>
  <c r="W40" i="2"/>
  <c r="W54" i="2" s="1"/>
  <c r="X39" i="2"/>
  <c r="X53" i="2" s="1"/>
  <c r="Y38" i="2"/>
  <c r="Y52" i="2" s="1"/>
  <c r="Z37" i="2"/>
  <c r="Z51" i="2" s="1"/>
  <c r="R37" i="2"/>
  <c r="R51" i="2" s="1"/>
  <c r="S36" i="2"/>
  <c r="S50" i="2" s="1"/>
  <c r="T35" i="2"/>
  <c r="T49" i="2" s="1"/>
  <c r="V34" i="2"/>
  <c r="V48" i="2" s="1"/>
  <c r="Y44" i="2"/>
  <c r="Y58" i="2" s="1"/>
  <c r="U40" i="2"/>
  <c r="U54" i="2" s="1"/>
  <c r="Y36" i="2"/>
  <c r="Y50" i="2" s="1"/>
  <c r="T34" i="2"/>
  <c r="T48" i="2" s="1"/>
  <c r="X44" i="2"/>
  <c r="X58" i="2" s="1"/>
  <c r="S41" i="2"/>
  <c r="S55" i="2" s="1"/>
  <c r="Y35" i="2"/>
  <c r="Y49" i="2" s="1"/>
  <c r="Y45" i="2"/>
  <c r="Y59" i="2" s="1"/>
  <c r="Z44" i="2"/>
  <c r="Z58" i="2" s="1"/>
  <c r="R44" i="2"/>
  <c r="R58" i="2" s="1"/>
  <c r="S43" i="2"/>
  <c r="S57" i="2" s="1"/>
  <c r="T42" i="2"/>
  <c r="T56" i="2" s="1"/>
  <c r="U41" i="2"/>
  <c r="U55" i="2" s="1"/>
  <c r="V40" i="2"/>
  <c r="V54" i="2" s="1"/>
  <c r="W39" i="2"/>
  <c r="W53" i="2" s="1"/>
  <c r="X38" i="2"/>
  <c r="X52" i="2" s="1"/>
  <c r="Y37" i="2"/>
  <c r="Y51" i="2" s="1"/>
  <c r="Z36" i="2"/>
  <c r="Z50" i="2" s="1"/>
  <c r="R36" i="2"/>
  <c r="R50" i="2" s="1"/>
  <c r="S35" i="2"/>
  <c r="S49" i="2" s="1"/>
  <c r="U34" i="2"/>
  <c r="U48" i="2" s="1"/>
  <c r="X37" i="2"/>
  <c r="X51" i="2" s="1"/>
  <c r="W45" i="2"/>
  <c r="W59" i="2" s="1"/>
  <c r="T40" i="2"/>
  <c r="T54" i="2" s="1"/>
  <c r="K49" i="16"/>
  <c r="K58" i="16"/>
  <c r="K56" i="16"/>
  <c r="K48" i="16"/>
  <c r="K42" i="15"/>
  <c r="N42" i="15" s="1"/>
  <c r="M20" i="12" s="1"/>
  <c r="K37" i="14"/>
  <c r="N37" i="14" s="1"/>
  <c r="H20" i="11" s="1"/>
  <c r="K35" i="14"/>
  <c r="N35" i="14" s="1"/>
  <c r="F20" i="11" s="1"/>
  <c r="K44" i="14"/>
  <c r="N44" i="14" s="1"/>
  <c r="O20" i="11" s="1"/>
  <c r="K39" i="15"/>
  <c r="N39" i="15" s="1"/>
  <c r="J20" i="12" s="1"/>
  <c r="K40" i="16"/>
  <c r="N40" i="16" s="1"/>
  <c r="K20" i="13" s="1"/>
  <c r="K38" i="14"/>
  <c r="N38" i="14" s="1"/>
  <c r="I20" i="11" s="1"/>
  <c r="K34" i="14"/>
  <c r="K43" i="14"/>
  <c r="N43" i="14" s="1"/>
  <c r="N20" i="11" s="1"/>
  <c r="K37" i="16"/>
  <c r="N37" i="16" s="1"/>
  <c r="H20" i="13" s="1"/>
  <c r="K42" i="14"/>
  <c r="N42" i="14" s="1"/>
  <c r="M20" i="11" s="1"/>
  <c r="K38" i="15"/>
  <c r="N38" i="15" s="1"/>
  <c r="I20" i="12" s="1"/>
  <c r="K43" i="16"/>
  <c r="N43" i="16" s="1"/>
  <c r="N20" i="13" s="1"/>
  <c r="K36" i="16"/>
  <c r="N36" i="16" s="1"/>
  <c r="G20" i="13" s="1"/>
  <c r="K45" i="16"/>
  <c r="N45" i="16" s="1"/>
  <c r="P20" i="13" s="1"/>
  <c r="K41" i="14"/>
  <c r="N41" i="14" s="1"/>
  <c r="L20" i="11" s="1"/>
  <c r="K35" i="16"/>
  <c r="N35" i="16" s="1"/>
  <c r="F20" i="13" s="1"/>
  <c r="K44" i="16"/>
  <c r="N44" i="16" s="1"/>
  <c r="O20" i="13" s="1"/>
  <c r="K36" i="15"/>
  <c r="N36" i="15" s="1"/>
  <c r="G20" i="12" s="1"/>
  <c r="K45" i="15"/>
  <c r="N45" i="15" s="1"/>
  <c r="P20" i="12" s="1"/>
  <c r="K41" i="15"/>
  <c r="N41" i="15" s="1"/>
  <c r="L20" i="12" s="1"/>
  <c r="K38" i="16"/>
  <c r="N38" i="16" s="1"/>
  <c r="I20" i="13" s="1"/>
  <c r="K34" i="16"/>
  <c r="K40" i="14"/>
  <c r="N40" i="14" s="1"/>
  <c r="K20" i="11" s="1"/>
  <c r="K35" i="15"/>
  <c r="N35" i="15" s="1"/>
  <c r="F20" i="12" s="1"/>
  <c r="K44" i="15"/>
  <c r="N44" i="15" s="1"/>
  <c r="O20" i="12" s="1"/>
  <c r="K42" i="16"/>
  <c r="N42" i="16" s="1"/>
  <c r="M20" i="13" s="1"/>
  <c r="K34" i="15"/>
  <c r="K43" i="15"/>
  <c r="N43" i="15" s="1"/>
  <c r="N20" i="12" s="1"/>
  <c r="K40" i="15"/>
  <c r="N40" i="15" s="1"/>
  <c r="K20" i="12" s="1"/>
  <c r="K41" i="16"/>
  <c r="N41" i="16" s="1"/>
  <c r="L20" i="13" s="1"/>
  <c r="K39" i="14"/>
  <c r="N39" i="14" s="1"/>
  <c r="J20" i="11" s="1"/>
  <c r="K36" i="14"/>
  <c r="N36" i="14" s="1"/>
  <c r="G20" i="11" s="1"/>
  <c r="K45" i="14"/>
  <c r="N45" i="14" s="1"/>
  <c r="P20" i="11" s="1"/>
  <c r="O18" i="1" l="1"/>
  <c r="N18" i="1"/>
  <c r="J18" i="1"/>
  <c r="J18" i="18"/>
  <c r="P18" i="1"/>
  <c r="P18" i="18"/>
  <c r="I18" i="1"/>
  <c r="I18" i="18"/>
  <c r="E18" i="1"/>
  <c r="E18" i="18"/>
  <c r="G18" i="1"/>
  <c r="G18" i="18"/>
  <c r="K18" i="1"/>
  <c r="K18" i="18"/>
  <c r="F18" i="1"/>
  <c r="F18" i="18"/>
  <c r="M18" i="1"/>
  <c r="M18" i="18"/>
  <c r="L18" i="1"/>
  <c r="L18" i="18"/>
  <c r="H18" i="1"/>
  <c r="H18" i="18"/>
  <c r="H26" i="10"/>
  <c r="N28" i="6"/>
  <c r="M18" i="20" s="1"/>
  <c r="N31" i="6"/>
  <c r="P18" i="20" s="1"/>
  <c r="N21" i="6"/>
  <c r="F18" i="20" s="1"/>
  <c r="N29" i="6"/>
  <c r="N18" i="20" s="1"/>
  <c r="N22" i="6"/>
  <c r="N30" i="6"/>
  <c r="N23" i="6"/>
  <c r="N24" i="6"/>
  <c r="N20" i="6"/>
  <c r="N25" i="6"/>
  <c r="J18" i="20" s="1"/>
  <c r="N27" i="6"/>
  <c r="L18" i="20" s="1"/>
  <c r="N26" i="6"/>
  <c r="K18" i="20" s="1"/>
  <c r="M26" i="10"/>
  <c r="F26" i="10"/>
  <c r="AD34" i="16"/>
  <c r="E25" i="13" s="1"/>
  <c r="AB37" i="16"/>
  <c r="AB42" i="16"/>
  <c r="AB38" i="16"/>
  <c r="AB43" i="16"/>
  <c r="AB41" i="16"/>
  <c r="AB34" i="16"/>
  <c r="R61" i="16"/>
  <c r="R72" i="16" s="1"/>
  <c r="AB35" i="16"/>
  <c r="AB36" i="16"/>
  <c r="AB39" i="16"/>
  <c r="AB45" i="16"/>
  <c r="AB44" i="16"/>
  <c r="AB40" i="16"/>
  <c r="AD34" i="14"/>
  <c r="E25" i="11" s="1"/>
  <c r="AB34" i="14"/>
  <c r="AB44" i="14"/>
  <c r="AB39" i="14"/>
  <c r="AB45" i="14"/>
  <c r="R61" i="14"/>
  <c r="AB36" i="14"/>
  <c r="AB38" i="14"/>
  <c r="AB43" i="14"/>
  <c r="AB35" i="14"/>
  <c r="AB42" i="14"/>
  <c r="AB37" i="14"/>
  <c r="AB41" i="14"/>
  <c r="AB40" i="14"/>
  <c r="P26" i="10"/>
  <c r="N26" i="10"/>
  <c r="G26" i="10"/>
  <c r="L26" i="10"/>
  <c r="R61" i="15"/>
  <c r="AB45" i="15"/>
  <c r="AB34" i="15"/>
  <c r="AB43" i="15"/>
  <c r="AB40" i="15"/>
  <c r="AB35" i="15"/>
  <c r="AD34" i="15"/>
  <c r="E25" i="12" s="1"/>
  <c r="AB37" i="15"/>
  <c r="AB41" i="15"/>
  <c r="AB44" i="15"/>
  <c r="AB36" i="15"/>
  <c r="AB42" i="15"/>
  <c r="AB39" i="15"/>
  <c r="AB38" i="15"/>
  <c r="K26" i="10"/>
  <c r="O26" i="10"/>
  <c r="I26" i="10"/>
  <c r="J26" i="10"/>
  <c r="AA45" i="2"/>
  <c r="AD45" i="2" s="1"/>
  <c r="P25" i="18" s="1"/>
  <c r="AA38" i="2"/>
  <c r="AD38" i="2" s="1"/>
  <c r="I25" i="18" s="1"/>
  <c r="W34" i="6"/>
  <c r="W40" i="6"/>
  <c r="W35" i="6"/>
  <c r="R37" i="6"/>
  <c r="W37" i="6"/>
  <c r="W36" i="6"/>
  <c r="G37" i="6"/>
  <c r="W45" i="6"/>
  <c r="AA34" i="2"/>
  <c r="S45" i="6"/>
  <c r="T44" i="6"/>
  <c r="U43" i="6"/>
  <c r="V42" i="6"/>
  <c r="W41" i="6"/>
  <c r="X40" i="6"/>
  <c r="Y39" i="6"/>
  <c r="Z38" i="6"/>
  <c r="R38" i="6"/>
  <c r="S37" i="6"/>
  <c r="T36" i="6"/>
  <c r="U35" i="6"/>
  <c r="V34" i="6"/>
  <c r="R42" i="6"/>
  <c r="V38" i="6"/>
  <c r="Y42" i="6"/>
  <c r="U38" i="6"/>
  <c r="Y34" i="6"/>
  <c r="Z45" i="6"/>
  <c r="R45" i="6"/>
  <c r="S44" i="6"/>
  <c r="T43" i="6"/>
  <c r="U42" i="6"/>
  <c r="V41" i="6"/>
  <c r="X39" i="6"/>
  <c r="Y38" i="6"/>
  <c r="Z37" i="6"/>
  <c r="S36" i="6"/>
  <c r="T35" i="6"/>
  <c r="U34" i="6"/>
  <c r="S41" i="6"/>
  <c r="Z34" i="6"/>
  <c r="V45" i="6"/>
  <c r="Z41" i="6"/>
  <c r="T39" i="6"/>
  <c r="X35" i="6"/>
  <c r="Y45" i="6"/>
  <c r="Z44" i="6"/>
  <c r="R44" i="6"/>
  <c r="S43" i="6"/>
  <c r="T42" i="6"/>
  <c r="U41" i="6"/>
  <c r="V40" i="6"/>
  <c r="W39" i="6"/>
  <c r="X38" i="6"/>
  <c r="Y37" i="6"/>
  <c r="Z36" i="6"/>
  <c r="R36" i="6"/>
  <c r="S35" i="6"/>
  <c r="T34" i="6"/>
  <c r="Y43" i="6"/>
  <c r="T40" i="6"/>
  <c r="X36" i="6"/>
  <c r="R34" i="6"/>
  <c r="W44" i="6"/>
  <c r="R41" i="6"/>
  <c r="X45" i="6"/>
  <c r="Y44" i="6"/>
  <c r="Z43" i="6"/>
  <c r="R43" i="6"/>
  <c r="S42" i="6"/>
  <c r="T41" i="6"/>
  <c r="U40" i="6"/>
  <c r="V39" i="6"/>
  <c r="W38" i="6"/>
  <c r="X37" i="6"/>
  <c r="Y36" i="6"/>
  <c r="Z35" i="6"/>
  <c r="R35" i="6"/>
  <c r="S34" i="6"/>
  <c r="X44" i="6"/>
  <c r="Z42" i="6"/>
  <c r="U39" i="6"/>
  <c r="Y35" i="6"/>
  <c r="X43" i="6"/>
  <c r="S40" i="6"/>
  <c r="V37" i="6"/>
  <c r="U45" i="6"/>
  <c r="V44" i="6"/>
  <c r="W43" i="6"/>
  <c r="X42" i="6"/>
  <c r="Y41" i="6"/>
  <c r="Z40" i="6"/>
  <c r="R40" i="6"/>
  <c r="S39" i="6"/>
  <c r="T38" i="6"/>
  <c r="U37" i="6"/>
  <c r="V36" i="6"/>
  <c r="X34" i="6"/>
  <c r="T45" i="6"/>
  <c r="U44" i="6"/>
  <c r="V43" i="6"/>
  <c r="W42" i="6"/>
  <c r="X41" i="6"/>
  <c r="Y40" i="6"/>
  <c r="Z39" i="6"/>
  <c r="R39" i="6"/>
  <c r="S38" i="6"/>
  <c r="T37" i="6"/>
  <c r="U36" i="6"/>
  <c r="V35" i="6"/>
  <c r="K55" i="16"/>
  <c r="K51" i="16"/>
  <c r="AA41" i="2"/>
  <c r="AD41" i="2" s="1"/>
  <c r="L25" i="18" s="1"/>
  <c r="AA36" i="2"/>
  <c r="AD36" i="2" s="1"/>
  <c r="G25" i="18" s="1"/>
  <c r="AA44" i="2"/>
  <c r="AD44" i="2" s="1"/>
  <c r="O25" i="18" s="1"/>
  <c r="AA37" i="2"/>
  <c r="AD37" i="2" s="1"/>
  <c r="H25" i="18" s="1"/>
  <c r="AA35" i="2"/>
  <c r="AD35" i="2" s="1"/>
  <c r="F25" i="18" s="1"/>
  <c r="AA42" i="2"/>
  <c r="AD42" i="2" s="1"/>
  <c r="M25" i="18" s="1"/>
  <c r="AA40" i="2"/>
  <c r="AD40" i="2" s="1"/>
  <c r="K25" i="18" s="1"/>
  <c r="AA39" i="2"/>
  <c r="AD39" i="2" s="1"/>
  <c r="J25" i="18" s="1"/>
  <c r="AA43" i="2"/>
  <c r="AD43" i="2" s="1"/>
  <c r="N25" i="18" s="1"/>
  <c r="L43" i="16"/>
  <c r="N34" i="16"/>
  <c r="E20" i="13" s="1"/>
  <c r="B61" i="16"/>
  <c r="L39" i="16"/>
  <c r="L41" i="16"/>
  <c r="L35" i="16"/>
  <c r="L44" i="16"/>
  <c r="L40" i="16"/>
  <c r="L36" i="16"/>
  <c r="L38" i="16"/>
  <c r="L45" i="16"/>
  <c r="L34" i="16"/>
  <c r="L37" i="16"/>
  <c r="L42" i="16"/>
  <c r="N34" i="15"/>
  <c r="E20" i="12" s="1"/>
  <c r="L36" i="15"/>
  <c r="L34" i="15"/>
  <c r="L37" i="15"/>
  <c r="L35" i="15"/>
  <c r="L42" i="15"/>
  <c r="L38" i="15"/>
  <c r="L44" i="15"/>
  <c r="L45" i="15"/>
  <c r="B61" i="15"/>
  <c r="L41" i="15"/>
  <c r="L39" i="15"/>
  <c r="L43" i="15"/>
  <c r="L40" i="15"/>
  <c r="L39" i="14"/>
  <c r="L38" i="14"/>
  <c r="L36" i="14"/>
  <c r="L45" i="14"/>
  <c r="L37" i="14"/>
  <c r="L44" i="14"/>
  <c r="L42" i="14"/>
  <c r="L43" i="14"/>
  <c r="L35" i="14"/>
  <c r="L34" i="14"/>
  <c r="L41" i="14"/>
  <c r="N34" i="14"/>
  <c r="E20" i="11" s="1"/>
  <c r="L40" i="14"/>
  <c r="B61" i="14"/>
  <c r="B34" i="2"/>
  <c r="B48" i="2" s="1"/>
  <c r="D34" i="2"/>
  <c r="D48" i="2" s="1"/>
  <c r="E34" i="2"/>
  <c r="E48" i="2" s="1"/>
  <c r="F34" i="2"/>
  <c r="F48" i="2" s="1"/>
  <c r="G34" i="2"/>
  <c r="G48" i="2" s="1"/>
  <c r="H34" i="2"/>
  <c r="H48" i="2" s="1"/>
  <c r="I34" i="2"/>
  <c r="I48" i="2" s="1"/>
  <c r="J34" i="2"/>
  <c r="J48" i="2" s="1"/>
  <c r="B35" i="2"/>
  <c r="B49" i="2" s="1"/>
  <c r="C35" i="2"/>
  <c r="C49" i="2" s="1"/>
  <c r="D35" i="2"/>
  <c r="D49" i="2" s="1"/>
  <c r="E35" i="2"/>
  <c r="E49" i="2" s="1"/>
  <c r="F35" i="2"/>
  <c r="F49" i="2" s="1"/>
  <c r="G35" i="2"/>
  <c r="G49" i="2" s="1"/>
  <c r="H35" i="2"/>
  <c r="H49" i="2" s="1"/>
  <c r="I35" i="2"/>
  <c r="I49" i="2" s="1"/>
  <c r="J35" i="2"/>
  <c r="J49" i="2" s="1"/>
  <c r="B36" i="2"/>
  <c r="B50" i="2" s="1"/>
  <c r="C36" i="2"/>
  <c r="C50" i="2" s="1"/>
  <c r="D36" i="2"/>
  <c r="D50" i="2" s="1"/>
  <c r="E36" i="2"/>
  <c r="E50" i="2" s="1"/>
  <c r="F36" i="2"/>
  <c r="F50" i="2" s="1"/>
  <c r="G36" i="2"/>
  <c r="G50" i="2" s="1"/>
  <c r="H36" i="2"/>
  <c r="H50" i="2" s="1"/>
  <c r="I36" i="2"/>
  <c r="I50" i="2" s="1"/>
  <c r="J36" i="2"/>
  <c r="J50" i="2" s="1"/>
  <c r="B37" i="2"/>
  <c r="B51" i="2" s="1"/>
  <c r="C37" i="2"/>
  <c r="C51" i="2" s="1"/>
  <c r="D37" i="2"/>
  <c r="D51" i="2" s="1"/>
  <c r="E37" i="2"/>
  <c r="E51" i="2" s="1"/>
  <c r="F37" i="2"/>
  <c r="F51" i="2" s="1"/>
  <c r="G37" i="2"/>
  <c r="G51" i="2" s="1"/>
  <c r="H37" i="2"/>
  <c r="H51" i="2" s="1"/>
  <c r="I37" i="2"/>
  <c r="I51" i="2" s="1"/>
  <c r="J37" i="2"/>
  <c r="J51" i="2" s="1"/>
  <c r="B38" i="2"/>
  <c r="B52" i="2" s="1"/>
  <c r="C38" i="2"/>
  <c r="C52" i="2" s="1"/>
  <c r="D38" i="2"/>
  <c r="D52" i="2" s="1"/>
  <c r="E38" i="2"/>
  <c r="E52" i="2" s="1"/>
  <c r="F38" i="2"/>
  <c r="F52" i="2" s="1"/>
  <c r="G38" i="2"/>
  <c r="G52" i="2" s="1"/>
  <c r="H38" i="2"/>
  <c r="H52" i="2" s="1"/>
  <c r="I38" i="2"/>
  <c r="I52" i="2" s="1"/>
  <c r="J38" i="2"/>
  <c r="J52" i="2" s="1"/>
  <c r="B39" i="2"/>
  <c r="B53" i="2" s="1"/>
  <c r="C39" i="2"/>
  <c r="C53" i="2" s="1"/>
  <c r="D39" i="2"/>
  <c r="D53" i="2" s="1"/>
  <c r="E39" i="2"/>
  <c r="E53" i="2" s="1"/>
  <c r="F39" i="2"/>
  <c r="F53" i="2" s="1"/>
  <c r="G39" i="2"/>
  <c r="G53" i="2" s="1"/>
  <c r="H39" i="2"/>
  <c r="H53" i="2" s="1"/>
  <c r="I39" i="2"/>
  <c r="I53" i="2" s="1"/>
  <c r="J39" i="2"/>
  <c r="J53" i="2" s="1"/>
  <c r="B40" i="2"/>
  <c r="B54" i="2" s="1"/>
  <c r="C40" i="2"/>
  <c r="C54" i="2" s="1"/>
  <c r="D40" i="2"/>
  <c r="D54" i="2" s="1"/>
  <c r="E40" i="2"/>
  <c r="E54" i="2" s="1"/>
  <c r="F40" i="2"/>
  <c r="F54" i="2" s="1"/>
  <c r="G40" i="2"/>
  <c r="G54" i="2" s="1"/>
  <c r="H40" i="2"/>
  <c r="H54" i="2" s="1"/>
  <c r="I40" i="2"/>
  <c r="I54" i="2" s="1"/>
  <c r="J40" i="2"/>
  <c r="J54" i="2" s="1"/>
  <c r="B41" i="2"/>
  <c r="B55" i="2" s="1"/>
  <c r="C41" i="2"/>
  <c r="C55" i="2" s="1"/>
  <c r="D41" i="2"/>
  <c r="D55" i="2" s="1"/>
  <c r="E41" i="2"/>
  <c r="E55" i="2" s="1"/>
  <c r="F41" i="2"/>
  <c r="F55" i="2" s="1"/>
  <c r="G41" i="2"/>
  <c r="G55" i="2" s="1"/>
  <c r="H41" i="2"/>
  <c r="H55" i="2" s="1"/>
  <c r="I41" i="2"/>
  <c r="I55" i="2" s="1"/>
  <c r="J41" i="2"/>
  <c r="J55" i="2" s="1"/>
  <c r="B42" i="2"/>
  <c r="B56" i="2" s="1"/>
  <c r="C42" i="2"/>
  <c r="C56" i="2" s="1"/>
  <c r="D42" i="2"/>
  <c r="D56" i="2" s="1"/>
  <c r="E42" i="2"/>
  <c r="E56" i="2" s="1"/>
  <c r="F42" i="2"/>
  <c r="F56" i="2" s="1"/>
  <c r="G42" i="2"/>
  <c r="G56" i="2" s="1"/>
  <c r="H42" i="2"/>
  <c r="H56" i="2" s="1"/>
  <c r="I42" i="2"/>
  <c r="I56" i="2" s="1"/>
  <c r="J42" i="2"/>
  <c r="J56" i="2" s="1"/>
  <c r="B43" i="2"/>
  <c r="B57" i="2" s="1"/>
  <c r="C43" i="2"/>
  <c r="C57" i="2" s="1"/>
  <c r="D43" i="2"/>
  <c r="D57" i="2" s="1"/>
  <c r="E43" i="2"/>
  <c r="E57" i="2" s="1"/>
  <c r="F43" i="2"/>
  <c r="F57" i="2" s="1"/>
  <c r="G43" i="2"/>
  <c r="G57" i="2" s="1"/>
  <c r="H43" i="2"/>
  <c r="H57" i="2" s="1"/>
  <c r="I43" i="2"/>
  <c r="I57" i="2" s="1"/>
  <c r="J43" i="2"/>
  <c r="J57" i="2" s="1"/>
  <c r="B44" i="2"/>
  <c r="B58" i="2" s="1"/>
  <c r="C44" i="2"/>
  <c r="C58" i="2" s="1"/>
  <c r="D44" i="2"/>
  <c r="D58" i="2" s="1"/>
  <c r="E44" i="2"/>
  <c r="E58" i="2" s="1"/>
  <c r="F44" i="2"/>
  <c r="F58" i="2" s="1"/>
  <c r="G44" i="2"/>
  <c r="G58" i="2" s="1"/>
  <c r="H44" i="2"/>
  <c r="H58" i="2" s="1"/>
  <c r="I44" i="2"/>
  <c r="I58" i="2" s="1"/>
  <c r="J44" i="2"/>
  <c r="J58" i="2" s="1"/>
  <c r="B45" i="2"/>
  <c r="B59" i="2" s="1"/>
  <c r="C45" i="2"/>
  <c r="C59" i="2" s="1"/>
  <c r="D45" i="2"/>
  <c r="D59" i="2" s="1"/>
  <c r="E45" i="2"/>
  <c r="E59" i="2" s="1"/>
  <c r="F45" i="2"/>
  <c r="F59" i="2" s="1"/>
  <c r="G45" i="2"/>
  <c r="G59" i="2" s="1"/>
  <c r="H45" i="2"/>
  <c r="H59" i="2" s="1"/>
  <c r="I45" i="2"/>
  <c r="I59" i="2" s="1"/>
  <c r="J45" i="2"/>
  <c r="J59" i="2" s="1"/>
  <c r="B4" i="6"/>
  <c r="B34" i="6"/>
  <c r="C4" i="6"/>
  <c r="C34" i="6"/>
  <c r="D4" i="6"/>
  <c r="D34" i="6"/>
  <c r="E4" i="6"/>
  <c r="E34" i="6"/>
  <c r="F4" i="6"/>
  <c r="F34" i="6"/>
  <c r="G4" i="6"/>
  <c r="G34" i="6"/>
  <c r="H4" i="6"/>
  <c r="H34" i="6"/>
  <c r="I4" i="6"/>
  <c r="I34" i="6"/>
  <c r="J4" i="6"/>
  <c r="J34" i="6"/>
  <c r="B17" i="6"/>
  <c r="B35" i="6"/>
  <c r="C35" i="6"/>
  <c r="D35" i="6"/>
  <c r="E35" i="6"/>
  <c r="F35" i="6"/>
  <c r="G35" i="6"/>
  <c r="H35" i="6"/>
  <c r="I35" i="6"/>
  <c r="J35" i="6"/>
  <c r="B36" i="6"/>
  <c r="C36" i="6"/>
  <c r="D36" i="6"/>
  <c r="E36" i="6"/>
  <c r="F36" i="6"/>
  <c r="G36" i="6"/>
  <c r="H36" i="6"/>
  <c r="I36" i="6"/>
  <c r="J36" i="6"/>
  <c r="B37" i="6"/>
  <c r="C37" i="6"/>
  <c r="D37" i="6"/>
  <c r="E37" i="6"/>
  <c r="F37" i="6"/>
  <c r="H37" i="6"/>
  <c r="I37" i="6"/>
  <c r="J37" i="6"/>
  <c r="B38" i="6"/>
  <c r="C38" i="6"/>
  <c r="D38" i="6"/>
  <c r="E38" i="6"/>
  <c r="F38" i="6"/>
  <c r="G38" i="6"/>
  <c r="H38" i="6"/>
  <c r="I38" i="6"/>
  <c r="J38" i="6"/>
  <c r="B39" i="6"/>
  <c r="C39" i="6"/>
  <c r="D39" i="6"/>
  <c r="E39" i="6"/>
  <c r="F39" i="6"/>
  <c r="G39" i="6"/>
  <c r="H39" i="6"/>
  <c r="I39" i="6"/>
  <c r="J39" i="6"/>
  <c r="B40" i="6"/>
  <c r="C40" i="6"/>
  <c r="D40" i="6"/>
  <c r="E40" i="6"/>
  <c r="F40" i="6"/>
  <c r="G40" i="6"/>
  <c r="H40" i="6"/>
  <c r="I40" i="6"/>
  <c r="J40" i="6"/>
  <c r="B41" i="6"/>
  <c r="C41" i="6"/>
  <c r="D41" i="6"/>
  <c r="E41" i="6"/>
  <c r="F41" i="6"/>
  <c r="G41" i="6"/>
  <c r="H41" i="6"/>
  <c r="I41" i="6"/>
  <c r="J41" i="6"/>
  <c r="B42" i="6"/>
  <c r="C42" i="6"/>
  <c r="D42" i="6"/>
  <c r="E42" i="6"/>
  <c r="F42" i="6"/>
  <c r="G42" i="6"/>
  <c r="H42" i="6"/>
  <c r="I42" i="6"/>
  <c r="J42" i="6"/>
  <c r="B43" i="6"/>
  <c r="C43" i="6"/>
  <c r="D43" i="6"/>
  <c r="E43" i="6"/>
  <c r="F43" i="6"/>
  <c r="G43" i="6"/>
  <c r="H43" i="6"/>
  <c r="I43" i="6"/>
  <c r="J43" i="6"/>
  <c r="B44" i="6"/>
  <c r="C44" i="6"/>
  <c r="D44" i="6"/>
  <c r="E44" i="6"/>
  <c r="F44" i="6"/>
  <c r="G44" i="6"/>
  <c r="H44" i="6"/>
  <c r="I44" i="6"/>
  <c r="J44" i="6"/>
  <c r="B45" i="6"/>
  <c r="C45" i="6"/>
  <c r="D45" i="6"/>
  <c r="E45" i="6"/>
  <c r="F45" i="6"/>
  <c r="G45" i="6"/>
  <c r="H45" i="6"/>
  <c r="I45" i="6"/>
  <c r="J45" i="6"/>
  <c r="B5" i="6"/>
  <c r="C5" i="6"/>
  <c r="D5" i="6"/>
  <c r="E5" i="6"/>
  <c r="F5" i="6"/>
  <c r="G5" i="6"/>
  <c r="H5" i="6"/>
  <c r="I5" i="6"/>
  <c r="J5" i="6"/>
  <c r="B6" i="6"/>
  <c r="C6" i="6"/>
  <c r="D6" i="6"/>
  <c r="E6" i="6"/>
  <c r="F6" i="6"/>
  <c r="G6" i="6"/>
  <c r="H6" i="6"/>
  <c r="I6" i="6"/>
  <c r="J6" i="6"/>
  <c r="B7" i="6"/>
  <c r="C7" i="6"/>
  <c r="D7" i="6"/>
  <c r="E7" i="6"/>
  <c r="F7" i="6"/>
  <c r="G7" i="6"/>
  <c r="H7" i="6"/>
  <c r="I7" i="6"/>
  <c r="J7" i="6"/>
  <c r="B8" i="6"/>
  <c r="C8" i="6"/>
  <c r="D8" i="6"/>
  <c r="E8" i="6"/>
  <c r="F8" i="6"/>
  <c r="G8" i="6"/>
  <c r="H8" i="6"/>
  <c r="I8" i="6"/>
  <c r="J8" i="6"/>
  <c r="B9" i="6"/>
  <c r="C9" i="6"/>
  <c r="D9" i="6"/>
  <c r="E9" i="6"/>
  <c r="F9" i="6"/>
  <c r="G9" i="6"/>
  <c r="H9" i="6"/>
  <c r="I9" i="6"/>
  <c r="J9" i="6"/>
  <c r="B10" i="6"/>
  <c r="C10" i="6"/>
  <c r="D10" i="6"/>
  <c r="E10" i="6"/>
  <c r="F10" i="6"/>
  <c r="G10" i="6"/>
  <c r="H10" i="6"/>
  <c r="I10" i="6"/>
  <c r="J10" i="6"/>
  <c r="B11" i="6"/>
  <c r="C11" i="6"/>
  <c r="D11" i="6"/>
  <c r="E11" i="6"/>
  <c r="F11" i="6"/>
  <c r="G11" i="6"/>
  <c r="H11" i="6"/>
  <c r="I11" i="6"/>
  <c r="J11" i="6"/>
  <c r="B12" i="6"/>
  <c r="C12" i="6"/>
  <c r="D12" i="6"/>
  <c r="E12" i="6"/>
  <c r="F12" i="6"/>
  <c r="G12" i="6"/>
  <c r="H12" i="6"/>
  <c r="I12" i="6"/>
  <c r="J12" i="6"/>
  <c r="B13" i="6"/>
  <c r="C13" i="6"/>
  <c r="D13" i="6"/>
  <c r="E13" i="6"/>
  <c r="F13" i="6"/>
  <c r="G13" i="6"/>
  <c r="H13" i="6"/>
  <c r="I13" i="6"/>
  <c r="J13" i="6"/>
  <c r="B14" i="6"/>
  <c r="C14" i="6"/>
  <c r="D14" i="6"/>
  <c r="E14" i="6"/>
  <c r="F14" i="6"/>
  <c r="G14" i="6"/>
  <c r="H14" i="6"/>
  <c r="I14" i="6"/>
  <c r="J14" i="6"/>
  <c r="B15" i="6"/>
  <c r="C15" i="6"/>
  <c r="D15" i="6"/>
  <c r="E15" i="6"/>
  <c r="F15" i="6"/>
  <c r="G15" i="6"/>
  <c r="H15" i="6"/>
  <c r="I15" i="6"/>
  <c r="J15" i="6"/>
  <c r="B4" i="5"/>
  <c r="C4" i="5"/>
  <c r="D4" i="5"/>
  <c r="E4" i="5"/>
  <c r="F4" i="5"/>
  <c r="G4" i="5"/>
  <c r="H4" i="5"/>
  <c r="I4" i="5"/>
  <c r="J4" i="5"/>
  <c r="B17" i="5"/>
  <c r="B5" i="5"/>
  <c r="C5" i="5"/>
  <c r="D5" i="5"/>
  <c r="E5" i="5"/>
  <c r="F5" i="5"/>
  <c r="G5" i="5"/>
  <c r="H5" i="5"/>
  <c r="I5" i="5"/>
  <c r="J5" i="5"/>
  <c r="B6" i="5"/>
  <c r="C6" i="5"/>
  <c r="D6" i="5"/>
  <c r="E6" i="5"/>
  <c r="F6" i="5"/>
  <c r="G6" i="5"/>
  <c r="H6" i="5"/>
  <c r="I6" i="5"/>
  <c r="J6" i="5"/>
  <c r="B7" i="5"/>
  <c r="C7" i="5"/>
  <c r="D7" i="5"/>
  <c r="E7" i="5"/>
  <c r="F7" i="5"/>
  <c r="G7" i="5"/>
  <c r="H7" i="5"/>
  <c r="I7" i="5"/>
  <c r="J7" i="5"/>
  <c r="B8" i="5"/>
  <c r="C8" i="5"/>
  <c r="D8" i="5"/>
  <c r="E8" i="5"/>
  <c r="F8" i="5"/>
  <c r="G8" i="5"/>
  <c r="H8" i="5"/>
  <c r="I8" i="5"/>
  <c r="J8" i="5"/>
  <c r="B9" i="5"/>
  <c r="C9" i="5"/>
  <c r="D9" i="5"/>
  <c r="E9" i="5"/>
  <c r="F9" i="5"/>
  <c r="G9" i="5"/>
  <c r="H9" i="5"/>
  <c r="I9" i="5"/>
  <c r="J9" i="5"/>
  <c r="B10" i="5"/>
  <c r="C10" i="5"/>
  <c r="D10" i="5"/>
  <c r="E10" i="5"/>
  <c r="F10" i="5"/>
  <c r="G10" i="5"/>
  <c r="H10" i="5"/>
  <c r="I10" i="5"/>
  <c r="J10" i="5"/>
  <c r="B11" i="5"/>
  <c r="C11" i="5"/>
  <c r="D11" i="5"/>
  <c r="E11" i="5"/>
  <c r="F11" i="5"/>
  <c r="G11" i="5"/>
  <c r="H11" i="5"/>
  <c r="I11" i="5"/>
  <c r="J11" i="5"/>
  <c r="B12" i="5"/>
  <c r="C12" i="5"/>
  <c r="D12" i="5"/>
  <c r="E12" i="5"/>
  <c r="F12" i="5"/>
  <c r="G12" i="5"/>
  <c r="H12" i="5"/>
  <c r="I12" i="5"/>
  <c r="J12" i="5"/>
  <c r="B13" i="5"/>
  <c r="C13" i="5"/>
  <c r="D13" i="5"/>
  <c r="E13" i="5"/>
  <c r="F13" i="5"/>
  <c r="G13" i="5"/>
  <c r="H13" i="5"/>
  <c r="I13" i="5"/>
  <c r="J13" i="5"/>
  <c r="B14" i="5"/>
  <c r="C14" i="5"/>
  <c r="D14" i="5"/>
  <c r="E14" i="5"/>
  <c r="F14" i="5"/>
  <c r="G14" i="5"/>
  <c r="H14" i="5"/>
  <c r="I14" i="5"/>
  <c r="J14" i="5"/>
  <c r="B15" i="5"/>
  <c r="C15" i="5"/>
  <c r="D15" i="5"/>
  <c r="E15" i="5"/>
  <c r="F15" i="5"/>
  <c r="G15" i="5"/>
  <c r="H15" i="5"/>
  <c r="I15" i="5"/>
  <c r="J15" i="5"/>
  <c r="D79" i="6"/>
  <c r="D79" i="5"/>
  <c r="M8" i="7"/>
  <c r="M8" i="8"/>
  <c r="M8" i="1"/>
  <c r="J48" i="6" l="1"/>
  <c r="F48" i="6"/>
  <c r="B48" i="6"/>
  <c r="K18" i="8"/>
  <c r="N18" i="8"/>
  <c r="P18" i="8"/>
  <c r="J18" i="8"/>
  <c r="M18" i="8"/>
  <c r="L18" i="8"/>
  <c r="F18" i="8"/>
  <c r="E18" i="8"/>
  <c r="E18" i="20"/>
  <c r="I18" i="8"/>
  <c r="I18" i="20"/>
  <c r="H18" i="8"/>
  <c r="H18" i="20"/>
  <c r="O18" i="8"/>
  <c r="O18" i="20"/>
  <c r="G18" i="8"/>
  <c r="G18" i="20"/>
  <c r="C59" i="6"/>
  <c r="D58" i="6"/>
  <c r="E57" i="6"/>
  <c r="F56" i="6"/>
  <c r="G55" i="6"/>
  <c r="H54" i="6"/>
  <c r="I53" i="6"/>
  <c r="J52" i="6"/>
  <c r="B52" i="6"/>
  <c r="B51" i="6"/>
  <c r="C50" i="6"/>
  <c r="D49" i="6"/>
  <c r="H48" i="6"/>
  <c r="D48" i="6"/>
  <c r="U50" i="6"/>
  <c r="V57" i="6"/>
  <c r="S53" i="6"/>
  <c r="V51" i="6"/>
  <c r="S48" i="6"/>
  <c r="T55" i="6"/>
  <c r="R48" i="6"/>
  <c r="Z50" i="6"/>
  <c r="R58" i="6"/>
  <c r="S55" i="6"/>
  <c r="V55" i="6"/>
  <c r="Y56" i="6"/>
  <c r="T50" i="6"/>
  <c r="U57" i="6"/>
  <c r="R51" i="6"/>
  <c r="J59" i="6"/>
  <c r="B59" i="6"/>
  <c r="C58" i="6"/>
  <c r="D57" i="6"/>
  <c r="E56" i="6"/>
  <c r="F55" i="6"/>
  <c r="G54" i="6"/>
  <c r="H53" i="6"/>
  <c r="I52" i="6"/>
  <c r="J51" i="6"/>
  <c r="J50" i="6"/>
  <c r="B50" i="6"/>
  <c r="C49" i="6"/>
  <c r="T51" i="6"/>
  <c r="U58" i="6"/>
  <c r="R54" i="6"/>
  <c r="S54" i="6"/>
  <c r="R49" i="6"/>
  <c r="S56" i="6"/>
  <c r="X50" i="6"/>
  <c r="Y51" i="6"/>
  <c r="Z58" i="6"/>
  <c r="U56" i="6"/>
  <c r="S51" i="6"/>
  <c r="T58" i="6"/>
  <c r="I59" i="6"/>
  <c r="J58" i="6"/>
  <c r="B58" i="6"/>
  <c r="C57" i="6"/>
  <c r="D56" i="6"/>
  <c r="E55" i="6"/>
  <c r="F54" i="6"/>
  <c r="G53" i="6"/>
  <c r="H52" i="6"/>
  <c r="I51" i="6"/>
  <c r="I50" i="6"/>
  <c r="J49" i="6"/>
  <c r="B49" i="6"/>
  <c r="G48" i="6"/>
  <c r="C48" i="6"/>
  <c r="S52" i="6"/>
  <c r="T59" i="6"/>
  <c r="Z54" i="6"/>
  <c r="X57" i="6"/>
  <c r="Z49" i="6"/>
  <c r="R57" i="6"/>
  <c r="T54" i="6"/>
  <c r="X52" i="6"/>
  <c r="Y59" i="6"/>
  <c r="U48" i="6"/>
  <c r="T57" i="6"/>
  <c r="V52" i="6"/>
  <c r="R52" i="6"/>
  <c r="S59" i="6"/>
  <c r="W49" i="6"/>
  <c r="H59" i="6"/>
  <c r="I58" i="6"/>
  <c r="J57" i="6"/>
  <c r="B57" i="6"/>
  <c r="C56" i="6"/>
  <c r="D55" i="6"/>
  <c r="E54" i="6"/>
  <c r="F53" i="6"/>
  <c r="G52" i="6"/>
  <c r="H51" i="6"/>
  <c r="H50" i="6"/>
  <c r="I49" i="6"/>
  <c r="R53" i="6"/>
  <c r="Y55" i="6"/>
  <c r="Y49" i="6"/>
  <c r="Y50" i="6"/>
  <c r="Z57" i="6"/>
  <c r="Y57" i="6"/>
  <c r="W53" i="6"/>
  <c r="X49" i="6"/>
  <c r="T49" i="6"/>
  <c r="S58" i="6"/>
  <c r="R56" i="6"/>
  <c r="Z52" i="6"/>
  <c r="W54" i="6"/>
  <c r="G59" i="6"/>
  <c r="H58" i="6"/>
  <c r="I57" i="6"/>
  <c r="J56" i="6"/>
  <c r="B56" i="6"/>
  <c r="C55" i="6"/>
  <c r="D54" i="6"/>
  <c r="E53" i="6"/>
  <c r="F52" i="6"/>
  <c r="F51" i="6"/>
  <c r="G50" i="6"/>
  <c r="H49" i="6"/>
  <c r="Z53" i="6"/>
  <c r="X48" i="6"/>
  <c r="X56" i="6"/>
  <c r="U53" i="6"/>
  <c r="X51" i="6"/>
  <c r="Y58" i="6"/>
  <c r="V54" i="6"/>
  <c r="T53" i="6"/>
  <c r="S50" i="6"/>
  <c r="R59" i="6"/>
  <c r="Y53" i="6"/>
  <c r="W59" i="6"/>
  <c r="W48" i="6"/>
  <c r="F59" i="6"/>
  <c r="G58" i="6"/>
  <c r="H57" i="6"/>
  <c r="I56" i="6"/>
  <c r="J55" i="6"/>
  <c r="B55" i="6"/>
  <c r="C54" i="6"/>
  <c r="D53" i="6"/>
  <c r="E52" i="6"/>
  <c r="E51" i="6"/>
  <c r="F50" i="6"/>
  <c r="G49" i="6"/>
  <c r="Y54" i="6"/>
  <c r="V50" i="6"/>
  <c r="W57" i="6"/>
  <c r="Z56" i="6"/>
  <c r="W52" i="6"/>
  <c r="X59" i="6"/>
  <c r="T48" i="6"/>
  <c r="U55" i="6"/>
  <c r="Z55" i="6"/>
  <c r="Z51" i="6"/>
  <c r="Z59" i="6"/>
  <c r="X54" i="6"/>
  <c r="G51" i="6"/>
  <c r="E59" i="6"/>
  <c r="F58" i="6"/>
  <c r="G57" i="6"/>
  <c r="H56" i="6"/>
  <c r="I55" i="6"/>
  <c r="J54" i="6"/>
  <c r="B54" i="6"/>
  <c r="C53" i="6"/>
  <c r="D52" i="6"/>
  <c r="D51" i="6"/>
  <c r="E50" i="6"/>
  <c r="F49" i="6"/>
  <c r="I48" i="6"/>
  <c r="E48" i="6"/>
  <c r="X55" i="6"/>
  <c r="U51" i="6"/>
  <c r="V58" i="6"/>
  <c r="X58" i="6"/>
  <c r="V53" i="6"/>
  <c r="R55" i="6"/>
  <c r="S49" i="6"/>
  <c r="T56" i="6"/>
  <c r="V59" i="6"/>
  <c r="Y52" i="6"/>
  <c r="Y48" i="6"/>
  <c r="V48" i="6"/>
  <c r="W55" i="6"/>
  <c r="W50" i="6"/>
  <c r="D59" i="6"/>
  <c r="E58" i="6"/>
  <c r="F57" i="6"/>
  <c r="G56" i="6"/>
  <c r="H55" i="6"/>
  <c r="I54" i="6"/>
  <c r="J53" i="6"/>
  <c r="B53" i="6"/>
  <c r="C52" i="6"/>
  <c r="C51" i="6"/>
  <c r="D50" i="6"/>
  <c r="E49" i="6"/>
  <c r="V49" i="6"/>
  <c r="W56" i="6"/>
  <c r="T52" i="6"/>
  <c r="U59" i="6"/>
  <c r="U54" i="6"/>
  <c r="W58" i="6"/>
  <c r="R50" i="6"/>
  <c r="S57" i="6"/>
  <c r="Z48" i="6"/>
  <c r="X53" i="6"/>
  <c r="U52" i="6"/>
  <c r="U49" i="6"/>
  <c r="V56" i="6"/>
  <c r="W51" i="6"/>
  <c r="W38" i="5"/>
  <c r="W52" i="5" s="1"/>
  <c r="N23" i="5"/>
  <c r="H18" i="19" s="1"/>
  <c r="N31" i="5"/>
  <c r="N26" i="5"/>
  <c r="K18" i="19" s="1"/>
  <c r="N22" i="5"/>
  <c r="G18" i="19" s="1"/>
  <c r="N24" i="5"/>
  <c r="N20" i="5"/>
  <c r="N25" i="5"/>
  <c r="N27" i="5"/>
  <c r="L18" i="19" s="1"/>
  <c r="N28" i="5"/>
  <c r="N30" i="5"/>
  <c r="N21" i="5"/>
  <c r="N29" i="5"/>
  <c r="N18" i="19" s="1"/>
  <c r="R34" i="5"/>
  <c r="R48" i="5" s="1"/>
  <c r="R73" i="16"/>
  <c r="R66" i="16"/>
  <c r="R67" i="16"/>
  <c r="R74" i="16"/>
  <c r="R70" i="16"/>
  <c r="R65" i="16"/>
  <c r="R69" i="16"/>
  <c r="R68" i="16"/>
  <c r="R64" i="16"/>
  <c r="E26" i="10"/>
  <c r="R75" i="16"/>
  <c r="R71" i="16"/>
  <c r="AD34" i="2"/>
  <c r="R61" i="2"/>
  <c r="AB39" i="2"/>
  <c r="AB34" i="2"/>
  <c r="AA45" i="6"/>
  <c r="AD45" i="6" s="1"/>
  <c r="AA34" i="6"/>
  <c r="M25" i="1"/>
  <c r="AB42" i="2"/>
  <c r="AB36" i="2"/>
  <c r="AA36" i="6"/>
  <c r="AD36" i="6" s="1"/>
  <c r="AA35" i="6"/>
  <c r="AA37" i="6"/>
  <c r="AA42" i="6"/>
  <c r="B34" i="5"/>
  <c r="B48" i="5" s="1"/>
  <c r="T45" i="5"/>
  <c r="T59" i="5" s="1"/>
  <c r="U44" i="5"/>
  <c r="U58" i="5" s="1"/>
  <c r="V43" i="5"/>
  <c r="V57" i="5" s="1"/>
  <c r="W42" i="5"/>
  <c r="W56" i="5" s="1"/>
  <c r="X41" i="5"/>
  <c r="X55" i="5" s="1"/>
  <c r="Y40" i="5"/>
  <c r="Y54" i="5" s="1"/>
  <c r="Z39" i="5"/>
  <c r="Z53" i="5" s="1"/>
  <c r="R39" i="5"/>
  <c r="R53" i="5" s="1"/>
  <c r="S38" i="5"/>
  <c r="S52" i="5" s="1"/>
  <c r="T37" i="5"/>
  <c r="T51" i="5" s="1"/>
  <c r="U36" i="5"/>
  <c r="U50" i="5" s="1"/>
  <c r="V35" i="5"/>
  <c r="V49" i="5" s="1"/>
  <c r="W34" i="5"/>
  <c r="W48" i="5" s="1"/>
  <c r="Y44" i="5"/>
  <c r="Y58" i="5" s="1"/>
  <c r="T41" i="5"/>
  <c r="T55" i="5" s="1"/>
  <c r="X37" i="5"/>
  <c r="X51" i="5" s="1"/>
  <c r="Y43" i="5"/>
  <c r="Y57" i="5" s="1"/>
  <c r="S41" i="5"/>
  <c r="S55" i="5" s="1"/>
  <c r="U39" i="5"/>
  <c r="U53" i="5" s="1"/>
  <c r="X36" i="5"/>
  <c r="X50" i="5" s="1"/>
  <c r="T38" i="5"/>
  <c r="T52" i="5" s="1"/>
  <c r="V36" i="5"/>
  <c r="V50" i="5" s="1"/>
  <c r="S45" i="5"/>
  <c r="S59" i="5" s="1"/>
  <c r="T44" i="5"/>
  <c r="T58" i="5" s="1"/>
  <c r="U43" i="5"/>
  <c r="U57" i="5" s="1"/>
  <c r="V42" i="5"/>
  <c r="V56" i="5" s="1"/>
  <c r="W41" i="5"/>
  <c r="W55" i="5" s="1"/>
  <c r="X40" i="5"/>
  <c r="X54" i="5" s="1"/>
  <c r="Y39" i="5"/>
  <c r="Y53" i="5" s="1"/>
  <c r="Z38" i="5"/>
  <c r="Z52" i="5" s="1"/>
  <c r="R38" i="5"/>
  <c r="R52" i="5" s="1"/>
  <c r="S37" i="5"/>
  <c r="S51" i="5" s="1"/>
  <c r="T36" i="5"/>
  <c r="T50" i="5" s="1"/>
  <c r="U35" i="5"/>
  <c r="U49" i="5" s="1"/>
  <c r="V34" i="5"/>
  <c r="V48" i="5" s="1"/>
  <c r="R43" i="5"/>
  <c r="R57" i="5" s="1"/>
  <c r="V39" i="5"/>
  <c r="V53" i="5" s="1"/>
  <c r="Z35" i="5"/>
  <c r="Z49" i="5" s="1"/>
  <c r="X44" i="5"/>
  <c r="X58" i="5" s="1"/>
  <c r="Z42" i="5"/>
  <c r="Z56" i="5" s="1"/>
  <c r="T40" i="5"/>
  <c r="T54" i="5" s="1"/>
  <c r="V38" i="5"/>
  <c r="V52" i="5" s="1"/>
  <c r="Y35" i="5"/>
  <c r="Y49" i="5" s="1"/>
  <c r="R40" i="5"/>
  <c r="R54" i="5" s="1"/>
  <c r="W35" i="5"/>
  <c r="W49" i="5" s="1"/>
  <c r="Z45" i="5"/>
  <c r="Z59" i="5" s="1"/>
  <c r="R45" i="5"/>
  <c r="R59" i="5" s="1"/>
  <c r="S44" i="5"/>
  <c r="S58" i="5" s="1"/>
  <c r="T43" i="5"/>
  <c r="T57" i="5" s="1"/>
  <c r="U42" i="5"/>
  <c r="U56" i="5" s="1"/>
  <c r="V41" i="5"/>
  <c r="V55" i="5" s="1"/>
  <c r="W40" i="5"/>
  <c r="W54" i="5" s="1"/>
  <c r="X39" i="5"/>
  <c r="X53" i="5" s="1"/>
  <c r="Y38" i="5"/>
  <c r="Y52" i="5" s="1"/>
  <c r="Z37" i="5"/>
  <c r="Z51" i="5" s="1"/>
  <c r="R37" i="5"/>
  <c r="R51" i="5" s="1"/>
  <c r="S36" i="5"/>
  <c r="S50" i="5" s="1"/>
  <c r="T35" i="5"/>
  <c r="T49" i="5" s="1"/>
  <c r="U34" i="5"/>
  <c r="U48" i="5" s="1"/>
  <c r="X45" i="5"/>
  <c r="X59" i="5" s="1"/>
  <c r="S42" i="5"/>
  <c r="S56" i="5" s="1"/>
  <c r="R35" i="5"/>
  <c r="R49" i="5" s="1"/>
  <c r="W45" i="5"/>
  <c r="W59" i="5" s="1"/>
  <c r="R42" i="5"/>
  <c r="R56" i="5" s="1"/>
  <c r="W37" i="5"/>
  <c r="W51" i="5" s="1"/>
  <c r="Y45" i="5"/>
  <c r="Y59" i="5" s="1"/>
  <c r="Z44" i="5"/>
  <c r="Z58" i="5" s="1"/>
  <c r="R44" i="5"/>
  <c r="R58" i="5" s="1"/>
  <c r="S43" i="5"/>
  <c r="S57" i="5" s="1"/>
  <c r="T42" i="5"/>
  <c r="T56" i="5" s="1"/>
  <c r="U41" i="5"/>
  <c r="U55" i="5" s="1"/>
  <c r="V40" i="5"/>
  <c r="V54" i="5" s="1"/>
  <c r="W39" i="5"/>
  <c r="W53" i="5" s="1"/>
  <c r="X38" i="5"/>
  <c r="X52" i="5" s="1"/>
  <c r="Y37" i="5"/>
  <c r="Y51" i="5" s="1"/>
  <c r="Z36" i="5"/>
  <c r="Z50" i="5" s="1"/>
  <c r="R36" i="5"/>
  <c r="R50" i="5" s="1"/>
  <c r="S35" i="5"/>
  <c r="S49" i="5" s="1"/>
  <c r="T34" i="5"/>
  <c r="T48" i="5" s="1"/>
  <c r="Z43" i="5"/>
  <c r="Z57" i="5" s="1"/>
  <c r="U40" i="5"/>
  <c r="U54" i="5" s="1"/>
  <c r="Y36" i="5"/>
  <c r="Y50" i="5" s="1"/>
  <c r="S34" i="5"/>
  <c r="S48" i="5" s="1"/>
  <c r="Z34" i="5"/>
  <c r="Z48" i="5" s="1"/>
  <c r="V45" i="5"/>
  <c r="V59" i="5" s="1"/>
  <c r="W44" i="5"/>
  <c r="W58" i="5" s="1"/>
  <c r="X43" i="5"/>
  <c r="X57" i="5" s="1"/>
  <c r="Y42" i="5"/>
  <c r="Y56" i="5" s="1"/>
  <c r="Z41" i="5"/>
  <c r="Z55" i="5" s="1"/>
  <c r="R41" i="5"/>
  <c r="R55" i="5" s="1"/>
  <c r="S40" i="5"/>
  <c r="S54" i="5" s="1"/>
  <c r="T39" i="5"/>
  <c r="T53" i="5" s="1"/>
  <c r="U38" i="5"/>
  <c r="U52" i="5" s="1"/>
  <c r="V37" i="5"/>
  <c r="V51" i="5" s="1"/>
  <c r="W36" i="5"/>
  <c r="W50" i="5" s="1"/>
  <c r="X35" i="5"/>
  <c r="X49" i="5" s="1"/>
  <c r="Y34" i="5"/>
  <c r="Y48" i="5" s="1"/>
  <c r="U45" i="5"/>
  <c r="U59" i="5" s="1"/>
  <c r="V44" i="5"/>
  <c r="V58" i="5" s="1"/>
  <c r="W43" i="5"/>
  <c r="W57" i="5" s="1"/>
  <c r="X42" i="5"/>
  <c r="X56" i="5" s="1"/>
  <c r="Y41" i="5"/>
  <c r="Y55" i="5" s="1"/>
  <c r="Z40" i="5"/>
  <c r="Z54" i="5" s="1"/>
  <c r="S39" i="5"/>
  <c r="S53" i="5" s="1"/>
  <c r="U37" i="5"/>
  <c r="U51" i="5" s="1"/>
  <c r="X34" i="5"/>
  <c r="X48" i="5" s="1"/>
  <c r="AA43" i="6"/>
  <c r="AA44" i="6"/>
  <c r="AD44" i="6" s="1"/>
  <c r="AA39" i="6"/>
  <c r="AD39" i="6" s="1"/>
  <c r="AA40" i="6"/>
  <c r="AD40" i="6" s="1"/>
  <c r="AA41" i="6"/>
  <c r="AD41" i="6" s="1"/>
  <c r="AA38" i="6"/>
  <c r="AB38" i="2"/>
  <c r="AB45" i="2"/>
  <c r="AB44" i="2"/>
  <c r="AB35" i="2"/>
  <c r="AB41" i="2"/>
  <c r="AB43" i="2"/>
  <c r="AB37" i="2"/>
  <c r="AB40" i="2"/>
  <c r="N25" i="1"/>
  <c r="F25" i="1"/>
  <c r="J25" i="1"/>
  <c r="H25" i="1"/>
  <c r="G25" i="1"/>
  <c r="K25" i="1"/>
  <c r="I25" i="1"/>
  <c r="L25" i="1"/>
  <c r="O25" i="1"/>
  <c r="P25" i="1"/>
  <c r="B64" i="16"/>
  <c r="B73" i="16"/>
  <c r="B74" i="16"/>
  <c r="B75" i="16"/>
  <c r="B66" i="16"/>
  <c r="B71" i="16"/>
  <c r="B67" i="16"/>
  <c r="B70" i="16"/>
  <c r="B68" i="16"/>
  <c r="B69" i="16"/>
  <c r="B72" i="16"/>
  <c r="B65" i="16"/>
  <c r="E44" i="5"/>
  <c r="E58" i="5" s="1"/>
  <c r="I42" i="5"/>
  <c r="I56" i="5" s="1"/>
  <c r="F40" i="5"/>
  <c r="F54" i="5" s="1"/>
  <c r="J38" i="5"/>
  <c r="J52" i="5" s="1"/>
  <c r="C37" i="5"/>
  <c r="C51" i="5" s="1"/>
  <c r="G35" i="5"/>
  <c r="G49" i="5" s="1"/>
  <c r="D45" i="5"/>
  <c r="D59" i="5" s="1"/>
  <c r="H43" i="5"/>
  <c r="H57" i="5" s="1"/>
  <c r="B42" i="5"/>
  <c r="B56" i="5" s="1"/>
  <c r="E40" i="5"/>
  <c r="E54" i="5" s="1"/>
  <c r="I38" i="5"/>
  <c r="I52" i="5" s="1"/>
  <c r="F36" i="5"/>
  <c r="F50" i="5" s="1"/>
  <c r="J34" i="5"/>
  <c r="J48" i="5" s="1"/>
  <c r="C45" i="5"/>
  <c r="C59" i="5" s="1"/>
  <c r="G43" i="5"/>
  <c r="G57" i="5" s="1"/>
  <c r="D41" i="5"/>
  <c r="D55" i="5" s="1"/>
  <c r="H39" i="5"/>
  <c r="H53" i="5" s="1"/>
  <c r="B38" i="5"/>
  <c r="B52" i="5" s="1"/>
  <c r="E36" i="5"/>
  <c r="E50" i="5" s="1"/>
  <c r="I34" i="5"/>
  <c r="I48" i="5" s="1"/>
  <c r="F44" i="5"/>
  <c r="F58" i="5" s="1"/>
  <c r="J42" i="5"/>
  <c r="J56" i="5" s="1"/>
  <c r="C41" i="5"/>
  <c r="C55" i="5" s="1"/>
  <c r="G39" i="5"/>
  <c r="G53" i="5" s="1"/>
  <c r="D37" i="5"/>
  <c r="D51" i="5" s="1"/>
  <c r="H35" i="5"/>
  <c r="H49" i="5" s="1"/>
  <c r="C34" i="5"/>
  <c r="C48" i="5" s="1"/>
  <c r="G34" i="5"/>
  <c r="G48" i="5" s="1"/>
  <c r="E35" i="5"/>
  <c r="E49" i="5" s="1"/>
  <c r="I35" i="5"/>
  <c r="I49" i="5" s="1"/>
  <c r="C36" i="5"/>
  <c r="C50" i="5" s="1"/>
  <c r="G36" i="5"/>
  <c r="G50" i="5" s="1"/>
  <c r="E37" i="5"/>
  <c r="E51" i="5" s="1"/>
  <c r="I37" i="5"/>
  <c r="I51" i="5" s="1"/>
  <c r="C38" i="5"/>
  <c r="C52" i="5" s="1"/>
  <c r="G38" i="5"/>
  <c r="G52" i="5" s="1"/>
  <c r="E39" i="5"/>
  <c r="E53" i="5" s="1"/>
  <c r="I39" i="5"/>
  <c r="I53" i="5" s="1"/>
  <c r="C40" i="5"/>
  <c r="C54" i="5" s="1"/>
  <c r="G40" i="5"/>
  <c r="G54" i="5" s="1"/>
  <c r="E41" i="5"/>
  <c r="E55" i="5" s="1"/>
  <c r="I41" i="5"/>
  <c r="I55" i="5" s="1"/>
  <c r="C42" i="5"/>
  <c r="C56" i="5" s="1"/>
  <c r="G42" i="5"/>
  <c r="G56" i="5" s="1"/>
  <c r="E43" i="5"/>
  <c r="E57" i="5" s="1"/>
  <c r="I43" i="5"/>
  <c r="I57" i="5" s="1"/>
  <c r="C44" i="5"/>
  <c r="C58" i="5" s="1"/>
  <c r="G44" i="5"/>
  <c r="G58" i="5" s="1"/>
  <c r="E45" i="5"/>
  <c r="E59" i="5" s="1"/>
  <c r="I45" i="5"/>
  <c r="I59" i="5" s="1"/>
  <c r="D34" i="5"/>
  <c r="D48" i="5" s="1"/>
  <c r="H34" i="5"/>
  <c r="H48" i="5" s="1"/>
  <c r="B35" i="5"/>
  <c r="B49" i="5" s="1"/>
  <c r="F35" i="5"/>
  <c r="F49" i="5" s="1"/>
  <c r="J35" i="5"/>
  <c r="J49" i="5" s="1"/>
  <c r="D36" i="5"/>
  <c r="D50" i="5" s="1"/>
  <c r="H36" i="5"/>
  <c r="H50" i="5" s="1"/>
  <c r="B37" i="5"/>
  <c r="B51" i="5" s="1"/>
  <c r="F37" i="5"/>
  <c r="F51" i="5" s="1"/>
  <c r="J37" i="5"/>
  <c r="J51" i="5" s="1"/>
  <c r="D38" i="5"/>
  <c r="D52" i="5" s="1"/>
  <c r="H38" i="5"/>
  <c r="H52" i="5" s="1"/>
  <c r="B39" i="5"/>
  <c r="B53" i="5" s="1"/>
  <c r="F39" i="5"/>
  <c r="F53" i="5" s="1"/>
  <c r="J39" i="5"/>
  <c r="J53" i="5" s="1"/>
  <c r="D40" i="5"/>
  <c r="D54" i="5" s="1"/>
  <c r="H40" i="5"/>
  <c r="H54" i="5" s="1"/>
  <c r="B41" i="5"/>
  <c r="B55" i="5" s="1"/>
  <c r="F41" i="5"/>
  <c r="F55" i="5" s="1"/>
  <c r="J41" i="5"/>
  <c r="J55" i="5" s="1"/>
  <c r="D42" i="5"/>
  <c r="D56" i="5" s="1"/>
  <c r="H42" i="5"/>
  <c r="H56" i="5" s="1"/>
  <c r="B43" i="5"/>
  <c r="B57" i="5" s="1"/>
  <c r="F43" i="5"/>
  <c r="F57" i="5" s="1"/>
  <c r="J43" i="5"/>
  <c r="J57" i="5" s="1"/>
  <c r="D44" i="5"/>
  <c r="D58" i="5" s="1"/>
  <c r="H44" i="5"/>
  <c r="H58" i="5" s="1"/>
  <c r="B45" i="5"/>
  <c r="B59" i="5" s="1"/>
  <c r="F45" i="5"/>
  <c r="F59" i="5" s="1"/>
  <c r="J45" i="5"/>
  <c r="J59" i="5" s="1"/>
  <c r="H45" i="5"/>
  <c r="H59" i="5" s="1"/>
  <c r="J44" i="5"/>
  <c r="J58" i="5" s="1"/>
  <c r="B44" i="5"/>
  <c r="B58" i="5" s="1"/>
  <c r="D43" i="5"/>
  <c r="D57" i="5" s="1"/>
  <c r="F42" i="5"/>
  <c r="F56" i="5" s="1"/>
  <c r="H41" i="5"/>
  <c r="H55" i="5" s="1"/>
  <c r="J40" i="5"/>
  <c r="J54" i="5" s="1"/>
  <c r="B40" i="5"/>
  <c r="B54" i="5" s="1"/>
  <c r="D39" i="5"/>
  <c r="D53" i="5" s="1"/>
  <c r="F38" i="5"/>
  <c r="F52" i="5" s="1"/>
  <c r="H37" i="5"/>
  <c r="H51" i="5" s="1"/>
  <c r="J36" i="5"/>
  <c r="J50" i="5" s="1"/>
  <c r="B36" i="5"/>
  <c r="B50" i="5" s="1"/>
  <c r="D35" i="5"/>
  <c r="D49" i="5" s="1"/>
  <c r="F34" i="5"/>
  <c r="F48" i="5" s="1"/>
  <c r="G45" i="5"/>
  <c r="G59" i="5" s="1"/>
  <c r="I44" i="5"/>
  <c r="I58" i="5" s="1"/>
  <c r="C43" i="5"/>
  <c r="C57" i="5" s="1"/>
  <c r="E42" i="5"/>
  <c r="E56" i="5" s="1"/>
  <c r="G41" i="5"/>
  <c r="G55" i="5" s="1"/>
  <c r="I40" i="5"/>
  <c r="I54" i="5" s="1"/>
  <c r="C39" i="5"/>
  <c r="C53" i="5" s="1"/>
  <c r="E38" i="5"/>
  <c r="E52" i="5" s="1"/>
  <c r="G37" i="5"/>
  <c r="G51" i="5" s="1"/>
  <c r="I36" i="5"/>
  <c r="I50" i="5" s="1"/>
  <c r="C35" i="5"/>
  <c r="C49" i="5" s="1"/>
  <c r="E34" i="5"/>
  <c r="E48" i="5" s="1"/>
  <c r="K39" i="2"/>
  <c r="N39" i="2" s="1"/>
  <c r="J20" i="18" s="1"/>
  <c r="K37" i="2"/>
  <c r="N37" i="2" s="1"/>
  <c r="H20" i="18" s="1"/>
  <c r="K45" i="2"/>
  <c r="N45" i="2" s="1"/>
  <c r="P20" i="18" s="1"/>
  <c r="K41" i="2"/>
  <c r="N41" i="2" s="1"/>
  <c r="L20" i="18" s="1"/>
  <c r="K36" i="2"/>
  <c r="N36" i="2" s="1"/>
  <c r="G20" i="18" s="1"/>
  <c r="K35" i="2"/>
  <c r="N35" i="2" s="1"/>
  <c r="F20" i="18" s="1"/>
  <c r="K44" i="2"/>
  <c r="N44" i="2" s="1"/>
  <c r="O20" i="18" s="1"/>
  <c r="K43" i="2"/>
  <c r="N43" i="2" s="1"/>
  <c r="N20" i="18" s="1"/>
  <c r="K40" i="2"/>
  <c r="N40" i="2" s="1"/>
  <c r="K20" i="18" s="1"/>
  <c r="K42" i="2"/>
  <c r="N42" i="2" s="1"/>
  <c r="M20" i="18" s="1"/>
  <c r="K38" i="2"/>
  <c r="N38" i="2" s="1"/>
  <c r="I20" i="18" s="1"/>
  <c r="K34" i="2"/>
  <c r="K44" i="6"/>
  <c r="K40" i="6"/>
  <c r="K36" i="6"/>
  <c r="K35" i="6"/>
  <c r="N35" i="6" s="1"/>
  <c r="F20" i="20" s="1"/>
  <c r="K45" i="6"/>
  <c r="K41" i="6"/>
  <c r="K37" i="6"/>
  <c r="K42" i="6"/>
  <c r="K38" i="6"/>
  <c r="K34" i="6"/>
  <c r="N34" i="6" s="1"/>
  <c r="E20" i="20" s="1"/>
  <c r="K43" i="6"/>
  <c r="K39" i="6"/>
  <c r="G18" i="7" l="1"/>
  <c r="N18" i="7"/>
  <c r="L18" i="7"/>
  <c r="P25" i="8"/>
  <c r="P25" i="20"/>
  <c r="G25" i="8"/>
  <c r="G25" i="20"/>
  <c r="O25" i="8"/>
  <c r="O25" i="20"/>
  <c r="L25" i="8"/>
  <c r="L25" i="20"/>
  <c r="K25" i="8"/>
  <c r="K25" i="20"/>
  <c r="J25" i="8"/>
  <c r="J25" i="20"/>
  <c r="O18" i="7"/>
  <c r="O18" i="19"/>
  <c r="M18" i="7"/>
  <c r="M18" i="19"/>
  <c r="J18" i="7"/>
  <c r="J18" i="19"/>
  <c r="E18" i="7"/>
  <c r="E18" i="19"/>
  <c r="K18" i="7"/>
  <c r="H18" i="7"/>
  <c r="I18" i="7"/>
  <c r="I18" i="19"/>
  <c r="P18" i="7"/>
  <c r="P18" i="19"/>
  <c r="F18" i="7"/>
  <c r="F18" i="19"/>
  <c r="E25" i="1"/>
  <c r="E25" i="18"/>
  <c r="B61" i="2"/>
  <c r="N42" i="6"/>
  <c r="N38" i="6"/>
  <c r="N37" i="6"/>
  <c r="N41" i="6"/>
  <c r="N44" i="6"/>
  <c r="N45" i="6"/>
  <c r="N39" i="6"/>
  <c r="N43" i="6"/>
  <c r="N36" i="6"/>
  <c r="N40" i="6"/>
  <c r="R78" i="16"/>
  <c r="R82" i="16" s="1"/>
  <c r="R76" i="16"/>
  <c r="E20" i="8"/>
  <c r="B61" i="6"/>
  <c r="AD34" i="6"/>
  <c r="AB34" i="6"/>
  <c r="R61" i="6"/>
  <c r="AA45" i="5"/>
  <c r="AD45" i="5" s="1"/>
  <c r="AA34" i="5"/>
  <c r="AD42" i="6"/>
  <c r="F20" i="8"/>
  <c r="N34" i="2"/>
  <c r="AD43" i="6"/>
  <c r="AB39" i="6"/>
  <c r="K45" i="5"/>
  <c r="N45" i="5" s="1"/>
  <c r="AD38" i="6"/>
  <c r="AD37" i="6"/>
  <c r="AD35" i="6"/>
  <c r="AA41" i="5"/>
  <c r="AD41" i="5" s="1"/>
  <c r="AA42" i="5"/>
  <c r="AD42" i="5" s="1"/>
  <c r="AA36" i="5"/>
  <c r="AD36" i="5" s="1"/>
  <c r="AA43" i="5"/>
  <c r="AD43" i="5" s="1"/>
  <c r="AA39" i="5"/>
  <c r="AD39" i="5" s="1"/>
  <c r="AA37" i="5"/>
  <c r="AA44" i="5"/>
  <c r="AD44" i="5" s="1"/>
  <c r="AA35" i="5"/>
  <c r="AD35" i="5" s="1"/>
  <c r="AA38" i="5"/>
  <c r="AD38" i="5" s="1"/>
  <c r="AB43" i="6"/>
  <c r="AB38" i="6"/>
  <c r="AB40" i="6"/>
  <c r="AB41" i="6"/>
  <c r="AB42" i="6"/>
  <c r="AB44" i="6"/>
  <c r="AB36" i="6"/>
  <c r="AB37" i="6"/>
  <c r="AB45" i="6"/>
  <c r="AB35" i="6"/>
  <c r="AA40" i="5"/>
  <c r="AD40" i="5" s="1"/>
  <c r="B78" i="16"/>
  <c r="B76" i="16"/>
  <c r="I20" i="1"/>
  <c r="P20" i="1"/>
  <c r="M20" i="1"/>
  <c r="H20" i="1"/>
  <c r="N20" i="1"/>
  <c r="F20" i="1"/>
  <c r="J20" i="1"/>
  <c r="K20" i="1"/>
  <c r="O20" i="1"/>
  <c r="G20" i="1"/>
  <c r="L20" i="1"/>
  <c r="K38" i="5"/>
  <c r="N38" i="5" s="1"/>
  <c r="K43" i="5"/>
  <c r="N43" i="5" s="1"/>
  <c r="K34" i="5"/>
  <c r="K42" i="5"/>
  <c r="N42" i="5" s="1"/>
  <c r="K40" i="5"/>
  <c r="N40" i="5" s="1"/>
  <c r="K41" i="5"/>
  <c r="N41" i="5" s="1"/>
  <c r="K37" i="5"/>
  <c r="N37" i="5" s="1"/>
  <c r="K36" i="5"/>
  <c r="N36" i="5" s="1"/>
  <c r="K35" i="5"/>
  <c r="N35" i="5" s="1"/>
  <c r="K44" i="5"/>
  <c r="N44" i="5" s="1"/>
  <c r="K39" i="5"/>
  <c r="N39" i="5" s="1"/>
  <c r="L44" i="2"/>
  <c r="L40" i="2"/>
  <c r="L36" i="2"/>
  <c r="L37" i="2"/>
  <c r="L43" i="2"/>
  <c r="L39" i="2"/>
  <c r="L35" i="2"/>
  <c r="L41" i="2"/>
  <c r="L42" i="2"/>
  <c r="L38" i="2"/>
  <c r="L34" i="2"/>
  <c r="L45" i="2"/>
  <c r="L37" i="6"/>
  <c r="L35" i="6"/>
  <c r="L34" i="6"/>
  <c r="L39" i="6"/>
  <c r="L41" i="6"/>
  <c r="L43" i="6"/>
  <c r="L38" i="6"/>
  <c r="L36" i="6"/>
  <c r="L45" i="6"/>
  <c r="L42" i="6"/>
  <c r="L44" i="6"/>
  <c r="L40" i="6"/>
  <c r="N20" i="8" l="1"/>
  <c r="N20" i="20"/>
  <c r="M20" i="8"/>
  <c r="M20" i="20"/>
  <c r="N25" i="8"/>
  <c r="N25" i="20"/>
  <c r="E25" i="8"/>
  <c r="E25" i="20"/>
  <c r="J20" i="8"/>
  <c r="J20" i="20"/>
  <c r="P20" i="8"/>
  <c r="P20" i="20"/>
  <c r="O20" i="8"/>
  <c r="O20" i="20"/>
  <c r="F25" i="8"/>
  <c r="F25" i="20"/>
  <c r="M25" i="8"/>
  <c r="M25" i="20"/>
  <c r="L20" i="8"/>
  <c r="L20" i="20"/>
  <c r="H25" i="8"/>
  <c r="H25" i="20"/>
  <c r="H20" i="8"/>
  <c r="H20" i="20"/>
  <c r="G20" i="8"/>
  <c r="G20" i="20"/>
  <c r="I25" i="8"/>
  <c r="I25" i="20"/>
  <c r="K20" i="8"/>
  <c r="K20" i="20"/>
  <c r="I20" i="8"/>
  <c r="I20" i="20"/>
  <c r="L25" i="7"/>
  <c r="L26" i="9" s="1"/>
  <c r="L25" i="19"/>
  <c r="F25" i="7"/>
  <c r="F25" i="19"/>
  <c r="L20" i="7"/>
  <c r="L20" i="19"/>
  <c r="O25" i="7"/>
  <c r="O26" i="9" s="1"/>
  <c r="O25" i="19"/>
  <c r="M25" i="7"/>
  <c r="M26" i="9" s="1"/>
  <c r="M25" i="19"/>
  <c r="H20" i="7"/>
  <c r="H20" i="19"/>
  <c r="K20" i="7"/>
  <c r="K20" i="19"/>
  <c r="P25" i="7"/>
  <c r="P26" i="9" s="1"/>
  <c r="P25" i="19"/>
  <c r="I20" i="7"/>
  <c r="I20" i="19"/>
  <c r="I25" i="7"/>
  <c r="I26" i="9" s="1"/>
  <c r="I25" i="19"/>
  <c r="J25" i="7"/>
  <c r="J26" i="9" s="1"/>
  <c r="J25" i="19"/>
  <c r="J20" i="7"/>
  <c r="J20" i="19"/>
  <c r="K25" i="7"/>
  <c r="K26" i="9" s="1"/>
  <c r="K25" i="19"/>
  <c r="N25" i="7"/>
  <c r="N25" i="19"/>
  <c r="F20" i="7"/>
  <c r="F20" i="19"/>
  <c r="G20" i="7"/>
  <c r="G20" i="19"/>
  <c r="M20" i="7"/>
  <c r="M20" i="19"/>
  <c r="P20" i="7"/>
  <c r="P20" i="19"/>
  <c r="O20" i="7"/>
  <c r="O20" i="19"/>
  <c r="N20" i="7"/>
  <c r="N20" i="19"/>
  <c r="G25" i="7"/>
  <c r="G26" i="9" s="1"/>
  <c r="G25" i="19"/>
  <c r="E20" i="1"/>
  <c r="E20" i="18"/>
  <c r="AD34" i="5"/>
  <c r="AB34" i="5"/>
  <c r="R61" i="5"/>
  <c r="B61" i="5"/>
  <c r="AD37" i="5"/>
  <c r="AB40" i="5"/>
  <c r="AB36" i="5"/>
  <c r="AB44" i="5"/>
  <c r="AB45" i="5"/>
  <c r="AB41" i="5"/>
  <c r="AB35" i="5"/>
  <c r="AB43" i="5"/>
  <c r="AB42" i="5"/>
  <c r="AB37" i="5"/>
  <c r="AB38" i="5"/>
  <c r="AB39" i="5"/>
  <c r="K55" i="15"/>
  <c r="B71" i="15" s="1"/>
  <c r="AA55" i="15"/>
  <c r="R71" i="15" s="1"/>
  <c r="K48" i="15"/>
  <c r="B64" i="15" s="1"/>
  <c r="AA48" i="15"/>
  <c r="R64" i="15" s="1"/>
  <c r="K58" i="15"/>
  <c r="B74" i="15" s="1"/>
  <c r="AA58" i="15"/>
  <c r="R74" i="15" s="1"/>
  <c r="K57" i="15"/>
  <c r="B73" i="15" s="1"/>
  <c r="AA57" i="15"/>
  <c r="R73" i="15" s="1"/>
  <c r="K56" i="15"/>
  <c r="B72" i="15" s="1"/>
  <c r="AA56" i="15"/>
  <c r="R72" i="15" s="1"/>
  <c r="K53" i="15"/>
  <c r="B69" i="15" s="1"/>
  <c r="AA53" i="15"/>
  <c r="R69" i="15" s="1"/>
  <c r="K59" i="15"/>
  <c r="B75" i="15" s="1"/>
  <c r="AA59" i="15"/>
  <c r="R75" i="15" s="1"/>
  <c r="K52" i="15"/>
  <c r="B68" i="15" s="1"/>
  <c r="AA52" i="15"/>
  <c r="R68" i="15" s="1"/>
  <c r="K54" i="15"/>
  <c r="B70" i="15" s="1"/>
  <c r="AA54" i="15"/>
  <c r="R70" i="15" s="1"/>
  <c r="K49" i="15"/>
  <c r="B65" i="15" s="1"/>
  <c r="AA49" i="15"/>
  <c r="R65" i="15" s="1"/>
  <c r="K50" i="15"/>
  <c r="B66" i="15" s="1"/>
  <c r="AA50" i="15"/>
  <c r="R66" i="15" s="1"/>
  <c r="AA51" i="15"/>
  <c r="R67" i="15" s="1"/>
  <c r="B82" i="16"/>
  <c r="R84" i="16"/>
  <c r="H21" i="10"/>
  <c r="K21" i="10"/>
  <c r="N21" i="10"/>
  <c r="I21" i="10"/>
  <c r="O21" i="10"/>
  <c r="J21" i="10"/>
  <c r="F21" i="10"/>
  <c r="P21" i="10"/>
  <c r="L43" i="5"/>
  <c r="L39" i="5"/>
  <c r="L35" i="5"/>
  <c r="N34" i="5"/>
  <c r="L42" i="5"/>
  <c r="L38" i="5"/>
  <c r="L34" i="5"/>
  <c r="L40" i="5"/>
  <c r="L37" i="5"/>
  <c r="L44" i="5"/>
  <c r="L45" i="5"/>
  <c r="L36" i="5"/>
  <c r="L41" i="5"/>
  <c r="N26" i="9" l="1"/>
  <c r="F26" i="9"/>
  <c r="E25" i="7"/>
  <c r="E26" i="9" s="1"/>
  <c r="E25" i="19"/>
  <c r="E20" i="7"/>
  <c r="E20" i="19"/>
  <c r="H25" i="7"/>
  <c r="H26" i="9" s="1"/>
  <c r="H25" i="19"/>
  <c r="R78" i="15"/>
  <c r="R82" i="15" s="1"/>
  <c r="R76" i="15"/>
  <c r="K51" i="15"/>
  <c r="B67" i="15" s="1"/>
  <c r="B76" i="15" s="1"/>
  <c r="B84" i="16"/>
  <c r="K21" i="9"/>
  <c r="G21" i="9"/>
  <c r="P21" i="9"/>
  <c r="O21" i="9"/>
  <c r="L21" i="9"/>
  <c r="F21" i="9"/>
  <c r="I21" i="9"/>
  <c r="H21" i="9"/>
  <c r="J21" i="9"/>
  <c r="N21" i="9"/>
  <c r="M21" i="9"/>
  <c r="M21" i="10"/>
  <c r="G21" i="10"/>
  <c r="L21" i="10"/>
  <c r="K54" i="5" l="1"/>
  <c r="B70" i="5" s="1"/>
  <c r="AA54" i="5"/>
  <c r="R70" i="5" s="1"/>
  <c r="K49" i="5"/>
  <c r="B65" i="5" s="1"/>
  <c r="AA49" i="5"/>
  <c r="K59" i="5"/>
  <c r="B75" i="5" s="1"/>
  <c r="AA59" i="5"/>
  <c r="R75" i="5" s="1"/>
  <c r="K58" i="5"/>
  <c r="B74" i="5" s="1"/>
  <c r="AA58" i="5"/>
  <c r="K56" i="5"/>
  <c r="B72" i="5" s="1"/>
  <c r="AA56" i="5"/>
  <c r="K52" i="5"/>
  <c r="B68" i="5" s="1"/>
  <c r="AA52" i="5"/>
  <c r="R68" i="5" s="1"/>
  <c r="B78" i="15"/>
  <c r="B82" i="15" s="1"/>
  <c r="K48" i="5"/>
  <c r="B64" i="5" s="1"/>
  <c r="AA48" i="5"/>
  <c r="R64" i="5" s="1"/>
  <c r="K53" i="5"/>
  <c r="B69" i="5" s="1"/>
  <c r="AA53" i="5"/>
  <c r="K55" i="5"/>
  <c r="B71" i="5" s="1"/>
  <c r="AA55" i="5"/>
  <c r="K50" i="5"/>
  <c r="B66" i="5" s="1"/>
  <c r="AA50" i="5"/>
  <c r="K57" i="5"/>
  <c r="B73" i="5" s="1"/>
  <c r="AA57" i="5"/>
  <c r="R73" i="5" s="1"/>
  <c r="K51" i="5"/>
  <c r="B67" i="5" s="1"/>
  <c r="AA51" i="5"/>
  <c r="R67" i="5" s="1"/>
  <c r="K52" i="14"/>
  <c r="B68" i="14" s="1"/>
  <c r="AA52" i="14"/>
  <c r="R68" i="14" s="1"/>
  <c r="K56" i="14"/>
  <c r="B72" i="14" s="1"/>
  <c r="AA56" i="14"/>
  <c r="R72" i="14" s="1"/>
  <c r="K54" i="14"/>
  <c r="B70" i="14" s="1"/>
  <c r="AA54" i="14"/>
  <c r="R70" i="14" s="1"/>
  <c r="AA49" i="14"/>
  <c r="R65" i="14" s="1"/>
  <c r="AA50" i="14"/>
  <c r="R66" i="14" s="1"/>
  <c r="AA59" i="14"/>
  <c r="R75" i="14" s="1"/>
  <c r="K53" i="14"/>
  <c r="B69" i="14" s="1"/>
  <c r="AA53" i="14"/>
  <c r="R69" i="14" s="1"/>
  <c r="AA55" i="14"/>
  <c r="R71" i="14" s="1"/>
  <c r="K48" i="14"/>
  <c r="B64" i="14" s="1"/>
  <c r="AA48" i="14"/>
  <c r="R64" i="14" s="1"/>
  <c r="K58" i="14"/>
  <c r="B74" i="14" s="1"/>
  <c r="AA58" i="14"/>
  <c r="R74" i="14" s="1"/>
  <c r="K51" i="14"/>
  <c r="B67" i="14" s="1"/>
  <c r="AA51" i="14"/>
  <c r="R67" i="14" s="1"/>
  <c r="K57" i="14"/>
  <c r="B73" i="14" s="1"/>
  <c r="AA57" i="14"/>
  <c r="R73" i="14" s="1"/>
  <c r="E21" i="9"/>
  <c r="E21" i="10"/>
  <c r="R76" i="14" l="1"/>
  <c r="R78" i="14"/>
  <c r="R82" i="14" s="1"/>
  <c r="B78" i="5"/>
  <c r="B82" i="5" s="1"/>
  <c r="R65" i="5"/>
  <c r="R74" i="5"/>
  <c r="R72" i="5"/>
  <c r="R66" i="5"/>
  <c r="R71" i="5"/>
  <c r="R69" i="5"/>
  <c r="B76" i="5"/>
  <c r="R84" i="15"/>
  <c r="B84" i="15"/>
  <c r="K49" i="14"/>
  <c r="B65" i="14" s="1"/>
  <c r="K59" i="14"/>
  <c r="B75" i="14" s="1"/>
  <c r="K55" i="14"/>
  <c r="B71" i="14" s="1"/>
  <c r="K50" i="14"/>
  <c r="B66" i="14" s="1"/>
  <c r="B84" i="5" l="1"/>
  <c r="R78" i="5"/>
  <c r="R82" i="5" s="1"/>
  <c r="R76" i="5"/>
  <c r="B78" i="14"/>
  <c r="B82" i="14" s="1"/>
  <c r="B76" i="14"/>
  <c r="R84" i="5" l="1"/>
  <c r="R84" i="14"/>
  <c r="K48" i="2"/>
  <c r="B64" i="2" s="1"/>
  <c r="AA48" i="2"/>
  <c r="R64" i="2" s="1"/>
  <c r="K52" i="2"/>
  <c r="B68" i="2" s="1"/>
  <c r="AA52" i="2"/>
  <c r="R68" i="2" s="1"/>
  <c r="K50" i="2"/>
  <c r="B66" i="2" s="1"/>
  <c r="AA50" i="2"/>
  <c r="R66" i="2" s="1"/>
  <c r="K53" i="2"/>
  <c r="B69" i="2" s="1"/>
  <c r="AA53" i="2"/>
  <c r="R69" i="2" s="1"/>
  <c r="K59" i="2"/>
  <c r="B75" i="2" s="1"/>
  <c r="AA59" i="2"/>
  <c r="R75" i="2" s="1"/>
  <c r="K57" i="2"/>
  <c r="B73" i="2" s="1"/>
  <c r="AA57" i="2"/>
  <c r="R73" i="2" s="1"/>
  <c r="AA55" i="2"/>
  <c r="R71" i="2" s="1"/>
  <c r="AA51" i="2"/>
  <c r="R67" i="2" s="1"/>
  <c r="AA54" i="2"/>
  <c r="R70" i="2" s="1"/>
  <c r="AA49" i="2"/>
  <c r="R65" i="2" s="1"/>
  <c r="AA58" i="2"/>
  <c r="R74" i="2" s="1"/>
  <c r="AA56" i="2"/>
  <c r="R72" i="2" s="1"/>
  <c r="B84" i="14"/>
  <c r="AA55" i="6"/>
  <c r="R71" i="6" s="1"/>
  <c r="AA49" i="6"/>
  <c r="R65" i="6" s="1"/>
  <c r="AA56" i="6"/>
  <c r="R72" i="6" s="1"/>
  <c r="AA57" i="6"/>
  <c r="R73" i="6" s="1"/>
  <c r="AA50" i="6"/>
  <c r="R66" i="6" s="1"/>
  <c r="AA52" i="6"/>
  <c r="R68" i="6" s="1"/>
  <c r="AA51" i="6"/>
  <c r="R67" i="6" s="1"/>
  <c r="AA58" i="6"/>
  <c r="R74" i="6" s="1"/>
  <c r="AA59" i="6"/>
  <c r="R75" i="6" s="1"/>
  <c r="AA54" i="6"/>
  <c r="R70" i="6" s="1"/>
  <c r="AA53" i="6"/>
  <c r="R69" i="6" s="1"/>
  <c r="K54" i="2"/>
  <c r="B70" i="2" s="1"/>
  <c r="K49" i="2"/>
  <c r="B65" i="2" s="1"/>
  <c r="R78" i="2" l="1"/>
  <c r="R82" i="2" s="1"/>
  <c r="R76" i="2"/>
  <c r="K56" i="2"/>
  <c r="B72" i="2" s="1"/>
  <c r="K51" i="2"/>
  <c r="B67" i="2" s="1"/>
  <c r="K58" i="2"/>
  <c r="B74" i="2" s="1"/>
  <c r="K55" i="2"/>
  <c r="B71" i="2" s="1"/>
  <c r="E27" i="10"/>
  <c r="AA48" i="6"/>
  <c r="R64" i="6" s="1"/>
  <c r="N24" i="10"/>
  <c r="P24" i="10"/>
  <c r="J24" i="10"/>
  <c r="H24" i="10"/>
  <c r="F24" i="10"/>
  <c r="E15" i="10"/>
  <c r="O24" i="10"/>
  <c r="I24" i="10"/>
  <c r="E24" i="10"/>
  <c r="L24" i="10"/>
  <c r="K24" i="10"/>
  <c r="E22" i="10"/>
  <c r="G24" i="10"/>
  <c r="M24" i="10"/>
  <c r="K53" i="6"/>
  <c r="B69" i="6" s="1"/>
  <c r="R84" i="2" l="1"/>
  <c r="B78" i="2"/>
  <c r="B82" i="2" s="1"/>
  <c r="B76" i="2"/>
  <c r="R78" i="6"/>
  <c r="R82" i="6" s="1"/>
  <c r="R76" i="6"/>
  <c r="K49" i="6"/>
  <c r="B65" i="6" s="1"/>
  <c r="K59" i="6"/>
  <c r="B75" i="6" s="1"/>
  <c r="K55" i="6"/>
  <c r="B71" i="6" s="1"/>
  <c r="K56" i="6"/>
  <c r="B72" i="6" s="1"/>
  <c r="K51" i="6"/>
  <c r="B67" i="6" s="1"/>
  <c r="K57" i="6"/>
  <c r="B73" i="6" s="1"/>
  <c r="K58" i="6"/>
  <c r="B74" i="6" s="1"/>
  <c r="K54" i="6"/>
  <c r="B70" i="6" s="1"/>
  <c r="K48" i="6"/>
  <c r="B64" i="6" s="1"/>
  <c r="K50" i="6"/>
  <c r="B66" i="6" s="1"/>
  <c r="K52" i="6"/>
  <c r="B68" i="6" s="1"/>
  <c r="L24" i="9"/>
  <c r="O24" i="9"/>
  <c r="M24" i="9"/>
  <c r="I24" i="9"/>
  <c r="P24" i="9"/>
  <c r="K24" i="9"/>
  <c r="F24" i="9"/>
  <c r="J24" i="9"/>
  <c r="N24" i="9"/>
  <c r="H24" i="9"/>
  <c r="G24" i="9"/>
  <c r="E24" i="9"/>
  <c r="B84" i="2" l="1"/>
  <c r="B76" i="6"/>
  <c r="B78" i="6"/>
  <c r="R84" i="6" l="1"/>
  <c r="B82" i="6"/>
  <c r="E27" i="9"/>
  <c r="B84" i="6" l="1"/>
  <c r="E22" i="9" l="1"/>
  <c r="E1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BCB85832-77EC-490E-A54C-AEF650025D64}">
      <text>
        <r>
          <rPr>
            <sz val="11"/>
            <color indexed="81"/>
            <rFont val="Meiryo UI"/>
            <family val="3"/>
            <charset val="128"/>
          </rPr>
          <t>ファイル名：
【2028メイン】再エネ各月年間調整係数算定.ver3【春秋厳気象反映】.xlsm
データ引用箇所：
　「年間」ワークシート
　「必要供給力」に記載の値（AE49～AM60）
ファイル保管場所：
\\hn2nasf01a\容量市場\19_ツール\需要曲線作成要領\01_需要曲線作成要領\2027\EUE見直しあり\調整係数\02 再エネkW価値\03 調整係数算出</t>
        </r>
      </text>
    </comment>
    <comment ref="A17" authorId="0" shapeId="0" xr:uid="{14CDBA7E-92A9-4A1E-8149-4C8B08046B32}">
      <text>
        <r>
          <rPr>
            <sz val="11"/>
            <color indexed="81"/>
            <rFont val="Meiryo UI"/>
            <family val="3"/>
            <charset val="128"/>
          </rPr>
          <t>ファイル名：
【2028メイン】再エネ各月年間調整係数算定.ver3【春秋厳気象反映】.xlsm
データ引用箇所：
　「年間」ワークシート
　「Cace_No 1」の年間設備量の値（AC4）
※考え方※
再エネの安定電源代替価値を、調整係数として表現している。
このため、再エネ全なし（Cace_No 1）の年間設備量を基準に、再エネが入ることで減少する年間設備量（安定電源）と、入れた再エネ量の比率から、調整係数を求める。
（減少する安定電源量と、入れた変動電源量が１：１なら、調整係数は100%）
ファイル保管場所：
\\hn2nasf01a\容量市場\19_ツール\需要曲線作成要領\01_需要曲線作成要領\2027\EUE見直しあり\調整係数\02 再エネkW価値\03 調整係数算出</t>
        </r>
      </text>
    </comment>
    <comment ref="A19" authorId="0" shapeId="0" xr:uid="{C0235830-5DCE-48DB-AA00-27D34FDD13C8}">
      <text>
        <r>
          <rPr>
            <sz val="11"/>
            <color indexed="81"/>
            <rFont val="Meiryo UI"/>
            <family val="3"/>
            <charset val="128"/>
          </rPr>
          <t>ファイル名：
【2028メイン】再エネ各月年間調整係数算定.ver3【春秋厳気象反映】.xlsm
データ引用箇所：
　「各月％」ワークシート
　「太陽光」に記載の値（C4～N12）を行列入れ替え
ファイル保管場所：
\\hn2nasf01a\容量市場\19_ツール\需要曲線作成要領\01_需要曲線作成要領\2027\EUE見直しあり\調整係数\02 再エネkW価値\03 調整係数算出</t>
        </r>
      </text>
    </comment>
    <comment ref="C88" authorId="0" shapeId="0" xr:uid="{9939B04E-6707-4FE2-977F-D953BF50FCDA}">
      <text>
        <r>
          <rPr>
            <sz val="9"/>
            <color indexed="81"/>
            <rFont val="ＭＳ Ｐゴシック"/>
            <family val="3"/>
            <charset val="128"/>
          </rPr>
          <t>【</t>
        </r>
        <r>
          <rPr>
            <sz val="9"/>
            <color indexed="81"/>
            <rFont val="MS P ゴシック"/>
            <family val="2"/>
          </rPr>
          <t>2028</t>
        </r>
        <r>
          <rPr>
            <sz val="9"/>
            <color indexed="81"/>
            <rFont val="ＭＳ Ｐゴシック"/>
            <family val="3"/>
            <charset val="128"/>
          </rPr>
          <t>メイン】再エネ各月年間調整係数算定</t>
        </r>
        <r>
          <rPr>
            <sz val="9"/>
            <color indexed="81"/>
            <rFont val="MS P ゴシック"/>
            <family val="2"/>
          </rPr>
          <t>.ver3</t>
        </r>
        <r>
          <rPr>
            <sz val="9"/>
            <color indexed="81"/>
            <rFont val="ＭＳ Ｐゴシック"/>
            <family val="3"/>
            <charset val="128"/>
          </rPr>
          <t>【春秋厳気象反映】</t>
        </r>
        <r>
          <rPr>
            <sz val="9"/>
            <color indexed="81"/>
            <rFont val="MS P ゴシック"/>
            <family val="2"/>
          </rPr>
          <t xml:space="preserve">.xlsm
</t>
        </r>
        <r>
          <rPr>
            <sz val="9"/>
            <color indexed="81"/>
            <rFont val="ＭＳ Ｐゴシック"/>
            <family val="3"/>
            <charset val="128"/>
          </rPr>
          <t>「年間」シートのAK８～16</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9" authorId="0" shapeId="0" xr:uid="{D93C02AB-8A4F-44DB-B610-19E532B5E806}">
      <text>
        <r>
          <rPr>
            <sz val="11"/>
            <color indexed="81"/>
            <rFont val="Meiryo UI"/>
            <family val="3"/>
            <charset val="128"/>
          </rPr>
          <t>ファイル名：
【2027メイン】再エネ各月年間調整係数算定.ver3【春秋厳気象反映】.xlsm
データ引用箇所：
　「各月％」ワークシート
　「風力」に記載の値（C17～N25）を行列入れ替え
ファイル保管場所：
\\hn2nasf01a\容量市場\19_ツール\需要曲線作成要領\01_需要曲線作成要領\2027\EUE見直しあり\調整係数\02 再エネkW価値\03 調整係数算出</t>
        </r>
      </text>
    </comment>
    <comment ref="C88" authorId="0" shapeId="0" xr:uid="{115EB4E0-E24C-4F01-B8D9-9B8F6C6A146E}">
      <text>
        <r>
          <rPr>
            <b/>
            <sz val="9"/>
            <color indexed="81"/>
            <rFont val="ＭＳ Ｐゴシック"/>
            <family val="3"/>
            <charset val="128"/>
          </rPr>
          <t>作成者:</t>
        </r>
        <r>
          <rPr>
            <sz val="9"/>
            <color indexed="81"/>
            <rFont val="ＭＳ Ｐゴシック"/>
            <family val="3"/>
            <charset val="128"/>
          </rPr>
          <t xml:space="preserve">
「年間」シートAK19～27</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9" authorId="0" shapeId="0" xr:uid="{CB0E0BCE-EDED-45C2-9DCE-799E33575B72}">
      <text>
        <r>
          <rPr>
            <sz val="11"/>
            <color indexed="81"/>
            <rFont val="Meiryo UI"/>
            <family val="3"/>
            <charset val="128"/>
          </rPr>
          <t>ファイル名：
【2027メイン】再エネ各月年間調整係数算定.ver3【春秋厳気象反映】.xlsm
データ引用箇所：
　「各月％」ワークシート
　「水力」に記載の値（C30～N38）を行列入れ替え
ファイル保管場所：
\\hn2nasf01a\容量市場\19_ツール\需要曲線作成要領\01_需要曲線作成要領\2027\EUE見直しあり\調整係数\02 再エネkW価値\03 調整係数算出</t>
        </r>
      </text>
    </comment>
    <comment ref="C88" authorId="0" shapeId="0" xr:uid="{4BA40991-42B9-45C3-BE54-ECE65D76EA2C}">
      <text>
        <r>
          <rPr>
            <b/>
            <sz val="9"/>
            <color indexed="81"/>
            <rFont val="ＭＳ Ｐゴシック"/>
            <family val="3"/>
            <charset val="128"/>
          </rPr>
          <t>作成者:</t>
        </r>
        <r>
          <rPr>
            <sz val="9"/>
            <color indexed="81"/>
            <rFont val="ＭＳ Ｐゴシック"/>
            <family val="3"/>
            <charset val="128"/>
          </rPr>
          <t xml:space="preserve">
「年間」シートAK30～38</t>
        </r>
      </text>
    </comment>
  </commentList>
</comments>
</file>

<file path=xl/sharedStrings.xml><?xml version="1.0" encoding="utf-8"?>
<sst xmlns="http://schemas.openxmlformats.org/spreadsheetml/2006/main" count="2032" uniqueCount="136">
  <si>
    <t>様式2</t>
    <rPh sb="0" eb="2">
      <t>ヨウシキ</t>
    </rPh>
    <phoneticPr fontId="2"/>
  </si>
  <si>
    <t>項目</t>
    <rPh sb="0" eb="2">
      <t>コウモク</t>
    </rPh>
    <phoneticPr fontId="2"/>
  </si>
  <si>
    <t>単位</t>
    <rPh sb="0" eb="2">
      <t>タンイ</t>
    </rPh>
    <phoneticPr fontId="2"/>
  </si>
  <si>
    <t>電源等識別番号</t>
    <rPh sb="0" eb="2">
      <t>デンゲン</t>
    </rPh>
    <rPh sb="2" eb="3">
      <t>ナド</t>
    </rPh>
    <rPh sb="3" eb="5">
      <t>シキベツ</t>
    </rPh>
    <rPh sb="5" eb="7">
      <t>バンゴウ</t>
    </rPh>
    <phoneticPr fontId="2"/>
  </si>
  <si>
    <t>容量を提供する
電源等の区分</t>
    <rPh sb="0" eb="2">
      <t>ヨウリョウ</t>
    </rPh>
    <rPh sb="3" eb="5">
      <t>テイキョウ</t>
    </rPh>
    <rPh sb="8" eb="10">
      <t>デンゲン</t>
    </rPh>
    <rPh sb="10" eb="11">
      <t>ナド</t>
    </rPh>
    <rPh sb="12" eb="14">
      <t>クブン</t>
    </rPh>
    <phoneticPr fontId="2"/>
  </si>
  <si>
    <t>発電方式の区分</t>
    <rPh sb="0" eb="2">
      <t>ハツデン</t>
    </rPh>
    <rPh sb="2" eb="4">
      <t>ホウシキ</t>
    </rPh>
    <rPh sb="5" eb="7">
      <t>クブン</t>
    </rPh>
    <phoneticPr fontId="2"/>
  </si>
  <si>
    <t>エリア名</t>
    <rPh sb="3" eb="4">
      <t>メイ</t>
    </rPh>
    <phoneticPr fontId="2"/>
  </si>
  <si>
    <t>設備容量</t>
    <rPh sb="0" eb="2">
      <t>セツビ</t>
    </rPh>
    <rPh sb="2" eb="4">
      <t>ヨウリョウ</t>
    </rPh>
    <phoneticPr fontId="2"/>
  </si>
  <si>
    <t>各月の供給力の最大値</t>
    <rPh sb="0" eb="2">
      <t>カクツキ</t>
    </rPh>
    <rPh sb="3" eb="6">
      <t>キョウキュウリョク</t>
    </rPh>
    <rPh sb="7" eb="9">
      <t>サイダイ</t>
    </rPh>
    <rPh sb="9" eb="10">
      <t>アタイ</t>
    </rPh>
    <phoneticPr fontId="2"/>
  </si>
  <si>
    <t>期待容量</t>
    <rPh sb="0" eb="2">
      <t>キタイ</t>
    </rPh>
    <rPh sb="2" eb="4">
      <t>ヨウリョウ</t>
    </rPh>
    <phoneticPr fontId="2"/>
  </si>
  <si>
    <t>応札容量</t>
    <rPh sb="0" eb="2">
      <t>オウサツ</t>
    </rPh>
    <rPh sb="2" eb="4">
      <t>ヨウリョウ</t>
    </rPh>
    <phoneticPr fontId="2"/>
  </si>
  <si>
    <t>4月</t>
    <rPh sb="1" eb="2">
      <t>ガツ</t>
    </rPh>
    <phoneticPr fontId="2"/>
  </si>
  <si>
    <t>5月</t>
  </si>
  <si>
    <t>6月</t>
  </si>
  <si>
    <t>7月</t>
  </si>
  <si>
    <t>8月</t>
  </si>
  <si>
    <t>9月</t>
  </si>
  <si>
    <t>10月</t>
  </si>
  <si>
    <t>11月</t>
  </si>
  <si>
    <t>12月</t>
  </si>
  <si>
    <t>1月</t>
  </si>
  <si>
    <t>2月</t>
  </si>
  <si>
    <t>3月</t>
  </si>
  <si>
    <t>kW</t>
    <phoneticPr fontId="2"/>
  </si>
  <si>
    <t>事業者入力</t>
    <rPh sb="0" eb="3">
      <t>ジギョウシャ</t>
    </rPh>
    <rPh sb="3" eb="5">
      <t>ニュウリョク</t>
    </rPh>
    <phoneticPr fontId="2"/>
  </si>
  <si>
    <t>（記載要領）</t>
    <rPh sb="1" eb="3">
      <t>キサイ</t>
    </rPh>
    <rPh sb="3" eb="5">
      <t>ヨウリョウ</t>
    </rPh>
    <phoneticPr fontId="2"/>
  </si>
  <si>
    <t>北海道</t>
    <rPh sb="0" eb="3">
      <t>ホッカイドウ</t>
    </rPh>
    <phoneticPr fontId="5"/>
  </si>
  <si>
    <t>東北</t>
    <rPh sb="0" eb="2">
      <t>トウホク</t>
    </rPh>
    <phoneticPr fontId="5"/>
  </si>
  <si>
    <t>東京</t>
    <rPh sb="0" eb="2">
      <t>トウキョウ</t>
    </rPh>
    <phoneticPr fontId="5"/>
  </si>
  <si>
    <t>中部</t>
    <rPh sb="0" eb="2">
      <t>チュウブ</t>
    </rPh>
    <phoneticPr fontId="5"/>
  </si>
  <si>
    <t>北陸</t>
    <rPh sb="0" eb="2">
      <t>ホクリク</t>
    </rPh>
    <phoneticPr fontId="5"/>
  </si>
  <si>
    <t>関西</t>
    <rPh sb="0" eb="2">
      <t>カンサイ</t>
    </rPh>
    <phoneticPr fontId="5"/>
  </si>
  <si>
    <t>中国</t>
    <rPh sb="0" eb="2">
      <t>チュウゴク</t>
    </rPh>
    <phoneticPr fontId="5"/>
  </si>
  <si>
    <t>四国</t>
    <rPh sb="0" eb="2">
      <t>シコク</t>
    </rPh>
    <phoneticPr fontId="5"/>
  </si>
  <si>
    <t>九州</t>
    <rPh sb="0" eb="2">
      <t>キュウシュウ</t>
    </rPh>
    <phoneticPr fontId="5"/>
  </si>
  <si>
    <t>(MW)</t>
    <phoneticPr fontId="2"/>
  </si>
  <si>
    <t>エリア合計</t>
    <rPh sb="3" eb="5">
      <t>ゴウケイ</t>
    </rPh>
    <phoneticPr fontId="2"/>
  </si>
  <si>
    <t>月換算</t>
    <rPh sb="0" eb="1">
      <t>ツキ</t>
    </rPh>
    <rPh sb="1" eb="3">
      <t>カンサン</t>
    </rPh>
    <phoneticPr fontId="2"/>
  </si>
  <si>
    <t>　（最小期待量からの増分）</t>
    <rPh sb="2" eb="4">
      <t>サイショウ</t>
    </rPh>
    <rPh sb="4" eb="6">
      <t>キタイ</t>
    </rPh>
    <rPh sb="6" eb="7">
      <t>リョウ</t>
    </rPh>
    <rPh sb="10" eb="12">
      <t>ゾウブン</t>
    </rPh>
    <phoneticPr fontId="2"/>
  </si>
  <si>
    <t>(参考)基準値</t>
    <rPh sb="1" eb="3">
      <t>サンコウ</t>
    </rPh>
    <rPh sb="4" eb="6">
      <t>キジュン</t>
    </rPh>
    <rPh sb="6" eb="7">
      <t>アタイ</t>
    </rPh>
    <phoneticPr fontId="2"/>
  </si>
  <si>
    <t>送電可能電力</t>
    <rPh sb="0" eb="2">
      <t>ソウデン</t>
    </rPh>
    <rPh sb="2" eb="4">
      <t>カノウ</t>
    </rPh>
    <rPh sb="4" eb="6">
      <t>デンリョク</t>
    </rPh>
    <phoneticPr fontId="2"/>
  </si>
  <si>
    <t>調整係数</t>
    <rPh sb="0" eb="2">
      <t>チョウセイ</t>
    </rPh>
    <rPh sb="2" eb="4">
      <t>ケイスウ</t>
    </rPh>
    <phoneticPr fontId="2"/>
  </si>
  <si>
    <t>太陽光調整係数</t>
    <rPh sb="0" eb="3">
      <t>タイヨウコウ</t>
    </rPh>
    <rPh sb="3" eb="5">
      <t>チョウセイ</t>
    </rPh>
    <rPh sb="5" eb="7">
      <t>ケイスウ</t>
    </rPh>
    <phoneticPr fontId="2"/>
  </si>
  <si>
    <t>風力調整係数</t>
    <rPh sb="0" eb="2">
      <t>フウリョク</t>
    </rPh>
    <rPh sb="2" eb="4">
      <t>チョウセイ</t>
    </rPh>
    <rPh sb="4" eb="6">
      <t>ケイスウ</t>
    </rPh>
    <phoneticPr fontId="2"/>
  </si>
  <si>
    <t>水力調整係数</t>
    <rPh sb="0" eb="2">
      <t>スイリョク</t>
    </rPh>
    <rPh sb="2" eb="4">
      <t>チョウセイ</t>
    </rPh>
    <rPh sb="4" eb="6">
      <t>ケイスウ</t>
    </rPh>
    <phoneticPr fontId="2"/>
  </si>
  <si>
    <t>再エネ各月kW価値</t>
    <rPh sb="0" eb="1">
      <t>サイ</t>
    </rPh>
    <rPh sb="3" eb="5">
      <t>カクツキ</t>
    </rPh>
    <rPh sb="7" eb="9">
      <t>カチ</t>
    </rPh>
    <phoneticPr fontId="2"/>
  </si>
  <si>
    <t>最小値</t>
    <rPh sb="0" eb="2">
      <t>サイショウ</t>
    </rPh>
    <rPh sb="2" eb="3">
      <t>アタイ</t>
    </rPh>
    <phoneticPr fontId="2"/>
  </si>
  <si>
    <t>エリア合計</t>
    <rPh sb="3" eb="5">
      <t>ゴウケイ</t>
    </rPh>
    <phoneticPr fontId="2"/>
  </si>
  <si>
    <t>風力</t>
    <rPh sb="0" eb="2">
      <t>フウリョク</t>
    </rPh>
    <phoneticPr fontId="2"/>
  </si>
  <si>
    <t>－</t>
    <phoneticPr fontId="2"/>
  </si>
  <si>
    <t>＜対象：水力（自流式のみ）、新エネ（太陽光,風力のみ）＞</t>
    <rPh sb="1" eb="3">
      <t>タイショウ</t>
    </rPh>
    <rPh sb="4" eb="6">
      <t>スイリョク</t>
    </rPh>
    <rPh sb="7" eb="8">
      <t>ジ</t>
    </rPh>
    <rPh sb="8" eb="9">
      <t>リュウ</t>
    </rPh>
    <rPh sb="9" eb="10">
      <t>シキ</t>
    </rPh>
    <rPh sb="14" eb="15">
      <t>シン</t>
    </rPh>
    <rPh sb="18" eb="21">
      <t>タイヨウコウ</t>
    </rPh>
    <rPh sb="22" eb="24">
      <t>フウリョク</t>
    </rPh>
    <phoneticPr fontId="2"/>
  </si>
  <si>
    <t>一般（自流式）</t>
    <rPh sb="0" eb="2">
      <t>イッパン</t>
    </rPh>
    <rPh sb="3" eb="5">
      <t>ジリュウ</t>
    </rPh>
    <rPh sb="5" eb="6">
      <t>シキ</t>
    </rPh>
    <phoneticPr fontId="2"/>
  </si>
  <si>
    <t>変動電源（アグリゲート）</t>
  </si>
  <si>
    <r>
      <t>・期待容量については、自動計算されます。　※</t>
    </r>
    <r>
      <rPr>
        <u/>
        <sz val="11"/>
        <color theme="1"/>
        <rFont val="Meiryo UI"/>
        <family val="3"/>
        <charset val="128"/>
      </rPr>
      <t>この値が容量オークションに応札する際の応札容量の上限値になります。</t>
    </r>
    <phoneticPr fontId="2"/>
  </si>
  <si>
    <t>・エリア名については、電源等情報(基本情報)に登録した「エリア名」を記載して下さい。</t>
    <phoneticPr fontId="2"/>
  </si>
  <si>
    <t>太陽光</t>
    <phoneticPr fontId="2"/>
  </si>
  <si>
    <t>表示用</t>
    <rPh sb="0" eb="3">
      <t>ヒョウジヨウ</t>
    </rPh>
    <phoneticPr fontId="2"/>
  </si>
  <si>
    <t>・発電方式の区分については、選択した入力シートの発電方式の区分が自動で記載されます。</t>
    <rPh sb="14" eb="16">
      <t>センタク</t>
    </rPh>
    <rPh sb="18" eb="20">
      <t>ニュウリョク</t>
    </rPh>
    <rPh sb="24" eb="26">
      <t>ハツデン</t>
    </rPh>
    <rPh sb="26" eb="28">
      <t>ホウシキ</t>
    </rPh>
    <rPh sb="29" eb="30">
      <t>ク</t>
    </rPh>
    <rPh sb="30" eb="31">
      <t>ブン</t>
    </rPh>
    <rPh sb="32" eb="34">
      <t>ジドウ</t>
    </rPh>
    <rPh sb="35" eb="37">
      <t>キサイ</t>
    </rPh>
    <phoneticPr fontId="2"/>
  </si>
  <si>
    <t>・電源等識別番号については、自動で記載されます。</t>
    <rPh sb="14" eb="16">
      <t>ジドウ</t>
    </rPh>
    <rPh sb="17" eb="19">
      <t>キサイ</t>
    </rPh>
    <phoneticPr fontId="2"/>
  </si>
  <si>
    <t>・容量を提供する電源等の区分については、自動で記載されます。</t>
    <rPh sb="20" eb="22">
      <t>ジドウ</t>
    </rPh>
    <rPh sb="23" eb="25">
      <t>キサイ</t>
    </rPh>
    <phoneticPr fontId="2"/>
  </si>
  <si>
    <t>・エリア名については、自動で記載されます。</t>
    <rPh sb="11" eb="13">
      <t>ジドウ</t>
    </rPh>
    <rPh sb="14" eb="16">
      <t>キサイ</t>
    </rPh>
    <phoneticPr fontId="2"/>
  </si>
  <si>
    <r>
      <t>・設備容量については、</t>
    </r>
    <r>
      <rPr>
        <u/>
        <sz val="11"/>
        <rFont val="Meiryo UI"/>
        <family val="3"/>
        <charset val="128"/>
      </rPr>
      <t>電源等情報(詳細情報)または小規模変動電源リストに登録した「設備容量」を応札単位毎に合計した整数値(端数切捨て)</t>
    </r>
    <r>
      <rPr>
        <sz val="11"/>
        <rFont val="Meiryo UI"/>
        <family val="3"/>
        <charset val="128"/>
      </rPr>
      <t>を記載して下さい。</t>
    </r>
    <rPh sb="25" eb="28">
      <t>ショウキボ</t>
    </rPh>
    <rPh sb="28" eb="30">
      <t>ヘンドウ</t>
    </rPh>
    <rPh sb="30" eb="32">
      <t>デンゲン</t>
    </rPh>
    <rPh sb="57" eb="59">
      <t>セイスウ</t>
    </rPh>
    <rPh sb="61" eb="63">
      <t>ハスウ</t>
    </rPh>
    <rPh sb="63" eb="65">
      <t>キリス</t>
    </rPh>
    <phoneticPr fontId="2"/>
  </si>
  <si>
    <t>：手入力(他ファイルよりマクロ貼り付け可能)</t>
    <rPh sb="1" eb="2">
      <t>テ</t>
    </rPh>
    <rPh sb="2" eb="4">
      <t>ニュウリョク</t>
    </rPh>
    <rPh sb="5" eb="6">
      <t>ホカ</t>
    </rPh>
    <rPh sb="15" eb="16">
      <t>ハ</t>
    </rPh>
    <rPh sb="17" eb="18">
      <t>ツ</t>
    </rPh>
    <rPh sb="19" eb="21">
      <t>カノウ</t>
    </rPh>
    <phoneticPr fontId="2"/>
  </si>
  <si>
    <t>表示用(kW)</t>
    <rPh sb="0" eb="3">
      <t>ヒョウジヨウ</t>
    </rPh>
    <phoneticPr fontId="2"/>
  </si>
  <si>
    <t>東北</t>
  </si>
  <si>
    <t>入力箇所(期待容量登録時)</t>
    <rPh sb="5" eb="7">
      <t>キタイ</t>
    </rPh>
    <rPh sb="7" eb="9">
      <t>ヨウリョウ</t>
    </rPh>
    <rPh sb="9" eb="11">
      <t>トウロク</t>
    </rPh>
    <rPh sb="11" eb="12">
      <t>ジ</t>
    </rPh>
    <phoneticPr fontId="2"/>
  </si>
  <si>
    <t>エラー時</t>
    <rPh sb="3" eb="4">
      <t>ジ</t>
    </rPh>
    <phoneticPr fontId="2"/>
  </si>
  <si>
    <t>追加入力箇所(応札容量登録時)</t>
    <rPh sb="0" eb="2">
      <t>ツイカ</t>
    </rPh>
    <rPh sb="7" eb="9">
      <t>オウサツ</t>
    </rPh>
    <rPh sb="9" eb="11">
      <t>ヨウリョウ</t>
    </rPh>
    <rPh sb="11" eb="13">
      <t>トウロク</t>
    </rPh>
    <rPh sb="13" eb="14">
      <t>ジ</t>
    </rPh>
    <phoneticPr fontId="2"/>
  </si>
  <si>
    <t>&lt;会社名：広域エネルギー株式会社&gt;</t>
    <phoneticPr fontId="2"/>
  </si>
  <si>
    <t>・発電方式の区分については、太陽光で固定です。</t>
    <rPh sb="14" eb="17">
      <t>タイヨウコウ</t>
    </rPh>
    <rPh sb="18" eb="20">
      <t>コテイ</t>
    </rPh>
    <phoneticPr fontId="2"/>
  </si>
  <si>
    <t>・発電方式の区分については、風力で固定です。</t>
    <rPh sb="14" eb="16">
      <t>フウリョク</t>
    </rPh>
    <rPh sb="17" eb="19">
      <t>コテイ</t>
    </rPh>
    <phoneticPr fontId="2"/>
  </si>
  <si>
    <t>・容量を提供する電源等の区分が変動電源(アグリゲート)の場合は、同一発電方式の区分の電源を集約して記載することが可能です。</t>
    <rPh sb="15" eb="17">
      <t>ヘンドウ</t>
    </rPh>
    <rPh sb="17" eb="19">
      <t>デンゲン</t>
    </rPh>
    <rPh sb="28" eb="30">
      <t>バアイ</t>
    </rPh>
    <rPh sb="32" eb="34">
      <t>ドウイツ</t>
    </rPh>
    <rPh sb="34" eb="36">
      <t>ハツデン</t>
    </rPh>
    <rPh sb="36" eb="38">
      <t>ホウシキ</t>
    </rPh>
    <rPh sb="39" eb="40">
      <t>ク</t>
    </rPh>
    <rPh sb="40" eb="41">
      <t>ブン</t>
    </rPh>
    <rPh sb="42" eb="44">
      <t>デンゲン</t>
    </rPh>
    <rPh sb="45" eb="47">
      <t>シュウヤク</t>
    </rPh>
    <rPh sb="49" eb="51">
      <t>キサイ</t>
    </rPh>
    <rPh sb="56" eb="58">
      <t>カノウ</t>
    </rPh>
    <phoneticPr fontId="2"/>
  </si>
  <si>
    <t>・発電方式の区分については、一般(自流式)で固定です。</t>
    <rPh sb="14" eb="16">
      <t>イッパン</t>
    </rPh>
    <rPh sb="17" eb="19">
      <t>ジリュウ</t>
    </rPh>
    <rPh sb="19" eb="20">
      <t>シキ</t>
    </rPh>
    <rPh sb="22" eb="24">
      <t>コテイ</t>
    </rPh>
    <phoneticPr fontId="2"/>
  </si>
  <si>
    <r>
      <t>・期待容量については、自動計算されます。　※</t>
    </r>
    <r>
      <rPr>
        <u/>
        <sz val="11"/>
        <rFont val="Meiryo UI"/>
        <family val="3"/>
        <charset val="128"/>
      </rPr>
      <t>この値が容量オークションに応札する際の応札容量の上限値になります。</t>
    </r>
    <phoneticPr fontId="2"/>
  </si>
  <si>
    <t>：手記載例(他ファイルよりマクロ貼り付け可能)</t>
    <rPh sb="1" eb="2">
      <t>テ</t>
    </rPh>
    <rPh sb="6" eb="7">
      <t>ホカ</t>
    </rPh>
    <rPh sb="16" eb="17">
      <t>ハ</t>
    </rPh>
    <rPh sb="18" eb="19">
      <t>ツ</t>
    </rPh>
    <rPh sb="20" eb="22">
      <t>カノウ</t>
    </rPh>
    <phoneticPr fontId="2"/>
  </si>
  <si>
    <t>・各月の供給力の最大値については、自動計算されます。応札時に応札容量を減少させる際のアセスメント対象容量の参考としてください。</t>
    <rPh sb="48" eb="50">
      <t>タイショウ</t>
    </rPh>
    <rPh sb="50" eb="52">
      <t>ヨウリョウ</t>
    </rPh>
    <phoneticPr fontId="2"/>
  </si>
  <si>
    <t>&lt;会社名&gt;</t>
    <rPh sb="1" eb="3">
      <t>カイシャ</t>
    </rPh>
    <rPh sb="3" eb="4">
      <t>メイ</t>
    </rPh>
    <phoneticPr fontId="2"/>
  </si>
  <si>
    <t>アセスメント対象容量</t>
    <rPh sb="6" eb="8">
      <t>タイショウ</t>
    </rPh>
    <rPh sb="8" eb="10">
      <t>ヨウリョウ</t>
    </rPh>
    <phoneticPr fontId="2"/>
  </si>
  <si>
    <t>＜応札容量算定用＞</t>
    <rPh sb="1" eb="3">
      <t>オウサツ</t>
    </rPh>
    <rPh sb="3" eb="5">
      <t>ヨウリョウ</t>
    </rPh>
    <rPh sb="5" eb="7">
      <t>サンテイ</t>
    </rPh>
    <rPh sb="7" eb="8">
      <t>ヨウ</t>
    </rPh>
    <phoneticPr fontId="2"/>
  </si>
  <si>
    <t xml:space="preserve"> ← 使わない</t>
    <rPh sb="3" eb="4">
      <t>ツカ</t>
    </rPh>
    <phoneticPr fontId="2"/>
  </si>
  <si>
    <t>調整係数(月別)</t>
    <rPh sb="0" eb="2">
      <t>チョウセイ</t>
    </rPh>
    <rPh sb="2" eb="4">
      <t>ケイスウ</t>
    </rPh>
    <rPh sb="5" eb="7">
      <t>ツキベツ</t>
    </rPh>
    <phoneticPr fontId="2"/>
  </si>
  <si>
    <t>調整係数(年間)</t>
    <rPh sb="0" eb="2">
      <t>チョウセイ</t>
    </rPh>
    <rPh sb="2" eb="4">
      <t>ケイスウ</t>
    </rPh>
    <rPh sb="5" eb="7">
      <t>ネンカン</t>
    </rPh>
    <phoneticPr fontId="2"/>
  </si>
  <si>
    <t>％</t>
    <phoneticPr fontId="2"/>
  </si>
  <si>
    <t>(参考)
アセスメント対象容量</t>
    <rPh sb="1" eb="3">
      <t>サンコウ</t>
    </rPh>
    <rPh sb="11" eb="13">
      <t>タイショウ</t>
    </rPh>
    <rPh sb="13" eb="15">
      <t>ヨウリョウ</t>
    </rPh>
    <phoneticPr fontId="2"/>
  </si>
  <si>
    <t>　　</t>
    <phoneticPr fontId="2"/>
  </si>
  <si>
    <r>
      <t>また、以下のシートの注釈を修正する必要があるので注意(現状、変更すべき箇所は</t>
    </r>
    <r>
      <rPr>
        <b/>
        <sz val="11"/>
        <color rgb="FFFF0000"/>
        <rFont val="Meiryo UI"/>
        <family val="3"/>
        <charset val="128"/>
      </rPr>
      <t>朱太字</t>
    </r>
    <r>
      <rPr>
        <sz val="11"/>
        <color theme="1"/>
        <rFont val="Meiryo UI"/>
        <family val="3"/>
        <charset val="128"/>
      </rPr>
      <t>としている)</t>
    </r>
    <rPh sb="3" eb="5">
      <t>イカ</t>
    </rPh>
    <rPh sb="10" eb="12">
      <t>チュウシャク</t>
    </rPh>
    <rPh sb="13" eb="15">
      <t>シュウセイ</t>
    </rPh>
    <rPh sb="17" eb="19">
      <t>ヒツヨウ</t>
    </rPh>
    <rPh sb="24" eb="26">
      <t>チュウイ</t>
    </rPh>
    <rPh sb="27" eb="29">
      <t>ゲンジョウ</t>
    </rPh>
    <rPh sb="30" eb="32">
      <t>ヘンコウ</t>
    </rPh>
    <rPh sb="35" eb="37">
      <t>カショ</t>
    </rPh>
    <rPh sb="38" eb="39">
      <t>シュ</t>
    </rPh>
    <rPh sb="39" eb="41">
      <t>フトジ</t>
    </rPh>
    <phoneticPr fontId="2"/>
  </si>
  <si>
    <t>記載例(合計)</t>
    <rPh sb="0" eb="2">
      <t>キサイ</t>
    </rPh>
    <rPh sb="2" eb="3">
      <t>レイ</t>
    </rPh>
    <rPh sb="4" eb="6">
      <t>ゴウケイ</t>
    </rPh>
    <phoneticPr fontId="2"/>
  </si>
  <si>
    <t>記載例(太陽光)</t>
    <rPh sb="0" eb="2">
      <t>キサイ</t>
    </rPh>
    <rPh sb="2" eb="3">
      <t>レイ</t>
    </rPh>
    <rPh sb="4" eb="7">
      <t>タイヨウコウ</t>
    </rPh>
    <phoneticPr fontId="2"/>
  </si>
  <si>
    <t>記載例(風力)</t>
    <rPh sb="0" eb="2">
      <t>キサイ</t>
    </rPh>
    <rPh sb="2" eb="3">
      <t>レイ</t>
    </rPh>
    <rPh sb="4" eb="6">
      <t>フウリョク</t>
    </rPh>
    <phoneticPr fontId="2"/>
  </si>
  <si>
    <t>記載例(水力)</t>
    <rPh sb="0" eb="2">
      <t>キサイ</t>
    </rPh>
    <rPh sb="2" eb="3">
      <t>レイ</t>
    </rPh>
    <rPh sb="4" eb="6">
      <t>スイリョク</t>
    </rPh>
    <phoneticPr fontId="2"/>
  </si>
  <si>
    <t>入力(太陽光)</t>
    <rPh sb="3" eb="6">
      <t>タイヨウコウ</t>
    </rPh>
    <phoneticPr fontId="2"/>
  </si>
  <si>
    <t>入力(風力)</t>
    <rPh sb="3" eb="5">
      <t>フウリョク</t>
    </rPh>
    <phoneticPr fontId="2"/>
  </si>
  <si>
    <t>入力(水力)</t>
    <rPh sb="3" eb="5">
      <t>スイリョク</t>
    </rPh>
    <phoneticPr fontId="2"/>
  </si>
  <si>
    <t>合計</t>
    <rPh sb="0" eb="2">
      <t>ゴウケイ</t>
    </rPh>
    <phoneticPr fontId="2"/>
  </si>
  <si>
    <t>計算用(太陽光)</t>
    <rPh sb="4" eb="7">
      <t>タイヨウコウ</t>
    </rPh>
    <phoneticPr fontId="2"/>
  </si>
  <si>
    <t>計算用(風力)</t>
    <rPh sb="4" eb="6">
      <t>フウリョク</t>
    </rPh>
    <phoneticPr fontId="2"/>
  </si>
  <si>
    <t>計算用(水力)</t>
    <rPh sb="4" eb="6">
      <t>スイリョク</t>
    </rPh>
    <phoneticPr fontId="2"/>
  </si>
  <si>
    <t>年度更新時に数値をアップデートする必要があるのは、以下の3シート</t>
    <rPh sb="0" eb="2">
      <t>ネンド</t>
    </rPh>
    <rPh sb="2" eb="4">
      <t>コウシン</t>
    </rPh>
    <rPh sb="4" eb="5">
      <t>ジ</t>
    </rPh>
    <rPh sb="6" eb="8">
      <t>スウチ</t>
    </rPh>
    <rPh sb="17" eb="19">
      <t>ヒツヨウ</t>
    </rPh>
    <rPh sb="25" eb="27">
      <t>イカ</t>
    </rPh>
    <phoneticPr fontId="2"/>
  </si>
  <si>
    <t>・各月の供給力の最大値については、自動計算されます。応札時に応札容量を減少させる際のアセスメント対象容量の参考としてください。</t>
    <phoneticPr fontId="2"/>
  </si>
  <si>
    <t>・調整係数（年間、月別）については、自動計算されます。</t>
    <rPh sb="6" eb="8">
      <t>ネンカン</t>
    </rPh>
    <rPh sb="9" eb="11">
      <t>ツキベツ</t>
    </rPh>
    <phoneticPr fontId="2"/>
  </si>
  <si>
    <t>・提供する各月の供給力については、送電可能電力を上限に任意に記載して下さい。</t>
    <rPh sb="17" eb="19">
      <t>ソウデン</t>
    </rPh>
    <rPh sb="19" eb="21">
      <t>カノウ</t>
    </rPh>
    <rPh sb="21" eb="23">
      <t>デンリョク</t>
    </rPh>
    <phoneticPr fontId="2"/>
  </si>
  <si>
    <t>・応札容量については、自動計算されます。　※応札時、この値を容量市場システムで応札容量に入力してください。</t>
    <rPh sb="1" eb="3">
      <t>オウサツ</t>
    </rPh>
    <rPh sb="3" eb="5">
      <t>ヨウリョウ</t>
    </rPh>
    <phoneticPr fontId="2"/>
  </si>
  <si>
    <t>・アセスメント対象容量については、自動計算されます。</t>
    <rPh sb="7" eb="9">
      <t>タイショウ</t>
    </rPh>
    <rPh sb="9" eb="11">
      <t>ヨウリョウ</t>
    </rPh>
    <rPh sb="17" eb="19">
      <t>ジドウ</t>
    </rPh>
    <rPh sb="19" eb="21">
      <t>ケイサン</t>
    </rPh>
    <phoneticPr fontId="2"/>
  </si>
  <si>
    <t>・提供する各月の供給力については、自動計算されます。</t>
    <rPh sb="17" eb="19">
      <t>ジドウ</t>
    </rPh>
    <rPh sb="19" eb="21">
      <t>ケイサン</t>
    </rPh>
    <phoneticPr fontId="2"/>
  </si>
  <si>
    <t>・各月の供給力の最大値については、自動計算されます。応札時に応札容量を減少させる際の参考としてください。</t>
    <phoneticPr fontId="2"/>
  </si>
  <si>
    <t>※期待容量の登録申込の際、チェックしてください</t>
    <rPh sb="1" eb="3">
      <t>キタイ</t>
    </rPh>
    <rPh sb="3" eb="5">
      <t>ヨウリョウ</t>
    </rPh>
    <rPh sb="6" eb="8">
      <t>トウロク</t>
    </rPh>
    <rPh sb="8" eb="9">
      <t>モウ</t>
    </rPh>
    <rPh sb="9" eb="10">
      <t>コ</t>
    </rPh>
    <rPh sb="11" eb="12">
      <t>サイ</t>
    </rPh>
    <phoneticPr fontId="2"/>
  </si>
  <si>
    <t>電源等情報に実需給年度の時点で想定される情報が登録されていることを確認しました。</t>
    <rPh sb="0" eb="2">
      <t>デンゲン</t>
    </rPh>
    <rPh sb="2" eb="3">
      <t>トウ</t>
    </rPh>
    <rPh sb="3" eb="5">
      <t>ジョウホウ</t>
    </rPh>
    <rPh sb="6" eb="7">
      <t>ジツ</t>
    </rPh>
    <rPh sb="7" eb="9">
      <t>ジュキュウ</t>
    </rPh>
    <rPh sb="9" eb="11">
      <t>ネンド</t>
    </rPh>
    <rPh sb="12" eb="14">
      <t>ジテン</t>
    </rPh>
    <rPh sb="15" eb="17">
      <t>ソウテイ</t>
    </rPh>
    <rPh sb="20" eb="22">
      <t>ジョウホウ</t>
    </rPh>
    <rPh sb="23" eb="25">
      <t>トウロク</t>
    </rPh>
    <rPh sb="33" eb="35">
      <t>カクニン</t>
    </rPh>
    <phoneticPr fontId="2"/>
  </si>
  <si>
    <t>①必要供給力(安定電源)</t>
    <rPh sb="1" eb="3">
      <t>ヒツヨウ</t>
    </rPh>
    <rPh sb="3" eb="6">
      <t>キョウキュウリョク</t>
    </rPh>
    <rPh sb="7" eb="9">
      <t>アンテイ</t>
    </rPh>
    <rPh sb="9" eb="11">
      <t>デンゲン</t>
    </rPh>
    <phoneticPr fontId="2"/>
  </si>
  <si>
    <t>⑤再エネ最小期待量除き設備量</t>
    <rPh sb="1" eb="2">
      <t>サイ</t>
    </rPh>
    <rPh sb="4" eb="6">
      <t>サイショウ</t>
    </rPh>
    <rPh sb="6" eb="8">
      <t>キタイ</t>
    </rPh>
    <rPh sb="8" eb="9">
      <t>リョウ</t>
    </rPh>
    <rPh sb="9" eb="10">
      <t>ノゾ</t>
    </rPh>
    <rPh sb="11" eb="13">
      <t>セツビ</t>
    </rPh>
    <rPh sb="13" eb="14">
      <t>リョウ</t>
    </rPh>
    <phoneticPr fontId="2"/>
  </si>
  <si>
    <t>⑥停止可能量(最小期待量から増分)</t>
    <rPh sb="1" eb="3">
      <t>テイシ</t>
    </rPh>
    <rPh sb="3" eb="6">
      <t>カノウリョウ</t>
    </rPh>
    <rPh sb="7" eb="9">
      <t>サイショウ</t>
    </rPh>
    <rPh sb="9" eb="11">
      <t>キタイ</t>
    </rPh>
    <rPh sb="11" eb="12">
      <t>リョウ</t>
    </rPh>
    <rPh sb="14" eb="16">
      <t>ゾウブン</t>
    </rPh>
    <phoneticPr fontId="2"/>
  </si>
  <si>
    <t>⑦カウント可能な設備量</t>
    <rPh sb="5" eb="7">
      <t>カノウ</t>
    </rPh>
    <rPh sb="8" eb="10">
      <t>セツビ</t>
    </rPh>
    <rPh sb="10" eb="11">
      <t>リョウ</t>
    </rPh>
    <phoneticPr fontId="2"/>
  </si>
  <si>
    <t>⑧期待容量(単位：kW)</t>
    <rPh sb="1" eb="3">
      <t>キタイ</t>
    </rPh>
    <rPh sb="3" eb="5">
      <t>ヨウリョウ</t>
    </rPh>
    <rPh sb="6" eb="8">
      <t>タンイ</t>
    </rPh>
    <phoneticPr fontId="2"/>
  </si>
  <si>
    <t>⑨調整係数(%)</t>
    <rPh sb="1" eb="3">
      <t>チョウセイ</t>
    </rPh>
    <rPh sb="3" eb="5">
      <t>ケイスウ</t>
    </rPh>
    <phoneticPr fontId="2"/>
  </si>
  <si>
    <t>④必要供給力(再エネ除き)</t>
    <rPh sb="1" eb="3">
      <t>ヒツヨウ</t>
    </rPh>
    <rPh sb="3" eb="6">
      <t>キョウキュウリョク</t>
    </rPh>
    <rPh sb="7" eb="8">
      <t>サイ</t>
    </rPh>
    <rPh sb="10" eb="11">
      <t>ノゾ</t>
    </rPh>
    <phoneticPr fontId="2"/>
  </si>
  <si>
    <t>③再エネ各月kW</t>
    <rPh sb="1" eb="2">
      <t>サイ</t>
    </rPh>
    <rPh sb="4" eb="6">
      <t>カクツキ</t>
    </rPh>
    <phoneticPr fontId="2"/>
  </si>
  <si>
    <t>＜考え方、入力手順＞</t>
    <rPh sb="1" eb="2">
      <t>カンガ</t>
    </rPh>
    <rPh sb="3" eb="4">
      <t>カタ</t>
    </rPh>
    <rPh sb="5" eb="7">
      <t>ニュウリョク</t>
    </rPh>
    <rPh sb="7" eb="9">
      <t>テジュン</t>
    </rPh>
    <phoneticPr fontId="2"/>
  </si>
  <si>
    <t>別ファイルの年間調整係数算定と同様の計算式であり、事業者による各月供給力を元に、</t>
    <rPh sb="0" eb="1">
      <t>ベツ</t>
    </rPh>
    <rPh sb="6" eb="8">
      <t>ネンカン</t>
    </rPh>
    <rPh sb="8" eb="10">
      <t>チョウセイ</t>
    </rPh>
    <rPh sb="10" eb="12">
      <t>ケイスウ</t>
    </rPh>
    <rPh sb="12" eb="14">
      <t>サンテイ</t>
    </rPh>
    <rPh sb="15" eb="17">
      <t>ドウヨウ</t>
    </rPh>
    <rPh sb="18" eb="21">
      <t>ケイサンシキ</t>
    </rPh>
    <rPh sb="25" eb="28">
      <t>ジギョウシャ</t>
    </rPh>
    <rPh sb="31" eb="33">
      <t>カクツキ</t>
    </rPh>
    <rPh sb="33" eb="36">
      <t>キョウキュウリョク</t>
    </rPh>
    <rPh sb="37" eb="38">
      <t>モト</t>
    </rPh>
    <phoneticPr fontId="2"/>
  </si>
  <si>
    <t>年間調整係数を算定する仕組み。</t>
    <rPh sb="0" eb="2">
      <t>ネンカン</t>
    </rPh>
    <rPh sb="2" eb="4">
      <t>チョウセイ</t>
    </rPh>
    <rPh sb="4" eb="6">
      <t>ケイスウ</t>
    </rPh>
    <rPh sb="7" eb="9">
      <t>サンテイ</t>
    </rPh>
    <rPh sb="11" eb="13">
      <t>シク</t>
    </rPh>
    <phoneticPr fontId="2"/>
  </si>
  <si>
    <t>＜入力手順＞</t>
    <rPh sb="1" eb="3">
      <t>ニュウリョク</t>
    </rPh>
    <rPh sb="3" eb="5">
      <t>テジュン</t>
    </rPh>
    <phoneticPr fontId="2"/>
  </si>
  <si>
    <t>再エネの供給力算定ファイルの各シートの下記の値を入力する。</t>
    <rPh sb="0" eb="1">
      <t>サイ</t>
    </rPh>
    <rPh sb="4" eb="7">
      <t>キョウキュウリョク</t>
    </rPh>
    <rPh sb="7" eb="9">
      <t>サンテイ</t>
    </rPh>
    <rPh sb="14" eb="15">
      <t>カク</t>
    </rPh>
    <rPh sb="19" eb="21">
      <t>カキ</t>
    </rPh>
    <rPh sb="22" eb="23">
      <t>アタイ</t>
    </rPh>
    <rPh sb="24" eb="26">
      <t>ニュウリョク</t>
    </rPh>
    <phoneticPr fontId="2"/>
  </si>
  <si>
    <t>提供できる各月の
送電可能電力</t>
    <rPh sb="0" eb="2">
      <t>テイキョウ</t>
    </rPh>
    <rPh sb="5" eb="7">
      <t>カクツキ</t>
    </rPh>
    <rPh sb="9" eb="11">
      <t>ソウデン</t>
    </rPh>
    <rPh sb="11" eb="13">
      <t>カノウ</t>
    </rPh>
    <rPh sb="13" eb="15">
      <t>デンリョク</t>
    </rPh>
    <phoneticPr fontId="2"/>
  </si>
  <si>
    <t>kW</t>
  </si>
  <si>
    <t>kW</t>
    <phoneticPr fontId="2"/>
  </si>
  <si>
    <r>
      <t>・容量を提供する電源等の区分については、</t>
    </r>
    <r>
      <rPr>
        <u/>
        <sz val="11"/>
        <rFont val="Meiryo UI"/>
        <family val="3"/>
        <charset val="128"/>
      </rPr>
      <t>電源等情報(基本情報)に登録した区分を選択して下さい。</t>
    </r>
    <rPh sb="39" eb="41">
      <t>センタク</t>
    </rPh>
    <phoneticPr fontId="2"/>
  </si>
  <si>
    <t>・電源等識別番号については、電源等情報(基本情報)に登録した後に、容量市場システムで付番された番号を記載して下さい。</t>
    <rPh sb="20" eb="22">
      <t>キホン</t>
    </rPh>
    <rPh sb="22" eb="24">
      <t>ジョウホウ</t>
    </rPh>
    <phoneticPr fontId="2"/>
  </si>
  <si>
    <t>・送電可能電力については、設備容量から所内消費電力を差し引いた値を記載して下さい。</t>
    <rPh sb="21" eb="23">
      <t>ショウヒ</t>
    </rPh>
    <phoneticPr fontId="2"/>
  </si>
  <si>
    <t>9月</t>
    <phoneticPr fontId="2"/>
  </si>
  <si>
    <t>（参考）計算式での計算結果</t>
    <rPh sb="1" eb="3">
      <t>サンコウ</t>
    </rPh>
    <rPh sb="4" eb="7">
      <t>ケイサンシキ</t>
    </rPh>
    <rPh sb="9" eb="13">
      <t>ケイサンケッカ</t>
    </rPh>
    <phoneticPr fontId="2"/>
  </si>
  <si>
    <t>太陽光調整係数（年間）</t>
    <rPh sb="0" eb="3">
      <t>タイヨウコウ</t>
    </rPh>
    <rPh sb="3" eb="7">
      <t>チョウセイケイスウ</t>
    </rPh>
    <rPh sb="8" eb="10">
      <t>ネンカン</t>
    </rPh>
    <phoneticPr fontId="2"/>
  </si>
  <si>
    <t>風力調整係数（年間）</t>
    <rPh sb="0" eb="2">
      <t>フウリョク</t>
    </rPh>
    <rPh sb="2" eb="6">
      <t>チョウセイケイスウ</t>
    </rPh>
    <rPh sb="7" eb="9">
      <t>ネンカン</t>
    </rPh>
    <phoneticPr fontId="2"/>
  </si>
  <si>
    <t>水力調整係数（年間）</t>
    <rPh sb="0" eb="2">
      <t>スイリョク</t>
    </rPh>
    <rPh sb="2" eb="6">
      <t>チョウセイケイスウ</t>
    </rPh>
    <rPh sb="7" eb="9">
      <t>ネンカン</t>
    </rPh>
    <phoneticPr fontId="2"/>
  </si>
  <si>
    <t>②再エネ除きの容量市場調達量</t>
    <rPh sb="1" eb="2">
      <t>サイ</t>
    </rPh>
    <rPh sb="4" eb="5">
      <t>ノゾ</t>
    </rPh>
    <rPh sb="7" eb="9">
      <t>ヨウリョウ</t>
    </rPh>
    <rPh sb="9" eb="11">
      <t>シジョウ</t>
    </rPh>
    <rPh sb="11" eb="13">
      <t>チョウタツ</t>
    </rPh>
    <rPh sb="13" eb="14">
      <t>リョウ</t>
    </rPh>
    <phoneticPr fontId="2"/>
  </si>
  <si>
    <r>
      <t>期待容量等算定諸元一覧（対象実需給年度：</t>
    </r>
    <r>
      <rPr>
        <b/>
        <sz val="12"/>
        <color theme="1"/>
        <rFont val="Meiryo UI"/>
        <family val="3"/>
        <charset val="128"/>
      </rPr>
      <t>2028</t>
    </r>
    <r>
      <rPr>
        <sz val="12"/>
        <color theme="1"/>
        <rFont val="Meiryo UI"/>
        <family val="3"/>
        <charset val="128"/>
      </rPr>
      <t>年度）</t>
    </r>
    <rPh sb="0" eb="2">
      <t>キタイ</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</si>
  <si>
    <r>
      <t>1．以下の項目については、</t>
    </r>
    <r>
      <rPr>
        <sz val="11"/>
        <color rgb="FFFF0000"/>
        <rFont val="Meiryo UI"/>
        <family val="3"/>
        <charset val="128"/>
      </rPr>
      <t>期待容量の登録期間中</t>
    </r>
    <r>
      <rPr>
        <b/>
        <sz val="11"/>
        <color rgb="FFFF0000"/>
        <rFont val="Meiryo UI"/>
        <family val="3"/>
        <charset val="128"/>
      </rPr>
      <t>(2024/9/9～9/20)</t>
    </r>
    <r>
      <rPr>
        <sz val="11"/>
        <color theme="1"/>
        <rFont val="Meiryo UI"/>
        <family val="3"/>
        <charset val="128"/>
      </rPr>
      <t>に容量市場システムに登録して下さい。</t>
    </r>
    <phoneticPr fontId="2"/>
  </si>
  <si>
    <r>
      <t>2．以下の項目については、</t>
    </r>
    <r>
      <rPr>
        <sz val="11"/>
        <color rgb="FFFF0000"/>
        <rFont val="Meiryo UI"/>
        <family val="3"/>
        <charset val="128"/>
      </rPr>
      <t>期待容量等算定諸元一覧の登録期間中（</t>
    </r>
    <r>
      <rPr>
        <b/>
        <sz val="11"/>
        <color rgb="FFFF0000"/>
        <rFont val="Meiryo UI"/>
        <family val="3"/>
        <charset val="128"/>
      </rPr>
      <t>2024/10/28～11/1）</t>
    </r>
    <r>
      <rPr>
        <sz val="11"/>
        <color theme="1"/>
        <rFont val="Meiryo UI"/>
        <family val="3"/>
        <charset val="128"/>
      </rPr>
      <t>に容量市場システムに登録して下さい。</t>
    </r>
    <rPh sb="13" eb="15">
      <t>キタイ</t>
    </rPh>
    <rPh sb="15" eb="17">
      <t>ヨウリョウ</t>
    </rPh>
    <rPh sb="17" eb="18">
      <t>トウ</t>
    </rPh>
    <rPh sb="18" eb="20">
      <t>サンテイ</t>
    </rPh>
    <rPh sb="20" eb="22">
      <t>ショゲン</t>
    </rPh>
    <rPh sb="22" eb="24">
      <t>イチラン</t>
    </rPh>
    <rPh sb="25" eb="27">
      <t>トウロク</t>
    </rPh>
    <rPh sb="27" eb="29">
      <t>キカン</t>
    </rPh>
    <rPh sb="29" eb="30">
      <t>ナカ</t>
    </rPh>
    <phoneticPr fontId="2"/>
  </si>
  <si>
    <t>Rev.2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</si>
</sst>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 "/>
    <numFmt numFmtId="177" formatCode="#,##0_);[Red]\(#,##0\)"/>
    <numFmt numFmtId="178" formatCode="0.0%"/>
    <numFmt numFmtId="179" formatCode="0.0&quot;ヶ月&quot;"/>
    <numFmt numFmtId="180" formatCode="0.000&quot;ヶ月&quot;"/>
    <numFmt numFmtId="181" formatCode="#,##0.00000;[Red]\-#,##0.00000"/>
    <numFmt numFmtId="182" formatCode="#,##0.000_ "/>
    <numFmt numFmtId="183" formatCode="0000000000"/>
    <numFmt numFmtId="184" formatCode="#,##0.0000;[Red]\-#,##0.0000"/>
    <numFmt numFmtId="185" formatCode="#,##0.00000000000000_ ;[Red]\-#,##0.00000000000000\ "/>
    <numFmt numFmtId="186" formatCode="#,##0_ ;[Red]\-#,##0\ "/>
    <numFmt numFmtId="187" formatCode="#,##0.0;[Red]\-#,##0.0"/>
  </numFmts>
  <fonts count="25">
    <font>
      <sz val="11"/>
      <color theme="1"/>
      <name val="ＭＳ Ｐゴシック"/>
      <family val="2"/>
      <scheme val="minor"/>
    </font>
    <font>
      <sz val="11"/>
      <color theme="1"/>
      <name val="Meiryo UI"/>
      <family val="3"/>
      <charset val="128"/>
    </font>
    <font>
      <sz val="6"/>
      <name val="ＭＳ Ｐゴシック"/>
      <family val="3"/>
      <charset val="128"/>
      <scheme val="minor"/>
    </font>
    <font>
      <sz val="12"/>
      <color theme="1"/>
      <name val="Meiryo UI"/>
      <family val="3"/>
      <charset val="128"/>
    </font>
    <font>
      <sz val="10"/>
      <color theme="1"/>
      <name val="Meiryo UI"/>
      <family val="3"/>
      <charset val="128"/>
    </font>
    <font>
      <sz val="6"/>
      <name val="ＭＳ Ｐゴシック"/>
      <family val="2"/>
      <charset val="128"/>
      <scheme val="minor"/>
    </font>
    <font>
      <sz val="11"/>
      <color rgb="FFFF0000"/>
      <name val="Meiryo UI"/>
      <family val="3"/>
      <charset val="128"/>
    </font>
    <font>
      <sz val="11"/>
      <name val="Meiryo UI"/>
      <family val="3"/>
      <charset val="128"/>
    </font>
    <font>
      <sz val="11"/>
      <color theme="1"/>
      <name val="ＭＳ Ｐゴシック"/>
      <family val="2"/>
      <scheme val="minor"/>
    </font>
    <font>
      <sz val="11"/>
      <color theme="1"/>
      <name val="ＭＳ Ｐゴシック"/>
      <family val="2"/>
      <charset val="128"/>
    </font>
    <font>
      <u/>
      <sz val="11"/>
      <color theme="1"/>
      <name val="Meiryo UI"/>
      <family val="3"/>
      <charset val="128"/>
    </font>
    <font>
      <u/>
      <sz val="11"/>
      <name val="Meiryo UI"/>
      <family val="3"/>
      <charset val="128"/>
    </font>
    <font>
      <sz val="11"/>
      <color theme="0"/>
      <name val="Meiryo UI"/>
      <family val="3"/>
      <charset val="128"/>
    </font>
    <font>
      <b/>
      <sz val="11"/>
      <color rgb="FFFF0000"/>
      <name val="Meiryo UI"/>
      <family val="3"/>
      <charset val="128"/>
    </font>
    <font>
      <b/>
      <sz val="11"/>
      <color theme="1"/>
      <name val="Meiryo UI"/>
      <family val="3"/>
      <charset val="128"/>
    </font>
    <font>
      <sz val="12"/>
      <name val="Meiryo UI"/>
      <family val="3"/>
      <charset val="128"/>
    </font>
    <font>
      <b/>
      <sz val="12"/>
      <color theme="1"/>
      <name val="Meiryo UI"/>
      <family val="3"/>
      <charset val="128"/>
    </font>
    <font>
      <sz val="11"/>
      <color indexed="81"/>
      <name val="Meiryo UI"/>
      <family val="3"/>
      <charset val="128"/>
    </font>
    <font>
      <u/>
      <sz val="11"/>
      <color theme="10"/>
      <name val="ＭＳ Ｐゴシック"/>
      <family val="2"/>
      <scheme val="minor"/>
    </font>
    <font>
      <sz val="11"/>
      <color theme="0" tint="-0.34998626667073579"/>
      <name val="Meiryo UI"/>
      <family val="3"/>
      <charset val="128"/>
    </font>
    <font>
      <sz val="9"/>
      <color indexed="81"/>
      <name val="MS P ゴシック"/>
      <family val="2"/>
    </font>
    <font>
      <sz val="11"/>
      <color rgb="FF0000CC"/>
      <name val="Meiryo UI"/>
      <family val="3"/>
      <charset val="128"/>
    </font>
    <font>
      <b/>
      <sz val="9"/>
      <color indexed="81"/>
      <name val="ＭＳ Ｐゴシック"/>
      <family val="3"/>
      <charset val="128"/>
    </font>
    <font>
      <sz val="9"/>
      <color indexed="81"/>
      <name val="ＭＳ Ｐゴシック"/>
      <family val="3"/>
      <charset val="128"/>
    </font>
    <font>
      <b/>
      <sz val="12"/>
      <color rgb="FFFF0000"/>
      <name val="Meiryo UI"/>
      <family val="3"/>
      <charset val="128"/>
    </font>
  </fonts>
  <fills count="11">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FF0000"/>
        <bgColor indexed="64"/>
      </patternFill>
    </fill>
    <fill>
      <patternFill patternType="solid">
        <fgColor rgb="FFFFFF66"/>
        <bgColor indexed="64"/>
      </patternFill>
    </fill>
    <fill>
      <patternFill patternType="solid">
        <fgColor theme="5" tint="0.59999389629810485"/>
        <bgColor indexed="64"/>
      </patternFill>
    </fill>
    <fill>
      <patternFill patternType="solid">
        <fgColor rgb="FFE6B8B7"/>
        <bgColor indexed="64"/>
      </patternFill>
    </fill>
    <fill>
      <patternFill patternType="solid">
        <fgColor theme="8" tint="0.59999389629810485"/>
        <bgColor indexed="64"/>
      </patternFill>
    </fill>
    <fill>
      <patternFill patternType="solid">
        <fgColor rgb="FFFFFF00"/>
        <bgColor indexed="64"/>
      </patternFill>
    </fill>
    <fill>
      <patternFill patternType="solid">
        <fgColor rgb="FF66FFFF"/>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style="thin">
        <color theme="1" tint="0.249977111117893"/>
      </right>
      <top/>
      <bottom style="thin">
        <color theme="1" tint="0.249977111117893"/>
      </bottom>
      <diagonal/>
    </border>
    <border>
      <left style="thin">
        <color theme="1" tint="0.249977111117893"/>
      </left>
      <right style="double">
        <color theme="1" tint="0.249977111117893"/>
      </right>
      <top style="thin">
        <color theme="1" tint="0.249977111117893"/>
      </top>
      <bottom style="thin">
        <color theme="1" tint="0.249977111117893"/>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medium">
        <color indexed="64"/>
      </left>
      <right style="medium">
        <color indexed="64"/>
      </right>
      <top style="medium">
        <color indexed="64"/>
      </top>
      <bottom style="medium">
        <color indexed="64"/>
      </bottom>
      <diagonal style="medium">
        <color indexed="64"/>
      </diagonal>
    </border>
    <border diagonalUp="1">
      <left style="medium">
        <color indexed="64"/>
      </left>
      <right style="medium">
        <color indexed="64"/>
      </right>
      <top style="medium">
        <color indexed="64"/>
      </top>
      <bottom style="medium">
        <color indexed="64"/>
      </bottom>
      <diagonal style="thin">
        <color indexed="64"/>
      </diagonal>
    </border>
    <border>
      <left style="thin">
        <color indexed="64"/>
      </left>
      <right/>
      <top/>
      <bottom/>
      <diagonal/>
    </border>
  </borders>
  <cellStyleXfs count="5">
    <xf numFmtId="0" fontId="0" fillId="0" borderId="0"/>
    <xf numFmtId="0" fontId="9"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18" fillId="0" borderId="0" applyNumberFormat="0" applyFill="0" applyBorder="0" applyAlignment="0" applyProtection="0"/>
  </cellStyleXfs>
  <cellXfs count="190">
    <xf numFmtId="0" fontId="0" fillId="0" borderId="0" xfId="0"/>
    <xf numFmtId="0" fontId="1" fillId="0" borderId="0" xfId="0" applyFont="1"/>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xf numFmtId="0" fontId="1" fillId="2" borderId="1" xfId="0" applyFont="1" applyFill="1" applyBorder="1" applyAlignment="1">
      <alignment horizontal="center" vertical="center"/>
    </xf>
    <xf numFmtId="0" fontId="3" fillId="0" borderId="0" xfId="0" applyFont="1"/>
    <xf numFmtId="0" fontId="1" fillId="3" borderId="0" xfId="0" applyFont="1" applyFill="1"/>
    <xf numFmtId="0" fontId="6" fillId="0" borderId="0" xfId="0" applyFont="1"/>
    <xf numFmtId="0" fontId="1" fillId="0" borderId="0" xfId="0" applyFont="1" applyAlignment="1">
      <alignment horizontal="right" vertical="center"/>
    </xf>
    <xf numFmtId="0" fontId="1" fillId="0" borderId="5" xfId="0" applyFont="1" applyBorder="1" applyAlignment="1">
      <alignment horizontal="center" vertical="center"/>
    </xf>
    <xf numFmtId="177" fontId="1" fillId="0" borderId="0" xfId="0" applyNumberFormat="1" applyFont="1" applyFill="1" applyBorder="1"/>
    <xf numFmtId="0" fontId="1" fillId="0" borderId="0" xfId="0" applyFont="1" applyAlignment="1">
      <alignment horizontal="right"/>
    </xf>
    <xf numFmtId="176" fontId="1" fillId="0" borderId="0" xfId="0" applyNumberFormat="1" applyFont="1"/>
    <xf numFmtId="180" fontId="1" fillId="0" borderId="5" xfId="0" applyNumberFormat="1" applyFont="1" applyBorder="1"/>
    <xf numFmtId="177" fontId="1" fillId="0" borderId="0" xfId="0" applyNumberFormat="1" applyFont="1"/>
    <xf numFmtId="0" fontId="1" fillId="0" borderId="0" xfId="0" applyFont="1" applyAlignment="1">
      <alignment horizontal="left"/>
    </xf>
    <xf numFmtId="0" fontId="1" fillId="0" borderId="0" xfId="0" applyFont="1" applyAlignment="1">
      <alignment horizontal="left" vertical="center"/>
    </xf>
    <xf numFmtId="176" fontId="1" fillId="0" borderId="0" xfId="0" applyNumberFormat="1" applyFont="1" applyBorder="1"/>
    <xf numFmtId="176" fontId="1" fillId="0" borderId="1" xfId="0" applyNumberFormat="1" applyFont="1" applyBorder="1"/>
    <xf numFmtId="0" fontId="1" fillId="0" borderId="1" xfId="0" applyFont="1" applyBorder="1" applyAlignment="1">
      <alignment vertical="center"/>
    </xf>
    <xf numFmtId="0" fontId="1" fillId="0" borderId="0" xfId="0" applyFont="1" applyBorder="1" applyAlignment="1">
      <alignment horizontal="center" vertical="center"/>
    </xf>
    <xf numFmtId="0" fontId="1" fillId="0" borderId="1" xfId="0" applyFont="1" applyBorder="1" applyAlignment="1">
      <alignment horizontal="center" vertical="center"/>
    </xf>
    <xf numFmtId="0" fontId="1" fillId="2" borderId="1" xfId="0" applyFont="1" applyFill="1" applyBorder="1" applyAlignment="1">
      <alignment horizontal="center" vertical="center"/>
    </xf>
    <xf numFmtId="177" fontId="7" fillId="0" borderId="5" xfId="0" applyNumberFormat="1" applyFont="1" applyFill="1" applyBorder="1"/>
    <xf numFmtId="178" fontId="7" fillId="0" borderId="5" xfId="0" applyNumberFormat="1" applyFont="1" applyFill="1" applyBorder="1"/>
    <xf numFmtId="0" fontId="3" fillId="0" borderId="0" xfId="0" applyFont="1" applyBorder="1" applyAlignment="1">
      <alignment horizontal="center" vertical="center"/>
    </xf>
    <xf numFmtId="0" fontId="3" fillId="0" borderId="0" xfId="0" applyFont="1" applyAlignment="1" applyProtection="1">
      <alignment vertical="center"/>
    </xf>
    <xf numFmtId="0" fontId="3" fillId="0" borderId="0" xfId="0" applyFont="1" applyAlignment="1" applyProtection="1">
      <alignment vertical="center"/>
      <protection locked="0"/>
    </xf>
    <xf numFmtId="181" fontId="7" fillId="0" borderId="5" xfId="2" applyNumberFormat="1" applyFont="1" applyFill="1" applyBorder="1" applyAlignment="1"/>
    <xf numFmtId="181" fontId="7" fillId="0" borderId="7" xfId="2" applyNumberFormat="1" applyFont="1" applyFill="1" applyBorder="1" applyAlignment="1"/>
    <xf numFmtId="181" fontId="1" fillId="0" borderId="3" xfId="2" applyNumberFormat="1" applyFont="1" applyBorder="1" applyAlignment="1"/>
    <xf numFmtId="181" fontId="1" fillId="0" borderId="1" xfId="2" applyNumberFormat="1" applyFont="1" applyBorder="1" applyAlignment="1"/>
    <xf numFmtId="176" fontId="4" fillId="0" borderId="1" xfId="0" applyNumberFormat="1" applyFont="1" applyFill="1" applyBorder="1" applyAlignment="1" applyProtection="1">
      <alignment horizontal="center" vertical="center" shrinkToFit="1"/>
      <protection hidden="1"/>
    </xf>
    <xf numFmtId="0" fontId="7" fillId="0" borderId="0" xfId="0" applyFont="1"/>
    <xf numFmtId="0" fontId="1" fillId="0" borderId="0" xfId="0" applyFont="1" applyFill="1"/>
    <xf numFmtId="0" fontId="1" fillId="2" borderId="1" xfId="0" applyFont="1" applyFill="1" applyBorder="1" applyAlignment="1">
      <alignment horizontal="center" vertical="center"/>
    </xf>
    <xf numFmtId="0" fontId="3" fillId="5" borderId="0" xfId="0" applyFont="1" applyFill="1" applyAlignment="1">
      <alignment horizontal="centerContinuous"/>
    </xf>
    <xf numFmtId="0" fontId="3" fillId="6" borderId="0" xfId="0" applyFont="1" applyFill="1" applyAlignment="1">
      <alignment horizontal="centerContinuous"/>
    </xf>
    <xf numFmtId="0" fontId="12" fillId="4" borderId="0" xfId="0" applyFont="1" applyFill="1" applyAlignment="1">
      <alignment horizontal="center"/>
    </xf>
    <xf numFmtId="0" fontId="1" fillId="2" borderId="1" xfId="0" applyFont="1" applyFill="1" applyBorder="1" applyAlignment="1">
      <alignment horizontal="center" vertical="center"/>
    </xf>
    <xf numFmtId="0" fontId="1" fillId="0" borderId="0" xfId="0" applyFont="1" applyAlignment="1">
      <alignment horizontal="center"/>
    </xf>
    <xf numFmtId="0" fontId="1" fillId="2" borderId="1" xfId="0" applyFont="1" applyFill="1" applyBorder="1" applyAlignment="1">
      <alignment horizontal="center" vertical="center"/>
    </xf>
    <xf numFmtId="178" fontId="4" fillId="0" borderId="1" xfId="3" applyNumberFormat="1" applyFont="1" applyFill="1" applyBorder="1" applyAlignment="1" applyProtection="1">
      <alignment horizontal="center" vertical="center" shrinkToFit="1"/>
      <protection hidden="1"/>
    </xf>
    <xf numFmtId="0" fontId="14" fillId="0" borderId="0" xfId="0" applyFont="1"/>
    <xf numFmtId="178" fontId="1" fillId="0" borderId="0" xfId="0" applyNumberFormat="1" applyFont="1"/>
    <xf numFmtId="181" fontId="1" fillId="0" borderId="0" xfId="0" applyNumberFormat="1" applyFont="1"/>
    <xf numFmtId="182" fontId="1" fillId="0" borderId="0" xfId="0" applyNumberFormat="1" applyFont="1"/>
    <xf numFmtId="185" fontId="1" fillId="0" borderId="0" xfId="0" applyNumberFormat="1" applyFont="1"/>
    <xf numFmtId="0" fontId="3" fillId="0" borderId="0" xfId="0" applyFont="1" applyAlignment="1">
      <alignment horizontal="center" vertical="center"/>
    </xf>
    <xf numFmtId="0" fontId="3" fillId="0" borderId="0" xfId="0" applyFont="1" applyAlignment="1">
      <alignment horizontal="left" vertical="center"/>
    </xf>
    <xf numFmtId="176" fontId="1" fillId="0" borderId="3" xfId="0" applyNumberFormat="1" applyFont="1" applyBorder="1" applyAlignment="1">
      <alignment horizontal="center" vertical="center"/>
    </xf>
    <xf numFmtId="181" fontId="7" fillId="0" borderId="5" xfId="2" applyNumberFormat="1" applyFont="1" applyFill="1" applyBorder="1" applyAlignment="1">
      <alignment horizontal="center" vertical="center"/>
    </xf>
    <xf numFmtId="181" fontId="7" fillId="0" borderId="7" xfId="2" applyNumberFormat="1" applyFont="1" applyFill="1" applyBorder="1" applyAlignment="1">
      <alignment horizontal="center" vertical="center"/>
    </xf>
    <xf numFmtId="181" fontId="1" fillId="0" borderId="3" xfId="2" applyNumberFormat="1" applyFont="1" applyBorder="1" applyAlignment="1">
      <alignment horizontal="center" vertical="center"/>
    </xf>
    <xf numFmtId="181" fontId="1" fillId="0" borderId="1" xfId="2" applyNumberFormat="1" applyFont="1" applyBorder="1" applyAlignment="1">
      <alignment horizontal="center" vertical="center"/>
    </xf>
    <xf numFmtId="176" fontId="1" fillId="0" borderId="5" xfId="0" applyNumberFormat="1" applyFont="1" applyBorder="1" applyAlignment="1">
      <alignment horizontal="center" vertical="center"/>
    </xf>
    <xf numFmtId="176" fontId="1" fillId="0" borderId="7" xfId="0" applyNumberFormat="1" applyFont="1" applyBorder="1" applyAlignment="1">
      <alignment horizontal="center" vertical="center"/>
    </xf>
    <xf numFmtId="182" fontId="1" fillId="0" borderId="5" xfId="0" applyNumberFormat="1" applyFont="1" applyBorder="1" applyAlignment="1">
      <alignment horizontal="center" vertical="center"/>
    </xf>
    <xf numFmtId="176" fontId="1" fillId="0" borderId="6" xfId="0" applyNumberFormat="1" applyFont="1" applyBorder="1" applyAlignment="1">
      <alignment horizontal="center" vertical="center"/>
    </xf>
    <xf numFmtId="38" fontId="1" fillId="0" borderId="1" xfId="2" applyFont="1" applyBorder="1" applyAlignment="1">
      <alignment horizontal="center" vertical="center"/>
    </xf>
    <xf numFmtId="178" fontId="7" fillId="0" borderId="5" xfId="0" applyNumberFormat="1" applyFont="1" applyFill="1" applyBorder="1" applyAlignment="1">
      <alignment horizontal="center" vertical="center"/>
    </xf>
    <xf numFmtId="176" fontId="7" fillId="0" borderId="5" xfId="0" applyNumberFormat="1" applyFont="1" applyFill="1" applyBorder="1" applyAlignment="1">
      <alignment horizontal="center" vertical="center"/>
    </xf>
    <xf numFmtId="176" fontId="1" fillId="0" borderId="1" xfId="0" applyNumberFormat="1" applyFont="1" applyBorder="1" applyAlignment="1">
      <alignment horizontal="center" vertical="center"/>
    </xf>
    <xf numFmtId="180" fontId="1" fillId="0" borderId="5" xfId="0" applyNumberFormat="1" applyFont="1" applyBorder="1" applyAlignment="1">
      <alignment horizontal="center" vertical="center"/>
    </xf>
    <xf numFmtId="179" fontId="7" fillId="0" borderId="0" xfId="0" applyNumberFormat="1" applyFont="1" applyFill="1" applyAlignment="1">
      <alignment horizontal="center" vertical="center"/>
    </xf>
    <xf numFmtId="177" fontId="7" fillId="0" borderId="5" xfId="0" applyNumberFormat="1" applyFont="1" applyFill="1" applyBorder="1" applyAlignment="1">
      <alignment horizontal="center" vertical="center"/>
    </xf>
    <xf numFmtId="184" fontId="7" fillId="0" borderId="5" xfId="2" applyNumberFormat="1" applyFont="1" applyFill="1" applyBorder="1" applyAlignment="1">
      <alignment horizontal="center" vertical="center"/>
    </xf>
    <xf numFmtId="184" fontId="7" fillId="0" borderId="7" xfId="2" applyNumberFormat="1" applyFont="1" applyFill="1" applyBorder="1" applyAlignment="1">
      <alignment horizontal="center" vertical="center"/>
    </xf>
    <xf numFmtId="184" fontId="1" fillId="0" borderId="3" xfId="2" applyNumberFormat="1" applyFont="1" applyBorder="1" applyAlignment="1">
      <alignment horizontal="center" vertical="center"/>
    </xf>
    <xf numFmtId="184" fontId="1" fillId="0" borderId="1" xfId="2" applyNumberFormat="1" applyFont="1" applyBorder="1" applyAlignment="1">
      <alignment horizontal="center" vertical="center"/>
    </xf>
    <xf numFmtId="178" fontId="7" fillId="0" borderId="5" xfId="3" applyNumberFormat="1" applyFont="1" applyFill="1" applyBorder="1" applyAlignment="1">
      <alignment horizontal="center" vertical="center"/>
    </xf>
    <xf numFmtId="0" fontId="1" fillId="2" borderId="1" xfId="0" applyFont="1" applyFill="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176" fontId="4" fillId="9" borderId="1" xfId="0" applyNumberFormat="1" applyFont="1" applyFill="1" applyBorder="1" applyAlignment="1" applyProtection="1">
      <alignment horizontal="center" vertical="center" shrinkToFit="1"/>
      <protection hidden="1"/>
    </xf>
    <xf numFmtId="176" fontId="4" fillId="9" borderId="1" xfId="0" applyNumberFormat="1" applyFont="1" applyFill="1" applyBorder="1" applyAlignment="1">
      <alignment horizontal="center" vertical="center" shrinkToFit="1"/>
    </xf>
    <xf numFmtId="176" fontId="4" fillId="7" borderId="1" xfId="0" applyNumberFormat="1" applyFont="1" applyFill="1" applyBorder="1" applyAlignment="1" applyProtection="1">
      <alignment horizontal="center" vertical="center" shrinkToFit="1"/>
      <protection locked="0"/>
    </xf>
    <xf numFmtId="0" fontId="18" fillId="0" borderId="0" xfId="4"/>
    <xf numFmtId="0" fontId="19" fillId="0" borderId="0" xfId="0" applyFont="1" applyFill="1" applyAlignment="1">
      <alignment horizontal="right"/>
    </xf>
    <xf numFmtId="0" fontId="1" fillId="0" borderId="8" xfId="0" applyFont="1" applyBorder="1"/>
    <xf numFmtId="178" fontId="1" fillId="0" borderId="8" xfId="3" applyNumberFormat="1" applyFont="1" applyBorder="1" applyAlignment="1"/>
    <xf numFmtId="182" fontId="19" fillId="0" borderId="0" xfId="0" applyNumberFormat="1" applyFont="1" applyBorder="1" applyAlignment="1">
      <alignment shrinkToFit="1"/>
    </xf>
    <xf numFmtId="178" fontId="19" fillId="0" borderId="0" xfId="0" applyNumberFormat="1" applyFont="1" applyBorder="1" applyAlignment="1">
      <alignment horizontal="center" vertical="center"/>
    </xf>
    <xf numFmtId="176" fontId="19" fillId="0" borderId="0" xfId="0" applyNumberFormat="1" applyFont="1" applyBorder="1" applyAlignment="1">
      <alignment horizontal="center" vertical="center" shrinkToFit="1"/>
    </xf>
    <xf numFmtId="182" fontId="19" fillId="0" borderId="0" xfId="0" applyNumberFormat="1" applyFont="1" applyBorder="1" applyAlignment="1">
      <alignment horizontal="center" vertical="center" shrinkToFit="1"/>
    </xf>
    <xf numFmtId="38" fontId="1" fillId="0" borderId="8" xfId="2" applyFont="1" applyBorder="1" applyAlignment="1"/>
    <xf numFmtId="178" fontId="19" fillId="0" borderId="0" xfId="0" applyNumberFormat="1" applyFont="1" applyBorder="1" applyAlignment="1">
      <alignment horizontal="right" vertical="center"/>
    </xf>
    <xf numFmtId="0" fontId="1" fillId="0" borderId="17" xfId="0" applyFont="1" applyBorder="1"/>
    <xf numFmtId="0" fontId="1" fillId="0" borderId="18" xfId="0" applyFont="1" applyBorder="1"/>
    <xf numFmtId="178" fontId="1" fillId="0" borderId="0" xfId="0" applyNumberFormat="1" applyFont="1" applyBorder="1" applyAlignment="1">
      <alignment horizontal="right" vertical="center"/>
    </xf>
    <xf numFmtId="178" fontId="1" fillId="0" borderId="0" xfId="0" applyNumberFormat="1" applyFont="1" applyBorder="1" applyAlignment="1">
      <alignment horizontal="right"/>
    </xf>
    <xf numFmtId="38" fontId="1" fillId="0" borderId="0" xfId="2" applyFont="1" applyBorder="1" applyAlignment="1">
      <alignment horizontal="right" vertical="center" shrinkToFit="1"/>
    </xf>
    <xf numFmtId="0" fontId="19" fillId="0" borderId="0" xfId="0" applyFont="1"/>
    <xf numFmtId="187" fontId="1" fillId="0" borderId="8" xfId="2" applyNumberFormat="1" applyFont="1" applyBorder="1" applyAlignment="1"/>
    <xf numFmtId="187" fontId="19" fillId="0" borderId="0" xfId="0" applyNumberFormat="1" applyFont="1" applyBorder="1" applyAlignment="1">
      <alignment horizontal="right" vertical="center" shrinkToFit="1"/>
    </xf>
    <xf numFmtId="40" fontId="1" fillId="0" borderId="8" xfId="2" applyNumberFormat="1" applyFont="1" applyBorder="1" applyAlignment="1"/>
    <xf numFmtId="40" fontId="19" fillId="0" borderId="0" xfId="0" applyNumberFormat="1" applyFont="1" applyBorder="1" applyAlignment="1">
      <alignment horizontal="right" vertical="center" shrinkToFit="1"/>
    </xf>
    <xf numFmtId="187" fontId="1" fillId="0" borderId="8" xfId="2" applyNumberFormat="1" applyFont="1" applyBorder="1" applyAlignment="1">
      <alignment vertical="center"/>
    </xf>
    <xf numFmtId="176" fontId="21" fillId="3" borderId="5" xfId="0" applyNumberFormat="1" applyFont="1" applyFill="1" applyBorder="1" applyAlignment="1">
      <alignment horizontal="center" vertical="center"/>
    </xf>
    <xf numFmtId="177" fontId="21" fillId="3" borderId="5" xfId="0" applyNumberFormat="1" applyFont="1" applyFill="1" applyBorder="1"/>
    <xf numFmtId="178" fontId="21" fillId="3" borderId="5" xfId="0" applyNumberFormat="1" applyFont="1" applyFill="1" applyBorder="1" applyAlignment="1">
      <alignment horizontal="center" vertical="center"/>
    </xf>
    <xf numFmtId="179" fontId="21" fillId="3" borderId="0" xfId="0" applyNumberFormat="1" applyFont="1" applyFill="1" applyAlignment="1">
      <alignment horizontal="center" vertical="center"/>
    </xf>
    <xf numFmtId="178" fontId="21" fillId="9" borderId="0" xfId="3" applyNumberFormat="1" applyFont="1" applyFill="1" applyAlignment="1">
      <alignment horizontal="center"/>
    </xf>
    <xf numFmtId="0" fontId="3" fillId="0" borderId="11" xfId="0" applyFont="1" applyBorder="1" applyAlignment="1">
      <alignment vertical="center"/>
    </xf>
    <xf numFmtId="0" fontId="6" fillId="0" borderId="0" xfId="0" applyFont="1" applyProtection="1">
      <protection hidden="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15" fillId="0" borderId="0" xfId="0" applyFont="1" applyAlignment="1">
      <alignment horizontal="center" vertical="center"/>
    </xf>
    <xf numFmtId="0" fontId="3" fillId="0" borderId="0" xfId="0" applyFont="1" applyAlignment="1">
      <alignment horizontal="center" vertical="center"/>
    </xf>
    <xf numFmtId="0" fontId="3" fillId="5" borderId="9" xfId="0" applyFont="1" applyFill="1" applyBorder="1" applyAlignment="1" applyProtection="1">
      <alignment horizontal="right" vertical="center"/>
      <protection locked="0"/>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24" fillId="10" borderId="19" xfId="0" applyFont="1" applyFill="1" applyBorder="1" applyAlignment="1">
      <alignment horizontal="center"/>
    </xf>
    <xf numFmtId="0" fontId="24" fillId="10" borderId="0" xfId="0" applyFont="1" applyFill="1" applyAlignment="1">
      <alignment horizontal="center"/>
    </xf>
    <xf numFmtId="183" fontId="7" fillId="5" borderId="2" xfId="0" quotePrefix="1" applyNumberFormat="1" applyFont="1" applyFill="1" applyBorder="1" applyAlignment="1" applyProtection="1">
      <alignment horizontal="center" vertical="center"/>
      <protection locked="0"/>
    </xf>
    <xf numFmtId="183" fontId="7" fillId="5" borderId="4" xfId="0" applyNumberFormat="1" applyFont="1" applyFill="1" applyBorder="1" applyAlignment="1" applyProtection="1">
      <alignment horizontal="center" vertical="center"/>
      <protection locked="0"/>
    </xf>
    <xf numFmtId="183" fontId="7" fillId="5" borderId="3" xfId="0" applyNumberFormat="1" applyFont="1" applyFill="1" applyBorder="1" applyAlignment="1" applyProtection="1">
      <alignment horizontal="center" vertical="center"/>
      <protection locked="0"/>
    </xf>
    <xf numFmtId="0" fontId="1" fillId="2" borderId="1" xfId="0" applyFont="1" applyFill="1" applyBorder="1" applyAlignment="1">
      <alignment horizontal="center" vertical="center" wrapText="1"/>
    </xf>
    <xf numFmtId="0" fontId="1" fillId="5" borderId="2" xfId="0" applyFont="1" applyFill="1" applyBorder="1" applyAlignment="1" applyProtection="1">
      <alignment horizontal="center" vertical="center"/>
      <protection locked="0"/>
    </xf>
    <xf numFmtId="0" fontId="1" fillId="5" borderId="4" xfId="0" applyFont="1" applyFill="1" applyBorder="1" applyAlignment="1" applyProtection="1">
      <alignment horizontal="center" vertical="center"/>
      <protection locked="0"/>
    </xf>
    <xf numFmtId="0" fontId="1" fillId="5" borderId="3"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hidden="1"/>
    </xf>
    <xf numFmtId="0" fontId="1" fillId="0" borderId="4" xfId="0" applyFont="1" applyFill="1" applyBorder="1" applyAlignment="1" applyProtection="1">
      <alignment horizontal="center" vertical="center"/>
      <protection hidden="1"/>
    </xf>
    <xf numFmtId="0" fontId="1" fillId="0" borderId="3" xfId="0" applyFont="1" applyFill="1" applyBorder="1" applyAlignment="1" applyProtection="1">
      <alignment horizontal="center" vertical="center"/>
      <protection hidden="1"/>
    </xf>
    <xf numFmtId="0" fontId="7" fillId="0" borderId="2" xfId="0" applyFont="1" applyFill="1" applyBorder="1" applyAlignment="1" applyProtection="1">
      <alignment horizontal="center" vertical="center"/>
      <protection hidden="1"/>
    </xf>
    <xf numFmtId="0" fontId="7" fillId="0" borderId="4" xfId="0" applyFont="1" applyFill="1" applyBorder="1" applyAlignment="1" applyProtection="1">
      <alignment horizontal="center" vertical="center"/>
      <protection hidden="1"/>
    </xf>
    <xf numFmtId="0" fontId="7" fillId="0" borderId="3" xfId="0" applyFont="1" applyFill="1" applyBorder="1" applyAlignment="1" applyProtection="1">
      <alignment horizontal="center" vertical="center"/>
      <protection hidden="1"/>
    </xf>
    <xf numFmtId="176" fontId="1" fillId="0" borderId="2" xfId="0" applyNumberFormat="1" applyFont="1" applyFill="1" applyBorder="1" applyAlignment="1" applyProtection="1">
      <alignment horizontal="center" vertical="center"/>
      <protection hidden="1"/>
    </xf>
    <xf numFmtId="176" fontId="1" fillId="0" borderId="4" xfId="0" applyNumberFormat="1" applyFont="1" applyFill="1" applyBorder="1" applyAlignment="1" applyProtection="1">
      <alignment horizontal="center" vertical="center"/>
      <protection hidden="1"/>
    </xf>
    <xf numFmtId="176" fontId="1" fillId="0" borderId="3" xfId="0" applyNumberFormat="1" applyFont="1" applyFill="1" applyBorder="1" applyAlignment="1" applyProtection="1">
      <alignment horizontal="center" vertical="center"/>
      <protection hidden="1"/>
    </xf>
    <xf numFmtId="176" fontId="1" fillId="0" borderId="2" xfId="0" applyNumberFormat="1" applyFont="1" applyBorder="1" applyAlignment="1" applyProtection="1">
      <alignment horizontal="center" vertical="center"/>
      <protection hidden="1"/>
    </xf>
    <xf numFmtId="176" fontId="1" fillId="0" borderId="4" xfId="0" applyNumberFormat="1" applyFont="1" applyBorder="1" applyAlignment="1" applyProtection="1">
      <alignment horizontal="center" vertical="center"/>
      <protection hidden="1"/>
    </xf>
    <xf numFmtId="176" fontId="1" fillId="0" borderId="3" xfId="0" applyNumberFormat="1" applyFont="1" applyBorder="1" applyAlignment="1" applyProtection="1">
      <alignment horizontal="center" vertical="center"/>
      <protection hidden="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3" fillId="0" borderId="9" xfId="0" applyFont="1" applyBorder="1" applyAlignment="1" applyProtection="1">
      <alignment horizontal="right" vertical="center"/>
    </xf>
    <xf numFmtId="183" fontId="1" fillId="0" borderId="2" xfId="0" applyNumberFormat="1" applyFont="1" applyFill="1" applyBorder="1" applyAlignment="1" applyProtection="1">
      <alignment horizontal="center" vertical="center"/>
      <protection hidden="1"/>
    </xf>
    <xf numFmtId="183" fontId="1" fillId="0" borderId="4" xfId="0" applyNumberFormat="1" applyFont="1" applyFill="1" applyBorder="1" applyAlignment="1" applyProtection="1">
      <alignment horizontal="center" vertical="center"/>
      <protection hidden="1"/>
    </xf>
    <xf numFmtId="183" fontId="1" fillId="0" borderId="3" xfId="0" applyNumberFormat="1" applyFont="1" applyFill="1" applyBorder="1" applyAlignment="1" applyProtection="1">
      <alignment horizontal="center" vertical="center"/>
      <protection hidden="1"/>
    </xf>
    <xf numFmtId="186" fontId="1" fillId="5" borderId="2" xfId="2" applyNumberFormat="1" applyFont="1" applyFill="1" applyBorder="1" applyAlignment="1" applyProtection="1">
      <alignment horizontal="center" vertical="center"/>
      <protection locked="0"/>
    </xf>
    <xf numFmtId="186" fontId="1" fillId="5" borderId="4" xfId="2" applyNumberFormat="1" applyFont="1" applyFill="1" applyBorder="1" applyAlignment="1" applyProtection="1">
      <alignment horizontal="center" vertical="center"/>
      <protection locked="0"/>
    </xf>
    <xf numFmtId="186" fontId="1" fillId="5" borderId="3" xfId="2" applyNumberFormat="1" applyFont="1" applyFill="1" applyBorder="1" applyAlignment="1" applyProtection="1">
      <alignment horizontal="center" vertical="center"/>
      <protection locked="0"/>
    </xf>
    <xf numFmtId="178" fontId="1" fillId="0" borderId="2" xfId="0" applyNumberFormat="1" applyFont="1" applyFill="1" applyBorder="1" applyAlignment="1" applyProtection="1">
      <alignment horizontal="center" vertical="center"/>
      <protection hidden="1"/>
    </xf>
    <xf numFmtId="178" fontId="1" fillId="0" borderId="4" xfId="0" applyNumberFormat="1" applyFont="1" applyFill="1" applyBorder="1" applyAlignment="1" applyProtection="1">
      <alignment horizontal="center" vertical="center"/>
      <protection hidden="1"/>
    </xf>
    <xf numFmtId="178" fontId="1" fillId="0" borderId="3" xfId="0" applyNumberFormat="1" applyFont="1" applyFill="1" applyBorder="1" applyAlignment="1" applyProtection="1">
      <alignment horizontal="center" vertical="center"/>
      <protection hidden="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186" fontId="1" fillId="8" borderId="2" xfId="2" applyNumberFormat="1" applyFont="1" applyFill="1" applyBorder="1" applyAlignment="1" applyProtection="1">
      <alignment horizontal="center" vertical="center"/>
      <protection locked="0"/>
    </xf>
    <xf numFmtId="186" fontId="1" fillId="8" borderId="4" xfId="2" applyNumberFormat="1" applyFont="1" applyFill="1" applyBorder="1" applyAlignment="1" applyProtection="1">
      <alignment horizontal="center" vertical="center"/>
      <protection locked="0"/>
    </xf>
    <xf numFmtId="186" fontId="1" fillId="8" borderId="3" xfId="2" applyNumberFormat="1" applyFont="1" applyFill="1" applyBorder="1" applyAlignment="1" applyProtection="1">
      <alignment horizontal="center" vertical="center"/>
      <protection locked="0"/>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4" xfId="0" applyFont="1" applyFill="1" applyBorder="1" applyAlignment="1">
      <alignment horizontal="center" vertical="center"/>
    </xf>
    <xf numFmtId="176" fontId="1" fillId="9" borderId="2" xfId="0" applyNumberFormat="1" applyFont="1" applyFill="1" applyBorder="1" applyAlignment="1" applyProtection="1">
      <alignment horizontal="center" vertical="center"/>
    </xf>
    <xf numFmtId="176" fontId="1" fillId="9" borderId="4" xfId="0" applyNumberFormat="1" applyFont="1" applyFill="1" applyBorder="1" applyAlignment="1" applyProtection="1">
      <alignment horizontal="center" vertical="center"/>
    </xf>
    <xf numFmtId="176" fontId="1" fillId="9" borderId="3" xfId="0" applyNumberFormat="1" applyFont="1" applyFill="1" applyBorder="1" applyAlignment="1" applyProtection="1">
      <alignment horizontal="center" vertical="center"/>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3" xfId="0" applyFont="1" applyFill="1" applyBorder="1" applyAlignment="1">
      <alignment horizontal="center" vertical="center"/>
    </xf>
    <xf numFmtId="0" fontId="1" fillId="8" borderId="2" xfId="0" applyFont="1" applyFill="1" applyBorder="1" applyAlignment="1" applyProtection="1">
      <alignment horizontal="center" vertical="center"/>
    </xf>
    <xf numFmtId="0" fontId="1" fillId="8" borderId="4" xfId="0" applyFont="1" applyFill="1" applyBorder="1" applyAlignment="1" applyProtection="1">
      <alignment horizontal="center" vertical="center"/>
    </xf>
    <xf numFmtId="0" fontId="1" fillId="8" borderId="3" xfId="0" applyFont="1" applyFill="1" applyBorder="1" applyAlignment="1" applyProtection="1">
      <alignment horizontal="center" vertical="center"/>
    </xf>
    <xf numFmtId="186" fontId="1" fillId="0" borderId="2" xfId="2" applyNumberFormat="1" applyFont="1" applyFill="1" applyBorder="1" applyAlignment="1" applyProtection="1">
      <alignment horizontal="center" vertical="center"/>
      <protection locked="0"/>
    </xf>
    <xf numFmtId="186" fontId="1" fillId="0" borderId="4" xfId="2" applyNumberFormat="1" applyFont="1" applyFill="1" applyBorder="1" applyAlignment="1" applyProtection="1">
      <alignment horizontal="center" vertical="center"/>
      <protection locked="0"/>
    </xf>
    <xf numFmtId="186" fontId="1" fillId="0" borderId="3" xfId="2" applyNumberFormat="1" applyFont="1" applyFill="1" applyBorder="1" applyAlignment="1" applyProtection="1">
      <alignment horizontal="center" vertical="center"/>
      <protection locked="0"/>
    </xf>
    <xf numFmtId="38" fontId="1" fillId="8" borderId="2" xfId="2" applyFont="1" applyFill="1" applyBorder="1" applyAlignment="1" applyProtection="1">
      <alignment horizontal="center" vertical="center"/>
      <protection locked="0"/>
    </xf>
    <xf numFmtId="38" fontId="1" fillId="8" borderId="4" xfId="2" applyFont="1" applyFill="1" applyBorder="1" applyAlignment="1" applyProtection="1">
      <alignment horizontal="center" vertical="center"/>
      <protection locked="0"/>
    </xf>
    <xf numFmtId="38" fontId="1" fillId="8" borderId="3" xfId="2" applyFont="1" applyFill="1" applyBorder="1" applyAlignment="1" applyProtection="1">
      <alignment horizontal="center" vertical="center"/>
      <protection locked="0"/>
    </xf>
    <xf numFmtId="176" fontId="1" fillId="9" borderId="2" xfId="0" applyNumberFormat="1" applyFont="1" applyFill="1" applyBorder="1" applyAlignment="1" applyProtection="1">
      <alignment horizontal="center" vertical="center"/>
      <protection hidden="1"/>
    </xf>
    <xf numFmtId="176" fontId="1" fillId="9" borderId="4" xfId="0" applyNumberFormat="1" applyFont="1" applyFill="1" applyBorder="1" applyAlignment="1" applyProtection="1">
      <alignment horizontal="center" vertical="center"/>
      <protection hidden="1"/>
    </xf>
    <xf numFmtId="176" fontId="1" fillId="9" borderId="3" xfId="0" applyNumberFormat="1" applyFont="1" applyFill="1" applyBorder="1" applyAlignment="1" applyProtection="1">
      <alignment horizontal="center" vertical="center"/>
      <protection hidden="1"/>
    </xf>
    <xf numFmtId="186" fontId="7" fillId="0" borderId="2" xfId="2" applyNumberFormat="1" applyFont="1" applyFill="1" applyBorder="1" applyAlignment="1" applyProtection="1">
      <alignment horizontal="center" vertical="center"/>
      <protection locked="0"/>
    </xf>
    <xf numFmtId="186" fontId="7" fillId="0" borderId="4" xfId="2" applyNumberFormat="1" applyFont="1" applyFill="1" applyBorder="1" applyAlignment="1" applyProtection="1">
      <alignment horizontal="center" vertical="center"/>
      <protection locked="0"/>
    </xf>
    <xf numFmtId="186" fontId="7" fillId="0" borderId="3" xfId="2" applyNumberFormat="1" applyFont="1" applyFill="1" applyBorder="1" applyAlignment="1" applyProtection="1">
      <alignment horizontal="center" vertical="center"/>
      <protection locked="0"/>
    </xf>
    <xf numFmtId="186" fontId="7" fillId="8" borderId="2" xfId="2" applyNumberFormat="1" applyFont="1" applyFill="1" applyBorder="1" applyAlignment="1" applyProtection="1">
      <alignment horizontal="center" vertical="center"/>
      <protection locked="0"/>
    </xf>
    <xf numFmtId="186" fontId="7" fillId="8" borderId="4" xfId="2" applyNumberFormat="1" applyFont="1" applyFill="1" applyBorder="1" applyAlignment="1" applyProtection="1">
      <alignment horizontal="center" vertical="center"/>
      <protection locked="0"/>
    </xf>
    <xf numFmtId="186" fontId="7" fillId="8" borderId="3" xfId="2" applyNumberFormat="1" applyFont="1" applyFill="1" applyBorder="1" applyAlignment="1" applyProtection="1">
      <alignment horizontal="center" vertical="center"/>
      <protection locked="0"/>
    </xf>
    <xf numFmtId="0" fontId="1" fillId="0" borderId="2" xfId="0" applyNumberFormat="1" applyFont="1" applyFill="1" applyBorder="1" applyAlignment="1" applyProtection="1">
      <alignment horizontal="center" vertical="center"/>
    </xf>
    <xf numFmtId="0" fontId="1" fillId="0" borderId="4" xfId="0" applyNumberFormat="1" applyFont="1" applyFill="1" applyBorder="1" applyAlignment="1" applyProtection="1">
      <alignment horizontal="center" vertical="center"/>
    </xf>
    <xf numFmtId="0" fontId="1" fillId="0" borderId="3" xfId="0" applyNumberFormat="1" applyFont="1" applyFill="1" applyBorder="1" applyAlignment="1" applyProtection="1">
      <alignment horizontal="center" vertical="center"/>
    </xf>
    <xf numFmtId="0" fontId="1" fillId="9" borderId="2" xfId="0" applyFont="1" applyFill="1" applyBorder="1" applyAlignment="1">
      <alignment horizontal="center" vertical="center"/>
    </xf>
    <xf numFmtId="0" fontId="1" fillId="9" borderId="4" xfId="0" applyFont="1" applyFill="1" applyBorder="1" applyAlignment="1">
      <alignment horizontal="center" vertical="center"/>
    </xf>
    <xf numFmtId="0" fontId="1" fillId="9" borderId="3" xfId="0" applyFont="1" applyFill="1" applyBorder="1" applyAlignment="1">
      <alignment horizontal="center" vertical="center"/>
    </xf>
  </cellXfs>
  <cellStyles count="5">
    <cellStyle name="パーセント" xfId="3" builtinId="5"/>
    <cellStyle name="ハイパーリンク" xfId="4" builtinId="8"/>
    <cellStyle name="桁区切り" xfId="2" builtinId="6"/>
    <cellStyle name="標準" xfId="0" builtinId="0"/>
    <cellStyle name="標準 2" xfId="1" xr:uid="{00000000-0005-0000-0000-000002000000}"/>
  </cellStyles>
  <dxfs count="41">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numFmt numFmtId="176" formatCode="#,##0_ "/>
    </dxf>
    <dxf>
      <font>
        <color theme="0"/>
      </font>
      <fill>
        <patternFill>
          <bgColor rgb="FFFF0000"/>
        </patternFill>
      </fill>
    </dxf>
    <dxf>
      <font>
        <color theme="0"/>
      </font>
      <fill>
        <patternFill>
          <bgColor rgb="FFFF0000"/>
        </patternFill>
      </fill>
    </dxf>
    <dxf>
      <numFmt numFmtId="186" formatCode="#,##0_ ;[Red]\-#,##0\ "/>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numFmt numFmtId="3" formatCode="#,##0"/>
      <fill>
        <patternFill>
          <fgColor theme="0"/>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numFmt numFmtId="3" formatCode="#,##0"/>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numFmt numFmtId="176" formatCode="#,##0_ "/>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numFmt numFmtId="188" formatCode="#,##0.0"/>
    </dxf>
    <dxf>
      <font>
        <color theme="0"/>
      </font>
      <fill>
        <patternFill>
          <bgColor rgb="FFFF0000"/>
        </patternFill>
      </fill>
    </dxf>
    <dxf>
      <font>
        <color theme="0"/>
      </font>
      <fill>
        <patternFill>
          <bgColor rgb="FFFF0000"/>
        </patternFill>
      </fill>
    </dxf>
    <dxf>
      <font>
        <color theme="0"/>
      </font>
      <fill>
        <patternFill>
          <bgColor rgb="FFFF0000"/>
        </patternFill>
      </fill>
    </dxf>
    <dxf>
      <numFmt numFmtId="188" formatCode="#,##0.0"/>
    </dxf>
    <dxf>
      <font>
        <color theme="0"/>
      </font>
      <fill>
        <patternFill>
          <bgColor rgb="FFFF0000"/>
        </patternFill>
      </fill>
    </dxf>
    <dxf>
      <numFmt numFmtId="188" formatCode="#,##0.0"/>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Medium9"/>
  <colors>
    <mruColors>
      <color rgb="FF66FFFF"/>
      <color rgb="FF66FF66"/>
      <color rgb="FF0000CC"/>
      <color rgb="FFFFCCFF"/>
      <color rgb="FFFFFF66"/>
      <color rgb="FFFFFFCC"/>
      <color rgb="FFE6B8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871391"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2028</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16</xdr:col>
      <xdr:colOff>145676</xdr:colOff>
      <xdr:row>12</xdr:row>
      <xdr:rowOff>44823</xdr:rowOff>
    </xdr:from>
    <xdr:to>
      <xdr:col>21</xdr:col>
      <xdr:colOff>484094</xdr:colOff>
      <xdr:row>13</xdr:row>
      <xdr:rowOff>134470</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10078570" y="1999129"/>
          <a:ext cx="2498912" cy="394447"/>
        </a:xfrm>
        <a:prstGeom prst="wedgeRoundRectCallout">
          <a:avLst>
            <a:gd name="adj1" fmla="val -60209"/>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システムで発行された識別番号を入力</a:t>
          </a:r>
        </a:p>
      </xdr:txBody>
    </xdr:sp>
    <xdr:clientData/>
  </xdr:twoCellAnchor>
  <xdr:twoCellAnchor>
    <xdr:from>
      <xdr:col>11</xdr:col>
      <xdr:colOff>313763</xdr:colOff>
      <xdr:row>13</xdr:row>
      <xdr:rowOff>67234</xdr:rowOff>
    </xdr:from>
    <xdr:to>
      <xdr:col>14</xdr:col>
      <xdr:colOff>537882</xdr:colOff>
      <xdr:row>14</xdr:row>
      <xdr:rowOff>78440</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6750422" y="2326340"/>
          <a:ext cx="2321860" cy="396688"/>
        </a:xfrm>
        <a:prstGeom prst="wedgeRoundRectCallout">
          <a:avLst>
            <a:gd name="adj1" fmla="val -60209"/>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単独かアグリゲートをリストから選択</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11</xdr:col>
      <xdr:colOff>313762</xdr:colOff>
      <xdr:row>15</xdr:row>
      <xdr:rowOff>56028</xdr:rowOff>
    </xdr:from>
    <xdr:to>
      <xdr:col>13</xdr:col>
      <xdr:colOff>80681</xdr:colOff>
      <xdr:row>16</xdr:row>
      <xdr:rowOff>145676</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6750421" y="3005416"/>
          <a:ext cx="1165413" cy="394448"/>
        </a:xfrm>
        <a:prstGeom prst="wedgeRoundRectCallout">
          <a:avLst>
            <a:gd name="adj1" fmla="val -75426"/>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リストから選択</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11</xdr:col>
      <xdr:colOff>134471</xdr:colOff>
      <xdr:row>26</xdr:row>
      <xdr:rowOff>44824</xdr:rowOff>
    </xdr:from>
    <xdr:to>
      <xdr:col>16</xdr:col>
      <xdr:colOff>107577</xdr:colOff>
      <xdr:row>29</xdr:row>
      <xdr:rowOff>161365</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6571130" y="6347012"/>
          <a:ext cx="3469341" cy="797859"/>
        </a:xfrm>
        <a:prstGeom prst="wedgeRoundRectCallout">
          <a:avLst>
            <a:gd name="adj1" fmla="val -64478"/>
            <a:gd name="adj2" fmla="val -32889"/>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応札容量が</a:t>
          </a:r>
          <a:r>
            <a:rPr kumimoji="1" lang="en-US" altLang="ja-JP" sz="1100">
              <a:solidFill>
                <a:sysClr val="windowText" lastClr="000000"/>
              </a:solidFill>
              <a:latin typeface="Meiryo UI" panose="020B0604030504040204" pitchFamily="50" charset="-128"/>
              <a:ea typeface="Meiryo UI" panose="020B0604030504040204" pitchFamily="50" charset="-128"/>
            </a:rPr>
            <a:t>1,000kW</a:t>
          </a:r>
          <a:r>
            <a:rPr kumimoji="1" lang="ja-JP" altLang="en-US" sz="1100">
              <a:solidFill>
                <a:sysClr val="windowText" lastClr="000000"/>
              </a:solidFill>
              <a:latin typeface="Meiryo UI" panose="020B0604030504040204" pitchFamily="50" charset="-128"/>
              <a:ea typeface="Meiryo UI" panose="020B0604030504040204" pitchFamily="50" charset="-128"/>
            </a:rPr>
            <a:t>未満となる場合、応札できません</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194982</xdr:colOff>
      <xdr:row>18</xdr:row>
      <xdr:rowOff>143435</xdr:rowOff>
    </xdr:from>
    <xdr:to>
      <xdr:col>22</xdr:col>
      <xdr:colOff>546846</xdr:colOff>
      <xdr:row>21</xdr:row>
      <xdr:rowOff>268941</xdr:rowOff>
    </xdr:to>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10127876" y="4007223"/>
          <a:ext cx="3130923" cy="1039906"/>
        </a:xfrm>
        <a:prstGeom prst="wedgeRoundRectCallout">
          <a:avLst>
            <a:gd name="adj1" fmla="val -76195"/>
            <a:gd name="adj2" fmla="val 40806"/>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期待容量の自動計算の結果が</a:t>
          </a:r>
          <a:r>
            <a:rPr kumimoji="1" lang="en-US" altLang="ja-JP" sz="1100">
              <a:solidFill>
                <a:sysClr val="windowText" lastClr="000000"/>
              </a:solidFill>
              <a:latin typeface="Meiryo UI" panose="020B0604030504040204" pitchFamily="50" charset="-128"/>
              <a:ea typeface="Meiryo UI" panose="020B0604030504040204" pitchFamily="50" charset="-128"/>
            </a:rPr>
            <a:t>1,000kW</a:t>
          </a:r>
          <a:r>
            <a:rPr kumimoji="1" lang="ja-JP" altLang="en-US" sz="1100">
              <a:solidFill>
                <a:sysClr val="windowText" lastClr="000000"/>
              </a:solidFill>
              <a:latin typeface="Meiryo UI" panose="020B0604030504040204" pitchFamily="50" charset="-128"/>
              <a:ea typeface="Meiryo UI" panose="020B0604030504040204" pitchFamily="50" charset="-128"/>
            </a:rPr>
            <a:t>未満</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となる場合、期待容量の登録ができません</a:t>
          </a:r>
        </a:p>
      </xdr:txBody>
    </xdr:sp>
    <xdr:clientData/>
  </xdr:twoCellAnchor>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99060</xdr:colOff>
          <xdr:row>9</xdr:row>
          <xdr:rowOff>60960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16</xdr:col>
      <xdr:colOff>108857</xdr:colOff>
      <xdr:row>0</xdr:row>
      <xdr:rowOff>95250</xdr:rowOff>
    </xdr:from>
    <xdr:to>
      <xdr:col>27</xdr:col>
      <xdr:colOff>405946</xdr:colOff>
      <xdr:row>6</xdr:row>
      <xdr:rowOff>27214</xdr:rowOff>
    </xdr:to>
    <xdr:sp macro="" textlink="">
      <xdr:nvSpPr>
        <xdr:cNvPr id="9" name="テキスト ボックス 8">
          <a:extLst>
            <a:ext uri="{FF2B5EF4-FFF2-40B4-BE49-F238E27FC236}">
              <a16:creationId xmlns:a16="http://schemas.microsoft.com/office/drawing/2014/main" id="{00000000-0008-0000-0A00-000009000000}"/>
            </a:ext>
          </a:extLst>
        </xdr:cNvPr>
        <xdr:cNvSpPr txBox="1"/>
      </xdr:nvSpPr>
      <xdr:spPr>
        <a:xfrm>
          <a:off x="11157857" y="95250"/>
          <a:ext cx="6801303" cy="1156607"/>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rgbClr val="FF0000"/>
              </a:solidFill>
              <a:effectLst/>
              <a:latin typeface="Meiryo UI" panose="020B0604030504040204" pitchFamily="50" charset="-128"/>
              <a:ea typeface="Meiryo UI" panose="020B0604030504040204" pitchFamily="50" charset="-128"/>
              <a:cs typeface="+mn-cs"/>
            </a:rPr>
            <a:t>容量提供事業者のデータ入力用シートを新設</a:t>
          </a:r>
          <a:endParaRPr lang="ja-JP" altLang="ja-JP">
            <a:solidFill>
              <a:srgbClr val="FF0000"/>
            </a:solidFill>
            <a:effectLst/>
            <a:latin typeface="Meiryo UI" panose="020B0604030504040204" pitchFamily="50" charset="-128"/>
            <a:ea typeface="Meiryo UI" panose="020B0604030504040204" pitchFamily="50" charset="-128"/>
          </a:endParaRPr>
        </a:p>
        <a:p>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シート内の計算式は「入力」シートを参照するようにしている</a:t>
          </a:r>
          <a:endParaRPr lang="ja-JP" altLang="ja-JP">
            <a:solidFill>
              <a:srgbClr val="FF0000"/>
            </a:solidFill>
            <a:effectLst/>
            <a:latin typeface="Meiryo UI" panose="020B0604030504040204" pitchFamily="50" charset="-128"/>
            <a:ea typeface="Meiryo UI" panose="020B0604030504040204" pitchFamily="50" charset="-128"/>
          </a:endParaRPr>
        </a:p>
        <a:p>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これにより、容量提供事業者のデータ入力用シートのレイアウトが変わっても、外部連携ツールの改修</a:t>
          </a:r>
          <a:r>
            <a:rPr kumimoji="1" lang="ja-JP" altLang="en-US" sz="1100">
              <a:solidFill>
                <a:srgbClr val="FF0000"/>
              </a:solidFill>
              <a:effectLst/>
              <a:latin typeface="Meiryo UI" panose="020B0604030504040204" pitchFamily="50" charset="-128"/>
              <a:ea typeface="Meiryo UI" panose="020B0604030504040204" pitchFamily="50" charset="-128"/>
              <a:cs typeface="+mn-cs"/>
            </a:rPr>
            <a:t>やシート内計算式の変更は発生しない。</a:t>
          </a:r>
          <a:endParaRPr lang="ja-JP" altLang="ja-JP">
            <a:solidFill>
              <a:srgbClr val="FF0000"/>
            </a:solidFill>
            <a:effectLst/>
            <a:latin typeface="Meiryo UI" panose="020B0604030504040204" pitchFamily="50" charset="-128"/>
            <a:ea typeface="Meiryo UI" panose="020B0604030504040204" pitchFamily="50" charset="-128"/>
          </a:endParaRPr>
        </a:p>
        <a:p>
          <a:endParaRPr kumimoji="1" lang="ja-JP" altLang="en-US"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18</xdr:col>
      <xdr:colOff>374196</xdr:colOff>
      <xdr:row>11</xdr:row>
      <xdr:rowOff>27215</xdr:rowOff>
    </xdr:from>
    <xdr:to>
      <xdr:col>23</xdr:col>
      <xdr:colOff>288017</xdr:colOff>
      <xdr:row>13</xdr:row>
      <xdr:rowOff>217714</xdr:rowOff>
    </xdr:to>
    <xdr:sp macro="" textlink="">
      <xdr:nvSpPr>
        <xdr:cNvPr id="10" name="テキスト ボックス 9">
          <a:extLst>
            <a:ext uri="{FF2B5EF4-FFF2-40B4-BE49-F238E27FC236}">
              <a16:creationId xmlns:a16="http://schemas.microsoft.com/office/drawing/2014/main" id="{00000000-0008-0000-0A00-00000A000000}"/>
            </a:ext>
          </a:extLst>
        </xdr:cNvPr>
        <xdr:cNvSpPr txBox="1"/>
      </xdr:nvSpPr>
      <xdr:spPr>
        <a:xfrm>
          <a:off x="12294053" y="2639786"/>
          <a:ext cx="2825750" cy="789214"/>
        </a:xfrm>
        <a:prstGeom prst="rect">
          <a:avLst/>
        </a:prstGeom>
        <a:solidFill>
          <a:schemeClr val="accent5">
            <a:lumMod val="40000"/>
            <a:lumOff val="60000"/>
          </a:schemeClr>
        </a:solidFill>
        <a:ln w="19050" cmpd="sng">
          <a:solidFill>
            <a:srgbClr val="0000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0000CC"/>
              </a:solidFill>
              <a:effectLst/>
              <a:latin typeface="Meiryo UI" panose="020B0604030504040204" pitchFamily="50" charset="-128"/>
              <a:ea typeface="Meiryo UI" panose="020B0604030504040204" pitchFamily="50" charset="-128"/>
              <a:cs typeface="+mn-cs"/>
            </a:rPr>
            <a:t>計算用シート読み込み</a:t>
          </a:r>
          <a:r>
            <a:rPr kumimoji="1" lang="ja-JP" altLang="ja-JP" sz="1400">
              <a:solidFill>
                <a:srgbClr val="0000CC"/>
              </a:solidFill>
              <a:effectLst/>
              <a:latin typeface="Meiryo UI" panose="020B0604030504040204" pitchFamily="50" charset="-128"/>
              <a:ea typeface="Meiryo UI" panose="020B0604030504040204" pitchFamily="50" charset="-128"/>
              <a:cs typeface="+mn-cs"/>
            </a:rPr>
            <a:t>位置</a:t>
          </a:r>
          <a:endParaRPr lang="ja-JP" altLang="ja-JP" sz="1400">
            <a:solidFill>
              <a:srgbClr val="0000CC"/>
            </a:solidFill>
            <a:effectLst/>
            <a:latin typeface="Meiryo UI" panose="020B0604030504040204" pitchFamily="50" charset="-128"/>
            <a:ea typeface="Meiryo UI" panose="020B0604030504040204" pitchFamily="50" charset="-128"/>
          </a:endParaRPr>
        </a:p>
        <a:p>
          <a:r>
            <a:rPr kumimoji="1" lang="en-US" altLang="ja-JP" sz="1400">
              <a:solidFill>
                <a:srgbClr val="0000CC"/>
              </a:solidFill>
              <a:effectLst/>
              <a:latin typeface="Meiryo UI" panose="020B0604030504040204" pitchFamily="50" charset="-128"/>
              <a:ea typeface="Meiryo UI" panose="020B0604030504040204" pitchFamily="50" charset="-128"/>
              <a:cs typeface="+mn-cs"/>
            </a:rPr>
            <a:t>13</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r>
            <a:rPr kumimoji="1" lang="en-US" altLang="ja-JP" sz="1400">
              <a:solidFill>
                <a:srgbClr val="0000CC"/>
              </a:solidFill>
              <a:effectLst/>
              <a:latin typeface="Meiryo UI" panose="020B0604030504040204" pitchFamily="50" charset="-128"/>
              <a:ea typeface="Meiryo UI" panose="020B0604030504040204" pitchFamily="50" charset="-128"/>
              <a:cs typeface="+mn-cs"/>
            </a:rPr>
            <a:t>15</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p>
      </xdr:txBody>
    </xdr:sp>
    <xdr:clientData/>
  </xdr:twoCellAnchor>
  <xdr:twoCellAnchor>
    <xdr:from>
      <xdr:col>15</xdr:col>
      <xdr:colOff>462642</xdr:colOff>
      <xdr:row>12</xdr:row>
      <xdr:rowOff>122464</xdr:rowOff>
    </xdr:from>
    <xdr:to>
      <xdr:col>18</xdr:col>
      <xdr:colOff>374196</xdr:colOff>
      <xdr:row>12</xdr:row>
      <xdr:rowOff>137129</xdr:rowOff>
    </xdr:to>
    <xdr:cxnSp macro="">
      <xdr:nvCxnSpPr>
        <xdr:cNvPr id="11" name="直線矢印コネクタ 10">
          <a:extLst>
            <a:ext uri="{FF2B5EF4-FFF2-40B4-BE49-F238E27FC236}">
              <a16:creationId xmlns:a16="http://schemas.microsoft.com/office/drawing/2014/main" id="{00000000-0008-0000-0A00-00000B000000}"/>
            </a:ext>
          </a:extLst>
        </xdr:cNvPr>
        <xdr:cNvCxnSpPr>
          <a:stCxn id="10" idx="1"/>
        </xdr:cNvCxnSpPr>
      </xdr:nvCxnSpPr>
      <xdr:spPr>
        <a:xfrm flipH="1">
          <a:off x="10736035" y="3034393"/>
          <a:ext cx="1558018" cy="14665"/>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462642</xdr:colOff>
      <xdr:row>12</xdr:row>
      <xdr:rowOff>122464</xdr:rowOff>
    </xdr:from>
    <xdr:to>
      <xdr:col>18</xdr:col>
      <xdr:colOff>374196</xdr:colOff>
      <xdr:row>14</xdr:row>
      <xdr:rowOff>210911</xdr:rowOff>
    </xdr:to>
    <xdr:cxnSp macro="">
      <xdr:nvCxnSpPr>
        <xdr:cNvPr id="12" name="直線矢印コネクタ 11">
          <a:extLst>
            <a:ext uri="{FF2B5EF4-FFF2-40B4-BE49-F238E27FC236}">
              <a16:creationId xmlns:a16="http://schemas.microsoft.com/office/drawing/2014/main" id="{00000000-0008-0000-0A00-00000C000000}"/>
            </a:ext>
          </a:extLst>
        </xdr:cNvPr>
        <xdr:cNvCxnSpPr>
          <a:stCxn id="10" idx="1"/>
        </xdr:cNvCxnSpPr>
      </xdr:nvCxnSpPr>
      <xdr:spPr>
        <a:xfrm flipH="1">
          <a:off x="10736035" y="3034393"/>
          <a:ext cx="1558018" cy="687161"/>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115658</xdr:colOff>
      <xdr:row>18</xdr:row>
      <xdr:rowOff>81643</xdr:rowOff>
    </xdr:from>
    <xdr:to>
      <xdr:col>23</xdr:col>
      <xdr:colOff>666747</xdr:colOff>
      <xdr:row>20</xdr:row>
      <xdr:rowOff>272142</xdr:rowOff>
    </xdr:to>
    <xdr:sp macro="" textlink="">
      <xdr:nvSpPr>
        <xdr:cNvPr id="17" name="テキスト ボックス 16">
          <a:extLst>
            <a:ext uri="{FF2B5EF4-FFF2-40B4-BE49-F238E27FC236}">
              <a16:creationId xmlns:a16="http://schemas.microsoft.com/office/drawing/2014/main" id="{00000000-0008-0000-0A00-000011000000}"/>
            </a:ext>
          </a:extLst>
        </xdr:cNvPr>
        <xdr:cNvSpPr txBox="1"/>
      </xdr:nvSpPr>
      <xdr:spPr>
        <a:xfrm>
          <a:off x="12470944" y="4789714"/>
          <a:ext cx="3027589" cy="789214"/>
        </a:xfrm>
        <a:prstGeom prst="rect">
          <a:avLst/>
        </a:prstGeom>
        <a:solidFill>
          <a:srgbClr val="FFFF00"/>
        </a:solidFill>
        <a:ln w="19050" cmpd="sng">
          <a:solidFill>
            <a:schemeClr val="accent6">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合計シート読み込み</a:t>
          </a:r>
          <a:r>
            <a:rPr kumimoji="1" lang="ja-JP" altLang="ja-JP" sz="1400">
              <a:solidFill>
                <a:schemeClr val="accent6">
                  <a:lumMod val="50000"/>
                </a:schemeClr>
              </a:solidFill>
              <a:effectLst/>
              <a:latin typeface="Meiryo UI" panose="020B0604030504040204" pitchFamily="50" charset="-128"/>
              <a:ea typeface="Meiryo UI" panose="020B0604030504040204" pitchFamily="50" charset="-128"/>
              <a:cs typeface="+mn-cs"/>
            </a:rPr>
            <a:t>位置</a:t>
          </a:r>
          <a:endParaRPr lang="ja-JP" altLang="ja-JP" sz="1400">
            <a:solidFill>
              <a:schemeClr val="accent6">
                <a:lumMod val="50000"/>
              </a:schemeClr>
            </a:solidFill>
            <a:effectLst/>
            <a:latin typeface="Meiryo UI" panose="020B0604030504040204" pitchFamily="50" charset="-128"/>
            <a:ea typeface="Meiryo UI" panose="020B0604030504040204" pitchFamily="50" charset="-128"/>
          </a:endParaRPr>
        </a:p>
        <a:p>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12</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20</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21</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23</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25</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26</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行目</a:t>
          </a:r>
        </a:p>
      </xdr:txBody>
    </xdr:sp>
    <xdr:clientData/>
  </xdr:twoCellAnchor>
  <xdr:twoCellAnchor>
    <xdr:from>
      <xdr:col>15</xdr:col>
      <xdr:colOff>612321</xdr:colOff>
      <xdr:row>19</xdr:row>
      <xdr:rowOff>176892</xdr:rowOff>
    </xdr:from>
    <xdr:to>
      <xdr:col>19</xdr:col>
      <xdr:colOff>115658</xdr:colOff>
      <xdr:row>19</xdr:row>
      <xdr:rowOff>177949</xdr:rowOff>
    </xdr:to>
    <xdr:cxnSp macro="">
      <xdr:nvCxnSpPr>
        <xdr:cNvPr id="18" name="直線矢印コネクタ 17">
          <a:extLst>
            <a:ext uri="{FF2B5EF4-FFF2-40B4-BE49-F238E27FC236}">
              <a16:creationId xmlns:a16="http://schemas.microsoft.com/office/drawing/2014/main" id="{00000000-0008-0000-0A00-000012000000}"/>
            </a:ext>
          </a:extLst>
        </xdr:cNvPr>
        <xdr:cNvCxnSpPr>
          <a:stCxn id="17" idx="1"/>
        </xdr:cNvCxnSpPr>
      </xdr:nvCxnSpPr>
      <xdr:spPr>
        <a:xfrm flipH="1">
          <a:off x="10885714" y="5184321"/>
          <a:ext cx="1585230" cy="1057"/>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625929</xdr:colOff>
      <xdr:row>19</xdr:row>
      <xdr:rowOff>176892</xdr:rowOff>
    </xdr:from>
    <xdr:to>
      <xdr:col>19</xdr:col>
      <xdr:colOff>115658</xdr:colOff>
      <xdr:row>22</xdr:row>
      <xdr:rowOff>137128</xdr:rowOff>
    </xdr:to>
    <xdr:cxnSp macro="">
      <xdr:nvCxnSpPr>
        <xdr:cNvPr id="19" name="直線矢印コネクタ 18">
          <a:extLst>
            <a:ext uri="{FF2B5EF4-FFF2-40B4-BE49-F238E27FC236}">
              <a16:creationId xmlns:a16="http://schemas.microsoft.com/office/drawing/2014/main" id="{00000000-0008-0000-0A00-000013000000}"/>
            </a:ext>
          </a:extLst>
        </xdr:cNvPr>
        <xdr:cNvCxnSpPr>
          <a:stCxn id="17" idx="1"/>
        </xdr:cNvCxnSpPr>
      </xdr:nvCxnSpPr>
      <xdr:spPr>
        <a:xfrm flipH="1">
          <a:off x="10899322" y="5184321"/>
          <a:ext cx="1571622" cy="858307"/>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680359</xdr:colOff>
      <xdr:row>19</xdr:row>
      <xdr:rowOff>176892</xdr:rowOff>
    </xdr:from>
    <xdr:to>
      <xdr:col>19</xdr:col>
      <xdr:colOff>115658</xdr:colOff>
      <xdr:row>24</xdr:row>
      <xdr:rowOff>191557</xdr:rowOff>
    </xdr:to>
    <xdr:cxnSp macro="">
      <xdr:nvCxnSpPr>
        <xdr:cNvPr id="20" name="直線矢印コネクタ 19">
          <a:extLst>
            <a:ext uri="{FF2B5EF4-FFF2-40B4-BE49-F238E27FC236}">
              <a16:creationId xmlns:a16="http://schemas.microsoft.com/office/drawing/2014/main" id="{00000000-0008-0000-0A00-000014000000}"/>
            </a:ext>
          </a:extLst>
        </xdr:cNvPr>
        <xdr:cNvCxnSpPr>
          <a:stCxn id="17" idx="1"/>
        </xdr:cNvCxnSpPr>
      </xdr:nvCxnSpPr>
      <xdr:spPr>
        <a:xfrm flipH="1">
          <a:off x="10953752" y="5184321"/>
          <a:ext cx="1517192" cy="1511450"/>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653144</xdr:colOff>
      <xdr:row>19</xdr:row>
      <xdr:rowOff>176892</xdr:rowOff>
    </xdr:from>
    <xdr:to>
      <xdr:col>19</xdr:col>
      <xdr:colOff>115658</xdr:colOff>
      <xdr:row>25</xdr:row>
      <xdr:rowOff>191557</xdr:rowOff>
    </xdr:to>
    <xdr:cxnSp macro="">
      <xdr:nvCxnSpPr>
        <xdr:cNvPr id="21" name="直線矢印コネクタ 20">
          <a:extLst>
            <a:ext uri="{FF2B5EF4-FFF2-40B4-BE49-F238E27FC236}">
              <a16:creationId xmlns:a16="http://schemas.microsoft.com/office/drawing/2014/main" id="{00000000-0008-0000-0A00-000015000000}"/>
            </a:ext>
          </a:extLst>
        </xdr:cNvPr>
        <xdr:cNvCxnSpPr>
          <a:stCxn id="17" idx="1"/>
        </xdr:cNvCxnSpPr>
      </xdr:nvCxnSpPr>
      <xdr:spPr>
        <a:xfrm flipH="1">
          <a:off x="10926537" y="5184321"/>
          <a:ext cx="1544407" cy="1810807"/>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536121</xdr:colOff>
      <xdr:row>19</xdr:row>
      <xdr:rowOff>176893</xdr:rowOff>
    </xdr:from>
    <xdr:to>
      <xdr:col>19</xdr:col>
      <xdr:colOff>115658</xdr:colOff>
      <xdr:row>20</xdr:row>
      <xdr:rowOff>156178</xdr:rowOff>
    </xdr:to>
    <xdr:cxnSp macro="">
      <xdr:nvCxnSpPr>
        <xdr:cNvPr id="13" name="直線矢印コネクタ 12">
          <a:extLst>
            <a:ext uri="{FF2B5EF4-FFF2-40B4-BE49-F238E27FC236}">
              <a16:creationId xmlns:a16="http://schemas.microsoft.com/office/drawing/2014/main" id="{00000000-0008-0000-0A00-00000D000000}"/>
            </a:ext>
          </a:extLst>
        </xdr:cNvPr>
        <xdr:cNvCxnSpPr>
          <a:stCxn id="17" idx="1"/>
        </xdr:cNvCxnSpPr>
      </xdr:nvCxnSpPr>
      <xdr:spPr>
        <a:xfrm flipH="1">
          <a:off x="9767207" y="5260522"/>
          <a:ext cx="1451880" cy="284085"/>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394606</xdr:colOff>
      <xdr:row>11</xdr:row>
      <xdr:rowOff>177950</xdr:rowOff>
    </xdr:from>
    <xdr:to>
      <xdr:col>19</xdr:col>
      <xdr:colOff>115658</xdr:colOff>
      <xdr:row>19</xdr:row>
      <xdr:rowOff>176893</xdr:rowOff>
    </xdr:to>
    <xdr:cxnSp macro="">
      <xdr:nvCxnSpPr>
        <xdr:cNvPr id="14" name="直線矢印コネクタ 13">
          <a:extLst>
            <a:ext uri="{FF2B5EF4-FFF2-40B4-BE49-F238E27FC236}">
              <a16:creationId xmlns:a16="http://schemas.microsoft.com/office/drawing/2014/main" id="{00000000-0008-0000-0A00-00000E000000}"/>
            </a:ext>
          </a:extLst>
        </xdr:cNvPr>
        <xdr:cNvCxnSpPr>
          <a:stCxn id="17" idx="1"/>
        </xdr:cNvCxnSpPr>
      </xdr:nvCxnSpPr>
      <xdr:spPr>
        <a:xfrm flipH="1" flipV="1">
          <a:off x="9625692" y="2823179"/>
          <a:ext cx="1593395" cy="2437343"/>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16</xdr:col>
      <xdr:colOff>108857</xdr:colOff>
      <xdr:row>0</xdr:row>
      <xdr:rowOff>68035</xdr:rowOff>
    </xdr:from>
    <xdr:to>
      <xdr:col>27</xdr:col>
      <xdr:colOff>405946</xdr:colOff>
      <xdr:row>5</xdr:row>
      <xdr:rowOff>204106</xdr:rowOff>
    </xdr:to>
    <xdr:sp macro="" textlink="">
      <xdr:nvSpPr>
        <xdr:cNvPr id="9" name="テキスト ボックス 8">
          <a:extLst>
            <a:ext uri="{FF2B5EF4-FFF2-40B4-BE49-F238E27FC236}">
              <a16:creationId xmlns:a16="http://schemas.microsoft.com/office/drawing/2014/main" id="{00000000-0008-0000-0B00-000009000000}"/>
            </a:ext>
          </a:extLst>
        </xdr:cNvPr>
        <xdr:cNvSpPr txBox="1"/>
      </xdr:nvSpPr>
      <xdr:spPr>
        <a:xfrm>
          <a:off x="11157857" y="68035"/>
          <a:ext cx="6801303" cy="1156607"/>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rgbClr val="FF0000"/>
              </a:solidFill>
              <a:effectLst/>
              <a:latin typeface="Meiryo UI" panose="020B0604030504040204" pitchFamily="50" charset="-128"/>
              <a:ea typeface="Meiryo UI" panose="020B0604030504040204" pitchFamily="50" charset="-128"/>
              <a:cs typeface="+mn-cs"/>
            </a:rPr>
            <a:t>容量提供事業者のデータ入力用シートを新設</a:t>
          </a:r>
          <a:endParaRPr lang="ja-JP" altLang="ja-JP">
            <a:solidFill>
              <a:srgbClr val="FF0000"/>
            </a:solidFill>
            <a:effectLst/>
            <a:latin typeface="Meiryo UI" panose="020B0604030504040204" pitchFamily="50" charset="-128"/>
            <a:ea typeface="Meiryo UI" panose="020B0604030504040204" pitchFamily="50" charset="-128"/>
          </a:endParaRPr>
        </a:p>
        <a:p>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シート内の計算式は「入力」シートを参照するようにしている</a:t>
          </a:r>
          <a:endParaRPr lang="ja-JP" altLang="ja-JP">
            <a:solidFill>
              <a:srgbClr val="FF0000"/>
            </a:solidFill>
            <a:effectLst/>
            <a:latin typeface="Meiryo UI" panose="020B0604030504040204" pitchFamily="50" charset="-128"/>
            <a:ea typeface="Meiryo UI" panose="020B0604030504040204" pitchFamily="50" charset="-128"/>
          </a:endParaRPr>
        </a:p>
        <a:p>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これにより、容量提供事業者のデータ入力用シートのレイアウトが変わっても、外部連携ツールの改修</a:t>
          </a:r>
          <a:r>
            <a:rPr kumimoji="1" lang="ja-JP" altLang="en-US" sz="1100">
              <a:solidFill>
                <a:srgbClr val="FF0000"/>
              </a:solidFill>
              <a:effectLst/>
              <a:latin typeface="Meiryo UI" panose="020B0604030504040204" pitchFamily="50" charset="-128"/>
              <a:ea typeface="Meiryo UI" panose="020B0604030504040204" pitchFamily="50" charset="-128"/>
              <a:cs typeface="+mn-cs"/>
            </a:rPr>
            <a:t>やシート内計算式の変更は発生しない。</a:t>
          </a:r>
          <a:endParaRPr lang="ja-JP" altLang="ja-JP">
            <a:solidFill>
              <a:srgbClr val="FF0000"/>
            </a:solidFill>
            <a:effectLst/>
            <a:latin typeface="Meiryo UI" panose="020B0604030504040204" pitchFamily="50" charset="-128"/>
            <a:ea typeface="Meiryo UI" panose="020B0604030504040204" pitchFamily="50" charset="-128"/>
          </a:endParaRPr>
        </a:p>
        <a:p>
          <a:endParaRPr kumimoji="1" lang="ja-JP" altLang="en-US"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19</xdr:col>
      <xdr:colOff>31296</xdr:colOff>
      <xdr:row>11</xdr:row>
      <xdr:rowOff>43543</xdr:rowOff>
    </xdr:from>
    <xdr:to>
      <xdr:col>23</xdr:col>
      <xdr:colOff>337003</xdr:colOff>
      <xdr:row>13</xdr:row>
      <xdr:rowOff>234042</xdr:rowOff>
    </xdr:to>
    <xdr:sp macro="" textlink="">
      <xdr:nvSpPr>
        <xdr:cNvPr id="4" name="テキスト ボックス 3">
          <a:extLst>
            <a:ext uri="{FF2B5EF4-FFF2-40B4-BE49-F238E27FC236}">
              <a16:creationId xmlns:a16="http://schemas.microsoft.com/office/drawing/2014/main" id="{00000000-0008-0000-0B00-000004000000}"/>
            </a:ext>
          </a:extLst>
        </xdr:cNvPr>
        <xdr:cNvSpPr txBox="1"/>
      </xdr:nvSpPr>
      <xdr:spPr>
        <a:xfrm>
          <a:off x="11134725" y="2688772"/>
          <a:ext cx="2559049" cy="800099"/>
        </a:xfrm>
        <a:prstGeom prst="rect">
          <a:avLst/>
        </a:prstGeom>
        <a:solidFill>
          <a:schemeClr val="accent5">
            <a:lumMod val="40000"/>
            <a:lumOff val="60000"/>
          </a:schemeClr>
        </a:solidFill>
        <a:ln w="19050" cmpd="sng">
          <a:solidFill>
            <a:srgbClr val="0000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0000CC"/>
              </a:solidFill>
              <a:effectLst/>
              <a:latin typeface="Meiryo UI" panose="020B0604030504040204" pitchFamily="50" charset="-128"/>
              <a:ea typeface="Meiryo UI" panose="020B0604030504040204" pitchFamily="50" charset="-128"/>
              <a:cs typeface="+mn-cs"/>
            </a:rPr>
            <a:t>計算用シート読み込み</a:t>
          </a:r>
          <a:r>
            <a:rPr kumimoji="1" lang="ja-JP" altLang="ja-JP" sz="1400">
              <a:solidFill>
                <a:srgbClr val="0000CC"/>
              </a:solidFill>
              <a:effectLst/>
              <a:latin typeface="Meiryo UI" panose="020B0604030504040204" pitchFamily="50" charset="-128"/>
              <a:ea typeface="Meiryo UI" panose="020B0604030504040204" pitchFamily="50" charset="-128"/>
              <a:cs typeface="+mn-cs"/>
            </a:rPr>
            <a:t>位置</a:t>
          </a:r>
          <a:endParaRPr lang="ja-JP" altLang="ja-JP" sz="1400">
            <a:solidFill>
              <a:srgbClr val="0000CC"/>
            </a:solidFill>
            <a:effectLst/>
            <a:latin typeface="Meiryo UI" panose="020B0604030504040204" pitchFamily="50" charset="-128"/>
            <a:ea typeface="Meiryo UI" panose="020B0604030504040204" pitchFamily="50" charset="-128"/>
          </a:endParaRPr>
        </a:p>
        <a:p>
          <a:r>
            <a:rPr kumimoji="1" lang="en-US" altLang="ja-JP" sz="1400">
              <a:solidFill>
                <a:srgbClr val="0000CC"/>
              </a:solidFill>
              <a:effectLst/>
              <a:latin typeface="Meiryo UI" panose="020B0604030504040204" pitchFamily="50" charset="-128"/>
              <a:ea typeface="Meiryo UI" panose="020B0604030504040204" pitchFamily="50" charset="-128"/>
              <a:cs typeface="+mn-cs"/>
            </a:rPr>
            <a:t>13</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r>
            <a:rPr kumimoji="1" lang="en-US" altLang="ja-JP" sz="1400">
              <a:solidFill>
                <a:srgbClr val="0000CC"/>
              </a:solidFill>
              <a:effectLst/>
              <a:latin typeface="Meiryo UI" panose="020B0604030504040204" pitchFamily="50" charset="-128"/>
              <a:ea typeface="Meiryo UI" panose="020B0604030504040204" pitchFamily="50" charset="-128"/>
              <a:cs typeface="+mn-cs"/>
            </a:rPr>
            <a:t>15</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p>
      </xdr:txBody>
    </xdr:sp>
    <xdr:clientData/>
  </xdr:twoCellAnchor>
  <xdr:twoCellAnchor>
    <xdr:from>
      <xdr:col>15</xdr:col>
      <xdr:colOff>511628</xdr:colOff>
      <xdr:row>12</xdr:row>
      <xdr:rowOff>138792</xdr:rowOff>
    </xdr:from>
    <xdr:to>
      <xdr:col>19</xdr:col>
      <xdr:colOff>31296</xdr:colOff>
      <xdr:row>12</xdr:row>
      <xdr:rowOff>153457</xdr:rowOff>
    </xdr:to>
    <xdr:cxnSp macro="">
      <xdr:nvCxnSpPr>
        <xdr:cNvPr id="5" name="直線矢印コネクタ 4">
          <a:extLst>
            <a:ext uri="{FF2B5EF4-FFF2-40B4-BE49-F238E27FC236}">
              <a16:creationId xmlns:a16="http://schemas.microsoft.com/office/drawing/2014/main" id="{00000000-0008-0000-0B00-000005000000}"/>
            </a:ext>
          </a:extLst>
        </xdr:cNvPr>
        <xdr:cNvCxnSpPr>
          <a:stCxn id="4" idx="1"/>
        </xdr:cNvCxnSpPr>
      </xdr:nvCxnSpPr>
      <xdr:spPr>
        <a:xfrm flipH="1">
          <a:off x="9742714" y="3088821"/>
          <a:ext cx="1392011" cy="14665"/>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511628</xdr:colOff>
      <xdr:row>12</xdr:row>
      <xdr:rowOff>138792</xdr:rowOff>
    </xdr:from>
    <xdr:to>
      <xdr:col>19</xdr:col>
      <xdr:colOff>31296</xdr:colOff>
      <xdr:row>14</xdr:row>
      <xdr:rowOff>227239</xdr:rowOff>
    </xdr:to>
    <xdr:cxnSp macro="">
      <xdr:nvCxnSpPr>
        <xdr:cNvPr id="7" name="直線矢印コネクタ 6">
          <a:extLst>
            <a:ext uri="{FF2B5EF4-FFF2-40B4-BE49-F238E27FC236}">
              <a16:creationId xmlns:a16="http://schemas.microsoft.com/office/drawing/2014/main" id="{00000000-0008-0000-0B00-000007000000}"/>
            </a:ext>
          </a:extLst>
        </xdr:cNvPr>
        <xdr:cNvCxnSpPr>
          <a:stCxn id="4" idx="1"/>
        </xdr:cNvCxnSpPr>
      </xdr:nvCxnSpPr>
      <xdr:spPr>
        <a:xfrm flipH="1">
          <a:off x="9742714" y="3088821"/>
          <a:ext cx="1392011" cy="698047"/>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58509</xdr:colOff>
      <xdr:row>18</xdr:row>
      <xdr:rowOff>56093</xdr:rowOff>
    </xdr:from>
    <xdr:to>
      <xdr:col>23</xdr:col>
      <xdr:colOff>563878</xdr:colOff>
      <xdr:row>20</xdr:row>
      <xdr:rowOff>246592</xdr:rowOff>
    </xdr:to>
    <xdr:sp macro="" textlink="">
      <xdr:nvSpPr>
        <xdr:cNvPr id="14" name="テキスト ボックス 13">
          <a:extLst>
            <a:ext uri="{FF2B5EF4-FFF2-40B4-BE49-F238E27FC236}">
              <a16:creationId xmlns:a16="http://schemas.microsoft.com/office/drawing/2014/main" id="{00000000-0008-0000-0B00-00000E000000}"/>
            </a:ext>
          </a:extLst>
        </xdr:cNvPr>
        <xdr:cNvSpPr txBox="1"/>
      </xdr:nvSpPr>
      <xdr:spPr>
        <a:xfrm>
          <a:off x="11161938" y="4834922"/>
          <a:ext cx="2758711" cy="800099"/>
        </a:xfrm>
        <a:prstGeom prst="rect">
          <a:avLst/>
        </a:prstGeom>
        <a:solidFill>
          <a:srgbClr val="FFFF00"/>
        </a:solidFill>
        <a:ln w="19050" cmpd="sng">
          <a:solidFill>
            <a:schemeClr val="accent6">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合計シート読み込み</a:t>
          </a:r>
          <a:r>
            <a:rPr kumimoji="1" lang="ja-JP" altLang="ja-JP" sz="1400">
              <a:solidFill>
                <a:schemeClr val="accent6">
                  <a:lumMod val="50000"/>
                </a:schemeClr>
              </a:solidFill>
              <a:effectLst/>
              <a:latin typeface="Meiryo UI" panose="020B0604030504040204" pitchFamily="50" charset="-128"/>
              <a:ea typeface="Meiryo UI" panose="020B0604030504040204" pitchFamily="50" charset="-128"/>
              <a:cs typeface="+mn-cs"/>
            </a:rPr>
            <a:t>位置</a:t>
          </a:r>
          <a:endParaRPr lang="ja-JP" altLang="ja-JP" sz="1400">
            <a:solidFill>
              <a:schemeClr val="accent6">
                <a:lumMod val="50000"/>
              </a:schemeClr>
            </a:solidFill>
            <a:effectLst/>
            <a:latin typeface="Meiryo UI" panose="020B0604030504040204" pitchFamily="50" charset="-128"/>
            <a:ea typeface="Meiryo UI" panose="020B0604030504040204" pitchFamily="50" charset="-128"/>
          </a:endParaRPr>
        </a:p>
        <a:p>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12</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20</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21</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23</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25</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26</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行目</a:t>
          </a:r>
        </a:p>
      </xdr:txBody>
    </xdr:sp>
    <xdr:clientData/>
  </xdr:twoCellAnchor>
  <xdr:twoCellAnchor>
    <xdr:from>
      <xdr:col>15</xdr:col>
      <xdr:colOff>555172</xdr:colOff>
      <xdr:row>19</xdr:row>
      <xdr:rowOff>151343</xdr:rowOff>
    </xdr:from>
    <xdr:to>
      <xdr:col>19</xdr:col>
      <xdr:colOff>58509</xdr:colOff>
      <xdr:row>19</xdr:row>
      <xdr:rowOff>152399</xdr:rowOff>
    </xdr:to>
    <xdr:cxnSp macro="">
      <xdr:nvCxnSpPr>
        <xdr:cNvPr id="15" name="直線矢印コネクタ 14">
          <a:extLst>
            <a:ext uri="{FF2B5EF4-FFF2-40B4-BE49-F238E27FC236}">
              <a16:creationId xmlns:a16="http://schemas.microsoft.com/office/drawing/2014/main" id="{00000000-0008-0000-0B00-00000F000000}"/>
            </a:ext>
          </a:extLst>
        </xdr:cNvPr>
        <xdr:cNvCxnSpPr>
          <a:stCxn id="14" idx="1"/>
        </xdr:cNvCxnSpPr>
      </xdr:nvCxnSpPr>
      <xdr:spPr>
        <a:xfrm flipH="1">
          <a:off x="9786258" y="5234972"/>
          <a:ext cx="1375680" cy="1056"/>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568780</xdr:colOff>
      <xdr:row>19</xdr:row>
      <xdr:rowOff>151343</xdr:rowOff>
    </xdr:from>
    <xdr:to>
      <xdr:col>19</xdr:col>
      <xdr:colOff>58509</xdr:colOff>
      <xdr:row>22</xdr:row>
      <xdr:rowOff>111578</xdr:rowOff>
    </xdr:to>
    <xdr:cxnSp macro="">
      <xdr:nvCxnSpPr>
        <xdr:cNvPr id="16" name="直線矢印コネクタ 15">
          <a:extLst>
            <a:ext uri="{FF2B5EF4-FFF2-40B4-BE49-F238E27FC236}">
              <a16:creationId xmlns:a16="http://schemas.microsoft.com/office/drawing/2014/main" id="{00000000-0008-0000-0B00-000010000000}"/>
            </a:ext>
          </a:extLst>
        </xdr:cNvPr>
        <xdr:cNvCxnSpPr>
          <a:stCxn id="14" idx="1"/>
        </xdr:cNvCxnSpPr>
      </xdr:nvCxnSpPr>
      <xdr:spPr>
        <a:xfrm flipH="1">
          <a:off x="9799866" y="5234972"/>
          <a:ext cx="1362072" cy="874635"/>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576943</xdr:colOff>
      <xdr:row>19</xdr:row>
      <xdr:rowOff>151343</xdr:rowOff>
    </xdr:from>
    <xdr:to>
      <xdr:col>19</xdr:col>
      <xdr:colOff>58509</xdr:colOff>
      <xdr:row>24</xdr:row>
      <xdr:rowOff>206828</xdr:rowOff>
    </xdr:to>
    <xdr:cxnSp macro="">
      <xdr:nvCxnSpPr>
        <xdr:cNvPr id="17" name="直線矢印コネクタ 16">
          <a:extLst>
            <a:ext uri="{FF2B5EF4-FFF2-40B4-BE49-F238E27FC236}">
              <a16:creationId xmlns:a16="http://schemas.microsoft.com/office/drawing/2014/main" id="{00000000-0008-0000-0B00-000011000000}"/>
            </a:ext>
          </a:extLst>
        </xdr:cNvPr>
        <xdr:cNvCxnSpPr>
          <a:stCxn id="14" idx="1"/>
        </xdr:cNvCxnSpPr>
      </xdr:nvCxnSpPr>
      <xdr:spPr>
        <a:xfrm flipH="1">
          <a:off x="9808029" y="5234972"/>
          <a:ext cx="1353909" cy="1579485"/>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595996</xdr:colOff>
      <xdr:row>19</xdr:row>
      <xdr:rowOff>151343</xdr:rowOff>
    </xdr:from>
    <xdr:to>
      <xdr:col>19</xdr:col>
      <xdr:colOff>58509</xdr:colOff>
      <xdr:row>25</xdr:row>
      <xdr:rowOff>166007</xdr:rowOff>
    </xdr:to>
    <xdr:cxnSp macro="">
      <xdr:nvCxnSpPr>
        <xdr:cNvPr id="18" name="直線矢印コネクタ 17">
          <a:extLst>
            <a:ext uri="{FF2B5EF4-FFF2-40B4-BE49-F238E27FC236}">
              <a16:creationId xmlns:a16="http://schemas.microsoft.com/office/drawing/2014/main" id="{00000000-0008-0000-0B00-000012000000}"/>
            </a:ext>
          </a:extLst>
        </xdr:cNvPr>
        <xdr:cNvCxnSpPr>
          <a:stCxn id="14" idx="1"/>
        </xdr:cNvCxnSpPr>
      </xdr:nvCxnSpPr>
      <xdr:spPr>
        <a:xfrm flipH="1">
          <a:off x="9827082" y="5234972"/>
          <a:ext cx="1334856" cy="1843464"/>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587828</xdr:colOff>
      <xdr:row>19</xdr:row>
      <xdr:rowOff>151343</xdr:rowOff>
    </xdr:from>
    <xdr:to>
      <xdr:col>19</xdr:col>
      <xdr:colOff>58509</xdr:colOff>
      <xdr:row>20</xdr:row>
      <xdr:rowOff>206828</xdr:rowOff>
    </xdr:to>
    <xdr:cxnSp macro="">
      <xdr:nvCxnSpPr>
        <xdr:cNvPr id="19" name="直線矢印コネクタ 18">
          <a:extLst>
            <a:ext uri="{FF2B5EF4-FFF2-40B4-BE49-F238E27FC236}">
              <a16:creationId xmlns:a16="http://schemas.microsoft.com/office/drawing/2014/main" id="{00000000-0008-0000-0B00-000013000000}"/>
            </a:ext>
          </a:extLst>
        </xdr:cNvPr>
        <xdr:cNvCxnSpPr>
          <a:stCxn id="14" idx="1"/>
        </xdr:cNvCxnSpPr>
      </xdr:nvCxnSpPr>
      <xdr:spPr>
        <a:xfrm flipH="1">
          <a:off x="9818914" y="5234972"/>
          <a:ext cx="1343024" cy="360285"/>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337458</xdr:colOff>
      <xdr:row>11</xdr:row>
      <xdr:rowOff>152401</xdr:rowOff>
    </xdr:from>
    <xdr:to>
      <xdr:col>19</xdr:col>
      <xdr:colOff>58509</xdr:colOff>
      <xdr:row>19</xdr:row>
      <xdr:rowOff>151343</xdr:rowOff>
    </xdr:to>
    <xdr:cxnSp macro="">
      <xdr:nvCxnSpPr>
        <xdr:cNvPr id="20" name="直線矢印コネクタ 19">
          <a:extLst>
            <a:ext uri="{FF2B5EF4-FFF2-40B4-BE49-F238E27FC236}">
              <a16:creationId xmlns:a16="http://schemas.microsoft.com/office/drawing/2014/main" id="{00000000-0008-0000-0B00-000014000000}"/>
            </a:ext>
          </a:extLst>
        </xdr:cNvPr>
        <xdr:cNvCxnSpPr>
          <a:stCxn id="14" idx="1"/>
        </xdr:cNvCxnSpPr>
      </xdr:nvCxnSpPr>
      <xdr:spPr>
        <a:xfrm flipH="1" flipV="1">
          <a:off x="9568544" y="2797630"/>
          <a:ext cx="1593394" cy="2437342"/>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oneCellAnchor>
    <xdr:from>
      <xdr:col>10</xdr:col>
      <xdr:colOff>68035</xdr:colOff>
      <xdr:row>3</xdr:row>
      <xdr:rowOff>81643</xdr:rowOff>
    </xdr:from>
    <xdr:ext cx="2646922" cy="600421"/>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8395606" y="653143"/>
          <a:ext cx="2646922"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2024</a:t>
          </a:r>
          <a:r>
            <a:rPr kumimoji="1" lang="ja-JP" altLang="en-US" sz="1200" b="0">
              <a:solidFill>
                <a:srgbClr val="FF0000"/>
              </a:solidFill>
              <a:latin typeface="Meiryo UI" panose="020B0604030504040204" pitchFamily="50" charset="-128"/>
              <a:ea typeface="Meiryo UI" panose="020B0604030504040204" pitchFamily="50" charset="-128"/>
            </a:rPr>
            <a:t>メイン</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共計需要</a:t>
          </a:r>
          <a:r>
            <a:rPr kumimoji="1" lang="en-US" altLang="ja-JP" sz="1200" b="0">
              <a:solidFill>
                <a:srgbClr val="FF0000"/>
              </a:solidFill>
              <a:latin typeface="Meiryo UI" panose="020B0604030504040204" pitchFamily="50" charset="-128"/>
              <a:ea typeface="Meiryo UI" panose="020B0604030504040204" pitchFamily="50" charset="-128"/>
            </a:rPr>
            <a:t>_EUE</a:t>
          </a:r>
          <a:r>
            <a:rPr kumimoji="1" lang="ja-JP" altLang="en-US" sz="1200" b="0">
              <a:solidFill>
                <a:srgbClr val="FF0000"/>
              </a:solidFill>
              <a:latin typeface="Meiryo UI" panose="020B0604030504040204" pitchFamily="50" charset="-128"/>
              <a:ea typeface="Meiryo UI" panose="020B0604030504040204" pitchFamily="50" charset="-128"/>
            </a:rPr>
            <a:t>見直しあり）</a:t>
          </a:r>
        </a:p>
      </xdr:txBody>
    </xdr:sp>
    <xdr:clientData/>
  </xdr:oneCellAnchor>
  <xdr:oneCellAnchor>
    <xdr:from>
      <xdr:col>9</xdr:col>
      <xdr:colOff>664844</xdr:colOff>
      <xdr:row>19</xdr:row>
      <xdr:rowOff>124370</xdr:rowOff>
    </xdr:from>
    <xdr:ext cx="2646922" cy="600421"/>
    <xdr:sp macro="" textlink="">
      <xdr:nvSpPr>
        <xdr:cNvPr id="3" name="テキスト ボックス 2">
          <a:extLst>
            <a:ext uri="{FF2B5EF4-FFF2-40B4-BE49-F238E27FC236}">
              <a16:creationId xmlns:a16="http://schemas.microsoft.com/office/drawing/2014/main" id="{00000000-0008-0000-0C00-000003000000}"/>
            </a:ext>
          </a:extLst>
        </xdr:cNvPr>
        <xdr:cNvSpPr txBox="1"/>
      </xdr:nvSpPr>
      <xdr:spPr>
        <a:xfrm>
          <a:off x="8325665" y="3743870"/>
          <a:ext cx="2646922"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2024</a:t>
          </a:r>
          <a:r>
            <a:rPr kumimoji="1" lang="ja-JP" altLang="en-US" sz="1200" b="0">
              <a:solidFill>
                <a:srgbClr val="FF0000"/>
              </a:solidFill>
              <a:latin typeface="Meiryo UI" panose="020B0604030504040204" pitchFamily="50" charset="-128"/>
              <a:ea typeface="Meiryo UI" panose="020B0604030504040204" pitchFamily="50" charset="-128"/>
            </a:rPr>
            <a:t>メイン</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共計需要</a:t>
          </a:r>
          <a:r>
            <a:rPr kumimoji="1" lang="en-US" altLang="ja-JP" sz="1200" b="0">
              <a:solidFill>
                <a:srgbClr val="FF0000"/>
              </a:solidFill>
              <a:latin typeface="Meiryo UI" panose="020B0604030504040204" pitchFamily="50" charset="-128"/>
              <a:ea typeface="Meiryo UI" panose="020B0604030504040204" pitchFamily="50" charset="-128"/>
            </a:rPr>
            <a:t>_EUE</a:t>
          </a:r>
          <a:r>
            <a:rPr kumimoji="1" lang="ja-JP" altLang="en-US" sz="1200" b="0">
              <a:solidFill>
                <a:srgbClr val="FF0000"/>
              </a:solidFill>
              <a:latin typeface="Meiryo UI" panose="020B0604030504040204" pitchFamily="50" charset="-128"/>
              <a:ea typeface="Meiryo UI" panose="020B0604030504040204" pitchFamily="50" charset="-128"/>
            </a:rPr>
            <a:t>見直しあり）</a:t>
          </a:r>
        </a:p>
      </xdr:txBody>
    </xdr:sp>
    <xdr:clientData/>
  </xdr:oneCellAnchor>
  <xdr:oneCellAnchor>
    <xdr:from>
      <xdr:col>2</xdr:col>
      <xdr:colOff>260439</xdr:colOff>
      <xdr:row>15</xdr:row>
      <xdr:rowOff>44632</xdr:rowOff>
    </xdr:from>
    <xdr:ext cx="2646922" cy="600421"/>
    <xdr:sp macro="" textlink="">
      <xdr:nvSpPr>
        <xdr:cNvPr id="4" name="テキスト ボックス 3">
          <a:extLst>
            <a:ext uri="{FF2B5EF4-FFF2-40B4-BE49-F238E27FC236}">
              <a16:creationId xmlns:a16="http://schemas.microsoft.com/office/drawing/2014/main" id="{00000000-0008-0000-0C00-000004000000}"/>
            </a:ext>
          </a:extLst>
        </xdr:cNvPr>
        <xdr:cNvSpPr txBox="1"/>
      </xdr:nvSpPr>
      <xdr:spPr>
        <a:xfrm>
          <a:off x="3009082" y="2902132"/>
          <a:ext cx="2646922"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2024</a:t>
          </a:r>
          <a:r>
            <a:rPr kumimoji="1" lang="ja-JP" altLang="en-US" sz="1200" b="0">
              <a:solidFill>
                <a:srgbClr val="FF0000"/>
              </a:solidFill>
              <a:latin typeface="Meiryo UI" panose="020B0604030504040204" pitchFamily="50" charset="-128"/>
              <a:ea typeface="Meiryo UI" panose="020B0604030504040204" pitchFamily="50" charset="-128"/>
            </a:rPr>
            <a:t>メイン</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共計需要</a:t>
          </a:r>
          <a:r>
            <a:rPr kumimoji="1" lang="en-US" altLang="ja-JP" sz="1200" b="0">
              <a:solidFill>
                <a:srgbClr val="FF0000"/>
              </a:solidFill>
              <a:latin typeface="Meiryo UI" panose="020B0604030504040204" pitchFamily="50" charset="-128"/>
              <a:ea typeface="Meiryo UI" panose="020B0604030504040204" pitchFamily="50" charset="-128"/>
            </a:rPr>
            <a:t>_EUE</a:t>
          </a:r>
          <a:r>
            <a:rPr kumimoji="1" lang="ja-JP" altLang="en-US" sz="1200" b="0">
              <a:solidFill>
                <a:srgbClr val="FF0000"/>
              </a:solidFill>
              <a:latin typeface="Meiryo UI" panose="020B0604030504040204" pitchFamily="50" charset="-128"/>
              <a:ea typeface="Meiryo UI" panose="020B0604030504040204" pitchFamily="50" charset="-128"/>
            </a:rPr>
            <a:t>見直しあり）</a:t>
          </a:r>
        </a:p>
      </xdr:txBody>
    </xdr:sp>
    <xdr:clientData/>
  </xdr:oneCellAnchor>
  <xdr:twoCellAnchor>
    <xdr:from>
      <xdr:col>2</xdr:col>
      <xdr:colOff>235403</xdr:colOff>
      <xdr:row>80</xdr:row>
      <xdr:rowOff>27215</xdr:rowOff>
    </xdr:from>
    <xdr:to>
      <xdr:col>11</xdr:col>
      <xdr:colOff>238941</xdr:colOff>
      <xdr:row>83</xdr:row>
      <xdr:rowOff>132262</xdr:rowOff>
    </xdr:to>
    <xdr:sp macro="" textlink="">
      <xdr:nvSpPr>
        <xdr:cNvPr id="5" name="テキスト ボックス 4">
          <a:extLst>
            <a:ext uri="{FF2B5EF4-FFF2-40B4-BE49-F238E27FC236}">
              <a16:creationId xmlns:a16="http://schemas.microsoft.com/office/drawing/2014/main" id="{00000000-0008-0000-0C00-000005000000}"/>
            </a:ext>
          </a:extLst>
        </xdr:cNvPr>
        <xdr:cNvSpPr txBox="1"/>
      </xdr:nvSpPr>
      <xdr:spPr>
        <a:xfrm>
          <a:off x="2984046" y="15280822"/>
          <a:ext cx="6317252" cy="71736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2023/4/14</a:t>
          </a:r>
          <a:r>
            <a:rPr kumimoji="1" lang="ja-JP" altLang="en-US" sz="1100"/>
            <a:t>（</a:t>
          </a:r>
          <a:r>
            <a:rPr kumimoji="1" lang="en-US" altLang="ja-JP" sz="1100"/>
            <a:t>2023</a:t>
          </a:r>
          <a:r>
            <a:rPr kumimoji="1" lang="ja-JP" altLang="en-US" sz="1100"/>
            <a:t>追加</a:t>
          </a:r>
          <a:r>
            <a:rPr kumimoji="1" lang="en-US" altLang="ja-JP" sz="1100"/>
            <a:t>AX</a:t>
          </a:r>
          <a:r>
            <a:rPr kumimoji="1" lang="ja-JP" altLang="en-US" sz="1100"/>
            <a:t>時）</a:t>
          </a:r>
          <a:endParaRPr kumimoji="1" lang="en-US" altLang="ja-JP" sz="1100"/>
        </a:p>
        <a:p>
          <a:r>
            <a:rPr kumimoji="1" lang="ja-JP" altLang="en-US" sz="1100"/>
            <a:t>計算結果の調整係数が、調整係数一覧の年間調整係数と一致しないため、年間調整係数を手入力。</a:t>
          </a:r>
          <a:endParaRPr kumimoji="1" lang="en-US" altLang="ja-JP" sz="1100"/>
        </a:p>
        <a:p>
          <a:r>
            <a:rPr kumimoji="1" lang="ja-JP" altLang="en-US" sz="1100"/>
            <a:t>期待容量は、「年間調整係数</a:t>
          </a:r>
          <a:r>
            <a:rPr kumimoji="1" lang="en-US" altLang="ja-JP" sz="1100"/>
            <a:t>×</a:t>
          </a:r>
          <a:r>
            <a:rPr kumimoji="1" lang="ja-JP" altLang="en-US" sz="1100"/>
            <a:t>送電可能電力（小数点以下四捨五入）」で求める。</a:t>
          </a:r>
        </a:p>
      </xdr:txBody>
    </xdr:sp>
    <xdr:clientData/>
  </xdr:twoCellAnchor>
  <xdr:oneCellAnchor>
    <xdr:from>
      <xdr:col>10</xdr:col>
      <xdr:colOff>108857</xdr:colOff>
      <xdr:row>7</xdr:row>
      <xdr:rowOff>27214</xdr:rowOff>
    </xdr:from>
    <xdr:ext cx="2925536" cy="1108509"/>
    <xdr:sp macro="" textlink="">
      <xdr:nvSpPr>
        <xdr:cNvPr id="6" name="テキスト ボックス 5">
          <a:extLst>
            <a:ext uri="{FF2B5EF4-FFF2-40B4-BE49-F238E27FC236}">
              <a16:creationId xmlns:a16="http://schemas.microsoft.com/office/drawing/2014/main" id="{00000000-0008-0000-0C00-000006000000}"/>
            </a:ext>
          </a:extLst>
        </xdr:cNvPr>
        <xdr:cNvSpPr txBox="1"/>
      </xdr:nvSpPr>
      <xdr:spPr>
        <a:xfrm>
          <a:off x="8436428" y="1360714"/>
          <a:ext cx="2925536" cy="1108509"/>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en-US" altLang="ja-JP" sz="1200" b="0">
              <a:solidFill>
                <a:srgbClr val="FF0000"/>
              </a:solidFill>
              <a:latin typeface="Meiryo UI" panose="020B0604030504040204" pitchFamily="50" charset="-128"/>
              <a:ea typeface="Meiryo UI" panose="020B0604030504040204" pitchFamily="50" charset="-128"/>
            </a:rPr>
            <a:t>※</a:t>
          </a:r>
          <a:r>
            <a:rPr kumimoji="1" lang="ja-JP" altLang="en-US" sz="1200" b="0">
              <a:solidFill>
                <a:srgbClr val="FF0000"/>
              </a:solidFill>
              <a:latin typeface="Meiryo UI" panose="020B0604030504040204" pitchFamily="50" charset="-128"/>
              <a:ea typeface="Meiryo UI" panose="020B0604030504040204" pitchFamily="50" charset="-128"/>
            </a:rPr>
            <a:t>注意</a:t>
          </a:r>
          <a:r>
            <a:rPr kumimoji="1" lang="en-US" altLang="ja-JP" sz="1200" b="0">
              <a:solidFill>
                <a:srgbClr val="FF0000"/>
              </a:solidFill>
              <a:latin typeface="Meiryo UI" panose="020B0604030504040204" pitchFamily="50" charset="-128"/>
              <a:ea typeface="Meiryo UI" panose="020B0604030504040204" pitchFamily="50" charset="-128"/>
            </a:rPr>
            <a:t>※</a:t>
          </a:r>
        </a:p>
        <a:p>
          <a:pPr algn="l"/>
          <a:r>
            <a:rPr kumimoji="1" lang="en-US" altLang="ja-JP" sz="1200" b="0">
              <a:solidFill>
                <a:srgbClr val="FF0000"/>
              </a:solidFill>
              <a:latin typeface="Meiryo UI" panose="020B0604030504040204" pitchFamily="50" charset="-128"/>
              <a:ea typeface="Meiryo UI" panose="020B0604030504040204" pitchFamily="50" charset="-128"/>
            </a:rPr>
            <a:t>EUE</a:t>
          </a:r>
          <a:r>
            <a:rPr kumimoji="1" lang="ja-JP" altLang="en-US" sz="1200" b="0">
              <a:solidFill>
                <a:srgbClr val="FF0000"/>
              </a:solidFill>
              <a:latin typeface="Meiryo UI" panose="020B0604030504040204" pitchFamily="50" charset="-128"/>
              <a:ea typeface="Meiryo UI" panose="020B0604030504040204" pitchFamily="50" charset="-128"/>
            </a:rPr>
            <a:t>チームの資料は１月はじまりの表となっている場合があるので、貼り付け時には</a:t>
          </a:r>
          <a:r>
            <a:rPr kumimoji="1" lang="en-US" altLang="ja-JP" sz="1200" b="0">
              <a:solidFill>
                <a:srgbClr val="FF0000"/>
              </a:solidFill>
              <a:latin typeface="Meiryo UI" panose="020B0604030504040204" pitchFamily="50" charset="-128"/>
              <a:ea typeface="Meiryo UI" panose="020B0604030504040204" pitchFamily="50" charset="-128"/>
            </a:rPr>
            <a:t>1</a:t>
          </a:r>
          <a:r>
            <a:rPr kumimoji="1" lang="ja-JP" altLang="en-US" sz="1200" b="0">
              <a:solidFill>
                <a:srgbClr val="FF0000"/>
              </a:solidFill>
              <a:latin typeface="Meiryo UI" panose="020B0604030504040204" pitchFamily="50" charset="-128"/>
              <a:ea typeface="Meiryo UI" panose="020B0604030504040204" pitchFamily="50" charset="-128"/>
            </a:rPr>
            <a:t>行目が何月になっているかを確認する事。</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14</xdr:col>
      <xdr:colOff>172121</xdr:colOff>
      <xdr:row>2</xdr:row>
      <xdr:rowOff>35858</xdr:rowOff>
    </xdr:from>
    <xdr:ext cx="3925755" cy="1488142"/>
    <xdr:sp macro="" textlink="">
      <xdr:nvSpPr>
        <xdr:cNvPr id="7" name="テキスト ボックス 6">
          <a:extLst>
            <a:ext uri="{FF2B5EF4-FFF2-40B4-BE49-F238E27FC236}">
              <a16:creationId xmlns:a16="http://schemas.microsoft.com/office/drawing/2014/main" id="{00000000-0008-0000-0C00-000007000000}"/>
            </a:ext>
          </a:extLst>
        </xdr:cNvPr>
        <xdr:cNvSpPr txBox="1"/>
      </xdr:nvSpPr>
      <xdr:spPr>
        <a:xfrm>
          <a:off x="11830721" y="427744"/>
          <a:ext cx="3925755" cy="1488142"/>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2000"/>
            <a:t>本シートはまだ何も更新していない</a:t>
          </a:r>
          <a:endParaRPr kumimoji="1" lang="en-US" altLang="ja-JP" sz="2000"/>
        </a:p>
        <a:p>
          <a:r>
            <a:rPr kumimoji="1" lang="ja-JP" altLang="en-US" sz="2000"/>
            <a:t>（</a:t>
          </a:r>
          <a:r>
            <a:rPr kumimoji="1" lang="en-US" altLang="ja-JP" sz="2000"/>
            <a:t>6/11 </a:t>
          </a:r>
          <a:r>
            <a:rPr kumimoji="1" lang="ja-JP" altLang="en-US" sz="2000"/>
            <a:t>市野）</a:t>
          </a:r>
          <a:endParaRPr kumimoji="1" lang="en-US" altLang="ja-JP" sz="2000"/>
        </a:p>
        <a:p>
          <a:r>
            <a:rPr kumimoji="1" lang="ja-JP" altLang="en-US" sz="2000"/>
            <a:t>数値更新：</a:t>
          </a:r>
          <a:r>
            <a:rPr kumimoji="1" lang="en-US" altLang="ja-JP" sz="2000"/>
            <a:t>8/5</a:t>
          </a:r>
          <a:r>
            <a:rPr kumimoji="1" lang="en-US" altLang="ja-JP" sz="2000" baseline="0"/>
            <a:t> </a:t>
          </a:r>
          <a:r>
            <a:rPr kumimoji="1" lang="ja-JP" altLang="en-US" sz="2000" baseline="0"/>
            <a:t>礒崎</a:t>
          </a:r>
          <a:endParaRPr kumimoji="1" lang="en-US" altLang="ja-JP" sz="2000"/>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10</xdr:col>
      <xdr:colOff>0</xdr:colOff>
      <xdr:row>18</xdr:row>
      <xdr:rowOff>0</xdr:rowOff>
    </xdr:from>
    <xdr:ext cx="2646922" cy="600421"/>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8354786" y="3429000"/>
          <a:ext cx="2646922"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2024</a:t>
          </a:r>
          <a:r>
            <a:rPr kumimoji="1" lang="ja-JP" altLang="en-US" sz="1200" b="0">
              <a:solidFill>
                <a:srgbClr val="FF0000"/>
              </a:solidFill>
              <a:latin typeface="Meiryo UI" panose="020B0604030504040204" pitchFamily="50" charset="-128"/>
              <a:ea typeface="Meiryo UI" panose="020B0604030504040204" pitchFamily="50" charset="-128"/>
            </a:rPr>
            <a:t>メイン</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共計需要</a:t>
          </a:r>
          <a:r>
            <a:rPr kumimoji="1" lang="en-US" altLang="ja-JP" sz="1200" b="0">
              <a:solidFill>
                <a:srgbClr val="FF0000"/>
              </a:solidFill>
              <a:latin typeface="Meiryo UI" panose="020B0604030504040204" pitchFamily="50" charset="-128"/>
              <a:ea typeface="Meiryo UI" panose="020B0604030504040204" pitchFamily="50" charset="-128"/>
            </a:rPr>
            <a:t>_EUE</a:t>
          </a:r>
          <a:r>
            <a:rPr kumimoji="1" lang="ja-JP" altLang="en-US" sz="1200" b="0">
              <a:solidFill>
                <a:srgbClr val="FF0000"/>
              </a:solidFill>
              <a:latin typeface="Meiryo UI" panose="020B0604030504040204" pitchFamily="50" charset="-128"/>
              <a:ea typeface="Meiryo UI" panose="020B0604030504040204" pitchFamily="50" charset="-128"/>
            </a:rPr>
            <a:t>見直しあり）</a:t>
          </a:r>
        </a:p>
      </xdr:txBody>
    </xdr:sp>
    <xdr:clientData/>
  </xdr:oneCellAnchor>
  <xdr:twoCellAnchor>
    <xdr:from>
      <xdr:col>2</xdr:col>
      <xdr:colOff>204108</xdr:colOff>
      <xdr:row>79</xdr:row>
      <xdr:rowOff>149678</xdr:rowOff>
    </xdr:from>
    <xdr:to>
      <xdr:col>11</xdr:col>
      <xdr:colOff>166824</xdr:colOff>
      <xdr:row>83</xdr:row>
      <xdr:rowOff>58238</xdr:rowOff>
    </xdr:to>
    <xdr:sp macro="" textlink="">
      <xdr:nvSpPr>
        <xdr:cNvPr id="3" name="テキスト ボックス 2">
          <a:extLst>
            <a:ext uri="{FF2B5EF4-FFF2-40B4-BE49-F238E27FC236}">
              <a16:creationId xmlns:a16="http://schemas.microsoft.com/office/drawing/2014/main" id="{00000000-0008-0000-0D00-000003000000}"/>
            </a:ext>
          </a:extLst>
        </xdr:cNvPr>
        <xdr:cNvSpPr txBox="1"/>
      </xdr:nvSpPr>
      <xdr:spPr>
        <a:xfrm>
          <a:off x="2979965" y="15199178"/>
          <a:ext cx="6317252" cy="72498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2023/4/14</a:t>
          </a:r>
          <a:r>
            <a:rPr kumimoji="1" lang="ja-JP" altLang="en-US" sz="1100"/>
            <a:t>（</a:t>
          </a:r>
          <a:r>
            <a:rPr kumimoji="1" lang="en-US" altLang="ja-JP" sz="1100"/>
            <a:t>2023</a:t>
          </a:r>
          <a:r>
            <a:rPr kumimoji="1" lang="ja-JP" altLang="en-US" sz="1100"/>
            <a:t>追加</a:t>
          </a:r>
          <a:r>
            <a:rPr kumimoji="1" lang="en-US" altLang="ja-JP" sz="1100"/>
            <a:t>AX</a:t>
          </a:r>
          <a:r>
            <a:rPr kumimoji="1" lang="ja-JP" altLang="en-US" sz="1100"/>
            <a:t>時）</a:t>
          </a:r>
          <a:endParaRPr kumimoji="1" lang="en-US" altLang="ja-JP" sz="1100"/>
        </a:p>
        <a:p>
          <a:r>
            <a:rPr kumimoji="1" lang="ja-JP" altLang="en-US" sz="1100"/>
            <a:t>計算結果の調整係数が、調整係数一覧の年間調整係数と一致しないため、年間調整係数を手入力。</a:t>
          </a:r>
          <a:endParaRPr kumimoji="1" lang="en-US" altLang="ja-JP" sz="1100"/>
        </a:p>
        <a:p>
          <a:r>
            <a:rPr kumimoji="1" lang="ja-JP" altLang="en-US" sz="1100"/>
            <a:t>期待容量は、「年間調整係数</a:t>
          </a:r>
          <a:r>
            <a:rPr kumimoji="1" lang="en-US" altLang="ja-JP" sz="1100"/>
            <a:t>×</a:t>
          </a:r>
          <a:r>
            <a:rPr kumimoji="1" lang="ja-JP" altLang="en-US" sz="1100"/>
            <a:t>送電可能電力（小数点以下四捨五入）」で求める。</a:t>
          </a:r>
        </a:p>
      </xdr:txBody>
    </xdr:sp>
    <xdr:clientData/>
  </xdr:twoCellAnchor>
  <xdr:oneCellAnchor>
    <xdr:from>
      <xdr:col>12</xdr:col>
      <xdr:colOff>95251</xdr:colOff>
      <xdr:row>5</xdr:row>
      <xdr:rowOff>108857</xdr:rowOff>
    </xdr:from>
    <xdr:ext cx="3925755" cy="1370320"/>
    <xdr:sp macro="" textlink="">
      <xdr:nvSpPr>
        <xdr:cNvPr id="4" name="テキスト ボックス 3">
          <a:extLst>
            <a:ext uri="{FF2B5EF4-FFF2-40B4-BE49-F238E27FC236}">
              <a16:creationId xmlns:a16="http://schemas.microsoft.com/office/drawing/2014/main" id="{00000000-0008-0000-0D00-000004000000}"/>
            </a:ext>
          </a:extLst>
        </xdr:cNvPr>
        <xdr:cNvSpPr txBox="1"/>
      </xdr:nvSpPr>
      <xdr:spPr>
        <a:xfrm>
          <a:off x="9956427" y="1050151"/>
          <a:ext cx="3925755" cy="1370320"/>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2000"/>
            <a:t>本シートはまだ何も更新していない</a:t>
          </a:r>
          <a:endParaRPr kumimoji="1" lang="en-US" altLang="ja-JP" sz="2000"/>
        </a:p>
        <a:p>
          <a:r>
            <a:rPr kumimoji="1" lang="ja-JP" altLang="en-US" sz="2000"/>
            <a:t>（</a:t>
          </a:r>
          <a:r>
            <a:rPr kumimoji="1" lang="en-US" altLang="ja-JP" sz="2000"/>
            <a:t>6/11 </a:t>
          </a:r>
          <a:r>
            <a:rPr kumimoji="1" lang="ja-JP" altLang="en-US" sz="2000"/>
            <a:t>市野）</a:t>
          </a:r>
          <a:endParaRPr kumimoji="1" lang="en-US" altLang="ja-JP" sz="2000"/>
        </a:p>
        <a:p>
          <a:r>
            <a:rPr kumimoji="1" lang="en-US" altLang="ja-JP" sz="2000"/>
            <a:t>8/5</a:t>
          </a:r>
          <a:r>
            <a:rPr kumimoji="1" lang="ja-JP" altLang="en-US" sz="2000"/>
            <a:t>：数値更新　礒崎</a:t>
          </a:r>
          <a:endParaRPr kumimoji="1" lang="en-US" altLang="ja-JP" sz="2000"/>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10</xdr:col>
      <xdr:colOff>0</xdr:colOff>
      <xdr:row>19</xdr:row>
      <xdr:rowOff>0</xdr:rowOff>
    </xdr:from>
    <xdr:ext cx="2646922" cy="600421"/>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8586107" y="3619500"/>
          <a:ext cx="2646922"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2024</a:t>
          </a:r>
          <a:r>
            <a:rPr kumimoji="1" lang="ja-JP" altLang="en-US" sz="1200" b="0">
              <a:solidFill>
                <a:srgbClr val="FF0000"/>
              </a:solidFill>
              <a:latin typeface="Meiryo UI" panose="020B0604030504040204" pitchFamily="50" charset="-128"/>
              <a:ea typeface="Meiryo UI" panose="020B0604030504040204" pitchFamily="50" charset="-128"/>
            </a:rPr>
            <a:t>メイン</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共計需要</a:t>
          </a:r>
          <a:r>
            <a:rPr kumimoji="1" lang="en-US" altLang="ja-JP" sz="1200" b="0">
              <a:solidFill>
                <a:srgbClr val="FF0000"/>
              </a:solidFill>
              <a:latin typeface="Meiryo UI" panose="020B0604030504040204" pitchFamily="50" charset="-128"/>
              <a:ea typeface="Meiryo UI" panose="020B0604030504040204" pitchFamily="50" charset="-128"/>
            </a:rPr>
            <a:t>_EUE</a:t>
          </a:r>
          <a:r>
            <a:rPr kumimoji="1" lang="ja-JP" altLang="en-US" sz="1200" b="0">
              <a:solidFill>
                <a:srgbClr val="FF0000"/>
              </a:solidFill>
              <a:latin typeface="Meiryo UI" panose="020B0604030504040204" pitchFamily="50" charset="-128"/>
              <a:ea typeface="Meiryo UI" panose="020B0604030504040204" pitchFamily="50" charset="-128"/>
            </a:rPr>
            <a:t>見直しあり）</a:t>
          </a:r>
        </a:p>
      </xdr:txBody>
    </xdr:sp>
    <xdr:clientData/>
  </xdr:oneCellAnchor>
  <xdr:twoCellAnchor>
    <xdr:from>
      <xdr:col>2</xdr:col>
      <xdr:colOff>108857</xdr:colOff>
      <xdr:row>79</xdr:row>
      <xdr:rowOff>190500</xdr:rowOff>
    </xdr:from>
    <xdr:to>
      <xdr:col>10</xdr:col>
      <xdr:colOff>850991</xdr:colOff>
      <xdr:row>83</xdr:row>
      <xdr:rowOff>97155</xdr:rowOff>
    </xdr:to>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3116036" y="15240000"/>
          <a:ext cx="6321062" cy="72308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2023/4/14</a:t>
          </a:r>
          <a:r>
            <a:rPr kumimoji="1" lang="ja-JP" altLang="en-US" sz="1100"/>
            <a:t>（</a:t>
          </a:r>
          <a:r>
            <a:rPr kumimoji="1" lang="en-US" altLang="ja-JP" sz="1100"/>
            <a:t>2023</a:t>
          </a:r>
          <a:r>
            <a:rPr kumimoji="1" lang="ja-JP" altLang="en-US" sz="1100"/>
            <a:t>追加</a:t>
          </a:r>
          <a:r>
            <a:rPr kumimoji="1" lang="en-US" altLang="ja-JP" sz="1100"/>
            <a:t>AX</a:t>
          </a:r>
          <a:r>
            <a:rPr kumimoji="1" lang="ja-JP" altLang="en-US" sz="1100"/>
            <a:t>時）</a:t>
          </a:r>
          <a:endParaRPr kumimoji="1" lang="en-US" altLang="ja-JP" sz="1100"/>
        </a:p>
        <a:p>
          <a:r>
            <a:rPr kumimoji="1" lang="ja-JP" altLang="en-US" sz="1100"/>
            <a:t>計算結果の調整係数が、調整係数一覧の年間調整係数と一致しないため、年間調整係数を手入力。</a:t>
          </a:r>
          <a:endParaRPr kumimoji="1" lang="en-US" altLang="ja-JP" sz="1100"/>
        </a:p>
        <a:p>
          <a:r>
            <a:rPr kumimoji="1" lang="ja-JP" altLang="en-US" sz="1100"/>
            <a:t>期待容量は、「年間調整係数</a:t>
          </a:r>
          <a:r>
            <a:rPr kumimoji="1" lang="en-US" altLang="ja-JP" sz="1100"/>
            <a:t>×</a:t>
          </a:r>
          <a:r>
            <a:rPr kumimoji="1" lang="ja-JP" altLang="en-US" sz="1100"/>
            <a:t>送電可能電力（小数点以下四捨五入）」で求める。</a:t>
          </a:r>
        </a:p>
      </xdr:txBody>
    </xdr:sp>
    <xdr:clientData/>
  </xdr:twoCellAnchor>
  <xdr:oneCellAnchor>
    <xdr:from>
      <xdr:col>11</xdr:col>
      <xdr:colOff>394607</xdr:colOff>
      <xdr:row>4</xdr:row>
      <xdr:rowOff>54429</xdr:rowOff>
    </xdr:from>
    <xdr:ext cx="3925755" cy="1915886"/>
    <xdr:sp macro="" textlink="">
      <xdr:nvSpPr>
        <xdr:cNvPr id="4" name="テキスト ボックス 3">
          <a:extLst>
            <a:ext uri="{FF2B5EF4-FFF2-40B4-BE49-F238E27FC236}">
              <a16:creationId xmlns:a16="http://schemas.microsoft.com/office/drawing/2014/main" id="{00000000-0008-0000-0E00-000004000000}"/>
            </a:ext>
          </a:extLst>
        </xdr:cNvPr>
        <xdr:cNvSpPr txBox="1"/>
      </xdr:nvSpPr>
      <xdr:spPr>
        <a:xfrm>
          <a:off x="10115550" y="838200"/>
          <a:ext cx="3925755" cy="1915886"/>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2000"/>
            <a:t>本シートはまだ何も更新していない</a:t>
          </a:r>
          <a:endParaRPr kumimoji="1" lang="en-US" altLang="ja-JP" sz="2000"/>
        </a:p>
        <a:p>
          <a:r>
            <a:rPr kumimoji="1" lang="ja-JP" altLang="en-US" sz="2000"/>
            <a:t>（</a:t>
          </a:r>
          <a:r>
            <a:rPr kumimoji="1" lang="en-US" altLang="ja-JP" sz="2000"/>
            <a:t>6/11 </a:t>
          </a:r>
          <a:r>
            <a:rPr kumimoji="1" lang="ja-JP" altLang="en-US" sz="2000"/>
            <a:t>市野）</a:t>
          </a:r>
          <a:endParaRPr kumimoji="1" lang="en-US" altLang="ja-JP" sz="2000"/>
        </a:p>
        <a:p>
          <a:r>
            <a:rPr kumimoji="1" lang="en-US" altLang="ja-JP" sz="2000"/>
            <a:t>8/5:</a:t>
          </a:r>
          <a:r>
            <a:rPr kumimoji="1" lang="ja-JP" altLang="en-US" sz="2000"/>
            <a:t>数値更新　礒崎</a:t>
          </a:r>
          <a:endParaRPr kumimoji="1" lang="en-US" altLang="ja-JP" sz="2000"/>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11</xdr:col>
      <xdr:colOff>244928</xdr:colOff>
      <xdr:row>4</xdr:row>
      <xdr:rowOff>122465</xdr:rowOff>
    </xdr:from>
    <xdr:ext cx="3925755" cy="1434194"/>
    <xdr:sp macro="" textlink="">
      <xdr:nvSpPr>
        <xdr:cNvPr id="2" name="テキスト ボックス 1">
          <a:extLst>
            <a:ext uri="{FF2B5EF4-FFF2-40B4-BE49-F238E27FC236}">
              <a16:creationId xmlns:a16="http://schemas.microsoft.com/office/drawing/2014/main" id="{00000000-0008-0000-0F00-000002000000}"/>
            </a:ext>
          </a:extLst>
        </xdr:cNvPr>
        <xdr:cNvSpPr txBox="1"/>
      </xdr:nvSpPr>
      <xdr:spPr>
        <a:xfrm>
          <a:off x="9399814" y="906236"/>
          <a:ext cx="3925755" cy="1434194"/>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2000"/>
            <a:t>本シートはまだ何も更新していない</a:t>
          </a:r>
          <a:endParaRPr kumimoji="1" lang="en-US" altLang="ja-JP" sz="2000"/>
        </a:p>
        <a:p>
          <a:r>
            <a:rPr kumimoji="1" lang="ja-JP" altLang="en-US" sz="2000"/>
            <a:t>（</a:t>
          </a:r>
          <a:r>
            <a:rPr kumimoji="1" lang="en-US" altLang="ja-JP" sz="2000"/>
            <a:t>6/11 </a:t>
          </a:r>
          <a:r>
            <a:rPr kumimoji="1" lang="ja-JP" altLang="en-US" sz="2000"/>
            <a:t>市野）</a:t>
          </a:r>
          <a:endParaRPr kumimoji="1" lang="en-US" altLang="ja-JP" sz="2000"/>
        </a:p>
        <a:p>
          <a:r>
            <a:rPr kumimoji="1" lang="en-US" altLang="ja-JP" sz="2000"/>
            <a:t>8/5 </a:t>
          </a:r>
          <a:r>
            <a:rPr kumimoji="1" lang="ja-JP" altLang="en-US" sz="2000"/>
            <a:t>数値更新　礒崎</a:t>
          </a:r>
          <a:endParaRPr kumimoji="1" lang="en-US" altLang="ja-JP" sz="2000"/>
        </a:p>
      </xdr:txBody>
    </xdr:sp>
    <xdr:clientData/>
  </xdr:oneCellAnchor>
</xdr:wsDr>
</file>

<file path=xl/drawings/drawing16.xml><?xml version="1.0" encoding="utf-8"?>
<xdr:wsDr xmlns:xdr="http://schemas.openxmlformats.org/drawingml/2006/spreadsheetDrawing" xmlns:a="http://schemas.openxmlformats.org/drawingml/2006/main">
  <xdr:oneCellAnchor>
    <xdr:from>
      <xdr:col>11</xdr:col>
      <xdr:colOff>0</xdr:colOff>
      <xdr:row>5</xdr:row>
      <xdr:rowOff>40820</xdr:rowOff>
    </xdr:from>
    <xdr:ext cx="3925755" cy="1864179"/>
    <xdr:sp macro="" textlink="">
      <xdr:nvSpPr>
        <xdr:cNvPr id="2" name="テキスト ボックス 1">
          <a:extLst>
            <a:ext uri="{FF2B5EF4-FFF2-40B4-BE49-F238E27FC236}">
              <a16:creationId xmlns:a16="http://schemas.microsoft.com/office/drawing/2014/main" id="{00000000-0008-0000-1000-000002000000}"/>
            </a:ext>
          </a:extLst>
        </xdr:cNvPr>
        <xdr:cNvSpPr txBox="1"/>
      </xdr:nvSpPr>
      <xdr:spPr>
        <a:xfrm>
          <a:off x="9144000" y="1020534"/>
          <a:ext cx="3925755" cy="1864179"/>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2000"/>
            <a:t>本シートはまだ何も更新していない</a:t>
          </a:r>
          <a:endParaRPr kumimoji="1" lang="en-US" altLang="ja-JP" sz="2000"/>
        </a:p>
        <a:p>
          <a:r>
            <a:rPr kumimoji="1" lang="ja-JP" altLang="en-US" sz="2000"/>
            <a:t>（</a:t>
          </a:r>
          <a:r>
            <a:rPr kumimoji="1" lang="en-US" altLang="ja-JP" sz="2000"/>
            <a:t>6/11 </a:t>
          </a:r>
          <a:r>
            <a:rPr kumimoji="1" lang="ja-JP" altLang="en-US" sz="2000"/>
            <a:t>市野）</a:t>
          </a:r>
          <a:endParaRPr kumimoji="1" lang="en-US" altLang="ja-JP" sz="2000"/>
        </a:p>
        <a:p>
          <a:r>
            <a:rPr kumimoji="1" lang="en-US" altLang="ja-JP" sz="2000"/>
            <a:t>8/5</a:t>
          </a:r>
          <a:r>
            <a:rPr kumimoji="1" lang="ja-JP" altLang="en-US" sz="2000"/>
            <a:t>：数値更新　礒崎</a:t>
          </a:r>
          <a:endParaRPr kumimoji="1" lang="en-US" altLang="ja-JP" sz="2000"/>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11</xdr:col>
      <xdr:colOff>272143</xdr:colOff>
      <xdr:row>5</xdr:row>
      <xdr:rowOff>149677</xdr:rowOff>
    </xdr:from>
    <xdr:ext cx="3925755" cy="1592037"/>
    <xdr:sp macro="" textlink="">
      <xdr:nvSpPr>
        <xdr:cNvPr id="2" name="テキスト ボックス 1">
          <a:extLst>
            <a:ext uri="{FF2B5EF4-FFF2-40B4-BE49-F238E27FC236}">
              <a16:creationId xmlns:a16="http://schemas.microsoft.com/office/drawing/2014/main" id="{00000000-0008-0000-1100-000002000000}"/>
            </a:ext>
          </a:extLst>
        </xdr:cNvPr>
        <xdr:cNvSpPr txBox="1"/>
      </xdr:nvSpPr>
      <xdr:spPr>
        <a:xfrm>
          <a:off x="9427029" y="1129391"/>
          <a:ext cx="3925755" cy="1592037"/>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2000"/>
            <a:t>本シートはまだ何も更新していない</a:t>
          </a:r>
          <a:endParaRPr kumimoji="1" lang="en-US" altLang="ja-JP" sz="2000"/>
        </a:p>
        <a:p>
          <a:r>
            <a:rPr kumimoji="1" lang="ja-JP" altLang="en-US" sz="2000"/>
            <a:t>（</a:t>
          </a:r>
          <a:r>
            <a:rPr kumimoji="1" lang="en-US" altLang="ja-JP" sz="2000"/>
            <a:t>6/11 </a:t>
          </a:r>
          <a:r>
            <a:rPr kumimoji="1" lang="ja-JP" altLang="en-US" sz="2000"/>
            <a:t>市野）</a:t>
          </a:r>
          <a:endParaRPr kumimoji="1" lang="en-US" altLang="ja-JP" sz="2000"/>
        </a:p>
        <a:p>
          <a:r>
            <a:rPr kumimoji="1" lang="en-US" altLang="ja-JP" sz="2000"/>
            <a:t>8/5</a:t>
          </a:r>
          <a:r>
            <a:rPr kumimoji="1" lang="ja-JP" altLang="en-US" sz="2000"/>
            <a:t>：数値更新　礒崎</a:t>
          </a:r>
          <a:endParaRPr kumimoji="1" lang="en-US" altLang="ja-JP" sz="20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338058</xdr:colOff>
      <xdr:row>0</xdr:row>
      <xdr:rowOff>0</xdr:rowOff>
    </xdr:from>
    <xdr:ext cx="3501920" cy="473463"/>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869487" y="0"/>
          <a:ext cx="3501920"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2028</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17</xdr:col>
      <xdr:colOff>155090</xdr:colOff>
      <xdr:row>21</xdr:row>
      <xdr:rowOff>291349</xdr:rowOff>
    </xdr:from>
    <xdr:to>
      <xdr:col>23</xdr:col>
      <xdr:colOff>449035</xdr:colOff>
      <xdr:row>28</xdr:row>
      <xdr:rowOff>129540</xdr:rowOff>
    </xdr:to>
    <xdr:sp macro="" textlink="">
      <xdr:nvSpPr>
        <xdr:cNvPr id="10" name="角丸四角形吹き出し 9">
          <a:extLst>
            <a:ext uri="{FF2B5EF4-FFF2-40B4-BE49-F238E27FC236}">
              <a16:creationId xmlns:a16="http://schemas.microsoft.com/office/drawing/2014/main" id="{00000000-0008-0000-0100-00000A000000}"/>
            </a:ext>
          </a:extLst>
        </xdr:cNvPr>
        <xdr:cNvSpPr/>
      </xdr:nvSpPr>
      <xdr:spPr>
        <a:xfrm>
          <a:off x="11639519" y="5897492"/>
          <a:ext cx="3641302" cy="1743191"/>
        </a:xfrm>
        <a:prstGeom prst="wedgeRoundRectCallout">
          <a:avLst>
            <a:gd name="adj1" fmla="val -71394"/>
            <a:gd name="adj2" fmla="val -3560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b="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入力不要です（エラー表示は無視してください）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b="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送電可能電力以下の整数値で入力</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n-cs"/>
            </a:rPr>
            <a:t>小数以下は四捨五入して応札容量を計算します</a:t>
          </a:r>
          <a:endParaRPr kumimoji="1" lang="ja-JP" altLang="en-US" sz="1100" b="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53341</xdr:colOff>
      <xdr:row>14</xdr:row>
      <xdr:rowOff>83820</xdr:rowOff>
    </xdr:from>
    <xdr:to>
      <xdr:col>21</xdr:col>
      <xdr:colOff>114301</xdr:colOff>
      <xdr:row>17</xdr:row>
      <xdr:rowOff>231322</xdr:rowOff>
    </xdr:to>
    <xdr:sp macro="" textlink="">
      <xdr:nvSpPr>
        <xdr:cNvPr id="6" name="角丸四角形吹き出し 8">
          <a:extLst>
            <a:ext uri="{FF2B5EF4-FFF2-40B4-BE49-F238E27FC236}">
              <a16:creationId xmlns:a16="http://schemas.microsoft.com/office/drawing/2014/main" id="{00000000-0008-0000-0100-000006000000}"/>
            </a:ext>
          </a:extLst>
        </xdr:cNvPr>
        <xdr:cNvSpPr/>
      </xdr:nvSpPr>
      <xdr:spPr>
        <a:xfrm>
          <a:off x="11537770" y="3594463"/>
          <a:ext cx="2047602" cy="1045573"/>
        </a:xfrm>
        <a:prstGeom prst="wedgeRoundRectCallout">
          <a:avLst>
            <a:gd name="adj1" fmla="val -81534"/>
            <a:gd name="adj2" fmla="val -12955"/>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送電可能電力、及び</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「合計」シートのエリア名を</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入力することで表示されます</a:t>
          </a: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10</xdr:col>
      <xdr:colOff>734786</xdr:colOff>
      <xdr:row>12</xdr:row>
      <xdr:rowOff>27214</xdr:rowOff>
    </xdr:from>
    <xdr:to>
      <xdr:col>15</xdr:col>
      <xdr:colOff>356989</xdr:colOff>
      <xdr:row>15</xdr:row>
      <xdr:rowOff>164886</xdr:rowOff>
    </xdr:to>
    <xdr:sp macro="" textlink="">
      <xdr:nvSpPr>
        <xdr:cNvPr id="7" name="角丸四角形吹き出し 8">
          <a:extLst>
            <a:ext uri="{FF2B5EF4-FFF2-40B4-BE49-F238E27FC236}">
              <a16:creationId xmlns:a16="http://schemas.microsoft.com/office/drawing/2014/main" id="{00000000-0008-0000-0100-000007000000}"/>
            </a:ext>
          </a:extLst>
        </xdr:cNvPr>
        <xdr:cNvSpPr/>
      </xdr:nvSpPr>
      <xdr:spPr>
        <a:xfrm>
          <a:off x="7130143" y="2939143"/>
          <a:ext cx="3500239" cy="1035743"/>
        </a:xfrm>
        <a:prstGeom prst="wedgeRoundRectCallout">
          <a:avLst>
            <a:gd name="adj1" fmla="val -60219"/>
            <a:gd name="adj2" fmla="val 20453"/>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設備容量以下の整数値で入力</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n-cs"/>
            </a:rPr>
            <a:t>小数以下は四捨五入して期待容量を計算します</a:t>
          </a:r>
          <a:endParaRPr kumimoji="1" lang="ja-JP" altLang="en-US" sz="1100" b="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871391"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2028</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17</xdr:col>
      <xdr:colOff>82187</xdr:colOff>
      <xdr:row>14</xdr:row>
      <xdr:rowOff>44631</xdr:rowOff>
    </xdr:from>
    <xdr:to>
      <xdr:col>21</xdr:col>
      <xdr:colOff>143147</xdr:colOff>
      <xdr:row>17</xdr:row>
      <xdr:rowOff>108857</xdr:rowOff>
    </xdr:to>
    <xdr:sp macro="" textlink="">
      <xdr:nvSpPr>
        <xdr:cNvPr id="5" name="角丸四角形吹き出し 8">
          <a:extLst>
            <a:ext uri="{FF2B5EF4-FFF2-40B4-BE49-F238E27FC236}">
              <a16:creationId xmlns:a16="http://schemas.microsoft.com/office/drawing/2014/main" id="{00000000-0008-0000-0200-000005000000}"/>
            </a:ext>
          </a:extLst>
        </xdr:cNvPr>
        <xdr:cNvSpPr/>
      </xdr:nvSpPr>
      <xdr:spPr>
        <a:xfrm>
          <a:off x="11566616" y="3555274"/>
          <a:ext cx="2047602" cy="962297"/>
        </a:xfrm>
        <a:prstGeom prst="wedgeRoundRectCallout">
          <a:avLst>
            <a:gd name="adj1" fmla="val -81534"/>
            <a:gd name="adj2" fmla="val -5935"/>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送電可能電力、及び</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「合計」シートのエリア名を</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入力することで表示されます</a:t>
          </a: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10</xdr:col>
      <xdr:colOff>721179</xdr:colOff>
      <xdr:row>12</xdr:row>
      <xdr:rowOff>-1</xdr:rowOff>
    </xdr:from>
    <xdr:to>
      <xdr:col>15</xdr:col>
      <xdr:colOff>343382</xdr:colOff>
      <xdr:row>15</xdr:row>
      <xdr:rowOff>137671</xdr:rowOff>
    </xdr:to>
    <xdr:sp macro="" textlink="">
      <xdr:nvSpPr>
        <xdr:cNvPr id="7" name="角丸四角形吹き出し 8">
          <a:extLst>
            <a:ext uri="{FF2B5EF4-FFF2-40B4-BE49-F238E27FC236}">
              <a16:creationId xmlns:a16="http://schemas.microsoft.com/office/drawing/2014/main" id="{00000000-0008-0000-0200-000007000000}"/>
            </a:ext>
          </a:extLst>
        </xdr:cNvPr>
        <xdr:cNvSpPr/>
      </xdr:nvSpPr>
      <xdr:spPr>
        <a:xfrm>
          <a:off x="7116536" y="2911928"/>
          <a:ext cx="3500239" cy="1035743"/>
        </a:xfrm>
        <a:prstGeom prst="wedgeRoundRectCallout">
          <a:avLst>
            <a:gd name="adj1" fmla="val -60219"/>
            <a:gd name="adj2" fmla="val 20453"/>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設備容量以下の整数値で入力</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n-cs"/>
            </a:rPr>
            <a:t>小数以下は四捨五入して期待容量を計算します</a:t>
          </a:r>
          <a:endParaRPr kumimoji="1" lang="ja-JP" altLang="en-US" sz="1100" b="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163286</xdr:colOff>
      <xdr:row>21</xdr:row>
      <xdr:rowOff>231321</xdr:rowOff>
    </xdr:from>
    <xdr:to>
      <xdr:col>23</xdr:col>
      <xdr:colOff>438021</xdr:colOff>
      <xdr:row>28</xdr:row>
      <xdr:rowOff>80718</xdr:rowOff>
    </xdr:to>
    <xdr:sp macro="" textlink="">
      <xdr:nvSpPr>
        <xdr:cNvPr id="8" name="角丸四角形吹き出し 9">
          <a:extLst>
            <a:ext uri="{FF2B5EF4-FFF2-40B4-BE49-F238E27FC236}">
              <a16:creationId xmlns:a16="http://schemas.microsoft.com/office/drawing/2014/main" id="{00000000-0008-0000-0200-000008000000}"/>
            </a:ext>
          </a:extLst>
        </xdr:cNvPr>
        <xdr:cNvSpPr/>
      </xdr:nvSpPr>
      <xdr:spPr>
        <a:xfrm>
          <a:off x="11647715" y="5837464"/>
          <a:ext cx="3622092" cy="1754397"/>
        </a:xfrm>
        <a:prstGeom prst="wedgeRoundRectCallout">
          <a:avLst>
            <a:gd name="adj1" fmla="val -71394"/>
            <a:gd name="adj2" fmla="val -3560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b="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入力不要です（エラー表示は無視してください）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b="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送電可能電力以下の整数値で入力</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n-cs"/>
            </a:rPr>
            <a:t>小数以下は四捨五入して応札容量を計算します</a:t>
          </a:r>
          <a:endParaRPr kumimoji="1" lang="ja-JP" altLang="en-US" sz="1100" b="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6871391"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2028</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17</xdr:col>
      <xdr:colOff>60960</xdr:colOff>
      <xdr:row>14</xdr:row>
      <xdr:rowOff>106680</xdr:rowOff>
    </xdr:from>
    <xdr:to>
      <xdr:col>21</xdr:col>
      <xdr:colOff>121920</xdr:colOff>
      <xdr:row>17</xdr:row>
      <xdr:rowOff>258536</xdr:rowOff>
    </xdr:to>
    <xdr:sp macro="" textlink="">
      <xdr:nvSpPr>
        <xdr:cNvPr id="5" name="角丸四角形吹き出し 8">
          <a:extLst>
            <a:ext uri="{FF2B5EF4-FFF2-40B4-BE49-F238E27FC236}">
              <a16:creationId xmlns:a16="http://schemas.microsoft.com/office/drawing/2014/main" id="{00000000-0008-0000-0300-000005000000}"/>
            </a:ext>
          </a:extLst>
        </xdr:cNvPr>
        <xdr:cNvSpPr/>
      </xdr:nvSpPr>
      <xdr:spPr>
        <a:xfrm>
          <a:off x="11545389" y="3617323"/>
          <a:ext cx="2047602" cy="1049927"/>
        </a:xfrm>
        <a:prstGeom prst="wedgeRoundRectCallout">
          <a:avLst>
            <a:gd name="adj1" fmla="val -79540"/>
            <a:gd name="adj2" fmla="val -1418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送電可能電力、及び</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「合計」シートのエリア名を</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入力することで表示されます</a:t>
          </a: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10</xdr:col>
      <xdr:colOff>680358</xdr:colOff>
      <xdr:row>12</xdr:row>
      <xdr:rowOff>13606</xdr:rowOff>
    </xdr:from>
    <xdr:to>
      <xdr:col>15</xdr:col>
      <xdr:colOff>302561</xdr:colOff>
      <xdr:row>15</xdr:row>
      <xdr:rowOff>151278</xdr:rowOff>
    </xdr:to>
    <xdr:sp macro="" textlink="">
      <xdr:nvSpPr>
        <xdr:cNvPr id="8" name="角丸四角形吹き出し 8">
          <a:extLst>
            <a:ext uri="{FF2B5EF4-FFF2-40B4-BE49-F238E27FC236}">
              <a16:creationId xmlns:a16="http://schemas.microsoft.com/office/drawing/2014/main" id="{00000000-0008-0000-0300-000008000000}"/>
            </a:ext>
          </a:extLst>
        </xdr:cNvPr>
        <xdr:cNvSpPr/>
      </xdr:nvSpPr>
      <xdr:spPr>
        <a:xfrm>
          <a:off x="7075715" y="2925535"/>
          <a:ext cx="3500239" cy="1035743"/>
        </a:xfrm>
        <a:prstGeom prst="wedgeRoundRectCallout">
          <a:avLst>
            <a:gd name="adj1" fmla="val -60219"/>
            <a:gd name="adj2" fmla="val 20453"/>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設備容量以下の整数値で入力</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n-cs"/>
            </a:rPr>
            <a:t>小数以下は四捨五入して期待容量を計算します</a:t>
          </a:r>
          <a:endParaRPr kumimoji="1" lang="ja-JP" altLang="en-US" sz="1100" b="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217714</xdr:colOff>
      <xdr:row>21</xdr:row>
      <xdr:rowOff>258535</xdr:rowOff>
    </xdr:from>
    <xdr:to>
      <xdr:col>23</xdr:col>
      <xdr:colOff>492449</xdr:colOff>
      <xdr:row>28</xdr:row>
      <xdr:rowOff>107932</xdr:rowOff>
    </xdr:to>
    <xdr:sp macro="" textlink="">
      <xdr:nvSpPr>
        <xdr:cNvPr id="9" name="角丸四角形吹き出し 9">
          <a:extLst>
            <a:ext uri="{FF2B5EF4-FFF2-40B4-BE49-F238E27FC236}">
              <a16:creationId xmlns:a16="http://schemas.microsoft.com/office/drawing/2014/main" id="{00000000-0008-0000-0300-000009000000}"/>
            </a:ext>
          </a:extLst>
        </xdr:cNvPr>
        <xdr:cNvSpPr/>
      </xdr:nvSpPr>
      <xdr:spPr>
        <a:xfrm>
          <a:off x="11702143" y="5864678"/>
          <a:ext cx="3622092" cy="1754397"/>
        </a:xfrm>
        <a:prstGeom prst="wedgeRoundRectCallout">
          <a:avLst>
            <a:gd name="adj1" fmla="val -71394"/>
            <a:gd name="adj2" fmla="val -3560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b="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入力不要です（エラー表示は無視してください）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b="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送電可能電力以下の整数値で入力</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n-cs"/>
            </a:rPr>
            <a:t>小数以下は四捨五入して</a:t>
          </a:r>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n-cs"/>
            </a:rPr>
            <a:t>応札</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n-cs"/>
            </a:rPr>
            <a:t>容量を計算します</a:t>
          </a:r>
          <a:endParaRPr kumimoji="1" lang="ja-JP" altLang="en-US" sz="1100" b="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6871391"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2028</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99060</xdr:colOff>
          <xdr:row>9</xdr:row>
          <xdr:rowOff>60960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850580"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2028</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6871391"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2028</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6871391"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2028</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16</xdr:col>
      <xdr:colOff>163286</xdr:colOff>
      <xdr:row>0</xdr:row>
      <xdr:rowOff>95250</xdr:rowOff>
    </xdr:from>
    <xdr:to>
      <xdr:col>27</xdr:col>
      <xdr:colOff>460375</xdr:colOff>
      <xdr:row>6</xdr:row>
      <xdr:rowOff>27214</xdr:rowOff>
    </xdr:to>
    <xdr:sp macro="" textlink="">
      <xdr:nvSpPr>
        <xdr:cNvPr id="9" name="テキスト ボックス 8">
          <a:extLst>
            <a:ext uri="{FF2B5EF4-FFF2-40B4-BE49-F238E27FC236}">
              <a16:creationId xmlns:a16="http://schemas.microsoft.com/office/drawing/2014/main" id="{00000000-0008-0000-0900-000009000000}"/>
            </a:ext>
          </a:extLst>
        </xdr:cNvPr>
        <xdr:cNvSpPr txBox="1"/>
      </xdr:nvSpPr>
      <xdr:spPr>
        <a:xfrm>
          <a:off x="11212286" y="95250"/>
          <a:ext cx="6801303" cy="1156607"/>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rgbClr val="FF0000"/>
              </a:solidFill>
              <a:effectLst/>
              <a:latin typeface="Meiryo UI" panose="020B0604030504040204" pitchFamily="50" charset="-128"/>
              <a:ea typeface="Meiryo UI" panose="020B0604030504040204" pitchFamily="50" charset="-128"/>
              <a:cs typeface="+mn-cs"/>
            </a:rPr>
            <a:t>容量提供事業者のデータ入力用シートを新設</a:t>
          </a:r>
          <a:endParaRPr lang="ja-JP" altLang="ja-JP">
            <a:solidFill>
              <a:srgbClr val="FF0000"/>
            </a:solidFill>
            <a:effectLst/>
            <a:latin typeface="Meiryo UI" panose="020B0604030504040204" pitchFamily="50" charset="-128"/>
            <a:ea typeface="Meiryo UI" panose="020B0604030504040204" pitchFamily="50" charset="-128"/>
          </a:endParaRPr>
        </a:p>
        <a:p>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シート内の計算式は「入力」シートを参照するようにしている</a:t>
          </a:r>
          <a:endParaRPr lang="ja-JP" altLang="ja-JP">
            <a:solidFill>
              <a:srgbClr val="FF0000"/>
            </a:solidFill>
            <a:effectLst/>
            <a:latin typeface="Meiryo UI" panose="020B0604030504040204" pitchFamily="50" charset="-128"/>
            <a:ea typeface="Meiryo UI" panose="020B0604030504040204" pitchFamily="50" charset="-128"/>
          </a:endParaRPr>
        </a:p>
        <a:p>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これにより、容量提供事業者のデータ入力用シートのレイアウトが変わっても、外部連携ツールの改修</a:t>
          </a:r>
          <a:r>
            <a:rPr kumimoji="1" lang="ja-JP" altLang="en-US" sz="1100">
              <a:solidFill>
                <a:srgbClr val="FF0000"/>
              </a:solidFill>
              <a:effectLst/>
              <a:latin typeface="Meiryo UI" panose="020B0604030504040204" pitchFamily="50" charset="-128"/>
              <a:ea typeface="Meiryo UI" panose="020B0604030504040204" pitchFamily="50" charset="-128"/>
              <a:cs typeface="+mn-cs"/>
            </a:rPr>
            <a:t>やシート内計算式の変更は発生しない。</a:t>
          </a:r>
          <a:endParaRPr lang="ja-JP" altLang="ja-JP">
            <a:solidFill>
              <a:srgbClr val="FF0000"/>
            </a:solidFill>
            <a:effectLst/>
            <a:latin typeface="Meiryo UI" panose="020B0604030504040204" pitchFamily="50" charset="-128"/>
            <a:ea typeface="Meiryo UI" panose="020B0604030504040204" pitchFamily="50" charset="-128"/>
          </a:endParaRPr>
        </a:p>
        <a:p>
          <a:endParaRPr kumimoji="1" lang="ja-JP" altLang="en-US"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19</xdr:col>
      <xdr:colOff>74839</xdr:colOff>
      <xdr:row>11</xdr:row>
      <xdr:rowOff>6804</xdr:rowOff>
    </xdr:from>
    <xdr:to>
      <xdr:col>23</xdr:col>
      <xdr:colOff>424089</xdr:colOff>
      <xdr:row>13</xdr:row>
      <xdr:rowOff>197303</xdr:rowOff>
    </xdr:to>
    <xdr:sp macro="" textlink="">
      <xdr:nvSpPr>
        <xdr:cNvPr id="10" name="テキスト ボックス 9">
          <a:extLst>
            <a:ext uri="{FF2B5EF4-FFF2-40B4-BE49-F238E27FC236}">
              <a16:creationId xmlns:a16="http://schemas.microsoft.com/office/drawing/2014/main" id="{00000000-0008-0000-0900-00000A000000}"/>
            </a:ext>
          </a:extLst>
        </xdr:cNvPr>
        <xdr:cNvSpPr txBox="1"/>
      </xdr:nvSpPr>
      <xdr:spPr>
        <a:xfrm>
          <a:off x="12430125" y="2619375"/>
          <a:ext cx="2825750" cy="789214"/>
        </a:xfrm>
        <a:prstGeom prst="rect">
          <a:avLst/>
        </a:prstGeom>
        <a:solidFill>
          <a:schemeClr val="accent5">
            <a:lumMod val="40000"/>
            <a:lumOff val="60000"/>
          </a:schemeClr>
        </a:solidFill>
        <a:ln w="19050" cmpd="sng">
          <a:solidFill>
            <a:srgbClr val="0000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0000CC"/>
              </a:solidFill>
              <a:effectLst/>
              <a:latin typeface="Meiryo UI" panose="020B0604030504040204" pitchFamily="50" charset="-128"/>
              <a:ea typeface="Meiryo UI" panose="020B0604030504040204" pitchFamily="50" charset="-128"/>
              <a:cs typeface="+mn-cs"/>
            </a:rPr>
            <a:t>計算用シート読み込み</a:t>
          </a:r>
          <a:r>
            <a:rPr kumimoji="1" lang="ja-JP" altLang="ja-JP" sz="1400">
              <a:solidFill>
                <a:srgbClr val="0000CC"/>
              </a:solidFill>
              <a:effectLst/>
              <a:latin typeface="Meiryo UI" panose="020B0604030504040204" pitchFamily="50" charset="-128"/>
              <a:ea typeface="Meiryo UI" panose="020B0604030504040204" pitchFamily="50" charset="-128"/>
              <a:cs typeface="+mn-cs"/>
            </a:rPr>
            <a:t>位置</a:t>
          </a:r>
          <a:endParaRPr lang="ja-JP" altLang="ja-JP" sz="1400">
            <a:solidFill>
              <a:srgbClr val="0000CC"/>
            </a:solidFill>
            <a:effectLst/>
            <a:latin typeface="Meiryo UI" panose="020B0604030504040204" pitchFamily="50" charset="-128"/>
            <a:ea typeface="Meiryo UI" panose="020B0604030504040204" pitchFamily="50" charset="-128"/>
          </a:endParaRPr>
        </a:p>
        <a:p>
          <a:r>
            <a:rPr kumimoji="1" lang="en-US" altLang="ja-JP" sz="1400">
              <a:solidFill>
                <a:srgbClr val="0000CC"/>
              </a:solidFill>
              <a:effectLst/>
              <a:latin typeface="Meiryo UI" panose="020B0604030504040204" pitchFamily="50" charset="-128"/>
              <a:ea typeface="Meiryo UI" panose="020B0604030504040204" pitchFamily="50" charset="-128"/>
              <a:cs typeface="+mn-cs"/>
            </a:rPr>
            <a:t>13</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r>
            <a:rPr kumimoji="1" lang="en-US" altLang="ja-JP" sz="1400">
              <a:solidFill>
                <a:srgbClr val="0000CC"/>
              </a:solidFill>
              <a:effectLst/>
              <a:latin typeface="Meiryo UI" panose="020B0604030504040204" pitchFamily="50" charset="-128"/>
              <a:ea typeface="Meiryo UI" panose="020B0604030504040204" pitchFamily="50" charset="-128"/>
              <a:cs typeface="+mn-cs"/>
            </a:rPr>
            <a:t>15</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p>
      </xdr:txBody>
    </xdr:sp>
    <xdr:clientData/>
  </xdr:twoCellAnchor>
  <xdr:twoCellAnchor>
    <xdr:from>
      <xdr:col>15</xdr:col>
      <xdr:colOff>598714</xdr:colOff>
      <xdr:row>12</xdr:row>
      <xdr:rowOff>102053</xdr:rowOff>
    </xdr:from>
    <xdr:to>
      <xdr:col>19</xdr:col>
      <xdr:colOff>74839</xdr:colOff>
      <xdr:row>12</xdr:row>
      <xdr:rowOff>116718</xdr:rowOff>
    </xdr:to>
    <xdr:cxnSp macro="">
      <xdr:nvCxnSpPr>
        <xdr:cNvPr id="11" name="直線矢印コネクタ 10">
          <a:extLst>
            <a:ext uri="{FF2B5EF4-FFF2-40B4-BE49-F238E27FC236}">
              <a16:creationId xmlns:a16="http://schemas.microsoft.com/office/drawing/2014/main" id="{00000000-0008-0000-0900-00000B000000}"/>
            </a:ext>
          </a:extLst>
        </xdr:cNvPr>
        <xdr:cNvCxnSpPr>
          <a:stCxn id="10" idx="1"/>
        </xdr:cNvCxnSpPr>
      </xdr:nvCxnSpPr>
      <xdr:spPr>
        <a:xfrm flipH="1">
          <a:off x="10872107" y="3013982"/>
          <a:ext cx="1558018" cy="14665"/>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598714</xdr:colOff>
      <xdr:row>12</xdr:row>
      <xdr:rowOff>102053</xdr:rowOff>
    </xdr:from>
    <xdr:to>
      <xdr:col>19</xdr:col>
      <xdr:colOff>74839</xdr:colOff>
      <xdr:row>14</xdr:row>
      <xdr:rowOff>190500</xdr:rowOff>
    </xdr:to>
    <xdr:cxnSp macro="">
      <xdr:nvCxnSpPr>
        <xdr:cNvPr id="12" name="直線矢印コネクタ 11">
          <a:extLst>
            <a:ext uri="{FF2B5EF4-FFF2-40B4-BE49-F238E27FC236}">
              <a16:creationId xmlns:a16="http://schemas.microsoft.com/office/drawing/2014/main" id="{00000000-0008-0000-0900-00000C000000}"/>
            </a:ext>
          </a:extLst>
        </xdr:cNvPr>
        <xdr:cNvCxnSpPr>
          <a:stCxn id="10" idx="1"/>
        </xdr:cNvCxnSpPr>
      </xdr:nvCxnSpPr>
      <xdr:spPr>
        <a:xfrm flipH="1">
          <a:off x="10872107" y="3013982"/>
          <a:ext cx="1558018" cy="687161"/>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74838</xdr:colOff>
      <xdr:row>18</xdr:row>
      <xdr:rowOff>61233</xdr:rowOff>
    </xdr:from>
    <xdr:to>
      <xdr:col>23</xdr:col>
      <xdr:colOff>625927</xdr:colOff>
      <xdr:row>20</xdr:row>
      <xdr:rowOff>251732</xdr:rowOff>
    </xdr:to>
    <xdr:sp macro="" textlink="">
      <xdr:nvSpPr>
        <xdr:cNvPr id="14" name="テキスト ボックス 13">
          <a:extLst>
            <a:ext uri="{FF2B5EF4-FFF2-40B4-BE49-F238E27FC236}">
              <a16:creationId xmlns:a16="http://schemas.microsoft.com/office/drawing/2014/main" id="{00000000-0008-0000-0900-00000E000000}"/>
            </a:ext>
          </a:extLst>
        </xdr:cNvPr>
        <xdr:cNvSpPr txBox="1"/>
      </xdr:nvSpPr>
      <xdr:spPr>
        <a:xfrm>
          <a:off x="12430124" y="4769304"/>
          <a:ext cx="3027589" cy="789214"/>
        </a:xfrm>
        <a:prstGeom prst="rect">
          <a:avLst/>
        </a:prstGeom>
        <a:solidFill>
          <a:srgbClr val="FFFF00"/>
        </a:solidFill>
        <a:ln w="19050" cmpd="sng">
          <a:solidFill>
            <a:schemeClr val="accent6">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合計シート読み込み</a:t>
          </a:r>
          <a:r>
            <a:rPr kumimoji="1" lang="ja-JP" altLang="ja-JP" sz="1400">
              <a:solidFill>
                <a:schemeClr val="accent6">
                  <a:lumMod val="50000"/>
                </a:schemeClr>
              </a:solidFill>
              <a:effectLst/>
              <a:latin typeface="Meiryo UI" panose="020B0604030504040204" pitchFamily="50" charset="-128"/>
              <a:ea typeface="Meiryo UI" panose="020B0604030504040204" pitchFamily="50" charset="-128"/>
              <a:cs typeface="+mn-cs"/>
            </a:rPr>
            <a:t>位置</a:t>
          </a:r>
          <a:endParaRPr lang="ja-JP" altLang="ja-JP" sz="1400">
            <a:solidFill>
              <a:schemeClr val="accent6">
                <a:lumMod val="50000"/>
              </a:schemeClr>
            </a:solidFill>
            <a:effectLst/>
            <a:latin typeface="Meiryo UI" panose="020B0604030504040204" pitchFamily="50" charset="-128"/>
            <a:ea typeface="Meiryo UI" panose="020B0604030504040204" pitchFamily="50" charset="-128"/>
          </a:endParaRPr>
        </a:p>
        <a:p>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12</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20</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21</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23</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25</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26</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行目</a:t>
          </a:r>
        </a:p>
      </xdr:txBody>
    </xdr:sp>
    <xdr:clientData/>
  </xdr:twoCellAnchor>
  <xdr:twoCellAnchor>
    <xdr:from>
      <xdr:col>15</xdr:col>
      <xdr:colOff>571501</xdr:colOff>
      <xdr:row>19</xdr:row>
      <xdr:rowOff>156482</xdr:rowOff>
    </xdr:from>
    <xdr:to>
      <xdr:col>19</xdr:col>
      <xdr:colOff>74838</xdr:colOff>
      <xdr:row>19</xdr:row>
      <xdr:rowOff>157539</xdr:rowOff>
    </xdr:to>
    <xdr:cxnSp macro="">
      <xdr:nvCxnSpPr>
        <xdr:cNvPr id="15" name="直線矢印コネクタ 14">
          <a:extLst>
            <a:ext uri="{FF2B5EF4-FFF2-40B4-BE49-F238E27FC236}">
              <a16:creationId xmlns:a16="http://schemas.microsoft.com/office/drawing/2014/main" id="{00000000-0008-0000-0900-00000F000000}"/>
            </a:ext>
          </a:extLst>
        </xdr:cNvPr>
        <xdr:cNvCxnSpPr>
          <a:stCxn id="14" idx="1"/>
        </xdr:cNvCxnSpPr>
      </xdr:nvCxnSpPr>
      <xdr:spPr>
        <a:xfrm flipH="1">
          <a:off x="10844894" y="5163911"/>
          <a:ext cx="1585230" cy="1057"/>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585109</xdr:colOff>
      <xdr:row>19</xdr:row>
      <xdr:rowOff>156482</xdr:rowOff>
    </xdr:from>
    <xdr:to>
      <xdr:col>19</xdr:col>
      <xdr:colOff>74838</xdr:colOff>
      <xdr:row>22</xdr:row>
      <xdr:rowOff>116718</xdr:rowOff>
    </xdr:to>
    <xdr:cxnSp macro="">
      <xdr:nvCxnSpPr>
        <xdr:cNvPr id="17" name="直線矢印コネクタ 16">
          <a:extLst>
            <a:ext uri="{FF2B5EF4-FFF2-40B4-BE49-F238E27FC236}">
              <a16:creationId xmlns:a16="http://schemas.microsoft.com/office/drawing/2014/main" id="{00000000-0008-0000-0900-000011000000}"/>
            </a:ext>
          </a:extLst>
        </xdr:cNvPr>
        <xdr:cNvCxnSpPr>
          <a:stCxn id="14" idx="1"/>
        </xdr:cNvCxnSpPr>
      </xdr:nvCxnSpPr>
      <xdr:spPr>
        <a:xfrm flipH="1">
          <a:off x="10858502" y="5163911"/>
          <a:ext cx="1571622" cy="858307"/>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639539</xdr:colOff>
      <xdr:row>19</xdr:row>
      <xdr:rowOff>156482</xdr:rowOff>
    </xdr:from>
    <xdr:to>
      <xdr:col>19</xdr:col>
      <xdr:colOff>74838</xdr:colOff>
      <xdr:row>24</xdr:row>
      <xdr:rowOff>171147</xdr:rowOff>
    </xdr:to>
    <xdr:cxnSp macro="">
      <xdr:nvCxnSpPr>
        <xdr:cNvPr id="19" name="直線矢印コネクタ 18">
          <a:extLst>
            <a:ext uri="{FF2B5EF4-FFF2-40B4-BE49-F238E27FC236}">
              <a16:creationId xmlns:a16="http://schemas.microsoft.com/office/drawing/2014/main" id="{00000000-0008-0000-0900-000013000000}"/>
            </a:ext>
          </a:extLst>
        </xdr:cNvPr>
        <xdr:cNvCxnSpPr>
          <a:stCxn id="14" idx="1"/>
        </xdr:cNvCxnSpPr>
      </xdr:nvCxnSpPr>
      <xdr:spPr>
        <a:xfrm flipH="1">
          <a:off x="10912932" y="5163911"/>
          <a:ext cx="1517192" cy="1511450"/>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612324</xdr:colOff>
      <xdr:row>19</xdr:row>
      <xdr:rowOff>156482</xdr:rowOff>
    </xdr:from>
    <xdr:to>
      <xdr:col>19</xdr:col>
      <xdr:colOff>74838</xdr:colOff>
      <xdr:row>25</xdr:row>
      <xdr:rowOff>171147</xdr:rowOff>
    </xdr:to>
    <xdr:cxnSp macro="">
      <xdr:nvCxnSpPr>
        <xdr:cNvPr id="24" name="直線矢印コネクタ 23">
          <a:extLst>
            <a:ext uri="{FF2B5EF4-FFF2-40B4-BE49-F238E27FC236}">
              <a16:creationId xmlns:a16="http://schemas.microsoft.com/office/drawing/2014/main" id="{00000000-0008-0000-0900-000018000000}"/>
            </a:ext>
          </a:extLst>
        </xdr:cNvPr>
        <xdr:cNvCxnSpPr>
          <a:stCxn id="14" idx="1"/>
        </xdr:cNvCxnSpPr>
      </xdr:nvCxnSpPr>
      <xdr:spPr>
        <a:xfrm flipH="1">
          <a:off x="10885717" y="5163911"/>
          <a:ext cx="1544407" cy="1810807"/>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462644</xdr:colOff>
      <xdr:row>19</xdr:row>
      <xdr:rowOff>156483</xdr:rowOff>
    </xdr:from>
    <xdr:to>
      <xdr:col>19</xdr:col>
      <xdr:colOff>74838</xdr:colOff>
      <xdr:row>20</xdr:row>
      <xdr:rowOff>168425</xdr:rowOff>
    </xdr:to>
    <xdr:cxnSp macro="">
      <xdr:nvCxnSpPr>
        <xdr:cNvPr id="13" name="直線矢印コネクタ 12">
          <a:extLst>
            <a:ext uri="{FF2B5EF4-FFF2-40B4-BE49-F238E27FC236}">
              <a16:creationId xmlns:a16="http://schemas.microsoft.com/office/drawing/2014/main" id="{00000000-0008-0000-0900-00000D000000}"/>
            </a:ext>
          </a:extLst>
        </xdr:cNvPr>
        <xdr:cNvCxnSpPr>
          <a:stCxn id="14" idx="1"/>
        </xdr:cNvCxnSpPr>
      </xdr:nvCxnSpPr>
      <xdr:spPr>
        <a:xfrm flipH="1">
          <a:off x="9693730" y="5240112"/>
          <a:ext cx="1484537" cy="316742"/>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332017</xdr:colOff>
      <xdr:row>11</xdr:row>
      <xdr:rowOff>124882</xdr:rowOff>
    </xdr:from>
    <xdr:to>
      <xdr:col>19</xdr:col>
      <xdr:colOff>74838</xdr:colOff>
      <xdr:row>19</xdr:row>
      <xdr:rowOff>156483</xdr:rowOff>
    </xdr:to>
    <xdr:cxnSp macro="">
      <xdr:nvCxnSpPr>
        <xdr:cNvPr id="16" name="直線矢印コネクタ 15">
          <a:extLst>
            <a:ext uri="{FF2B5EF4-FFF2-40B4-BE49-F238E27FC236}">
              <a16:creationId xmlns:a16="http://schemas.microsoft.com/office/drawing/2014/main" id="{00000000-0008-0000-0900-000010000000}"/>
            </a:ext>
          </a:extLst>
        </xdr:cNvPr>
        <xdr:cNvCxnSpPr>
          <a:stCxn id="14" idx="1"/>
        </xdr:cNvCxnSpPr>
      </xdr:nvCxnSpPr>
      <xdr:spPr>
        <a:xfrm flipH="1" flipV="1">
          <a:off x="9563103" y="2770111"/>
          <a:ext cx="1615164" cy="2470001"/>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hyperlink" Target="file:///\\hn2nasf01a\&#23481;&#37327;&#24066;&#22580;\19_&#12484;&#12540;&#12523;\&#38656;&#35201;&#26354;&#32218;&#20316;&#25104;&#35201;&#38936;\01_&#38656;&#35201;&#26354;&#32218;&#20316;&#25104;&#35201;&#38936;\2027\EUE&#35211;&#30452;&#12375;&#12354;&#12426;\&#35519;&#25972;&#20418;&#25968;\02%20&#20877;&#12456;&#12493;kW&#20385;&#20516;\03%20&#35519;&#25972;&#20418;&#25968;&#31639;&#20986;" TargetMode="External"/><Relationship Id="rId7" Type="http://schemas.openxmlformats.org/officeDocument/2006/relationships/comments" Target="../comments1.xml"/><Relationship Id="rId2" Type="http://schemas.openxmlformats.org/officeDocument/2006/relationships/hyperlink" Target="file:///\\hn2nasf01a\&#23481;&#37327;&#24066;&#22580;\19_&#12484;&#12540;&#12523;\&#38656;&#35201;&#26354;&#32218;&#20316;&#25104;&#35201;&#38936;\01_&#38656;&#35201;&#26354;&#32218;&#20316;&#25104;&#35201;&#38936;\2027\EUE&#35211;&#30452;&#12375;&#12354;&#12426;\&#35519;&#25972;&#20418;&#25968;\02%20&#20877;&#12456;&#12493;kW&#20385;&#20516;\03%20&#35519;&#25972;&#20418;&#25968;&#31639;&#20986;" TargetMode="External"/><Relationship Id="rId1" Type="http://schemas.openxmlformats.org/officeDocument/2006/relationships/hyperlink" Target="file:///\\hn2nasf01a\&#23481;&#37327;&#24066;&#22580;\19_&#12484;&#12540;&#12523;\&#38656;&#35201;&#26354;&#32218;&#20316;&#25104;&#35201;&#38936;\01_&#38656;&#35201;&#26354;&#32218;&#20316;&#25104;&#35201;&#38936;\2027\EUE&#35211;&#30452;&#12375;&#12354;&#12426;\&#35519;&#25972;&#20418;&#25968;\02%20&#20877;&#12456;&#12493;kW&#20385;&#20516;\03%20&#35519;&#25972;&#20418;&#25968;&#31639;&#20986;" TargetMode="External"/><Relationship Id="rId6" Type="http://schemas.openxmlformats.org/officeDocument/2006/relationships/vmlDrawing" Target="../drawings/vmlDrawing3.vml"/><Relationship Id="rId5" Type="http://schemas.openxmlformats.org/officeDocument/2006/relationships/drawing" Target="../drawings/drawing12.xml"/><Relationship Id="rId4"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trlProp" Target="../ctrlProps/ctrlProp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theme="1" tint="0.499984740745262"/>
    <pageSetUpPr fitToPage="1"/>
  </sheetPr>
  <dimension ref="A1:Q40"/>
  <sheetViews>
    <sheetView tabSelected="1" zoomScale="70" zoomScaleNormal="70" workbookViewId="0"/>
  </sheetViews>
  <sheetFormatPr defaultColWidth="9" defaultRowHeight="15"/>
  <cols>
    <col min="1" max="4" width="5.6640625" style="1" customWidth="1"/>
    <col min="5" max="16" width="10.21875" style="1" bestFit="1" customWidth="1"/>
    <col min="17" max="20" width="5.6640625" style="1" customWidth="1"/>
    <col min="21" max="16384" width="9" style="1"/>
  </cols>
  <sheetData>
    <row r="1" spans="1:17" ht="16.2">
      <c r="A1" s="38" t="s">
        <v>65</v>
      </c>
      <c r="B1" s="38"/>
      <c r="C1" s="38"/>
      <c r="D1" s="38"/>
      <c r="E1" s="38"/>
      <c r="F1" s="39" t="s">
        <v>67</v>
      </c>
      <c r="G1" s="39"/>
      <c r="H1" s="39"/>
      <c r="I1" s="40" t="s">
        <v>66</v>
      </c>
    </row>
    <row r="2" spans="1:17" ht="16.2">
      <c r="A2" s="107" t="s">
        <v>0</v>
      </c>
      <c r="B2" s="108"/>
      <c r="C2" s="116" t="s">
        <v>135</v>
      </c>
      <c r="D2" s="117"/>
      <c r="E2" s="7"/>
      <c r="F2" s="7"/>
      <c r="G2" s="7"/>
      <c r="H2" s="7"/>
      <c r="I2" s="7"/>
      <c r="J2" s="7"/>
      <c r="K2" s="7"/>
      <c r="L2" s="7"/>
      <c r="M2" s="7"/>
      <c r="N2" s="7"/>
      <c r="O2" s="7"/>
      <c r="P2" s="7"/>
      <c r="Q2" s="7"/>
    </row>
    <row r="3" spans="1:17" ht="16.2">
      <c r="A3" s="27"/>
      <c r="B3" s="27"/>
      <c r="C3" s="7"/>
      <c r="D3" s="7"/>
      <c r="E3" s="7"/>
      <c r="F3" s="7"/>
      <c r="G3" s="7"/>
      <c r="H3" s="7"/>
      <c r="I3" s="7"/>
      <c r="J3" s="7"/>
      <c r="K3" s="7"/>
      <c r="L3" s="7"/>
      <c r="M3" s="7"/>
      <c r="N3" s="7"/>
      <c r="O3" s="7"/>
      <c r="P3" s="7"/>
      <c r="Q3" s="7"/>
    </row>
    <row r="4" spans="1:17" ht="16.2">
      <c r="A4" s="109" t="s">
        <v>132</v>
      </c>
      <c r="B4" s="109"/>
      <c r="C4" s="109"/>
      <c r="D4" s="109"/>
      <c r="E4" s="109"/>
      <c r="F4" s="109"/>
      <c r="G4" s="109"/>
      <c r="H4" s="109"/>
      <c r="I4" s="109"/>
      <c r="J4" s="109"/>
      <c r="K4" s="109"/>
      <c r="L4" s="109"/>
      <c r="M4" s="109"/>
      <c r="N4" s="109"/>
      <c r="O4" s="109"/>
      <c r="P4" s="109"/>
      <c r="Q4" s="109"/>
    </row>
    <row r="5" spans="1:17" ht="16.2">
      <c r="A5" s="7"/>
      <c r="B5" s="7"/>
      <c r="C5" s="7"/>
      <c r="D5" s="7"/>
      <c r="E5" s="7"/>
      <c r="F5" s="7"/>
      <c r="G5" s="7"/>
      <c r="H5" s="7"/>
      <c r="I5" s="7"/>
      <c r="J5" s="7"/>
      <c r="K5" s="7"/>
      <c r="L5" s="7"/>
      <c r="M5" s="7"/>
      <c r="N5" s="7"/>
      <c r="O5" s="7"/>
      <c r="P5" s="7"/>
      <c r="Q5" s="7"/>
    </row>
    <row r="6" spans="1:17" ht="16.2">
      <c r="A6" s="110" t="s">
        <v>50</v>
      </c>
      <c r="B6" s="110"/>
      <c r="C6" s="110"/>
      <c r="D6" s="110"/>
      <c r="E6" s="110"/>
      <c r="F6" s="110"/>
      <c r="G6" s="110"/>
      <c r="H6" s="110"/>
      <c r="I6" s="110"/>
      <c r="J6" s="110"/>
      <c r="K6" s="110"/>
      <c r="L6" s="110"/>
      <c r="M6" s="110"/>
      <c r="N6" s="110"/>
      <c r="O6" s="110"/>
      <c r="P6" s="110"/>
      <c r="Q6" s="110"/>
    </row>
    <row r="7" spans="1:17" ht="16.2">
      <c r="A7" s="50"/>
      <c r="B7" s="50"/>
      <c r="C7" s="50"/>
      <c r="D7" s="50"/>
      <c r="E7" s="50"/>
      <c r="F7" s="50"/>
      <c r="G7" s="50"/>
      <c r="H7" s="50"/>
      <c r="I7" s="50"/>
      <c r="J7" s="50"/>
      <c r="K7" s="50"/>
      <c r="L7" s="50"/>
      <c r="M7" s="50"/>
      <c r="N7" s="50"/>
      <c r="O7" s="50"/>
      <c r="P7" s="50"/>
      <c r="Q7" s="50"/>
    </row>
    <row r="8" spans="1:17" ht="16.2">
      <c r="A8" s="51" t="s">
        <v>105</v>
      </c>
      <c r="B8" s="50"/>
      <c r="C8" s="50"/>
      <c r="D8" s="50"/>
      <c r="E8" s="50"/>
      <c r="F8" s="50"/>
      <c r="G8" s="50"/>
      <c r="H8" s="50"/>
      <c r="I8" s="50"/>
      <c r="J8" s="50"/>
      <c r="K8" s="50"/>
      <c r="L8" s="50"/>
      <c r="M8" s="50"/>
      <c r="N8" s="50"/>
      <c r="O8" s="50"/>
      <c r="P8" s="50"/>
      <c r="Q8" s="50"/>
    </row>
    <row r="9" spans="1:17" ht="16.2">
      <c r="A9" s="50"/>
      <c r="B9" s="51" t="s">
        <v>106</v>
      </c>
      <c r="C9" s="50"/>
      <c r="D9" s="50"/>
      <c r="E9" s="50"/>
      <c r="F9" s="50"/>
      <c r="G9" s="50"/>
      <c r="H9" s="50"/>
      <c r="I9" s="50"/>
      <c r="J9" s="50"/>
      <c r="K9" s="50"/>
      <c r="L9" s="50"/>
      <c r="M9" s="50"/>
      <c r="N9" s="50"/>
      <c r="O9" s="50"/>
      <c r="P9" s="50"/>
      <c r="Q9" s="50"/>
    </row>
    <row r="10" spans="1:17" ht="16.2">
      <c r="C10" s="7"/>
      <c r="D10" s="7"/>
      <c r="E10" s="7"/>
      <c r="F10" s="7"/>
      <c r="G10" s="7"/>
      <c r="H10" s="7"/>
      <c r="I10" s="7"/>
      <c r="J10" s="7"/>
      <c r="K10" s="7"/>
      <c r="L10" s="7"/>
      <c r="M10" s="7"/>
      <c r="N10" s="7"/>
      <c r="O10" s="7"/>
      <c r="P10" s="7"/>
      <c r="Q10" s="7"/>
    </row>
    <row r="11" spans="1:17" ht="16.2">
      <c r="A11" s="29"/>
      <c r="B11" s="29"/>
      <c r="C11" s="29"/>
      <c r="D11" s="29"/>
      <c r="E11" s="29"/>
      <c r="F11" s="29"/>
      <c r="G11" s="29"/>
      <c r="H11" s="29"/>
      <c r="I11" s="29"/>
      <c r="J11" s="29"/>
      <c r="K11" s="29"/>
      <c r="L11" s="29"/>
      <c r="M11" s="111" t="s">
        <v>68</v>
      </c>
      <c r="N11" s="111"/>
      <c r="O11" s="111"/>
      <c r="P11" s="111"/>
      <c r="Q11" s="111"/>
    </row>
    <row r="12" spans="1:17" ht="24" customHeight="1">
      <c r="A12" s="112" t="s">
        <v>1</v>
      </c>
      <c r="B12" s="112"/>
      <c r="C12" s="112"/>
      <c r="D12" s="112"/>
      <c r="E12" s="113" t="s">
        <v>24</v>
      </c>
      <c r="F12" s="114"/>
      <c r="G12" s="114"/>
      <c r="H12" s="114"/>
      <c r="I12" s="114"/>
      <c r="J12" s="114"/>
      <c r="K12" s="114"/>
      <c r="L12" s="114"/>
      <c r="M12" s="114"/>
      <c r="N12" s="114"/>
      <c r="O12" s="114"/>
      <c r="P12" s="115"/>
      <c r="Q12" s="37" t="s">
        <v>2</v>
      </c>
    </row>
    <row r="13" spans="1:17" ht="24" customHeight="1">
      <c r="A13" s="112" t="s">
        <v>3</v>
      </c>
      <c r="B13" s="112"/>
      <c r="C13" s="112"/>
      <c r="D13" s="112"/>
      <c r="E13" s="118">
        <v>9601</v>
      </c>
      <c r="F13" s="119"/>
      <c r="G13" s="119"/>
      <c r="H13" s="119"/>
      <c r="I13" s="119"/>
      <c r="J13" s="119"/>
      <c r="K13" s="119"/>
      <c r="L13" s="119"/>
      <c r="M13" s="119"/>
      <c r="N13" s="119"/>
      <c r="O13" s="119"/>
      <c r="P13" s="120"/>
      <c r="Q13" s="5"/>
    </row>
    <row r="14" spans="1:17" ht="30" customHeight="1">
      <c r="A14" s="121" t="s">
        <v>4</v>
      </c>
      <c r="B14" s="121"/>
      <c r="C14" s="121"/>
      <c r="D14" s="121"/>
      <c r="E14" s="122" t="s">
        <v>52</v>
      </c>
      <c r="F14" s="123"/>
      <c r="G14" s="123"/>
      <c r="H14" s="123"/>
      <c r="I14" s="123"/>
      <c r="J14" s="123"/>
      <c r="K14" s="123"/>
      <c r="L14" s="123"/>
      <c r="M14" s="123"/>
      <c r="N14" s="123"/>
      <c r="O14" s="123"/>
      <c r="P14" s="124"/>
      <c r="Q14" s="5"/>
    </row>
    <row r="15" spans="1:17" ht="24" customHeight="1">
      <c r="A15" s="112" t="s">
        <v>5</v>
      </c>
      <c r="B15" s="112"/>
      <c r="C15" s="112"/>
      <c r="D15" s="112"/>
      <c r="E15" s="125" t="str">
        <f>IF('記載例(太陽光)'!E21&gt;0,'記載例(太陽光)'!E12&amp; ",","")&amp;IF('記載例(風力)'!E21&gt;0, '記載例(風力)'!E12&amp;",","")&amp;IF('記載例(水力)'!E21&gt;0,'記載例(水力)'!E12,"")</f>
        <v>太陽光,風力,一般（自流式）</v>
      </c>
      <c r="F15" s="126"/>
      <c r="G15" s="126"/>
      <c r="H15" s="126"/>
      <c r="I15" s="126"/>
      <c r="J15" s="126"/>
      <c r="K15" s="126"/>
      <c r="L15" s="126"/>
      <c r="M15" s="126"/>
      <c r="N15" s="126"/>
      <c r="O15" s="126"/>
      <c r="P15" s="127"/>
      <c r="Q15" s="5"/>
    </row>
    <row r="16" spans="1:17" ht="24" customHeight="1">
      <c r="A16" s="112" t="s">
        <v>6</v>
      </c>
      <c r="B16" s="112"/>
      <c r="C16" s="112"/>
      <c r="D16" s="112"/>
      <c r="E16" s="122" t="s">
        <v>64</v>
      </c>
      <c r="F16" s="123"/>
      <c r="G16" s="123"/>
      <c r="H16" s="123"/>
      <c r="I16" s="123"/>
      <c r="J16" s="123"/>
      <c r="K16" s="123"/>
      <c r="L16" s="123"/>
      <c r="M16" s="123"/>
      <c r="N16" s="123"/>
      <c r="O16" s="123"/>
      <c r="P16" s="124"/>
      <c r="Q16" s="5"/>
    </row>
    <row r="17" spans="1:17" ht="24" customHeight="1">
      <c r="A17" s="112" t="s">
        <v>7</v>
      </c>
      <c r="B17" s="112"/>
      <c r="C17" s="112"/>
      <c r="D17" s="112"/>
      <c r="E17" s="128" t="s">
        <v>49</v>
      </c>
      <c r="F17" s="129"/>
      <c r="G17" s="129"/>
      <c r="H17" s="129"/>
      <c r="I17" s="129"/>
      <c r="J17" s="129"/>
      <c r="K17" s="129"/>
      <c r="L17" s="129"/>
      <c r="M17" s="129"/>
      <c r="N17" s="129"/>
      <c r="O17" s="129"/>
      <c r="P17" s="130"/>
      <c r="Q17" s="23" t="s">
        <v>23</v>
      </c>
    </row>
    <row r="18" spans="1:17" ht="24" customHeight="1">
      <c r="A18" s="112" t="s">
        <v>40</v>
      </c>
      <c r="B18" s="112"/>
      <c r="C18" s="112"/>
      <c r="D18" s="112"/>
      <c r="E18" s="128" t="s">
        <v>49</v>
      </c>
      <c r="F18" s="129"/>
      <c r="G18" s="129"/>
      <c r="H18" s="129"/>
      <c r="I18" s="129"/>
      <c r="J18" s="129"/>
      <c r="K18" s="129"/>
      <c r="L18" s="129"/>
      <c r="M18" s="129"/>
      <c r="N18" s="129"/>
      <c r="O18" s="129"/>
      <c r="P18" s="130"/>
      <c r="Q18" s="23" t="s">
        <v>23</v>
      </c>
    </row>
    <row r="19" spans="1:17" ht="24" customHeight="1">
      <c r="A19" s="112" t="s">
        <v>41</v>
      </c>
      <c r="B19" s="112"/>
      <c r="C19" s="112"/>
      <c r="D19" s="112"/>
      <c r="E19" s="128" t="s">
        <v>49</v>
      </c>
      <c r="F19" s="129"/>
      <c r="G19" s="129"/>
      <c r="H19" s="129"/>
      <c r="I19" s="129"/>
      <c r="J19" s="129"/>
      <c r="K19" s="129"/>
      <c r="L19" s="129"/>
      <c r="M19" s="129"/>
      <c r="N19" s="129"/>
      <c r="O19" s="129"/>
      <c r="P19" s="130"/>
      <c r="Q19" s="23" t="s">
        <v>23</v>
      </c>
    </row>
    <row r="20" spans="1:17" ht="24" customHeight="1">
      <c r="A20" s="112" t="s">
        <v>8</v>
      </c>
      <c r="B20" s="112"/>
      <c r="C20" s="112"/>
      <c r="D20" s="112"/>
      <c r="E20" s="37" t="s">
        <v>11</v>
      </c>
      <c r="F20" s="37" t="s">
        <v>12</v>
      </c>
      <c r="G20" s="37" t="s">
        <v>13</v>
      </c>
      <c r="H20" s="37" t="s">
        <v>14</v>
      </c>
      <c r="I20" s="37" t="s">
        <v>15</v>
      </c>
      <c r="J20" s="37" t="s">
        <v>16</v>
      </c>
      <c r="K20" s="37" t="s">
        <v>17</v>
      </c>
      <c r="L20" s="37" t="s">
        <v>18</v>
      </c>
      <c r="M20" s="37" t="s">
        <v>19</v>
      </c>
      <c r="N20" s="37" t="s">
        <v>20</v>
      </c>
      <c r="O20" s="37" t="s">
        <v>21</v>
      </c>
      <c r="P20" s="37" t="s">
        <v>22</v>
      </c>
      <c r="Q20" s="5"/>
    </row>
    <row r="21" spans="1:17" ht="24" customHeight="1">
      <c r="A21" s="112"/>
      <c r="B21" s="112"/>
      <c r="C21" s="112"/>
      <c r="D21" s="112"/>
      <c r="E21" s="34">
        <f>'記載例(太陽光)'!E20+'記載例(風力)'!E20+'記載例(水力)'!E20</f>
        <v>10533.489199959538</v>
      </c>
      <c r="F21" s="34">
        <f>'記載例(太陽光)'!F20+'記載例(風力)'!F20+'記載例(水力)'!F20</f>
        <v>9354.4591756225236</v>
      </c>
      <c r="G21" s="34">
        <f>'記載例(太陽光)'!G20+'記載例(風力)'!G20+'記載例(水力)'!G20</f>
        <v>8042.7946844692715</v>
      </c>
      <c r="H21" s="34">
        <f>'記載例(太陽光)'!H20+'記載例(風力)'!H20+'記載例(水力)'!H20</f>
        <v>7376.0714802360599</v>
      </c>
      <c r="I21" s="34">
        <f>'記載例(太陽光)'!I20+'記載例(風力)'!I20+'記載例(水力)'!I20</f>
        <v>7365.0066696919785</v>
      </c>
      <c r="J21" s="34">
        <f>'記載例(太陽光)'!J20+'記載例(風力)'!J20+'記載例(水力)'!J20</f>
        <v>6625.7934936355941</v>
      </c>
      <c r="K21" s="34">
        <f>'記載例(太陽光)'!K20+'記載例(風力)'!K20+'記載例(水力)'!K20</f>
        <v>6067.3682684118958</v>
      </c>
      <c r="L21" s="34">
        <f>'記載例(太陽光)'!L20+'記載例(風力)'!L20+'記載例(水力)'!L20</f>
        <v>7224.7336257757834</v>
      </c>
      <c r="M21" s="34">
        <f>'記載例(太陽光)'!M20+'記載例(風力)'!M20+'記載例(水力)'!M20</f>
        <v>10032.284900011058</v>
      </c>
      <c r="N21" s="34">
        <f>'記載例(太陽光)'!N20+'記載例(風力)'!N20+'記載例(水力)'!N20</f>
        <v>8840.1417157827855</v>
      </c>
      <c r="O21" s="34">
        <f>'記載例(太陽光)'!O20+'記載例(風力)'!O20+'記載例(水力)'!O20</f>
        <v>9442.8491589124933</v>
      </c>
      <c r="P21" s="34">
        <f>'記載例(太陽光)'!P20+'記載例(風力)'!P20+'記載例(水力)'!P20</f>
        <v>8838.6196619567108</v>
      </c>
      <c r="Q21" s="23" t="s">
        <v>23</v>
      </c>
    </row>
    <row r="22" spans="1:17" ht="24" customHeight="1">
      <c r="A22" s="112" t="s">
        <v>9</v>
      </c>
      <c r="B22" s="112"/>
      <c r="C22" s="112"/>
      <c r="D22" s="112"/>
      <c r="E22" s="134">
        <f>'記載例(太陽光)'!E21+'記載例(風力)'!E21+'記載例(水力)'!E21</f>
        <v>9876</v>
      </c>
      <c r="F22" s="135"/>
      <c r="G22" s="135"/>
      <c r="H22" s="135"/>
      <c r="I22" s="135"/>
      <c r="J22" s="135"/>
      <c r="K22" s="135"/>
      <c r="L22" s="135"/>
      <c r="M22" s="135"/>
      <c r="N22" s="135"/>
      <c r="O22" s="135"/>
      <c r="P22" s="136"/>
      <c r="Q22" s="23" t="s">
        <v>23</v>
      </c>
    </row>
    <row r="23" spans="1:17" ht="24" customHeight="1">
      <c r="A23" s="137" t="s">
        <v>120</v>
      </c>
      <c r="B23" s="138"/>
      <c r="C23" s="138"/>
      <c r="D23" s="138"/>
      <c r="E23" s="37" t="s">
        <v>11</v>
      </c>
      <c r="F23" s="37" t="s">
        <v>12</v>
      </c>
      <c r="G23" s="37" t="s">
        <v>13</v>
      </c>
      <c r="H23" s="37" t="s">
        <v>14</v>
      </c>
      <c r="I23" s="37" t="s">
        <v>15</v>
      </c>
      <c r="J23" s="37" t="s">
        <v>16</v>
      </c>
      <c r="K23" s="37" t="s">
        <v>17</v>
      </c>
      <c r="L23" s="37" t="s">
        <v>18</v>
      </c>
      <c r="M23" s="37" t="s">
        <v>19</v>
      </c>
      <c r="N23" s="37" t="s">
        <v>20</v>
      </c>
      <c r="O23" s="37" t="s">
        <v>21</v>
      </c>
      <c r="P23" s="37" t="s">
        <v>22</v>
      </c>
      <c r="Q23" s="5"/>
    </row>
    <row r="24" spans="1:17" ht="24" customHeight="1">
      <c r="A24" s="138"/>
      <c r="B24" s="138"/>
      <c r="C24" s="138"/>
      <c r="D24" s="138"/>
      <c r="E24" s="34">
        <f>'記載例(太陽光)'!E23+'記載例(風力)'!E23+'記載例(水力)'!E23</f>
        <v>3000</v>
      </c>
      <c r="F24" s="34">
        <f>'記載例(太陽光)'!F23+'記載例(風力)'!F23+'記載例(水力)'!F23</f>
        <v>3000</v>
      </c>
      <c r="G24" s="34">
        <f>'記載例(太陽光)'!G23+'記載例(風力)'!G23+'記載例(水力)'!G23</f>
        <v>3000</v>
      </c>
      <c r="H24" s="34">
        <f>'記載例(太陽光)'!H23+'記載例(風力)'!H23+'記載例(水力)'!H23</f>
        <v>3000</v>
      </c>
      <c r="I24" s="34">
        <f>'記載例(太陽光)'!I23+'記載例(風力)'!I23+'記載例(水力)'!I23</f>
        <v>3000</v>
      </c>
      <c r="J24" s="34">
        <f>'記載例(太陽光)'!J23+'記載例(風力)'!J23+'記載例(水力)'!J23</f>
        <v>3000</v>
      </c>
      <c r="K24" s="34">
        <f>'記載例(太陽光)'!K23+'記載例(風力)'!K23+'記載例(水力)'!K23</f>
        <v>3000</v>
      </c>
      <c r="L24" s="34">
        <f>'記載例(太陽光)'!L23+'記載例(風力)'!L23+'記載例(水力)'!L23</f>
        <v>3000</v>
      </c>
      <c r="M24" s="34">
        <f>'記載例(太陽光)'!M23+'記載例(風力)'!M23+'記載例(水力)'!M23</f>
        <v>3000</v>
      </c>
      <c r="N24" s="34">
        <f>'記載例(太陽光)'!N23+'記載例(風力)'!N23+'記載例(水力)'!N23</f>
        <v>3000</v>
      </c>
      <c r="O24" s="34">
        <f>'記載例(太陽光)'!O23+'記載例(風力)'!O23+'記載例(水力)'!O23</f>
        <v>3000</v>
      </c>
      <c r="P24" s="34">
        <f>'記載例(太陽光)'!P23+'記載例(風力)'!P23+'記載例(水力)'!P23</f>
        <v>3000</v>
      </c>
      <c r="Q24" s="23" t="s">
        <v>23</v>
      </c>
    </row>
    <row r="25" spans="1:17" ht="24" customHeight="1">
      <c r="A25" s="112" t="s">
        <v>77</v>
      </c>
      <c r="B25" s="112"/>
      <c r="C25" s="112"/>
      <c r="D25" s="112"/>
      <c r="E25" s="43" t="s">
        <v>11</v>
      </c>
      <c r="F25" s="43" t="s">
        <v>12</v>
      </c>
      <c r="G25" s="43" t="s">
        <v>13</v>
      </c>
      <c r="H25" s="43" t="s">
        <v>14</v>
      </c>
      <c r="I25" s="43" t="s">
        <v>15</v>
      </c>
      <c r="J25" s="43" t="s">
        <v>16</v>
      </c>
      <c r="K25" s="43" t="s">
        <v>17</v>
      </c>
      <c r="L25" s="43" t="s">
        <v>18</v>
      </c>
      <c r="M25" s="43" t="s">
        <v>19</v>
      </c>
      <c r="N25" s="43" t="s">
        <v>20</v>
      </c>
      <c r="O25" s="43" t="s">
        <v>21</v>
      </c>
      <c r="P25" s="43" t="s">
        <v>22</v>
      </c>
      <c r="Q25" s="5"/>
    </row>
    <row r="26" spans="1:17" ht="24" customHeight="1">
      <c r="A26" s="112"/>
      <c r="B26" s="112"/>
      <c r="C26" s="112"/>
      <c r="D26" s="112"/>
      <c r="E26" s="34">
        <f>'記載例(太陽光)'!E25+'記載例(風力)'!E25+'記載例(水力)'!E25</f>
        <v>1053</v>
      </c>
      <c r="F26" s="34">
        <f>'記載例(太陽光)'!F25+'記載例(風力)'!F25+'記載例(水力)'!F25</f>
        <v>935</v>
      </c>
      <c r="G26" s="34">
        <f>'記載例(太陽光)'!G25+'記載例(風力)'!G25+'記載例(水力)'!G25</f>
        <v>805</v>
      </c>
      <c r="H26" s="34">
        <f>'記載例(太陽光)'!H25+'記載例(風力)'!H25+'記載例(水力)'!H25</f>
        <v>737</v>
      </c>
      <c r="I26" s="34">
        <f>'記載例(太陽光)'!I25+'記載例(風力)'!I25+'記載例(水力)'!I25</f>
        <v>737</v>
      </c>
      <c r="J26" s="34">
        <f>'記載例(太陽光)'!J25+'記載例(風力)'!J25+'記載例(水力)'!J25</f>
        <v>663</v>
      </c>
      <c r="K26" s="34">
        <f>'記載例(太陽光)'!K25+'記載例(風力)'!K25+'記載例(水力)'!K25</f>
        <v>606</v>
      </c>
      <c r="L26" s="34">
        <f>'記載例(太陽光)'!L25+'記載例(風力)'!L25+'記載例(水力)'!L25</f>
        <v>722</v>
      </c>
      <c r="M26" s="34">
        <f>'記載例(太陽光)'!M25+'記載例(風力)'!M25+'記載例(水力)'!M25</f>
        <v>1003</v>
      </c>
      <c r="N26" s="34">
        <f>'記載例(太陽光)'!N25+'記載例(風力)'!N25+'記載例(水力)'!N25</f>
        <v>884</v>
      </c>
      <c r="O26" s="34">
        <f>'記載例(太陽光)'!O25+'記載例(風力)'!O25+'記載例(水力)'!O25</f>
        <v>945</v>
      </c>
      <c r="P26" s="34">
        <f>'記載例(太陽光)'!P25+'記載例(風力)'!P25+'記載例(水力)'!P25</f>
        <v>883</v>
      </c>
      <c r="Q26" s="23" t="s">
        <v>23</v>
      </c>
    </row>
    <row r="27" spans="1:17" ht="24" customHeight="1">
      <c r="A27" s="112" t="s">
        <v>10</v>
      </c>
      <c r="B27" s="112"/>
      <c r="C27" s="112"/>
      <c r="D27" s="112"/>
      <c r="E27" s="131">
        <f>'記載例(太陽光)'!E26+'記載例(風力)'!E26+'記載例(水力)'!E26</f>
        <v>987</v>
      </c>
      <c r="F27" s="132"/>
      <c r="G27" s="132"/>
      <c r="H27" s="132"/>
      <c r="I27" s="132"/>
      <c r="J27" s="132"/>
      <c r="K27" s="132"/>
      <c r="L27" s="132"/>
      <c r="M27" s="132"/>
      <c r="N27" s="132"/>
      <c r="O27" s="132"/>
      <c r="P27" s="133"/>
      <c r="Q27" s="23" t="s">
        <v>23</v>
      </c>
    </row>
    <row r="28" spans="1:17">
      <c r="A28" s="1" t="s">
        <v>25</v>
      </c>
    </row>
    <row r="29" spans="1:17">
      <c r="A29" s="1" t="s">
        <v>133</v>
      </c>
      <c r="B29" s="35"/>
      <c r="C29" s="35"/>
      <c r="D29" s="35"/>
      <c r="E29" s="35"/>
    </row>
    <row r="30" spans="1:17">
      <c r="A30" s="35"/>
      <c r="B30" s="35" t="s">
        <v>124</v>
      </c>
      <c r="C30" s="35"/>
      <c r="D30" s="35"/>
      <c r="E30" s="35"/>
    </row>
    <row r="31" spans="1:17">
      <c r="A31" s="35"/>
      <c r="B31" s="35" t="s">
        <v>123</v>
      </c>
      <c r="C31" s="35"/>
      <c r="D31" s="35"/>
      <c r="E31" s="35"/>
    </row>
    <row r="32" spans="1:17">
      <c r="A32" s="35"/>
      <c r="B32" s="35" t="s">
        <v>57</v>
      </c>
      <c r="C32" s="35"/>
      <c r="D32" s="35"/>
      <c r="E32" s="35"/>
    </row>
    <row r="33" spans="1:5">
      <c r="A33" s="35"/>
      <c r="B33" s="35" t="s">
        <v>54</v>
      </c>
      <c r="C33" s="35"/>
      <c r="D33" s="35"/>
      <c r="E33" s="35"/>
    </row>
    <row r="34" spans="1:5">
      <c r="A34" s="35"/>
      <c r="B34" s="35" t="s">
        <v>104</v>
      </c>
      <c r="C34" s="35"/>
      <c r="D34" s="35"/>
      <c r="E34" s="35"/>
    </row>
    <row r="35" spans="1:5">
      <c r="A35" s="35"/>
      <c r="B35" s="35" t="s">
        <v>73</v>
      </c>
      <c r="C35" s="35"/>
      <c r="D35" s="35"/>
      <c r="E35" s="35"/>
    </row>
    <row r="36" spans="1:5">
      <c r="A36" s="35"/>
      <c r="B36" s="35"/>
      <c r="C36" s="35"/>
      <c r="D36" s="35"/>
      <c r="E36" s="35"/>
    </row>
    <row r="37" spans="1:5">
      <c r="A37" s="1" t="s">
        <v>134</v>
      </c>
      <c r="B37" s="35"/>
      <c r="C37" s="35"/>
      <c r="D37" s="35"/>
      <c r="E37" s="35"/>
    </row>
    <row r="38" spans="1:5">
      <c r="A38" s="35"/>
      <c r="B38" s="35" t="s">
        <v>103</v>
      </c>
      <c r="C38" s="35"/>
      <c r="D38" s="35"/>
      <c r="E38" s="35"/>
    </row>
    <row r="39" spans="1:5">
      <c r="A39" s="35"/>
      <c r="B39" s="35" t="s">
        <v>101</v>
      </c>
      <c r="C39" s="35"/>
      <c r="D39" s="35"/>
      <c r="E39" s="35"/>
    </row>
    <row r="40" spans="1:5">
      <c r="A40" s="35"/>
      <c r="B40" s="35" t="s">
        <v>102</v>
      </c>
      <c r="C40" s="35"/>
      <c r="D40" s="35"/>
      <c r="E40" s="35"/>
    </row>
  </sheetData>
  <sheetProtection algorithmName="SHA-512" hashValue="XXSuJxsTnhyLgn3AG7yxUk8yaN5yUeig0oKI7Y8VcX0rjbeRuqEgbyABe59NKfHSIv3328pELwgqdjpwQwLApw==" saltValue="zG8oAz+39Py2u+raOH417w==" spinCount="100000" sheet="1" objects="1" scenarios="1"/>
  <dataConsolidate/>
  <mergeCells count="28">
    <mergeCell ref="A27:D27"/>
    <mergeCell ref="E27:P27"/>
    <mergeCell ref="A19:D19"/>
    <mergeCell ref="E19:P19"/>
    <mergeCell ref="A20:D21"/>
    <mergeCell ref="A22:D22"/>
    <mergeCell ref="E22:P22"/>
    <mergeCell ref="A23:D24"/>
    <mergeCell ref="A25:D26"/>
    <mergeCell ref="A16:D16"/>
    <mergeCell ref="E16:P16"/>
    <mergeCell ref="A17:D17"/>
    <mergeCell ref="E17:P17"/>
    <mergeCell ref="A18:D18"/>
    <mergeCell ref="E18:P18"/>
    <mergeCell ref="A13:D13"/>
    <mergeCell ref="E13:P13"/>
    <mergeCell ref="A14:D14"/>
    <mergeCell ref="E14:P14"/>
    <mergeCell ref="A15:D15"/>
    <mergeCell ref="E15:P15"/>
    <mergeCell ref="A2:B2"/>
    <mergeCell ref="A4:Q4"/>
    <mergeCell ref="A6:Q6"/>
    <mergeCell ref="M11:Q11"/>
    <mergeCell ref="A12:D12"/>
    <mergeCell ref="E12:P12"/>
    <mergeCell ref="C2:D2"/>
  </mergeCells>
  <phoneticPr fontId="2"/>
  <conditionalFormatting sqref="E27:P27">
    <cfRule type="cellIs" dxfId="40" priority="1" operator="lessThan">
      <formula>1000</formula>
    </cfRule>
    <cfRule type="cellIs" dxfId="39" priority="3" operator="greaterThan">
      <formula>$E$22</formula>
    </cfRule>
  </conditionalFormatting>
  <conditionalFormatting sqref="E22:P22">
    <cfRule type="cellIs" dxfId="38" priority="2" operator="lessThan">
      <formula>1000</formula>
    </cfRule>
  </conditionalFormatting>
  <dataValidations count="2">
    <dataValidation type="list" allowBlank="1" showInputMessage="1" showErrorMessage="1" sqref="E14:P14" xr:uid="{00000000-0002-0000-0000-000000000000}">
      <formula1>"変動電源（単独）,変動電源（アグリゲート）"</formula1>
    </dataValidation>
    <dataValidation type="list" allowBlank="1" showInputMessage="1" showErrorMessage="1" sqref="E16:P16" xr:uid="{00000000-0002-0000-0000-000001000000}">
      <formula1>"北海道,東北,東京,中部,北陸,関西,中国,四国,九州"</formula1>
    </dataValidation>
  </dataValidations>
  <pageMargins left="0.11811023622047245" right="0.11811023622047245" top="0.35433070866141736" bottom="0.35433070866141736" header="0.31496062992125984" footer="0.31496062992125984"/>
  <pageSetup paperSize="9"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160020</xdr:colOff>
                    <xdr:row>7</xdr:row>
                    <xdr:rowOff>152400</xdr:rowOff>
                  </from>
                  <to>
                    <xdr:col>1</xdr:col>
                    <xdr:colOff>99060</xdr:colOff>
                    <xdr:row>9</xdr:row>
                    <xdr:rowOff>60960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rgb="FFFFCCFF"/>
    <pageSetUpPr fitToPage="1"/>
  </sheetPr>
  <dimension ref="A1:Z37"/>
  <sheetViews>
    <sheetView zoomScale="70" zoomScaleNormal="70" workbookViewId="0">
      <selection activeCell="V17" sqref="V17"/>
    </sheetView>
  </sheetViews>
  <sheetFormatPr defaultColWidth="9" defaultRowHeight="15"/>
  <cols>
    <col min="1" max="4" width="5.6640625" style="1" customWidth="1"/>
    <col min="5" max="16" width="10.21875" style="1" bestFit="1" customWidth="1"/>
    <col min="17" max="20" width="5.6640625" style="1" customWidth="1"/>
    <col min="21" max="16384" width="9" style="1"/>
  </cols>
  <sheetData>
    <row r="1" spans="1:17" ht="16.2">
      <c r="A1" s="38" t="s">
        <v>65</v>
      </c>
      <c r="B1" s="38"/>
      <c r="C1" s="38"/>
      <c r="D1" s="38"/>
      <c r="E1" s="38"/>
      <c r="F1" s="39" t="s">
        <v>67</v>
      </c>
      <c r="G1" s="39"/>
      <c r="H1" s="39"/>
      <c r="I1" s="40" t="s">
        <v>66</v>
      </c>
    </row>
    <row r="2" spans="1:17" ht="16.2">
      <c r="A2" s="107" t="s">
        <v>0</v>
      </c>
      <c r="B2" s="108"/>
      <c r="C2" s="7"/>
      <c r="D2" s="7"/>
      <c r="E2" s="7"/>
      <c r="F2" s="7"/>
      <c r="G2" s="7"/>
      <c r="H2" s="7"/>
      <c r="I2" s="7"/>
      <c r="J2" s="7"/>
      <c r="K2" s="7"/>
      <c r="L2" s="7"/>
      <c r="M2" s="7"/>
      <c r="N2" s="7"/>
      <c r="O2" s="7"/>
      <c r="P2" s="7"/>
      <c r="Q2" s="7"/>
    </row>
    <row r="3" spans="1:17" ht="16.2">
      <c r="A3" s="27"/>
      <c r="B3" s="27"/>
      <c r="C3" s="7"/>
      <c r="D3" s="7"/>
      <c r="E3" s="7"/>
      <c r="F3" s="7"/>
      <c r="G3" s="7"/>
      <c r="H3" s="7"/>
      <c r="I3" s="7"/>
      <c r="J3" s="7"/>
      <c r="K3" s="7"/>
      <c r="L3" s="7"/>
      <c r="M3" s="7"/>
      <c r="N3" s="7"/>
      <c r="O3" s="7"/>
      <c r="P3" s="7"/>
      <c r="Q3" s="7"/>
    </row>
    <row r="4" spans="1:17" ht="16.2">
      <c r="A4" s="110" t="s">
        <v>132</v>
      </c>
      <c r="B4" s="110"/>
      <c r="C4" s="110"/>
      <c r="D4" s="110"/>
      <c r="E4" s="110"/>
      <c r="F4" s="110"/>
      <c r="G4" s="110"/>
      <c r="H4" s="110"/>
      <c r="I4" s="110"/>
      <c r="J4" s="110"/>
      <c r="K4" s="110"/>
      <c r="L4" s="110"/>
      <c r="M4" s="110"/>
      <c r="N4" s="110"/>
      <c r="O4" s="110"/>
      <c r="P4" s="110"/>
      <c r="Q4" s="110"/>
    </row>
    <row r="5" spans="1:17" ht="16.2">
      <c r="A5" s="7"/>
      <c r="B5" s="7"/>
      <c r="C5" s="7"/>
      <c r="D5" s="7"/>
      <c r="E5" s="7"/>
      <c r="F5" s="7"/>
      <c r="G5" s="7"/>
      <c r="H5" s="7"/>
      <c r="I5" s="7"/>
      <c r="J5" s="7"/>
      <c r="K5" s="7"/>
      <c r="L5" s="7"/>
      <c r="M5" s="7"/>
      <c r="N5" s="7"/>
      <c r="O5" s="7"/>
      <c r="P5" s="7"/>
      <c r="Q5" s="7"/>
    </row>
    <row r="6" spans="1:17" ht="16.2">
      <c r="A6" s="110" t="s">
        <v>50</v>
      </c>
      <c r="B6" s="110"/>
      <c r="C6" s="110"/>
      <c r="D6" s="110"/>
      <c r="E6" s="110"/>
      <c r="F6" s="110"/>
      <c r="G6" s="110"/>
      <c r="H6" s="110"/>
      <c r="I6" s="110"/>
      <c r="J6" s="110"/>
      <c r="K6" s="110"/>
      <c r="L6" s="110"/>
      <c r="M6" s="110"/>
      <c r="N6" s="110"/>
      <c r="O6" s="110"/>
      <c r="P6" s="110"/>
      <c r="Q6" s="110"/>
    </row>
    <row r="7" spans="1:17" ht="16.2">
      <c r="C7" s="7"/>
      <c r="D7" s="7"/>
      <c r="E7" s="7"/>
      <c r="F7" s="7"/>
      <c r="G7" s="7"/>
      <c r="H7" s="7"/>
      <c r="I7" s="7"/>
      <c r="J7" s="7"/>
      <c r="K7" s="7"/>
      <c r="L7" s="7"/>
      <c r="M7" s="7"/>
      <c r="N7" s="7"/>
      <c r="O7" s="7"/>
      <c r="P7" s="7"/>
      <c r="Q7" s="7"/>
    </row>
    <row r="8" spans="1:17" ht="16.2">
      <c r="A8" s="28"/>
      <c r="B8" s="28"/>
      <c r="C8" s="28"/>
      <c r="D8" s="28"/>
      <c r="E8" s="28"/>
      <c r="F8" s="28"/>
      <c r="G8" s="28"/>
      <c r="H8" s="28"/>
      <c r="I8" s="28"/>
      <c r="J8" s="28"/>
      <c r="K8" s="28"/>
      <c r="L8" s="28"/>
      <c r="M8" s="139" t="str">
        <f>合計!M11</f>
        <v>&lt;会社名&gt;</v>
      </c>
      <c r="N8" s="139"/>
      <c r="O8" s="139"/>
      <c r="P8" s="139"/>
      <c r="Q8" s="139"/>
    </row>
    <row r="9" spans="1:17" ht="24" customHeight="1">
      <c r="A9" s="112" t="s">
        <v>1</v>
      </c>
      <c r="B9" s="112"/>
      <c r="C9" s="112"/>
      <c r="D9" s="112"/>
      <c r="E9" s="113" t="s">
        <v>24</v>
      </c>
      <c r="F9" s="114"/>
      <c r="G9" s="114"/>
      <c r="H9" s="114"/>
      <c r="I9" s="114"/>
      <c r="J9" s="114"/>
      <c r="K9" s="114"/>
      <c r="L9" s="114"/>
      <c r="M9" s="114"/>
      <c r="N9" s="114"/>
      <c r="O9" s="114"/>
      <c r="P9" s="115"/>
      <c r="Q9" s="6" t="s">
        <v>2</v>
      </c>
    </row>
    <row r="10" spans="1:17" ht="24" customHeight="1">
      <c r="A10" s="112" t="s">
        <v>3</v>
      </c>
      <c r="B10" s="112"/>
      <c r="C10" s="112"/>
      <c r="D10" s="112"/>
      <c r="E10" s="163">
        <f>'入力シート(太陽光)'!E10</f>
        <v>0</v>
      </c>
      <c r="F10" s="164"/>
      <c r="G10" s="164"/>
      <c r="H10" s="164"/>
      <c r="I10" s="164"/>
      <c r="J10" s="164"/>
      <c r="K10" s="164"/>
      <c r="L10" s="164"/>
      <c r="M10" s="164"/>
      <c r="N10" s="164"/>
      <c r="O10" s="164"/>
      <c r="P10" s="165"/>
      <c r="Q10" s="5"/>
    </row>
    <row r="11" spans="1:17" ht="30" customHeight="1">
      <c r="A11" s="121" t="s">
        <v>4</v>
      </c>
      <c r="B11" s="121"/>
      <c r="C11" s="121"/>
      <c r="D11" s="121"/>
      <c r="E11" s="163">
        <f>'入力シート(太陽光)'!E11</f>
        <v>0</v>
      </c>
      <c r="F11" s="164"/>
      <c r="G11" s="164"/>
      <c r="H11" s="164"/>
      <c r="I11" s="164"/>
      <c r="J11" s="164"/>
      <c r="K11" s="164"/>
      <c r="L11" s="164"/>
      <c r="M11" s="164"/>
      <c r="N11" s="164"/>
      <c r="O11" s="164"/>
      <c r="P11" s="165"/>
      <c r="Q11" s="5"/>
    </row>
    <row r="12" spans="1:17" ht="24" customHeight="1">
      <c r="A12" s="112" t="s">
        <v>5</v>
      </c>
      <c r="B12" s="112"/>
      <c r="C12" s="112"/>
      <c r="D12" s="112"/>
      <c r="E12" s="163" t="str">
        <f>'入力シート(太陽光)'!E12</f>
        <v>太陽光</v>
      </c>
      <c r="F12" s="164"/>
      <c r="G12" s="164"/>
      <c r="H12" s="164"/>
      <c r="I12" s="164"/>
      <c r="J12" s="164"/>
      <c r="K12" s="164"/>
      <c r="L12" s="164"/>
      <c r="M12" s="164"/>
      <c r="N12" s="164"/>
      <c r="O12" s="164"/>
      <c r="P12" s="165"/>
      <c r="Q12" s="5"/>
    </row>
    <row r="13" spans="1:17" ht="24" customHeight="1">
      <c r="A13" s="112" t="s">
        <v>6</v>
      </c>
      <c r="B13" s="112"/>
      <c r="C13" s="112"/>
      <c r="D13" s="112"/>
      <c r="E13" s="166">
        <f>'入力シート(太陽光)'!E13</f>
        <v>0</v>
      </c>
      <c r="F13" s="167"/>
      <c r="G13" s="167"/>
      <c r="H13" s="167"/>
      <c r="I13" s="167"/>
      <c r="J13" s="167"/>
      <c r="K13" s="167"/>
      <c r="L13" s="167"/>
      <c r="M13" s="167"/>
      <c r="N13" s="167"/>
      <c r="O13" s="167"/>
      <c r="P13" s="168"/>
      <c r="Q13" s="5"/>
    </row>
    <row r="14" spans="1:17" ht="24" customHeight="1">
      <c r="A14" s="112" t="s">
        <v>7</v>
      </c>
      <c r="B14" s="112"/>
      <c r="C14" s="112"/>
      <c r="D14" s="112"/>
      <c r="E14" s="169">
        <f>ROUND('入力シート(太陽光)'!E14,0)</f>
        <v>0</v>
      </c>
      <c r="F14" s="170"/>
      <c r="G14" s="170"/>
      <c r="H14" s="170"/>
      <c r="I14" s="170"/>
      <c r="J14" s="170"/>
      <c r="K14" s="170"/>
      <c r="L14" s="170"/>
      <c r="M14" s="170"/>
      <c r="N14" s="170"/>
      <c r="O14" s="170"/>
      <c r="P14" s="171"/>
      <c r="Q14" s="3" t="s">
        <v>23</v>
      </c>
    </row>
    <row r="15" spans="1:17" ht="24" customHeight="1">
      <c r="A15" s="157" t="s">
        <v>40</v>
      </c>
      <c r="B15" s="158"/>
      <c r="C15" s="158"/>
      <c r="D15" s="159"/>
      <c r="E15" s="152">
        <f>ROUND('入力シート(太陽光)'!E15,0)</f>
        <v>0</v>
      </c>
      <c r="F15" s="153"/>
      <c r="G15" s="153"/>
      <c r="H15" s="153"/>
      <c r="I15" s="153"/>
      <c r="J15" s="153"/>
      <c r="K15" s="153"/>
      <c r="L15" s="153"/>
      <c r="M15" s="153"/>
      <c r="N15" s="153"/>
      <c r="O15" s="153"/>
      <c r="P15" s="154"/>
      <c r="Q15" s="74" t="s">
        <v>23</v>
      </c>
    </row>
    <row r="16" spans="1:17" ht="24" customHeight="1">
      <c r="A16" s="112" t="s">
        <v>81</v>
      </c>
      <c r="B16" s="112"/>
      <c r="C16" s="112"/>
      <c r="D16" s="112"/>
      <c r="E16" s="146" t="e">
        <f>'計算用(太陽光)'!B83</f>
        <v>#N/A</v>
      </c>
      <c r="F16" s="147"/>
      <c r="G16" s="147"/>
      <c r="H16" s="147"/>
      <c r="I16" s="147"/>
      <c r="J16" s="147"/>
      <c r="K16" s="147"/>
      <c r="L16" s="147"/>
      <c r="M16" s="147"/>
      <c r="N16" s="147"/>
      <c r="O16" s="147"/>
      <c r="P16" s="148"/>
      <c r="Q16" s="4" t="s">
        <v>82</v>
      </c>
    </row>
    <row r="17" spans="1:26" ht="24" customHeight="1">
      <c r="A17" s="112" t="s">
        <v>80</v>
      </c>
      <c r="B17" s="112"/>
      <c r="C17" s="112"/>
      <c r="D17" s="112"/>
      <c r="E17" s="6" t="s">
        <v>11</v>
      </c>
      <c r="F17" s="6" t="s">
        <v>12</v>
      </c>
      <c r="G17" s="6" t="s">
        <v>13</v>
      </c>
      <c r="H17" s="6" t="s">
        <v>14</v>
      </c>
      <c r="I17" s="6" t="s">
        <v>15</v>
      </c>
      <c r="J17" s="6" t="s">
        <v>16</v>
      </c>
      <c r="K17" s="6" t="s">
        <v>17</v>
      </c>
      <c r="L17" s="6" t="s">
        <v>18</v>
      </c>
      <c r="M17" s="6" t="s">
        <v>19</v>
      </c>
      <c r="N17" s="6" t="s">
        <v>20</v>
      </c>
      <c r="O17" s="6" t="s">
        <v>21</v>
      </c>
      <c r="P17" s="6" t="s">
        <v>22</v>
      </c>
      <c r="Q17" s="5"/>
    </row>
    <row r="18" spans="1:26" ht="24" customHeight="1">
      <c r="A18" s="112"/>
      <c r="B18" s="112"/>
      <c r="C18" s="112"/>
      <c r="D18" s="112"/>
      <c r="E18" s="44" t="e">
        <f>'計算用(太陽光)'!N20</f>
        <v>#N/A</v>
      </c>
      <c r="F18" s="44" t="e">
        <f>'計算用(太陽光)'!N21</f>
        <v>#N/A</v>
      </c>
      <c r="G18" s="44" t="e">
        <f>'計算用(太陽光)'!N22</f>
        <v>#N/A</v>
      </c>
      <c r="H18" s="44" t="e">
        <f>'計算用(太陽光)'!N23</f>
        <v>#N/A</v>
      </c>
      <c r="I18" s="44" t="e">
        <f>'計算用(太陽光)'!N24</f>
        <v>#N/A</v>
      </c>
      <c r="J18" s="44" t="e">
        <f>'計算用(太陽光)'!N25</f>
        <v>#N/A</v>
      </c>
      <c r="K18" s="44" t="e">
        <f>'計算用(太陽光)'!N26</f>
        <v>#N/A</v>
      </c>
      <c r="L18" s="44" t="e">
        <f>'計算用(太陽光)'!N27</f>
        <v>#N/A</v>
      </c>
      <c r="M18" s="44" t="e">
        <f>'計算用(太陽光)'!N28</f>
        <v>#N/A</v>
      </c>
      <c r="N18" s="44" t="e">
        <f>'計算用(太陽光)'!N29</f>
        <v>#N/A</v>
      </c>
      <c r="O18" s="44" t="e">
        <f>'計算用(太陽光)'!N30</f>
        <v>#N/A</v>
      </c>
      <c r="P18" s="44" t="e">
        <f>'計算用(太陽光)'!N31</f>
        <v>#N/A</v>
      </c>
      <c r="Q18" s="3" t="s">
        <v>82</v>
      </c>
    </row>
    <row r="19" spans="1:26" ht="24" customHeight="1">
      <c r="A19" s="112" t="s">
        <v>8</v>
      </c>
      <c r="B19" s="112"/>
      <c r="C19" s="112"/>
      <c r="D19" s="112"/>
      <c r="E19" s="43" t="s">
        <v>11</v>
      </c>
      <c r="F19" s="43" t="s">
        <v>12</v>
      </c>
      <c r="G19" s="43" t="s">
        <v>13</v>
      </c>
      <c r="H19" s="43" t="s">
        <v>14</v>
      </c>
      <c r="I19" s="43" t="s">
        <v>15</v>
      </c>
      <c r="J19" s="43" t="s">
        <v>16</v>
      </c>
      <c r="K19" s="43" t="s">
        <v>17</v>
      </c>
      <c r="L19" s="43" t="s">
        <v>18</v>
      </c>
      <c r="M19" s="43" t="s">
        <v>19</v>
      </c>
      <c r="N19" s="43" t="s">
        <v>20</v>
      </c>
      <c r="O19" s="43" t="s">
        <v>21</v>
      </c>
      <c r="P19" s="43" t="s">
        <v>22</v>
      </c>
      <c r="Q19" s="5"/>
    </row>
    <row r="20" spans="1:26" ht="24" customHeight="1">
      <c r="A20" s="112"/>
      <c r="B20" s="112"/>
      <c r="C20" s="112"/>
      <c r="D20" s="112"/>
      <c r="E20" s="76">
        <f>'計算用(太陽光)'!N34</f>
        <v>0</v>
      </c>
      <c r="F20" s="76">
        <f>'計算用(太陽光)'!N35</f>
        <v>0</v>
      </c>
      <c r="G20" s="76">
        <f>'計算用(太陽光)'!N36</f>
        <v>0</v>
      </c>
      <c r="H20" s="76">
        <f>'計算用(太陽光)'!N37</f>
        <v>0</v>
      </c>
      <c r="I20" s="76">
        <f>'計算用(太陽光)'!N38</f>
        <v>0</v>
      </c>
      <c r="J20" s="76">
        <f>'計算用(太陽光)'!N39</f>
        <v>0</v>
      </c>
      <c r="K20" s="76">
        <f>'計算用(太陽光)'!N40</f>
        <v>0</v>
      </c>
      <c r="L20" s="76">
        <f>'計算用(太陽光)'!N41</f>
        <v>0</v>
      </c>
      <c r="M20" s="76">
        <f>'計算用(太陽光)'!N42</f>
        <v>0</v>
      </c>
      <c r="N20" s="76">
        <f>'計算用(太陽光)'!N43</f>
        <v>0</v>
      </c>
      <c r="O20" s="76">
        <f>'計算用(太陽光)'!N44</f>
        <v>0</v>
      </c>
      <c r="P20" s="76">
        <f>'計算用(太陽光)'!N45</f>
        <v>0</v>
      </c>
      <c r="Q20" s="23" t="s">
        <v>23</v>
      </c>
    </row>
    <row r="21" spans="1:26" ht="24" customHeight="1">
      <c r="A21" s="112" t="s">
        <v>9</v>
      </c>
      <c r="B21" s="112"/>
      <c r="C21" s="112"/>
      <c r="D21" s="112"/>
      <c r="E21" s="134" t="e">
        <f>ROUND('計算用(太陽光)'!B81,0)</f>
        <v>#N/A</v>
      </c>
      <c r="F21" s="135"/>
      <c r="G21" s="135"/>
      <c r="H21" s="135"/>
      <c r="I21" s="135"/>
      <c r="J21" s="135"/>
      <c r="K21" s="135"/>
      <c r="L21" s="135"/>
      <c r="M21" s="135"/>
      <c r="N21" s="135"/>
      <c r="O21" s="135"/>
      <c r="P21" s="136"/>
      <c r="Q21" s="3" t="s">
        <v>23</v>
      </c>
    </row>
    <row r="22" spans="1:26" ht="24" customHeight="1">
      <c r="A22" s="155" t="s">
        <v>120</v>
      </c>
      <c r="B22" s="156"/>
      <c r="C22" s="156"/>
      <c r="D22" s="156"/>
      <c r="E22" s="6" t="s">
        <v>11</v>
      </c>
      <c r="F22" s="6" t="s">
        <v>12</v>
      </c>
      <c r="G22" s="6" t="s">
        <v>13</v>
      </c>
      <c r="H22" s="6" t="s">
        <v>14</v>
      </c>
      <c r="I22" s="6" t="s">
        <v>15</v>
      </c>
      <c r="J22" s="6" t="s">
        <v>16</v>
      </c>
      <c r="K22" s="6" t="s">
        <v>17</v>
      </c>
      <c r="L22" s="6" t="s">
        <v>18</v>
      </c>
      <c r="M22" s="6" t="s">
        <v>19</v>
      </c>
      <c r="N22" s="6" t="s">
        <v>20</v>
      </c>
      <c r="O22" s="6" t="s">
        <v>21</v>
      </c>
      <c r="P22" s="6" t="s">
        <v>22</v>
      </c>
      <c r="Q22" s="5"/>
    </row>
    <row r="23" spans="1:26" ht="24" customHeight="1">
      <c r="A23" s="156"/>
      <c r="B23" s="156"/>
      <c r="C23" s="156"/>
      <c r="D23" s="156"/>
      <c r="E23" s="77">
        <f>ROUND('入力シート(太陽光)'!E23,0)</f>
        <v>0</v>
      </c>
      <c r="F23" s="77">
        <f>ROUND('入力シート(太陽光)'!F23,0)</f>
        <v>0</v>
      </c>
      <c r="G23" s="77">
        <f>ROUND('入力シート(太陽光)'!G23,0)</f>
        <v>0</v>
      </c>
      <c r="H23" s="77">
        <f>ROUND('入力シート(太陽光)'!H23,0)</f>
        <v>0</v>
      </c>
      <c r="I23" s="77">
        <f>ROUND('入力シート(太陽光)'!I23,0)</f>
        <v>0</v>
      </c>
      <c r="J23" s="77">
        <f>ROUND('入力シート(太陽光)'!J23,0)</f>
        <v>0</v>
      </c>
      <c r="K23" s="77">
        <f>ROUND('入力シート(太陽光)'!K23,0)</f>
        <v>0</v>
      </c>
      <c r="L23" s="77">
        <f>ROUND('入力シート(太陽光)'!L23,0)</f>
        <v>0</v>
      </c>
      <c r="M23" s="77">
        <f>ROUND('入力シート(太陽光)'!M23,0)</f>
        <v>0</v>
      </c>
      <c r="N23" s="77">
        <f>ROUND('入力シート(太陽光)'!N23,0)</f>
        <v>0</v>
      </c>
      <c r="O23" s="77">
        <f>ROUND('入力シート(太陽光)'!O23,0)</f>
        <v>0</v>
      </c>
      <c r="P23" s="77">
        <f>ROUND('入力シート(太陽光)'!P23,0)</f>
        <v>0</v>
      </c>
      <c r="Q23" s="74" t="s">
        <v>23</v>
      </c>
    </row>
    <row r="24" spans="1:26" ht="24" customHeight="1">
      <c r="A24" s="121" t="s">
        <v>83</v>
      </c>
      <c r="B24" s="112"/>
      <c r="C24" s="112"/>
      <c r="D24" s="112"/>
      <c r="E24" s="41" t="s">
        <v>11</v>
      </c>
      <c r="F24" s="41" t="s">
        <v>12</v>
      </c>
      <c r="G24" s="41" t="s">
        <v>13</v>
      </c>
      <c r="H24" s="41" t="s">
        <v>14</v>
      </c>
      <c r="I24" s="41" t="s">
        <v>15</v>
      </c>
      <c r="J24" s="41" t="s">
        <v>16</v>
      </c>
      <c r="K24" s="41" t="s">
        <v>17</v>
      </c>
      <c r="L24" s="41" t="s">
        <v>18</v>
      </c>
      <c r="M24" s="41" t="s">
        <v>19</v>
      </c>
      <c r="N24" s="41" t="s">
        <v>20</v>
      </c>
      <c r="O24" s="41" t="s">
        <v>21</v>
      </c>
      <c r="P24" s="41" t="s">
        <v>22</v>
      </c>
      <c r="Q24" s="5"/>
      <c r="Z24" s="42"/>
    </row>
    <row r="25" spans="1:26" ht="24" customHeight="1">
      <c r="A25" s="112"/>
      <c r="B25" s="112"/>
      <c r="C25" s="112"/>
      <c r="D25" s="112"/>
      <c r="E25" s="77">
        <f>ROUND('計算用(太陽光)'!AD34,0)</f>
        <v>0</v>
      </c>
      <c r="F25" s="77">
        <f>ROUND('計算用(太陽光)'!AD35,0)</f>
        <v>0</v>
      </c>
      <c r="G25" s="77">
        <f>ROUND('計算用(太陽光)'!AD36,0)</f>
        <v>0</v>
      </c>
      <c r="H25" s="77">
        <f>ROUND('計算用(太陽光)'!AD37,0)</f>
        <v>0</v>
      </c>
      <c r="I25" s="77">
        <f>ROUND('計算用(太陽光)'!AD38,0)</f>
        <v>0</v>
      </c>
      <c r="J25" s="77">
        <f>ROUND('計算用(太陽光)'!AD39,0)</f>
        <v>0</v>
      </c>
      <c r="K25" s="77">
        <f>ROUND('計算用(太陽光)'!AD40,0)</f>
        <v>0</v>
      </c>
      <c r="L25" s="77">
        <f>ROUND('計算用(太陽光)'!AD41,0)</f>
        <v>0</v>
      </c>
      <c r="M25" s="77">
        <f>ROUND('計算用(太陽光)'!AD42,0)</f>
        <v>0</v>
      </c>
      <c r="N25" s="77">
        <f>ROUND('計算用(太陽光)'!AD43,0)</f>
        <v>0</v>
      </c>
      <c r="O25" s="77">
        <f>ROUND('計算用(太陽光)'!AD44,0)</f>
        <v>0</v>
      </c>
      <c r="P25" s="77">
        <f>ROUND('計算用(太陽光)'!AD45,0)</f>
        <v>0</v>
      </c>
      <c r="Q25" s="23" t="s">
        <v>23</v>
      </c>
      <c r="Z25" s="42"/>
    </row>
    <row r="26" spans="1:26" ht="24" customHeight="1">
      <c r="A26" s="112" t="s">
        <v>10</v>
      </c>
      <c r="B26" s="112"/>
      <c r="C26" s="112"/>
      <c r="D26" s="112"/>
      <c r="E26" s="160" t="e">
        <f>ROUND('計算用(太陽光)'!R81,0)</f>
        <v>#N/A</v>
      </c>
      <c r="F26" s="161"/>
      <c r="G26" s="161"/>
      <c r="H26" s="161"/>
      <c r="I26" s="161"/>
      <c r="J26" s="161"/>
      <c r="K26" s="161"/>
      <c r="L26" s="161"/>
      <c r="M26" s="161"/>
      <c r="N26" s="161"/>
      <c r="O26" s="161"/>
      <c r="P26" s="162"/>
      <c r="Q26" s="3" t="s">
        <v>23</v>
      </c>
    </row>
    <row r="29" spans="1:26">
      <c r="B29" s="35"/>
    </row>
    <row r="30" spans="1:26">
      <c r="B30" s="35"/>
    </row>
    <row r="31" spans="1:26">
      <c r="B31" s="35"/>
    </row>
    <row r="32" spans="1:26">
      <c r="B32" s="35"/>
    </row>
    <row r="33" spans="2:2">
      <c r="B33" s="35"/>
    </row>
    <row r="34" spans="2:2">
      <c r="B34" s="35"/>
    </row>
    <row r="37" spans="2:2">
      <c r="B37" s="35"/>
    </row>
  </sheetData>
  <dataConsolidate/>
  <mergeCells count="28">
    <mergeCell ref="E21:P21"/>
    <mergeCell ref="E26:P26"/>
    <mergeCell ref="E9:P9"/>
    <mergeCell ref="E10:P10"/>
    <mergeCell ref="E11:P11"/>
    <mergeCell ref="E12:P12"/>
    <mergeCell ref="E13:P13"/>
    <mergeCell ref="E14:P14"/>
    <mergeCell ref="E16:P16"/>
    <mergeCell ref="A21:D21"/>
    <mergeCell ref="A26:D26"/>
    <mergeCell ref="A9:D9"/>
    <mergeCell ref="A17:D18"/>
    <mergeCell ref="A22:D23"/>
    <mergeCell ref="A14:D14"/>
    <mergeCell ref="A10:D10"/>
    <mergeCell ref="A11:D11"/>
    <mergeCell ref="A12:D12"/>
    <mergeCell ref="A13:D13"/>
    <mergeCell ref="A16:D16"/>
    <mergeCell ref="A24:D25"/>
    <mergeCell ref="A19:D20"/>
    <mergeCell ref="A15:D15"/>
    <mergeCell ref="A6:Q6"/>
    <mergeCell ref="A4:Q4"/>
    <mergeCell ref="A2:B2"/>
    <mergeCell ref="E15:P15"/>
    <mergeCell ref="M8:Q8"/>
  </mergeCells>
  <phoneticPr fontId="2"/>
  <conditionalFormatting sqref="E26:P26">
    <cfRule type="cellIs" dxfId="10" priority="7" operator="greaterThan">
      <formula>$E$21</formula>
    </cfRule>
  </conditionalFormatting>
  <conditionalFormatting sqref="E15:P15">
    <cfRule type="cellIs" dxfId="9" priority="5" operator="greaterThan">
      <formula>$E$14</formula>
    </cfRule>
  </conditionalFormatting>
  <conditionalFormatting sqref="E14:P14">
    <cfRule type="cellIs" dxfId="8" priority="4" operator="lessThan">
      <formula>1000</formula>
    </cfRule>
  </conditionalFormatting>
  <conditionalFormatting sqref="E23:P23">
    <cfRule type="cellIs" dxfId="7" priority="3" operator="greaterThan">
      <formula>#REF!</formula>
    </cfRule>
  </conditionalFormatting>
  <dataValidations count="1">
    <dataValidation type="whole" allowBlank="1" showInputMessage="1" showErrorMessage="1" error="期待容量以下の整数値で入力してください" sqref="E26:P26" xr:uid="{00000000-0002-0000-0500-000001000000}">
      <formula1>0</formula1>
      <formula2>E21</formula2>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rgb="FFFFCCFF"/>
    <pageSetUpPr fitToPage="1"/>
  </sheetPr>
  <dimension ref="A1:Q40"/>
  <sheetViews>
    <sheetView zoomScale="70" zoomScaleNormal="70" workbookViewId="0">
      <selection activeCell="V17" sqref="V17"/>
    </sheetView>
  </sheetViews>
  <sheetFormatPr defaultColWidth="9" defaultRowHeight="15"/>
  <cols>
    <col min="1" max="4" width="5.6640625" style="1" customWidth="1"/>
    <col min="5" max="16" width="10.21875" style="1" bestFit="1" customWidth="1"/>
    <col min="17" max="20" width="5.6640625" style="1" customWidth="1"/>
    <col min="21" max="16384" width="9" style="1"/>
  </cols>
  <sheetData>
    <row r="1" spans="1:17" ht="16.2">
      <c r="A1" s="38" t="s">
        <v>65</v>
      </c>
      <c r="B1" s="38"/>
      <c r="C1" s="38"/>
      <c r="D1" s="38"/>
      <c r="E1" s="38"/>
      <c r="F1" s="39" t="s">
        <v>67</v>
      </c>
      <c r="G1" s="39"/>
      <c r="H1" s="39"/>
      <c r="I1" s="40" t="s">
        <v>66</v>
      </c>
    </row>
    <row r="2" spans="1:17" ht="16.2">
      <c r="A2" s="107" t="s">
        <v>0</v>
      </c>
      <c r="B2" s="108"/>
      <c r="C2" s="7"/>
      <c r="D2" s="7"/>
      <c r="E2" s="7"/>
      <c r="F2" s="7"/>
      <c r="G2" s="7"/>
      <c r="H2" s="7"/>
      <c r="I2" s="7"/>
      <c r="J2" s="7"/>
      <c r="K2" s="7"/>
      <c r="L2" s="7"/>
      <c r="M2" s="7"/>
      <c r="N2" s="7"/>
      <c r="O2" s="7"/>
      <c r="P2" s="7"/>
      <c r="Q2" s="7"/>
    </row>
    <row r="3" spans="1:17" ht="16.2">
      <c r="A3" s="27"/>
      <c r="B3" s="27"/>
      <c r="C3" s="7"/>
      <c r="D3" s="7"/>
      <c r="E3" s="7"/>
      <c r="F3" s="7"/>
      <c r="G3" s="7"/>
      <c r="H3" s="7"/>
      <c r="I3" s="7"/>
      <c r="J3" s="7"/>
      <c r="K3" s="7"/>
      <c r="L3" s="7"/>
      <c r="M3" s="7"/>
      <c r="N3" s="7"/>
      <c r="O3" s="7"/>
      <c r="P3" s="7"/>
      <c r="Q3" s="7"/>
    </row>
    <row r="4" spans="1:17" ht="16.2">
      <c r="A4" s="110" t="s">
        <v>132</v>
      </c>
      <c r="B4" s="110"/>
      <c r="C4" s="110"/>
      <c r="D4" s="110"/>
      <c r="E4" s="110"/>
      <c r="F4" s="110"/>
      <c r="G4" s="110"/>
      <c r="H4" s="110"/>
      <c r="I4" s="110"/>
      <c r="J4" s="110"/>
      <c r="K4" s="110"/>
      <c r="L4" s="110"/>
      <c r="M4" s="110"/>
      <c r="N4" s="110"/>
      <c r="O4" s="110"/>
      <c r="P4" s="110"/>
      <c r="Q4" s="110"/>
    </row>
    <row r="5" spans="1:17" ht="16.2">
      <c r="A5" s="7"/>
      <c r="B5" s="7"/>
      <c r="C5" s="7"/>
      <c r="D5" s="7"/>
      <c r="E5" s="7"/>
      <c r="F5" s="7"/>
      <c r="G5" s="7"/>
      <c r="H5" s="7"/>
      <c r="I5" s="7"/>
      <c r="J5" s="7"/>
      <c r="K5" s="7"/>
      <c r="L5" s="7"/>
      <c r="M5" s="7"/>
      <c r="N5" s="7"/>
      <c r="O5" s="7"/>
      <c r="P5" s="7"/>
      <c r="Q5" s="7"/>
    </row>
    <row r="6" spans="1:17" ht="16.2">
      <c r="A6" s="110" t="s">
        <v>50</v>
      </c>
      <c r="B6" s="110"/>
      <c r="C6" s="110"/>
      <c r="D6" s="110"/>
      <c r="E6" s="110"/>
      <c r="F6" s="110"/>
      <c r="G6" s="110"/>
      <c r="H6" s="110"/>
      <c r="I6" s="110"/>
      <c r="J6" s="110"/>
      <c r="K6" s="110"/>
      <c r="L6" s="110"/>
      <c r="M6" s="110"/>
      <c r="N6" s="110"/>
      <c r="O6" s="110"/>
      <c r="P6" s="110"/>
      <c r="Q6" s="110"/>
    </row>
    <row r="7" spans="1:17" ht="16.2">
      <c r="C7" s="7"/>
      <c r="D7" s="7"/>
      <c r="E7" s="7"/>
      <c r="F7" s="7"/>
      <c r="G7" s="7"/>
      <c r="H7" s="7"/>
      <c r="I7" s="7"/>
      <c r="J7" s="7"/>
      <c r="K7" s="7"/>
      <c r="L7" s="7"/>
      <c r="M7" s="7"/>
      <c r="N7" s="7"/>
      <c r="O7" s="7"/>
      <c r="P7" s="7"/>
      <c r="Q7" s="7"/>
    </row>
    <row r="8" spans="1:17" ht="16.2">
      <c r="A8" s="28"/>
      <c r="B8" s="28"/>
      <c r="C8" s="28"/>
      <c r="D8" s="28"/>
      <c r="E8" s="28"/>
      <c r="F8" s="28"/>
      <c r="G8" s="28"/>
      <c r="H8" s="28"/>
      <c r="I8" s="28"/>
      <c r="J8" s="28"/>
      <c r="K8" s="28"/>
      <c r="L8" s="28"/>
      <c r="M8" s="139" t="str">
        <f>合計!M11</f>
        <v>&lt;会社名&gt;</v>
      </c>
      <c r="N8" s="139"/>
      <c r="O8" s="139"/>
      <c r="P8" s="139"/>
      <c r="Q8" s="139"/>
    </row>
    <row r="9" spans="1:17" ht="24" customHeight="1">
      <c r="A9" s="112" t="s">
        <v>1</v>
      </c>
      <c r="B9" s="112"/>
      <c r="C9" s="112"/>
      <c r="D9" s="112"/>
      <c r="E9" s="113" t="s">
        <v>24</v>
      </c>
      <c r="F9" s="114"/>
      <c r="G9" s="114"/>
      <c r="H9" s="114"/>
      <c r="I9" s="114"/>
      <c r="J9" s="114"/>
      <c r="K9" s="114"/>
      <c r="L9" s="114"/>
      <c r="M9" s="114"/>
      <c r="N9" s="114"/>
      <c r="O9" s="114"/>
      <c r="P9" s="115"/>
      <c r="Q9" s="24" t="s">
        <v>2</v>
      </c>
    </row>
    <row r="10" spans="1:17" ht="24" customHeight="1">
      <c r="A10" s="112" t="s">
        <v>3</v>
      </c>
      <c r="B10" s="112"/>
      <c r="C10" s="112"/>
      <c r="D10" s="112"/>
      <c r="E10" s="163">
        <f>'入力シート(風力)'!E10</f>
        <v>0</v>
      </c>
      <c r="F10" s="164"/>
      <c r="G10" s="164"/>
      <c r="H10" s="164"/>
      <c r="I10" s="164"/>
      <c r="J10" s="164"/>
      <c r="K10" s="164"/>
      <c r="L10" s="164"/>
      <c r="M10" s="164"/>
      <c r="N10" s="164"/>
      <c r="O10" s="164"/>
      <c r="P10" s="165"/>
      <c r="Q10" s="5"/>
    </row>
    <row r="11" spans="1:17" ht="30" customHeight="1">
      <c r="A11" s="121" t="s">
        <v>4</v>
      </c>
      <c r="B11" s="121"/>
      <c r="C11" s="121"/>
      <c r="D11" s="121"/>
      <c r="E11" s="163">
        <f>'入力シート(風力)'!E11</f>
        <v>0</v>
      </c>
      <c r="F11" s="164"/>
      <c r="G11" s="164"/>
      <c r="H11" s="164"/>
      <c r="I11" s="164"/>
      <c r="J11" s="164"/>
      <c r="K11" s="164"/>
      <c r="L11" s="164"/>
      <c r="M11" s="164"/>
      <c r="N11" s="164"/>
      <c r="O11" s="164"/>
      <c r="P11" s="165"/>
      <c r="Q11" s="5"/>
    </row>
    <row r="12" spans="1:17" ht="24" customHeight="1">
      <c r="A12" s="112" t="s">
        <v>5</v>
      </c>
      <c r="B12" s="112"/>
      <c r="C12" s="112"/>
      <c r="D12" s="112"/>
      <c r="E12" s="163" t="str">
        <f>'入力シート(風力)'!E12</f>
        <v>風力</v>
      </c>
      <c r="F12" s="164"/>
      <c r="G12" s="164"/>
      <c r="H12" s="164"/>
      <c r="I12" s="164"/>
      <c r="J12" s="164"/>
      <c r="K12" s="164"/>
      <c r="L12" s="164"/>
      <c r="M12" s="164"/>
      <c r="N12" s="164"/>
      <c r="O12" s="164"/>
      <c r="P12" s="165"/>
      <c r="Q12" s="5"/>
    </row>
    <row r="13" spans="1:17" ht="24" customHeight="1">
      <c r="A13" s="112" t="s">
        <v>6</v>
      </c>
      <c r="B13" s="112"/>
      <c r="C13" s="112"/>
      <c r="D13" s="112"/>
      <c r="E13" s="166">
        <f>'入力シート(風力)'!E13</f>
        <v>0</v>
      </c>
      <c r="F13" s="167"/>
      <c r="G13" s="167"/>
      <c r="H13" s="167"/>
      <c r="I13" s="167"/>
      <c r="J13" s="167"/>
      <c r="K13" s="167"/>
      <c r="L13" s="167"/>
      <c r="M13" s="167"/>
      <c r="N13" s="167"/>
      <c r="O13" s="167"/>
      <c r="P13" s="168"/>
      <c r="Q13" s="5"/>
    </row>
    <row r="14" spans="1:17" ht="24" customHeight="1">
      <c r="A14" s="112" t="s">
        <v>7</v>
      </c>
      <c r="B14" s="112"/>
      <c r="C14" s="112"/>
      <c r="D14" s="112"/>
      <c r="E14" s="143">
        <f>ROUND('入力シート(風力)'!E14,0)</f>
        <v>0</v>
      </c>
      <c r="F14" s="144"/>
      <c r="G14" s="144"/>
      <c r="H14" s="144"/>
      <c r="I14" s="144"/>
      <c r="J14" s="144"/>
      <c r="K14" s="144"/>
      <c r="L14" s="144"/>
      <c r="M14" s="144"/>
      <c r="N14" s="144"/>
      <c r="O14" s="144"/>
      <c r="P14" s="145"/>
      <c r="Q14" s="23" t="s">
        <v>23</v>
      </c>
    </row>
    <row r="15" spans="1:17" ht="24" customHeight="1">
      <c r="A15" s="157" t="s">
        <v>40</v>
      </c>
      <c r="B15" s="158"/>
      <c r="C15" s="158"/>
      <c r="D15" s="159"/>
      <c r="E15" s="172">
        <f>ROUND('入力シート(風力)'!E15,0)</f>
        <v>0</v>
      </c>
      <c r="F15" s="173"/>
      <c r="G15" s="173"/>
      <c r="H15" s="173"/>
      <c r="I15" s="173"/>
      <c r="J15" s="173"/>
      <c r="K15" s="173"/>
      <c r="L15" s="173"/>
      <c r="M15" s="173"/>
      <c r="N15" s="173"/>
      <c r="O15" s="173"/>
      <c r="P15" s="174"/>
      <c r="Q15" s="75" t="s">
        <v>122</v>
      </c>
    </row>
    <row r="16" spans="1:17" ht="24" customHeight="1">
      <c r="A16" s="112" t="s">
        <v>81</v>
      </c>
      <c r="B16" s="112"/>
      <c r="C16" s="112"/>
      <c r="D16" s="112"/>
      <c r="E16" s="146" t="e">
        <f>'計算用(風力)'!B83</f>
        <v>#N/A</v>
      </c>
      <c r="F16" s="147"/>
      <c r="G16" s="147"/>
      <c r="H16" s="147"/>
      <c r="I16" s="147"/>
      <c r="J16" s="147"/>
      <c r="K16" s="147"/>
      <c r="L16" s="147"/>
      <c r="M16" s="147"/>
      <c r="N16" s="147"/>
      <c r="O16" s="147"/>
      <c r="P16" s="148"/>
      <c r="Q16" s="23" t="s">
        <v>82</v>
      </c>
    </row>
    <row r="17" spans="1:17" ht="24" customHeight="1">
      <c r="A17" s="112" t="s">
        <v>80</v>
      </c>
      <c r="B17" s="112"/>
      <c r="C17" s="112"/>
      <c r="D17" s="112"/>
      <c r="E17" s="43" t="s">
        <v>11</v>
      </c>
      <c r="F17" s="43" t="s">
        <v>12</v>
      </c>
      <c r="G17" s="43" t="s">
        <v>13</v>
      </c>
      <c r="H17" s="43" t="s">
        <v>14</v>
      </c>
      <c r="I17" s="43" t="s">
        <v>15</v>
      </c>
      <c r="J17" s="43" t="s">
        <v>16</v>
      </c>
      <c r="K17" s="43" t="s">
        <v>17</v>
      </c>
      <c r="L17" s="43" t="s">
        <v>18</v>
      </c>
      <c r="M17" s="43" t="s">
        <v>19</v>
      </c>
      <c r="N17" s="43" t="s">
        <v>20</v>
      </c>
      <c r="O17" s="43" t="s">
        <v>21</v>
      </c>
      <c r="P17" s="43" t="s">
        <v>22</v>
      </c>
      <c r="Q17" s="5"/>
    </row>
    <row r="18" spans="1:17" ht="24" customHeight="1">
      <c r="A18" s="112"/>
      <c r="B18" s="112"/>
      <c r="C18" s="112"/>
      <c r="D18" s="112"/>
      <c r="E18" s="44" t="e">
        <f>'計算用(風力)'!N20</f>
        <v>#N/A</v>
      </c>
      <c r="F18" s="44" t="e">
        <f>'計算用(風力)'!N21</f>
        <v>#N/A</v>
      </c>
      <c r="G18" s="44" t="e">
        <f>'計算用(風力)'!N22</f>
        <v>#N/A</v>
      </c>
      <c r="H18" s="44" t="e">
        <f>'計算用(風力)'!N23</f>
        <v>#N/A</v>
      </c>
      <c r="I18" s="44" t="e">
        <f>'計算用(風力)'!N24</f>
        <v>#N/A</v>
      </c>
      <c r="J18" s="44" t="e">
        <f>'計算用(風力)'!N25</f>
        <v>#N/A</v>
      </c>
      <c r="K18" s="44" t="e">
        <f>'計算用(風力)'!N26</f>
        <v>#N/A</v>
      </c>
      <c r="L18" s="44" t="e">
        <f>'計算用(風力)'!N27</f>
        <v>#N/A</v>
      </c>
      <c r="M18" s="44" t="e">
        <f>'計算用(風力)'!N28</f>
        <v>#N/A</v>
      </c>
      <c r="N18" s="44" t="e">
        <f>'計算用(風力)'!N29</f>
        <v>#N/A</v>
      </c>
      <c r="O18" s="44" t="e">
        <f>'計算用(風力)'!N30</f>
        <v>#N/A</v>
      </c>
      <c r="P18" s="44" t="e">
        <f>'計算用(風力)'!N31</f>
        <v>#N/A</v>
      </c>
      <c r="Q18" s="23" t="s">
        <v>82</v>
      </c>
    </row>
    <row r="19" spans="1:17" ht="24" customHeight="1">
      <c r="A19" s="112" t="s">
        <v>8</v>
      </c>
      <c r="B19" s="112"/>
      <c r="C19" s="112"/>
      <c r="D19" s="112"/>
      <c r="E19" s="43" t="s">
        <v>11</v>
      </c>
      <c r="F19" s="43" t="s">
        <v>12</v>
      </c>
      <c r="G19" s="43" t="s">
        <v>13</v>
      </c>
      <c r="H19" s="43" t="s">
        <v>14</v>
      </c>
      <c r="I19" s="43" t="s">
        <v>15</v>
      </c>
      <c r="J19" s="43" t="s">
        <v>16</v>
      </c>
      <c r="K19" s="43" t="s">
        <v>17</v>
      </c>
      <c r="L19" s="43" t="s">
        <v>18</v>
      </c>
      <c r="M19" s="43" t="s">
        <v>19</v>
      </c>
      <c r="N19" s="43" t="s">
        <v>20</v>
      </c>
      <c r="O19" s="43" t="s">
        <v>21</v>
      </c>
      <c r="P19" s="43" t="s">
        <v>22</v>
      </c>
      <c r="Q19" s="5"/>
    </row>
    <row r="20" spans="1:17" ht="24" customHeight="1">
      <c r="A20" s="112"/>
      <c r="B20" s="112"/>
      <c r="C20" s="112"/>
      <c r="D20" s="112"/>
      <c r="E20" s="76">
        <f>'計算用(風力)'!N34</f>
        <v>0</v>
      </c>
      <c r="F20" s="76">
        <f>'計算用(風力)'!N35</f>
        <v>0</v>
      </c>
      <c r="G20" s="76">
        <f>'計算用(風力)'!N36</f>
        <v>0</v>
      </c>
      <c r="H20" s="76">
        <f>'計算用(風力)'!N37</f>
        <v>0</v>
      </c>
      <c r="I20" s="76">
        <f>'計算用(風力)'!N38</f>
        <v>0</v>
      </c>
      <c r="J20" s="76">
        <f>'計算用(風力)'!N39</f>
        <v>0</v>
      </c>
      <c r="K20" s="76">
        <f>'計算用(風力)'!N40</f>
        <v>0</v>
      </c>
      <c r="L20" s="76">
        <f>'計算用(風力)'!N41</f>
        <v>0</v>
      </c>
      <c r="M20" s="76">
        <f>'計算用(風力)'!N42</f>
        <v>0</v>
      </c>
      <c r="N20" s="76">
        <f>'計算用(風力)'!N43</f>
        <v>0</v>
      </c>
      <c r="O20" s="76">
        <f>'計算用(風力)'!N44</f>
        <v>0</v>
      </c>
      <c r="P20" s="76">
        <f>'計算用(風力)'!N45</f>
        <v>0</v>
      </c>
      <c r="Q20" s="23" t="s">
        <v>23</v>
      </c>
    </row>
    <row r="21" spans="1:17" ht="24" customHeight="1">
      <c r="A21" s="112" t="s">
        <v>9</v>
      </c>
      <c r="B21" s="112"/>
      <c r="C21" s="112"/>
      <c r="D21" s="112"/>
      <c r="E21" s="134" t="e">
        <f>ROUND('計算用(風力)'!B81,0)</f>
        <v>#N/A</v>
      </c>
      <c r="F21" s="135"/>
      <c r="G21" s="135"/>
      <c r="H21" s="135"/>
      <c r="I21" s="135"/>
      <c r="J21" s="135"/>
      <c r="K21" s="135"/>
      <c r="L21" s="135"/>
      <c r="M21" s="135"/>
      <c r="N21" s="135"/>
      <c r="O21" s="135"/>
      <c r="P21" s="136"/>
      <c r="Q21" s="23" t="s">
        <v>23</v>
      </c>
    </row>
    <row r="22" spans="1:17" ht="24" customHeight="1">
      <c r="A22" s="155" t="s">
        <v>120</v>
      </c>
      <c r="B22" s="156"/>
      <c r="C22" s="156"/>
      <c r="D22" s="156"/>
      <c r="E22" s="43" t="s">
        <v>11</v>
      </c>
      <c r="F22" s="43" t="s">
        <v>12</v>
      </c>
      <c r="G22" s="43" t="s">
        <v>13</v>
      </c>
      <c r="H22" s="43" t="s">
        <v>14</v>
      </c>
      <c r="I22" s="43" t="s">
        <v>15</v>
      </c>
      <c r="J22" s="43" t="s">
        <v>16</v>
      </c>
      <c r="K22" s="43" t="s">
        <v>17</v>
      </c>
      <c r="L22" s="43" t="s">
        <v>18</v>
      </c>
      <c r="M22" s="43" t="s">
        <v>19</v>
      </c>
      <c r="N22" s="43" t="s">
        <v>20</v>
      </c>
      <c r="O22" s="43" t="s">
        <v>21</v>
      </c>
      <c r="P22" s="43" t="s">
        <v>22</v>
      </c>
      <c r="Q22" s="5"/>
    </row>
    <row r="23" spans="1:17" ht="24" customHeight="1">
      <c r="A23" s="156"/>
      <c r="B23" s="156"/>
      <c r="C23" s="156"/>
      <c r="D23" s="156"/>
      <c r="E23" s="77">
        <f>ROUND('入力シート(風力)'!E23,0)</f>
        <v>0</v>
      </c>
      <c r="F23" s="77">
        <f>ROUND('入力シート(風力)'!F23,0)</f>
        <v>0</v>
      </c>
      <c r="G23" s="77">
        <f>ROUND('入力シート(風力)'!G23,0)</f>
        <v>0</v>
      </c>
      <c r="H23" s="77">
        <f>ROUND('入力シート(風力)'!H23,0)</f>
        <v>0</v>
      </c>
      <c r="I23" s="77">
        <f>ROUND('入力シート(風力)'!I23,0)</f>
        <v>0</v>
      </c>
      <c r="J23" s="77">
        <f>ROUND('入力シート(風力)'!J23,0)</f>
        <v>0</v>
      </c>
      <c r="K23" s="77">
        <f>ROUND('入力シート(風力)'!K23,0)</f>
        <v>0</v>
      </c>
      <c r="L23" s="77">
        <f>ROUND('入力シート(風力)'!L23,0)</f>
        <v>0</v>
      </c>
      <c r="M23" s="77">
        <f>ROUND('入力シート(風力)'!M23,0)</f>
        <v>0</v>
      </c>
      <c r="N23" s="77">
        <f>ROUND('入力シート(風力)'!N23,0)</f>
        <v>0</v>
      </c>
      <c r="O23" s="77">
        <f>ROUND('入力シート(風力)'!O23,0)</f>
        <v>0</v>
      </c>
      <c r="P23" s="77">
        <f>ROUND('入力シート(風力)'!P23,0)</f>
        <v>0</v>
      </c>
      <c r="Q23" s="75" t="s">
        <v>122</v>
      </c>
    </row>
    <row r="24" spans="1:17" ht="24" customHeight="1">
      <c r="A24" s="121" t="s">
        <v>83</v>
      </c>
      <c r="B24" s="112"/>
      <c r="C24" s="112"/>
      <c r="D24" s="112"/>
      <c r="E24" s="43" t="s">
        <v>11</v>
      </c>
      <c r="F24" s="43" t="s">
        <v>12</v>
      </c>
      <c r="G24" s="43" t="s">
        <v>13</v>
      </c>
      <c r="H24" s="43" t="s">
        <v>14</v>
      </c>
      <c r="I24" s="43" t="s">
        <v>15</v>
      </c>
      <c r="J24" s="43" t="s">
        <v>16</v>
      </c>
      <c r="K24" s="43" t="s">
        <v>17</v>
      </c>
      <c r="L24" s="43" t="s">
        <v>18</v>
      </c>
      <c r="M24" s="43" t="s">
        <v>19</v>
      </c>
      <c r="N24" s="43" t="s">
        <v>20</v>
      </c>
      <c r="O24" s="43" t="s">
        <v>21</v>
      </c>
      <c r="P24" s="43" t="s">
        <v>22</v>
      </c>
      <c r="Q24" s="5"/>
    </row>
    <row r="25" spans="1:17" ht="24" customHeight="1">
      <c r="A25" s="112"/>
      <c r="B25" s="112"/>
      <c r="C25" s="112"/>
      <c r="D25" s="112"/>
      <c r="E25" s="77">
        <f>ROUND('計算用(風力)'!AD34,0)</f>
        <v>0</v>
      </c>
      <c r="F25" s="77">
        <f>ROUND('計算用(風力)'!AD35,0)</f>
        <v>0</v>
      </c>
      <c r="G25" s="77">
        <f>ROUND('計算用(風力)'!AD36,0)</f>
        <v>0</v>
      </c>
      <c r="H25" s="77">
        <f>ROUND('計算用(風力)'!AD37,0)</f>
        <v>0</v>
      </c>
      <c r="I25" s="77">
        <f>ROUND('計算用(風力)'!AD38,0)</f>
        <v>0</v>
      </c>
      <c r="J25" s="77">
        <f>ROUND('計算用(風力)'!AD39,0)</f>
        <v>0</v>
      </c>
      <c r="K25" s="77">
        <f>ROUND('計算用(風力)'!AD40,0)</f>
        <v>0</v>
      </c>
      <c r="L25" s="77">
        <f>ROUND('計算用(風力)'!AD41,0)</f>
        <v>0</v>
      </c>
      <c r="M25" s="77">
        <f>ROUND('計算用(風力)'!AD42,0)</f>
        <v>0</v>
      </c>
      <c r="N25" s="77">
        <f>ROUND('計算用(風力)'!AD43,0)</f>
        <v>0</v>
      </c>
      <c r="O25" s="77">
        <f>ROUND('計算用(風力)'!AD44,0)</f>
        <v>0</v>
      </c>
      <c r="P25" s="77">
        <f>ROUND('計算用(風力)'!AD45,0)</f>
        <v>0</v>
      </c>
      <c r="Q25" s="23" t="s">
        <v>23</v>
      </c>
    </row>
    <row r="26" spans="1:17" ht="24" customHeight="1">
      <c r="A26" s="112" t="s">
        <v>10</v>
      </c>
      <c r="B26" s="112"/>
      <c r="C26" s="112"/>
      <c r="D26" s="112"/>
      <c r="E26" s="160" t="e">
        <f>ROUND('計算用(風力)'!R81,0)</f>
        <v>#N/A</v>
      </c>
      <c r="F26" s="161"/>
      <c r="G26" s="161"/>
      <c r="H26" s="161"/>
      <c r="I26" s="161"/>
      <c r="J26" s="161"/>
      <c r="K26" s="161"/>
      <c r="L26" s="161"/>
      <c r="M26" s="161"/>
      <c r="N26" s="161"/>
      <c r="O26" s="161"/>
      <c r="P26" s="162"/>
      <c r="Q26" s="23" t="s">
        <v>23</v>
      </c>
    </row>
    <row r="29" spans="1:17">
      <c r="B29" s="35"/>
    </row>
    <row r="30" spans="1:17">
      <c r="B30" s="35"/>
    </row>
    <row r="31" spans="1:17">
      <c r="B31" s="35"/>
    </row>
    <row r="32" spans="1:17">
      <c r="B32" s="35"/>
    </row>
    <row r="33" spans="2:2">
      <c r="B33" s="35"/>
    </row>
    <row r="34" spans="2:2">
      <c r="B34" s="35"/>
    </row>
    <row r="37" spans="2:2">
      <c r="B37" s="35"/>
    </row>
    <row r="38" spans="2:2">
      <c r="B38" s="35"/>
    </row>
    <row r="39" spans="2:2">
      <c r="B39" s="35"/>
    </row>
    <row r="40" spans="2:2">
      <c r="B40" s="35"/>
    </row>
  </sheetData>
  <dataConsolidate/>
  <mergeCells count="28">
    <mergeCell ref="A13:D13"/>
    <mergeCell ref="E13:P13"/>
    <mergeCell ref="A14:D14"/>
    <mergeCell ref="A10:D10"/>
    <mergeCell ref="E10:P10"/>
    <mergeCell ref="A11:D11"/>
    <mergeCell ref="E11:P11"/>
    <mergeCell ref="A12:D12"/>
    <mergeCell ref="E12:P12"/>
    <mergeCell ref="E14:P14"/>
    <mergeCell ref="A2:B2"/>
    <mergeCell ref="A4:Q4"/>
    <mergeCell ref="A6:Q6"/>
    <mergeCell ref="A9:D9"/>
    <mergeCell ref="E9:P9"/>
    <mergeCell ref="M8:Q8"/>
    <mergeCell ref="E15:P15"/>
    <mergeCell ref="A26:D26"/>
    <mergeCell ref="E26:P26"/>
    <mergeCell ref="A16:D16"/>
    <mergeCell ref="E16:P16"/>
    <mergeCell ref="A19:D20"/>
    <mergeCell ref="A21:D21"/>
    <mergeCell ref="E21:P21"/>
    <mergeCell ref="A22:D23"/>
    <mergeCell ref="A24:D25"/>
    <mergeCell ref="A17:D18"/>
    <mergeCell ref="A15:D15"/>
  </mergeCells>
  <phoneticPr fontId="2"/>
  <conditionalFormatting sqref="E26:P26">
    <cfRule type="cellIs" dxfId="6" priority="7" operator="greaterThan">
      <formula>$E$21</formula>
    </cfRule>
  </conditionalFormatting>
  <conditionalFormatting sqref="E14:P14">
    <cfRule type="cellIs" dxfId="5" priority="5" operator="lessThan">
      <formula>1000</formula>
    </cfRule>
  </conditionalFormatting>
  <conditionalFormatting sqref="E15:P15">
    <cfRule type="cellIs" dxfId="4" priority="4" operator="greaterThan">
      <formula>$E$14</formula>
    </cfRule>
  </conditionalFormatting>
  <conditionalFormatting sqref="E23:P23">
    <cfRule type="cellIs" dxfId="3" priority="3" operator="greaterThan">
      <formula>#REF!</formula>
    </cfRule>
  </conditionalFormatting>
  <dataValidations count="1">
    <dataValidation type="whole" allowBlank="1" showInputMessage="1" showErrorMessage="1" error="期待容量以下の整数値で入力してください" sqref="E26:P26" xr:uid="{351CE4E6-0E58-424B-BE6B-7161CEA751CA}">
      <formula1>0</formula1>
      <formula2>E21</formula2>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rgb="FFFFCCFF"/>
    <pageSetUpPr fitToPage="1"/>
  </sheetPr>
  <dimension ref="A1:Q40"/>
  <sheetViews>
    <sheetView topLeftCell="A10" zoomScale="70" zoomScaleNormal="70" workbookViewId="0">
      <selection activeCell="V17" sqref="V17"/>
    </sheetView>
  </sheetViews>
  <sheetFormatPr defaultColWidth="9" defaultRowHeight="15"/>
  <cols>
    <col min="1" max="4" width="5.6640625" style="1" customWidth="1"/>
    <col min="5" max="16" width="10.21875" style="1" bestFit="1" customWidth="1"/>
    <col min="17" max="20" width="5.6640625" style="1" customWidth="1"/>
    <col min="21" max="16384" width="9" style="1"/>
  </cols>
  <sheetData>
    <row r="1" spans="1:17" ht="16.2">
      <c r="A1" s="38" t="s">
        <v>65</v>
      </c>
      <c r="B1" s="38"/>
      <c r="C1" s="38"/>
      <c r="D1" s="38"/>
      <c r="E1" s="38"/>
      <c r="F1" s="39" t="s">
        <v>67</v>
      </c>
      <c r="G1" s="39"/>
      <c r="H1" s="39"/>
      <c r="I1" s="40" t="s">
        <v>66</v>
      </c>
    </row>
    <row r="2" spans="1:17" ht="16.2">
      <c r="A2" s="107" t="s">
        <v>0</v>
      </c>
      <c r="B2" s="108"/>
      <c r="C2" s="7"/>
      <c r="D2" s="7"/>
      <c r="E2" s="7"/>
      <c r="F2" s="7"/>
      <c r="G2" s="7"/>
      <c r="H2" s="7"/>
      <c r="I2" s="7"/>
      <c r="J2" s="7"/>
      <c r="K2" s="7"/>
      <c r="L2" s="7"/>
      <c r="M2" s="7"/>
      <c r="N2" s="7"/>
      <c r="O2" s="7"/>
      <c r="P2" s="7"/>
      <c r="Q2" s="7"/>
    </row>
    <row r="3" spans="1:17" ht="16.2">
      <c r="A3" s="27"/>
      <c r="B3" s="27"/>
      <c r="C3" s="7"/>
      <c r="D3" s="7"/>
      <c r="E3" s="7"/>
      <c r="F3" s="7"/>
      <c r="G3" s="7"/>
      <c r="H3" s="7"/>
      <c r="I3" s="7"/>
      <c r="J3" s="7"/>
      <c r="K3" s="7"/>
      <c r="L3" s="7"/>
      <c r="M3" s="7"/>
      <c r="N3" s="7"/>
      <c r="O3" s="7"/>
      <c r="P3" s="7"/>
      <c r="Q3" s="7"/>
    </row>
    <row r="4" spans="1:17" ht="16.2">
      <c r="A4" s="110" t="s">
        <v>132</v>
      </c>
      <c r="B4" s="110"/>
      <c r="C4" s="110"/>
      <c r="D4" s="110"/>
      <c r="E4" s="110"/>
      <c r="F4" s="110"/>
      <c r="G4" s="110"/>
      <c r="H4" s="110"/>
      <c r="I4" s="110"/>
      <c r="J4" s="110"/>
      <c r="K4" s="110"/>
      <c r="L4" s="110"/>
      <c r="M4" s="110"/>
      <c r="N4" s="110"/>
      <c r="O4" s="110"/>
      <c r="P4" s="110"/>
      <c r="Q4" s="110"/>
    </row>
    <row r="5" spans="1:17" ht="16.2">
      <c r="A5" s="7"/>
      <c r="B5" s="7"/>
      <c r="C5" s="7"/>
      <c r="D5" s="7"/>
      <c r="E5" s="7"/>
      <c r="F5" s="7"/>
      <c r="G5" s="7"/>
      <c r="H5" s="7"/>
      <c r="I5" s="7"/>
      <c r="J5" s="7"/>
      <c r="K5" s="7"/>
      <c r="L5" s="7"/>
      <c r="M5" s="7"/>
      <c r="N5" s="7"/>
      <c r="O5" s="7"/>
      <c r="P5" s="7"/>
      <c r="Q5" s="7"/>
    </row>
    <row r="6" spans="1:17" ht="16.2">
      <c r="A6" s="110" t="s">
        <v>50</v>
      </c>
      <c r="B6" s="110"/>
      <c r="C6" s="110"/>
      <c r="D6" s="110"/>
      <c r="E6" s="110"/>
      <c r="F6" s="110"/>
      <c r="G6" s="110"/>
      <c r="H6" s="110"/>
      <c r="I6" s="110"/>
      <c r="J6" s="110"/>
      <c r="K6" s="110"/>
      <c r="L6" s="110"/>
      <c r="M6" s="110"/>
      <c r="N6" s="110"/>
      <c r="O6" s="110"/>
      <c r="P6" s="110"/>
      <c r="Q6" s="110"/>
    </row>
    <row r="7" spans="1:17" ht="16.2">
      <c r="C7" s="7"/>
      <c r="D7" s="7"/>
      <c r="E7" s="7"/>
      <c r="F7" s="7"/>
      <c r="G7" s="7"/>
      <c r="H7" s="7"/>
      <c r="I7" s="7"/>
      <c r="J7" s="7"/>
      <c r="K7" s="7"/>
      <c r="L7" s="7"/>
      <c r="M7" s="7"/>
      <c r="N7" s="7"/>
      <c r="O7" s="7"/>
      <c r="P7" s="7"/>
      <c r="Q7" s="7"/>
    </row>
    <row r="8" spans="1:17" ht="16.2">
      <c r="A8" s="28"/>
      <c r="B8" s="28"/>
      <c r="C8" s="28"/>
      <c r="D8" s="28"/>
      <c r="E8" s="28"/>
      <c r="F8" s="28"/>
      <c r="G8" s="28"/>
      <c r="H8" s="28"/>
      <c r="I8" s="28"/>
      <c r="J8" s="28"/>
      <c r="K8" s="28"/>
      <c r="L8" s="28"/>
      <c r="M8" s="139" t="str">
        <f>合計!M11</f>
        <v>&lt;会社名&gt;</v>
      </c>
      <c r="N8" s="139"/>
      <c r="O8" s="139"/>
      <c r="P8" s="139"/>
      <c r="Q8" s="139"/>
    </row>
    <row r="9" spans="1:17" ht="24" customHeight="1">
      <c r="A9" s="112" t="s">
        <v>1</v>
      </c>
      <c r="B9" s="112"/>
      <c r="C9" s="112"/>
      <c r="D9" s="112"/>
      <c r="E9" s="113" t="s">
        <v>24</v>
      </c>
      <c r="F9" s="114"/>
      <c r="G9" s="114"/>
      <c r="H9" s="114"/>
      <c r="I9" s="114"/>
      <c r="J9" s="114"/>
      <c r="K9" s="114"/>
      <c r="L9" s="114"/>
      <c r="M9" s="114"/>
      <c r="N9" s="114"/>
      <c r="O9" s="114"/>
      <c r="P9" s="115"/>
      <c r="Q9" s="24" t="s">
        <v>2</v>
      </c>
    </row>
    <row r="10" spans="1:17" ht="24" customHeight="1">
      <c r="A10" s="112" t="s">
        <v>3</v>
      </c>
      <c r="B10" s="112"/>
      <c r="C10" s="112"/>
      <c r="D10" s="112"/>
      <c r="E10" s="184">
        <f>'入力シート(水力)'!E10</f>
        <v>0</v>
      </c>
      <c r="F10" s="185"/>
      <c r="G10" s="185"/>
      <c r="H10" s="185"/>
      <c r="I10" s="185"/>
      <c r="J10" s="185"/>
      <c r="K10" s="185"/>
      <c r="L10" s="185"/>
      <c r="M10" s="185"/>
      <c r="N10" s="185"/>
      <c r="O10" s="185"/>
      <c r="P10" s="186"/>
      <c r="Q10" s="5"/>
    </row>
    <row r="11" spans="1:17" ht="30" customHeight="1">
      <c r="A11" s="121" t="s">
        <v>4</v>
      </c>
      <c r="B11" s="121"/>
      <c r="C11" s="121"/>
      <c r="D11" s="121"/>
      <c r="E11" s="184">
        <f>'入力シート(水力)'!E11</f>
        <v>0</v>
      </c>
      <c r="F11" s="185"/>
      <c r="G11" s="185"/>
      <c r="H11" s="185"/>
      <c r="I11" s="185"/>
      <c r="J11" s="185"/>
      <c r="K11" s="185"/>
      <c r="L11" s="185"/>
      <c r="M11" s="185"/>
      <c r="N11" s="185"/>
      <c r="O11" s="185"/>
      <c r="P11" s="186"/>
      <c r="Q11" s="5"/>
    </row>
    <row r="12" spans="1:17" ht="24" customHeight="1">
      <c r="A12" s="112" t="s">
        <v>5</v>
      </c>
      <c r="B12" s="112"/>
      <c r="C12" s="112"/>
      <c r="D12" s="112"/>
      <c r="E12" s="187" t="str">
        <f>'入力シート(水力)'!E12</f>
        <v>一般（自流式）</v>
      </c>
      <c r="F12" s="188"/>
      <c r="G12" s="188"/>
      <c r="H12" s="188"/>
      <c r="I12" s="188"/>
      <c r="J12" s="188"/>
      <c r="K12" s="188"/>
      <c r="L12" s="188"/>
      <c r="M12" s="188"/>
      <c r="N12" s="188"/>
      <c r="O12" s="188"/>
      <c r="P12" s="189"/>
      <c r="Q12" s="5"/>
    </row>
    <row r="13" spans="1:17" ht="24" customHeight="1">
      <c r="A13" s="112" t="s">
        <v>6</v>
      </c>
      <c r="B13" s="112"/>
      <c r="C13" s="112"/>
      <c r="D13" s="112"/>
      <c r="E13" s="166">
        <f>'入力シート(水力)'!E13</f>
        <v>0</v>
      </c>
      <c r="F13" s="167"/>
      <c r="G13" s="167"/>
      <c r="H13" s="167"/>
      <c r="I13" s="167"/>
      <c r="J13" s="167"/>
      <c r="K13" s="167"/>
      <c r="L13" s="167"/>
      <c r="M13" s="167"/>
      <c r="N13" s="167"/>
      <c r="O13" s="167"/>
      <c r="P13" s="168"/>
      <c r="Q13" s="5"/>
    </row>
    <row r="14" spans="1:17" ht="24" customHeight="1">
      <c r="A14" s="112" t="s">
        <v>7</v>
      </c>
      <c r="B14" s="112"/>
      <c r="C14" s="112"/>
      <c r="D14" s="112"/>
      <c r="E14" s="178">
        <f>ROUND('入力シート(水力)'!E14,0)</f>
        <v>0</v>
      </c>
      <c r="F14" s="179"/>
      <c r="G14" s="179"/>
      <c r="H14" s="179"/>
      <c r="I14" s="179"/>
      <c r="J14" s="179"/>
      <c r="K14" s="179"/>
      <c r="L14" s="179"/>
      <c r="M14" s="179"/>
      <c r="N14" s="179"/>
      <c r="O14" s="179"/>
      <c r="P14" s="180"/>
      <c r="Q14" s="23" t="s">
        <v>23</v>
      </c>
    </row>
    <row r="15" spans="1:17" ht="24" customHeight="1">
      <c r="A15" s="157" t="s">
        <v>40</v>
      </c>
      <c r="B15" s="158"/>
      <c r="C15" s="158"/>
      <c r="D15" s="159"/>
      <c r="E15" s="181">
        <f>ROUND('入力シート(水力)'!E15,0)</f>
        <v>0</v>
      </c>
      <c r="F15" s="182"/>
      <c r="G15" s="182"/>
      <c r="H15" s="182"/>
      <c r="I15" s="182"/>
      <c r="J15" s="182"/>
      <c r="K15" s="182"/>
      <c r="L15" s="182"/>
      <c r="M15" s="182"/>
      <c r="N15" s="182"/>
      <c r="O15" s="182"/>
      <c r="P15" s="183"/>
      <c r="Q15" s="23" t="s">
        <v>23</v>
      </c>
    </row>
    <row r="16" spans="1:17" ht="24" customHeight="1">
      <c r="A16" s="112" t="s">
        <v>81</v>
      </c>
      <c r="B16" s="112"/>
      <c r="C16" s="112"/>
      <c r="D16" s="112"/>
      <c r="E16" s="146" t="e">
        <f>'計算用(水力)'!B83</f>
        <v>#N/A</v>
      </c>
      <c r="F16" s="147"/>
      <c r="G16" s="147"/>
      <c r="H16" s="147"/>
      <c r="I16" s="147"/>
      <c r="J16" s="147"/>
      <c r="K16" s="147"/>
      <c r="L16" s="147"/>
      <c r="M16" s="147"/>
      <c r="N16" s="147"/>
      <c r="O16" s="147"/>
      <c r="P16" s="148"/>
      <c r="Q16" s="23" t="s">
        <v>82</v>
      </c>
    </row>
    <row r="17" spans="1:17" ht="24" customHeight="1">
      <c r="A17" s="112" t="s">
        <v>80</v>
      </c>
      <c r="B17" s="112"/>
      <c r="C17" s="112"/>
      <c r="D17" s="112"/>
      <c r="E17" s="43" t="s">
        <v>11</v>
      </c>
      <c r="F17" s="43" t="s">
        <v>12</v>
      </c>
      <c r="G17" s="43" t="s">
        <v>13</v>
      </c>
      <c r="H17" s="43" t="s">
        <v>14</v>
      </c>
      <c r="I17" s="43" t="s">
        <v>15</v>
      </c>
      <c r="J17" s="43" t="s">
        <v>16</v>
      </c>
      <c r="K17" s="43" t="s">
        <v>17</v>
      </c>
      <c r="L17" s="43" t="s">
        <v>18</v>
      </c>
      <c r="M17" s="43" t="s">
        <v>19</v>
      </c>
      <c r="N17" s="43" t="s">
        <v>20</v>
      </c>
      <c r="O17" s="43" t="s">
        <v>21</v>
      </c>
      <c r="P17" s="43" t="s">
        <v>22</v>
      </c>
      <c r="Q17" s="5"/>
    </row>
    <row r="18" spans="1:17" ht="24" customHeight="1">
      <c r="A18" s="112"/>
      <c r="B18" s="112"/>
      <c r="C18" s="112"/>
      <c r="D18" s="112"/>
      <c r="E18" s="44" t="e">
        <f>'計算用(水力)'!N20</f>
        <v>#N/A</v>
      </c>
      <c r="F18" s="44" t="e">
        <f>'計算用(水力)'!N21</f>
        <v>#N/A</v>
      </c>
      <c r="G18" s="44" t="e">
        <f>'計算用(水力)'!N22</f>
        <v>#N/A</v>
      </c>
      <c r="H18" s="44" t="e">
        <f>'計算用(水力)'!N23</f>
        <v>#N/A</v>
      </c>
      <c r="I18" s="44" t="e">
        <f>'計算用(水力)'!N24</f>
        <v>#N/A</v>
      </c>
      <c r="J18" s="44" t="e">
        <f>'計算用(水力)'!N25</f>
        <v>#N/A</v>
      </c>
      <c r="K18" s="44" t="e">
        <f>'計算用(水力)'!N26</f>
        <v>#N/A</v>
      </c>
      <c r="L18" s="44" t="e">
        <f>'計算用(水力)'!N27</f>
        <v>#N/A</v>
      </c>
      <c r="M18" s="44" t="e">
        <f>'計算用(水力)'!N28</f>
        <v>#N/A</v>
      </c>
      <c r="N18" s="44" t="e">
        <f>'計算用(水力)'!N29</f>
        <v>#N/A</v>
      </c>
      <c r="O18" s="44" t="e">
        <f>'計算用(水力)'!N30</f>
        <v>#N/A</v>
      </c>
      <c r="P18" s="44" t="e">
        <f>'計算用(水力)'!N31</f>
        <v>#N/A</v>
      </c>
      <c r="Q18" s="23" t="s">
        <v>82</v>
      </c>
    </row>
    <row r="19" spans="1:17" ht="24" customHeight="1">
      <c r="A19" s="112" t="s">
        <v>8</v>
      </c>
      <c r="B19" s="112"/>
      <c r="C19" s="112"/>
      <c r="D19" s="112"/>
      <c r="E19" s="43" t="s">
        <v>11</v>
      </c>
      <c r="F19" s="43" t="s">
        <v>12</v>
      </c>
      <c r="G19" s="43" t="s">
        <v>13</v>
      </c>
      <c r="H19" s="43" t="s">
        <v>14</v>
      </c>
      <c r="I19" s="43" t="s">
        <v>15</v>
      </c>
      <c r="J19" s="43" t="s">
        <v>16</v>
      </c>
      <c r="K19" s="43" t="s">
        <v>17</v>
      </c>
      <c r="L19" s="43" t="s">
        <v>18</v>
      </c>
      <c r="M19" s="43" t="s">
        <v>19</v>
      </c>
      <c r="N19" s="43" t="s">
        <v>20</v>
      </c>
      <c r="O19" s="43" t="s">
        <v>21</v>
      </c>
      <c r="P19" s="43" t="s">
        <v>22</v>
      </c>
      <c r="Q19" s="5"/>
    </row>
    <row r="20" spans="1:17" ht="24" customHeight="1">
      <c r="A20" s="112"/>
      <c r="B20" s="112"/>
      <c r="C20" s="112"/>
      <c r="D20" s="112"/>
      <c r="E20" s="76">
        <f>'計算用(水力)'!N34</f>
        <v>0</v>
      </c>
      <c r="F20" s="76">
        <f>'計算用(水力)'!N35</f>
        <v>0</v>
      </c>
      <c r="G20" s="76">
        <f>'計算用(水力)'!N36</f>
        <v>0</v>
      </c>
      <c r="H20" s="76">
        <f>'計算用(水力)'!N37</f>
        <v>0</v>
      </c>
      <c r="I20" s="76">
        <f>'計算用(水力)'!N38</f>
        <v>0</v>
      </c>
      <c r="J20" s="76">
        <f>'計算用(水力)'!N39</f>
        <v>0</v>
      </c>
      <c r="K20" s="76">
        <f>'計算用(水力)'!N40</f>
        <v>0</v>
      </c>
      <c r="L20" s="76">
        <f>'計算用(水力)'!N41</f>
        <v>0</v>
      </c>
      <c r="M20" s="76">
        <f>'計算用(水力)'!N42</f>
        <v>0</v>
      </c>
      <c r="N20" s="76">
        <f>'計算用(水力)'!N43</f>
        <v>0</v>
      </c>
      <c r="O20" s="76">
        <f>'計算用(水力)'!N44</f>
        <v>0</v>
      </c>
      <c r="P20" s="76">
        <f>'計算用(水力)'!N45</f>
        <v>0</v>
      </c>
      <c r="Q20" s="23" t="s">
        <v>23</v>
      </c>
    </row>
    <row r="21" spans="1:17" ht="24" customHeight="1">
      <c r="A21" s="112" t="s">
        <v>9</v>
      </c>
      <c r="B21" s="112"/>
      <c r="C21" s="112"/>
      <c r="D21" s="112"/>
      <c r="E21" s="175" t="e">
        <f>ROUND('計算用(水力)'!B81,0)</f>
        <v>#N/A</v>
      </c>
      <c r="F21" s="176"/>
      <c r="G21" s="176"/>
      <c r="H21" s="176"/>
      <c r="I21" s="176"/>
      <c r="J21" s="176"/>
      <c r="K21" s="176"/>
      <c r="L21" s="176"/>
      <c r="M21" s="176"/>
      <c r="N21" s="176"/>
      <c r="O21" s="176"/>
      <c r="P21" s="177"/>
      <c r="Q21" s="23" t="s">
        <v>23</v>
      </c>
    </row>
    <row r="22" spans="1:17" ht="24" customHeight="1">
      <c r="A22" s="155" t="s">
        <v>120</v>
      </c>
      <c r="B22" s="156"/>
      <c r="C22" s="156"/>
      <c r="D22" s="156"/>
      <c r="E22" s="43" t="s">
        <v>11</v>
      </c>
      <c r="F22" s="43" t="s">
        <v>12</v>
      </c>
      <c r="G22" s="43" t="s">
        <v>13</v>
      </c>
      <c r="H22" s="43" t="s">
        <v>14</v>
      </c>
      <c r="I22" s="43" t="s">
        <v>15</v>
      </c>
      <c r="J22" s="43" t="s">
        <v>16</v>
      </c>
      <c r="K22" s="43" t="s">
        <v>17</v>
      </c>
      <c r="L22" s="43" t="s">
        <v>18</v>
      </c>
      <c r="M22" s="43" t="s">
        <v>19</v>
      </c>
      <c r="N22" s="43" t="s">
        <v>20</v>
      </c>
      <c r="O22" s="43" t="s">
        <v>21</v>
      </c>
      <c r="P22" s="43" t="s">
        <v>22</v>
      </c>
      <c r="Q22" s="5"/>
    </row>
    <row r="23" spans="1:17" ht="24" customHeight="1">
      <c r="A23" s="156"/>
      <c r="B23" s="156"/>
      <c r="C23" s="156"/>
      <c r="D23" s="156"/>
      <c r="E23" s="77">
        <f>ROUND('入力シート(水力)'!E23,0)</f>
        <v>0</v>
      </c>
      <c r="F23" s="77">
        <f>ROUND('入力シート(水力)'!F23,0)</f>
        <v>0</v>
      </c>
      <c r="G23" s="77">
        <f>ROUND('入力シート(水力)'!G23,0)</f>
        <v>0</v>
      </c>
      <c r="H23" s="77">
        <f>ROUND('入力シート(水力)'!H23,0)</f>
        <v>0</v>
      </c>
      <c r="I23" s="77">
        <f>ROUND('入力シート(水力)'!I23,0)</f>
        <v>0</v>
      </c>
      <c r="J23" s="77">
        <f>ROUND('入力シート(水力)'!J23,0)</f>
        <v>0</v>
      </c>
      <c r="K23" s="77">
        <f>ROUND('入力シート(水力)'!K23,0)</f>
        <v>0</v>
      </c>
      <c r="L23" s="77">
        <f>ROUND('入力シート(水力)'!L23,0)</f>
        <v>0</v>
      </c>
      <c r="M23" s="77">
        <f>ROUND('入力シート(水力)'!M23,0)</f>
        <v>0</v>
      </c>
      <c r="N23" s="77">
        <f>ROUND('入力シート(水力)'!N23,0)</f>
        <v>0</v>
      </c>
      <c r="O23" s="77">
        <f>ROUND('入力シート(水力)'!O23,0)</f>
        <v>0</v>
      </c>
      <c r="P23" s="77">
        <f>ROUND('入力シート(水力)'!P23,0)</f>
        <v>0</v>
      </c>
      <c r="Q23" s="75" t="s">
        <v>121</v>
      </c>
    </row>
    <row r="24" spans="1:17" ht="24" customHeight="1">
      <c r="A24" s="121" t="s">
        <v>83</v>
      </c>
      <c r="B24" s="112"/>
      <c r="C24" s="112"/>
      <c r="D24" s="112"/>
      <c r="E24" s="43" t="s">
        <v>11</v>
      </c>
      <c r="F24" s="43" t="s">
        <v>12</v>
      </c>
      <c r="G24" s="43" t="s">
        <v>13</v>
      </c>
      <c r="H24" s="43" t="s">
        <v>14</v>
      </c>
      <c r="I24" s="43" t="s">
        <v>15</v>
      </c>
      <c r="J24" s="43" t="s">
        <v>16</v>
      </c>
      <c r="K24" s="43" t="s">
        <v>17</v>
      </c>
      <c r="L24" s="43" t="s">
        <v>18</v>
      </c>
      <c r="M24" s="43" t="s">
        <v>19</v>
      </c>
      <c r="N24" s="43" t="s">
        <v>20</v>
      </c>
      <c r="O24" s="43" t="s">
        <v>21</v>
      </c>
      <c r="P24" s="43" t="s">
        <v>22</v>
      </c>
      <c r="Q24" s="5"/>
    </row>
    <row r="25" spans="1:17" ht="24" customHeight="1">
      <c r="A25" s="112"/>
      <c r="B25" s="112"/>
      <c r="C25" s="112"/>
      <c r="D25" s="112"/>
      <c r="E25" s="77">
        <f>ROUND('計算用(水力)'!AD34,0)</f>
        <v>0</v>
      </c>
      <c r="F25" s="77">
        <f>ROUND('計算用(水力)'!AD35,0)</f>
        <v>0</v>
      </c>
      <c r="G25" s="77">
        <f>ROUND('計算用(水力)'!AD36,0)</f>
        <v>0</v>
      </c>
      <c r="H25" s="77">
        <f>ROUND('計算用(水力)'!AD37,0)</f>
        <v>0</v>
      </c>
      <c r="I25" s="77">
        <f>ROUND('計算用(水力)'!AD38,0)</f>
        <v>0</v>
      </c>
      <c r="J25" s="77">
        <f>ROUND('計算用(水力)'!AD39,0)</f>
        <v>0</v>
      </c>
      <c r="K25" s="77">
        <f>ROUND('計算用(水力)'!AD40,0)</f>
        <v>0</v>
      </c>
      <c r="L25" s="77">
        <f>ROUND('計算用(水力)'!AD41,0)</f>
        <v>0</v>
      </c>
      <c r="M25" s="77">
        <f>ROUND('計算用(水力)'!AD42,0)</f>
        <v>0</v>
      </c>
      <c r="N25" s="77">
        <f>ROUND('計算用(水力)'!AD43,0)</f>
        <v>0</v>
      </c>
      <c r="O25" s="77">
        <f>ROUND('計算用(水力)'!AD44,0)</f>
        <v>0</v>
      </c>
      <c r="P25" s="77">
        <f>ROUND('計算用(水力)'!AD45,0)</f>
        <v>0</v>
      </c>
      <c r="Q25" s="23" t="s">
        <v>23</v>
      </c>
    </row>
    <row r="26" spans="1:17" ht="24" customHeight="1">
      <c r="A26" s="112" t="s">
        <v>10</v>
      </c>
      <c r="B26" s="112"/>
      <c r="C26" s="112"/>
      <c r="D26" s="112"/>
      <c r="E26" s="160" t="e">
        <f>ROUND('計算用(水力)'!R81,0)</f>
        <v>#N/A</v>
      </c>
      <c r="F26" s="161"/>
      <c r="G26" s="161"/>
      <c r="H26" s="161"/>
      <c r="I26" s="161"/>
      <c r="J26" s="161"/>
      <c r="K26" s="161"/>
      <c r="L26" s="161"/>
      <c r="M26" s="161"/>
      <c r="N26" s="161"/>
      <c r="O26" s="161"/>
      <c r="P26" s="162"/>
      <c r="Q26" s="23" t="s">
        <v>23</v>
      </c>
    </row>
    <row r="29" spans="1:17">
      <c r="B29" s="35"/>
    </row>
    <row r="30" spans="1:17">
      <c r="B30" s="35"/>
    </row>
    <row r="31" spans="1:17">
      <c r="B31" s="35"/>
    </row>
    <row r="32" spans="1:17">
      <c r="B32" s="35"/>
    </row>
    <row r="33" spans="2:2">
      <c r="B33" s="35"/>
    </row>
    <row r="34" spans="2:2">
      <c r="B34" s="35"/>
    </row>
    <row r="37" spans="2:2">
      <c r="B37" s="35"/>
    </row>
    <row r="38" spans="2:2">
      <c r="B38" s="35"/>
    </row>
    <row r="39" spans="2:2">
      <c r="B39" s="35"/>
    </row>
    <row r="40" spans="2:2">
      <c r="B40" s="35"/>
    </row>
  </sheetData>
  <dataConsolidate/>
  <mergeCells count="28">
    <mergeCell ref="A2:B2"/>
    <mergeCell ref="A4:Q4"/>
    <mergeCell ref="A6:Q6"/>
    <mergeCell ref="A9:D9"/>
    <mergeCell ref="E9:P9"/>
    <mergeCell ref="M8:Q8"/>
    <mergeCell ref="A10:D10"/>
    <mergeCell ref="E10:P10"/>
    <mergeCell ref="A11:D11"/>
    <mergeCell ref="E11:P11"/>
    <mergeCell ref="A12:D12"/>
    <mergeCell ref="E12:P12"/>
    <mergeCell ref="A13:D13"/>
    <mergeCell ref="E13:P13"/>
    <mergeCell ref="A14:D14"/>
    <mergeCell ref="E14:P14"/>
    <mergeCell ref="E15:P15"/>
    <mergeCell ref="A15:D15"/>
    <mergeCell ref="A26:D26"/>
    <mergeCell ref="E26:P26"/>
    <mergeCell ref="A16:D16"/>
    <mergeCell ref="E16:P16"/>
    <mergeCell ref="A19:D20"/>
    <mergeCell ref="A21:D21"/>
    <mergeCell ref="E21:P21"/>
    <mergeCell ref="A22:D23"/>
    <mergeCell ref="A24:D25"/>
    <mergeCell ref="A17:D18"/>
  </mergeCells>
  <phoneticPr fontId="2"/>
  <conditionalFormatting sqref="E26:P26">
    <cfRule type="cellIs" dxfId="2" priority="7" operator="greaterThan">
      <formula>$E$21</formula>
    </cfRule>
  </conditionalFormatting>
  <conditionalFormatting sqref="E14:P15">
    <cfRule type="cellIs" dxfId="1" priority="4" operator="greaterThan">
      <formula>$E$14</formula>
    </cfRule>
  </conditionalFormatting>
  <conditionalFormatting sqref="E23:P23">
    <cfRule type="cellIs" dxfId="0" priority="3" operator="greaterThan">
      <formula>#REF!</formula>
    </cfRule>
  </conditionalFormatting>
  <dataValidations count="1">
    <dataValidation type="whole" allowBlank="1" showInputMessage="1" showErrorMessage="1" error="期待容量以下の整数値で入力してください" sqref="E26:P26" xr:uid="{28A5287A-C02F-4CEB-8032-DAA852D4B55A}">
      <formula1>0</formula1>
      <formula2>E21</formula2>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tabColor theme="8" tint="0.59999389629810485"/>
  </sheetPr>
  <dimension ref="A1:AH96"/>
  <sheetViews>
    <sheetView topLeftCell="A64" zoomScale="70" zoomScaleNormal="70" workbookViewId="0">
      <selection activeCell="V17" sqref="V17"/>
    </sheetView>
  </sheetViews>
  <sheetFormatPr defaultColWidth="9" defaultRowHeight="15"/>
  <cols>
    <col min="1" max="1" width="29.109375" style="1" customWidth="1"/>
    <col min="2" max="2" width="10.77734375" style="1" customWidth="1"/>
    <col min="3" max="3" width="9.77734375" style="1" customWidth="1"/>
    <col min="4" max="4" width="13.33203125" style="1" bestFit="1" customWidth="1"/>
    <col min="5" max="10" width="9.77734375" style="1" bestFit="1" customWidth="1"/>
    <col min="11" max="11" width="10.6640625" style="1" bestFit="1" customWidth="1"/>
    <col min="12" max="12" width="10" style="1" bestFit="1" customWidth="1"/>
    <col min="13" max="13" width="17.88671875" style="1" customWidth="1"/>
    <col min="14" max="14" width="9.33203125" style="1" bestFit="1" customWidth="1"/>
    <col min="15" max="15" width="7.33203125" style="1" bestFit="1" customWidth="1"/>
    <col min="16" max="16" width="9" style="1"/>
    <col min="17" max="17" width="34.6640625" style="1" bestFit="1" customWidth="1"/>
    <col min="18" max="28" width="10.88671875" style="1" customWidth="1"/>
    <col min="29" max="29" width="9" style="1"/>
    <col min="30" max="30" width="10.88671875" style="1" customWidth="1"/>
    <col min="31" max="16384" width="9" style="1"/>
  </cols>
  <sheetData>
    <row r="1" spans="1:34">
      <c r="A1" s="36"/>
      <c r="J1" s="10" t="s">
        <v>35</v>
      </c>
      <c r="L1" s="8"/>
      <c r="M1" s="9" t="s">
        <v>62</v>
      </c>
      <c r="AH1" s="1" t="s">
        <v>115</v>
      </c>
    </row>
    <row r="2" spans="1:34">
      <c r="B2" s="11" t="s">
        <v>26</v>
      </c>
      <c r="C2" s="11" t="s">
        <v>27</v>
      </c>
      <c r="D2" s="11" t="s">
        <v>28</v>
      </c>
      <c r="E2" s="11" t="s">
        <v>29</v>
      </c>
      <c r="F2" s="11" t="s">
        <v>30</v>
      </c>
      <c r="G2" s="11" t="s">
        <v>31</v>
      </c>
      <c r="H2" s="11" t="s">
        <v>32</v>
      </c>
      <c r="I2" s="11" t="s">
        <v>33</v>
      </c>
      <c r="J2" s="11" t="s">
        <v>34</v>
      </c>
      <c r="AH2" s="1" t="s">
        <v>116</v>
      </c>
    </row>
    <row r="3" spans="1:34">
      <c r="A3" s="79" t="s">
        <v>107</v>
      </c>
      <c r="AH3" s="1" t="s">
        <v>117</v>
      </c>
    </row>
    <row r="4" spans="1:34">
      <c r="A4" s="10" t="s">
        <v>11</v>
      </c>
      <c r="B4" s="100">
        <v>4804.4476724655069</v>
      </c>
      <c r="C4" s="100">
        <v>12059.476121833362</v>
      </c>
      <c r="D4" s="100">
        <v>41128.614748559463</v>
      </c>
      <c r="E4" s="100">
        <v>18341.143503528438</v>
      </c>
      <c r="F4" s="100">
        <v>3647.0682073964558</v>
      </c>
      <c r="G4" s="100">
        <v>16926.702293799826</v>
      </c>
      <c r="H4" s="100">
        <v>6857.1574564060029</v>
      </c>
      <c r="I4" s="100">
        <v>4758.7779916317986</v>
      </c>
      <c r="J4" s="100">
        <v>12069.307517284975</v>
      </c>
      <c r="M4" s="14"/>
      <c r="N4" s="14"/>
      <c r="O4" s="14"/>
      <c r="P4" s="14"/>
      <c r="Q4" s="14"/>
      <c r="R4" s="14"/>
      <c r="S4" s="14"/>
    </row>
    <row r="5" spans="1:34">
      <c r="A5" s="10" t="s">
        <v>12</v>
      </c>
      <c r="B5" s="100">
        <v>4292.5553329334134</v>
      </c>
      <c r="C5" s="100">
        <v>11202.99060235821</v>
      </c>
      <c r="D5" s="100">
        <v>39797.847965935289</v>
      </c>
      <c r="E5" s="100">
        <v>18382.488190120381</v>
      </c>
      <c r="F5" s="100">
        <v>3357.3020271874166</v>
      </c>
      <c r="G5" s="100">
        <v>17493.2757154192</v>
      </c>
      <c r="H5" s="100">
        <v>6916.976117915975</v>
      </c>
      <c r="I5" s="100">
        <v>4877.0111715481171</v>
      </c>
      <c r="J5" s="100">
        <v>13311.420374224646</v>
      </c>
      <c r="M5" s="14"/>
      <c r="N5" s="14"/>
      <c r="O5" s="14"/>
      <c r="P5" s="14"/>
      <c r="Q5" s="14"/>
      <c r="R5" s="14"/>
      <c r="S5" s="14"/>
      <c r="AH5" s="1" t="s">
        <v>118</v>
      </c>
    </row>
    <row r="6" spans="1:34">
      <c r="A6" s="10" t="s">
        <v>13</v>
      </c>
      <c r="B6" s="100">
        <v>4365.678524295141</v>
      </c>
      <c r="C6" s="100">
        <v>12233.177325783252</v>
      </c>
      <c r="D6" s="100">
        <v>46365.679728546813</v>
      </c>
      <c r="E6" s="100">
        <v>20698.400639269406</v>
      </c>
      <c r="F6" s="100">
        <v>3901.8772624078524</v>
      </c>
      <c r="G6" s="100">
        <v>20256.772614576643</v>
      </c>
      <c r="H6" s="100">
        <v>8000.7066286022919</v>
      </c>
      <c r="I6" s="100">
        <v>5675.0626359832631</v>
      </c>
      <c r="J6" s="100">
        <v>14990.725527952272</v>
      </c>
      <c r="M6" s="14"/>
      <c r="N6" s="14"/>
      <c r="O6" s="14"/>
      <c r="P6" s="14"/>
      <c r="Q6" s="14"/>
      <c r="R6" s="14"/>
      <c r="S6" s="14"/>
      <c r="AH6" s="1" t="s">
        <v>119</v>
      </c>
    </row>
    <row r="7" spans="1:34">
      <c r="A7" s="10" t="s">
        <v>14</v>
      </c>
      <c r="B7" s="100">
        <v>4950.0428698153919</v>
      </c>
      <c r="C7" s="100">
        <v>14637.879024670978</v>
      </c>
      <c r="D7" s="100">
        <v>59757.342310054177</v>
      </c>
      <c r="E7" s="100">
        <v>24906.309999999998</v>
      </c>
      <c r="F7" s="100">
        <v>4755.7579999999998</v>
      </c>
      <c r="G7" s="100">
        <v>26215.64</v>
      </c>
      <c r="H7" s="100">
        <v>10037.09</v>
      </c>
      <c r="I7" s="100">
        <v>7064.2699999999995</v>
      </c>
      <c r="J7" s="100">
        <v>19013.662</v>
      </c>
      <c r="M7" s="14"/>
      <c r="N7" s="14"/>
      <c r="O7" s="14"/>
      <c r="P7" s="14"/>
      <c r="Q7" s="14"/>
      <c r="R7" s="14"/>
      <c r="S7" s="14"/>
    </row>
    <row r="8" spans="1:34">
      <c r="A8" s="10" t="s">
        <v>15</v>
      </c>
      <c r="B8" s="100">
        <v>5071.63</v>
      </c>
      <c r="C8" s="100">
        <v>14904.878000000001</v>
      </c>
      <c r="D8" s="100">
        <v>59756.894</v>
      </c>
      <c r="E8" s="100">
        <v>24906.309999999998</v>
      </c>
      <c r="F8" s="100">
        <v>4755.7579999999998</v>
      </c>
      <c r="G8" s="100">
        <v>26215.64</v>
      </c>
      <c r="H8" s="100">
        <v>10037.09</v>
      </c>
      <c r="I8" s="100">
        <v>7064.2699999999995</v>
      </c>
      <c r="J8" s="100">
        <v>19013.662</v>
      </c>
      <c r="M8" s="14"/>
      <c r="N8" s="14"/>
      <c r="O8" s="14"/>
      <c r="P8" s="14"/>
      <c r="Q8" s="14"/>
      <c r="R8" s="14"/>
      <c r="S8" s="14"/>
    </row>
    <row r="9" spans="1:34">
      <c r="A9" s="10" t="s">
        <v>16</v>
      </c>
      <c r="B9" s="100">
        <v>4694.6918964277156</v>
      </c>
      <c r="C9" s="100">
        <v>13187.825692253098</v>
      </c>
      <c r="D9" s="100">
        <v>50381.908819344637</v>
      </c>
      <c r="E9" s="100">
        <v>22352.618102947283</v>
      </c>
      <c r="F9" s="100">
        <v>4205.0811583822815</v>
      </c>
      <c r="G9" s="100">
        <v>21883.182087127363</v>
      </c>
      <c r="H9" s="100">
        <v>8773.4033214382162</v>
      </c>
      <c r="I9" s="100">
        <v>6251.4331380753138</v>
      </c>
      <c r="J9" s="100">
        <v>16584.903487574575</v>
      </c>
      <c r="M9" s="14"/>
      <c r="N9" s="14"/>
      <c r="O9" s="14"/>
      <c r="P9" s="14"/>
      <c r="Q9" s="14"/>
      <c r="R9" s="14"/>
      <c r="S9" s="14"/>
    </row>
    <row r="10" spans="1:34">
      <c r="A10" s="10" t="s">
        <v>17</v>
      </c>
      <c r="B10" s="100">
        <v>4706.9400839832033</v>
      </c>
      <c r="C10" s="100">
        <v>11705.041423298038</v>
      </c>
      <c r="D10" s="100">
        <v>42387.677379921326</v>
      </c>
      <c r="E10" s="100">
        <v>19178.58590701536</v>
      </c>
      <c r="F10" s="100">
        <v>3467.2129920942934</v>
      </c>
      <c r="G10" s="100">
        <v>18123.228470926057</v>
      </c>
      <c r="H10" s="100">
        <v>7303.9066843485971</v>
      </c>
      <c r="I10" s="100">
        <v>5290.8123012552296</v>
      </c>
      <c r="J10" s="100">
        <v>13881.451498874007</v>
      </c>
      <c r="M10" s="14"/>
      <c r="N10" s="14"/>
      <c r="O10" s="14"/>
      <c r="P10" s="14"/>
      <c r="Q10" s="14"/>
      <c r="R10" s="14"/>
      <c r="S10" s="14"/>
    </row>
    <row r="11" spans="1:34">
      <c r="A11" s="10" t="s">
        <v>18</v>
      </c>
      <c r="B11" s="100">
        <v>5401.6504019196154</v>
      </c>
      <c r="C11" s="100">
        <v>13158.829713497711</v>
      </c>
      <c r="D11" s="100">
        <v>43697.277357458799</v>
      </c>
      <c r="E11" s="100">
        <v>19106.215205479453</v>
      </c>
      <c r="F11" s="100">
        <v>3751.9895829893835</v>
      </c>
      <c r="G11" s="100">
        <v>17901.36580231987</v>
      </c>
      <c r="H11" s="100">
        <v>7678.9267404806915</v>
      </c>
      <c r="I11" s="100">
        <v>5024.7951464435146</v>
      </c>
      <c r="J11" s="100">
        <v>14253.672672513927</v>
      </c>
      <c r="M11" s="14"/>
      <c r="N11" s="14"/>
      <c r="O11" s="14"/>
      <c r="P11" s="14"/>
      <c r="Q11" s="14"/>
      <c r="R11" s="14"/>
      <c r="S11" s="14"/>
    </row>
    <row r="12" spans="1:34">
      <c r="A12" s="10" t="s">
        <v>19</v>
      </c>
      <c r="B12" s="100">
        <v>5851.3760287942405</v>
      </c>
      <c r="C12" s="100">
        <v>14726.006706275786</v>
      </c>
      <c r="D12" s="100">
        <v>48267.960248512172</v>
      </c>
      <c r="E12" s="100">
        <v>22094.141311747615</v>
      </c>
      <c r="F12" s="100">
        <v>4481.4296228259309</v>
      </c>
      <c r="G12" s="100">
        <v>22208.069923300714</v>
      </c>
      <c r="H12" s="100">
        <v>9447.4546484510629</v>
      </c>
      <c r="I12" s="100">
        <v>6783.477447698745</v>
      </c>
      <c r="J12" s="100">
        <v>17121.015759867252</v>
      </c>
      <c r="M12" s="14"/>
      <c r="N12" s="14"/>
      <c r="O12" s="14"/>
      <c r="P12" s="14"/>
      <c r="Q12" s="14"/>
      <c r="R12" s="14"/>
      <c r="S12" s="14"/>
    </row>
    <row r="13" spans="1:34">
      <c r="A13" s="10" t="s">
        <v>20</v>
      </c>
      <c r="B13" s="100">
        <v>6095.14</v>
      </c>
      <c r="C13" s="100">
        <v>15287.688</v>
      </c>
      <c r="D13" s="100">
        <v>52632.39688686205</v>
      </c>
      <c r="E13" s="100">
        <v>23924.126193441265</v>
      </c>
      <c r="F13" s="100">
        <v>4866.1279999999997</v>
      </c>
      <c r="G13" s="100">
        <v>23876.075521215098</v>
      </c>
      <c r="H13" s="100">
        <v>9610.8625459087234</v>
      </c>
      <c r="I13" s="100">
        <v>6783.477447698745</v>
      </c>
      <c r="J13" s="100">
        <v>17937.320620994826</v>
      </c>
      <c r="M13" s="14"/>
      <c r="N13" s="14"/>
      <c r="O13" s="14"/>
      <c r="P13" s="14"/>
      <c r="Q13" s="14"/>
      <c r="R13" s="14"/>
      <c r="S13" s="14"/>
    </row>
    <row r="14" spans="1:34">
      <c r="A14" s="10" t="s">
        <v>21</v>
      </c>
      <c r="B14" s="100">
        <v>6070.7556028794243</v>
      </c>
      <c r="C14" s="100">
        <v>15230.927646328541</v>
      </c>
      <c r="D14" s="100">
        <v>52635.505057241258</v>
      </c>
      <c r="E14" s="100">
        <v>23924.126193441265</v>
      </c>
      <c r="F14" s="100">
        <v>4866.1279999999997</v>
      </c>
      <c r="G14" s="100">
        <v>23876.075521215098</v>
      </c>
      <c r="H14" s="100">
        <v>9610.9545825778332</v>
      </c>
      <c r="I14" s="100">
        <v>6783.477447698745</v>
      </c>
      <c r="J14" s="100">
        <v>17937.320620994826</v>
      </c>
      <c r="M14" s="14"/>
      <c r="N14" s="14"/>
      <c r="O14" s="14"/>
      <c r="P14" s="14"/>
      <c r="Q14" s="14"/>
      <c r="R14" s="14"/>
      <c r="S14" s="14"/>
    </row>
    <row r="15" spans="1:34">
      <c r="A15" s="10" t="s">
        <v>22</v>
      </c>
      <c r="B15" s="100">
        <v>5510.1244691061784</v>
      </c>
      <c r="C15" s="100">
        <v>14030.937880947193</v>
      </c>
      <c r="D15" s="100">
        <v>46234.235797484827</v>
      </c>
      <c r="E15" s="100">
        <v>20812.126027397262</v>
      </c>
      <c r="F15" s="100">
        <v>4161.6759067331977</v>
      </c>
      <c r="G15" s="100">
        <v>19852.653111043939</v>
      </c>
      <c r="H15" s="100">
        <v>8161.4995359939812</v>
      </c>
      <c r="I15" s="100">
        <v>5601.1656485355643</v>
      </c>
      <c r="J15" s="100">
        <v>14828.5927832958</v>
      </c>
      <c r="M15" s="14"/>
      <c r="N15" s="14"/>
      <c r="O15" s="14"/>
      <c r="P15" s="14"/>
      <c r="Q15" s="14"/>
      <c r="R15" s="14"/>
      <c r="S15" s="14"/>
    </row>
    <row r="16" spans="1:34">
      <c r="B16" s="2"/>
      <c r="C16" s="2"/>
      <c r="D16" s="2"/>
      <c r="E16" s="2"/>
      <c r="F16" s="2"/>
      <c r="G16" s="2"/>
      <c r="H16" s="2"/>
      <c r="I16" s="2"/>
      <c r="J16" s="2"/>
      <c r="K16" s="2"/>
    </row>
    <row r="17" spans="1:30">
      <c r="A17" s="79" t="s">
        <v>131</v>
      </c>
      <c r="B17" s="101">
        <v>171904.33919974303</v>
      </c>
      <c r="C17" s="2"/>
      <c r="D17" s="2"/>
      <c r="E17" s="2"/>
      <c r="F17" s="2"/>
      <c r="G17" s="2"/>
      <c r="H17" s="2"/>
      <c r="I17" s="2"/>
      <c r="J17" s="2"/>
      <c r="K17" s="2"/>
    </row>
    <row r="19" spans="1:30">
      <c r="A19" s="79" t="s">
        <v>114</v>
      </c>
      <c r="B19" s="17" t="s">
        <v>42</v>
      </c>
      <c r="N19" s="1" t="s">
        <v>63</v>
      </c>
    </row>
    <row r="20" spans="1:30">
      <c r="A20" s="10" t="s">
        <v>11</v>
      </c>
      <c r="B20" s="102">
        <v>2.4358675753022845E-2</v>
      </c>
      <c r="C20" s="102">
        <v>3.1212620579254991E-2</v>
      </c>
      <c r="D20" s="102">
        <v>1.6105204192489092E-2</v>
      </c>
      <c r="E20" s="102">
        <v>3.494980055501478E-2</v>
      </c>
      <c r="F20" s="102">
        <v>7.1250558029097216E-2</v>
      </c>
      <c r="G20" s="102">
        <v>1.4103285650509901E-2</v>
      </c>
      <c r="H20" s="102">
        <v>1.5899016436208536E-2</v>
      </c>
      <c r="I20" s="102">
        <v>2.0080077345877339E-2</v>
      </c>
      <c r="J20" s="102">
        <v>5.7864423008335986E-3</v>
      </c>
      <c r="N20" s="62" t="e">
        <f>HLOOKUP('入力(太陽光)'!$E$13,$B$2:$J$31,ROW()-1,0)</f>
        <v>#N/A</v>
      </c>
      <c r="Q20" s="46"/>
      <c r="R20" s="46"/>
      <c r="S20" s="46"/>
      <c r="T20" s="46"/>
      <c r="U20" s="46"/>
      <c r="V20" s="46"/>
      <c r="W20" s="46"/>
    </row>
    <row r="21" spans="1:30">
      <c r="A21" s="10" t="s">
        <v>12</v>
      </c>
      <c r="B21" s="102">
        <v>7.2948136008578329E-2</v>
      </c>
      <c r="C21" s="102">
        <v>0.12339260909929592</v>
      </c>
      <c r="D21" s="102">
        <v>9.38755458232855E-2</v>
      </c>
      <c r="E21" s="102">
        <v>9.7570336360657164E-2</v>
      </c>
      <c r="F21" s="102">
        <v>0.16879212503007263</v>
      </c>
      <c r="G21" s="102">
        <v>0.14032440658651002</v>
      </c>
      <c r="H21" s="102">
        <v>0.14308726148770815</v>
      </c>
      <c r="I21" s="102">
        <v>0.14700133928096606</v>
      </c>
      <c r="J21" s="102">
        <v>3.1707994728112761E-2</v>
      </c>
      <c r="N21" s="62" t="e">
        <f>HLOOKUP('入力(太陽光)'!$E$13,$B$2:$J$31,ROW()-1,0)</f>
        <v>#N/A</v>
      </c>
      <c r="Q21" s="46"/>
      <c r="R21" s="46"/>
      <c r="S21" s="46"/>
      <c r="T21" s="46"/>
      <c r="U21" s="46"/>
      <c r="V21" s="46"/>
      <c r="W21" s="46"/>
    </row>
    <row r="22" spans="1:30">
      <c r="A22" s="10" t="s">
        <v>13</v>
      </c>
      <c r="B22" s="102">
        <v>9.4723119885253407E-2</v>
      </c>
      <c r="C22" s="102">
        <v>0.18462157707732441</v>
      </c>
      <c r="D22" s="102">
        <v>0.15141458803785271</v>
      </c>
      <c r="E22" s="102">
        <v>0.17580756246157489</v>
      </c>
      <c r="F22" s="102">
        <v>0.23537612716139142</v>
      </c>
      <c r="G22" s="102">
        <v>0.17864368666583519</v>
      </c>
      <c r="H22" s="102">
        <v>0.16993170394224522</v>
      </c>
      <c r="I22" s="102">
        <v>0.18113057066521118</v>
      </c>
      <c r="J22" s="102">
        <v>7.8563052418832699E-2</v>
      </c>
      <c r="N22" s="62" t="e">
        <f>HLOOKUP('入力(太陽光)'!$E$13,$B$2:$J$31,ROW()-1,0)</f>
        <v>#N/A</v>
      </c>
      <c r="Q22" s="46"/>
      <c r="R22" s="46"/>
      <c r="S22" s="46"/>
      <c r="T22" s="46"/>
      <c r="U22" s="46"/>
      <c r="V22" s="46"/>
      <c r="W22" s="46"/>
    </row>
    <row r="23" spans="1:30">
      <c r="A23" s="10" t="s">
        <v>14</v>
      </c>
      <c r="B23" s="102">
        <v>8.4996637625578034E-2</v>
      </c>
      <c r="C23" s="102">
        <v>0.17437859682017381</v>
      </c>
      <c r="D23" s="102">
        <v>0.20869554873188911</v>
      </c>
      <c r="E23" s="102">
        <v>0.23465184435250741</v>
      </c>
      <c r="F23" s="102">
        <v>0.28342547636044596</v>
      </c>
      <c r="G23" s="102">
        <v>0.23264030260864424</v>
      </c>
      <c r="H23" s="102">
        <v>0.26003165117035631</v>
      </c>
      <c r="I23" s="102">
        <v>0.27200714368437928</v>
      </c>
      <c r="J23" s="102">
        <v>7.9630396647151866E-2</v>
      </c>
      <c r="N23" s="62" t="e">
        <f>HLOOKUP('入力(太陽光)'!$E$13,$B$2:$J$31,ROW()-1,0)</f>
        <v>#N/A</v>
      </c>
      <c r="Q23" s="46"/>
      <c r="R23" s="46"/>
      <c r="S23" s="46"/>
      <c r="T23" s="46"/>
      <c r="U23" s="46"/>
      <c r="V23" s="46"/>
      <c r="W23" s="46"/>
    </row>
    <row r="24" spans="1:30">
      <c r="A24" s="10" t="s">
        <v>15</v>
      </c>
      <c r="B24" s="102">
        <v>8.714823640267208E-2</v>
      </c>
      <c r="C24" s="102">
        <v>0.21306436657519032</v>
      </c>
      <c r="D24" s="102">
        <v>0.22017310381285526</v>
      </c>
      <c r="E24" s="102">
        <v>0.2586063953142157</v>
      </c>
      <c r="F24" s="102">
        <v>0.32390440954983307</v>
      </c>
      <c r="G24" s="102">
        <v>0.25848250183400939</v>
      </c>
      <c r="H24" s="102">
        <v>0.2724897320910874</v>
      </c>
      <c r="I24" s="102">
        <v>0.28761673824153167</v>
      </c>
      <c r="J24" s="102">
        <v>9.1479731793405822E-2</v>
      </c>
      <c r="N24" s="62" t="e">
        <f>HLOOKUP('入力(太陽光)'!$E$13,$B$2:$J$31,ROW()-1,0)</f>
        <v>#N/A</v>
      </c>
      <c r="Q24" s="46"/>
      <c r="R24" s="46"/>
      <c r="S24" s="46"/>
      <c r="T24" s="46"/>
      <c r="U24" s="46"/>
      <c r="V24" s="46"/>
      <c r="W24" s="46"/>
    </row>
    <row r="25" spans="1:30">
      <c r="A25" s="10" t="s">
        <v>16</v>
      </c>
      <c r="B25" s="102">
        <v>6.7545659413586562E-2</v>
      </c>
      <c r="C25" s="102">
        <v>0.14059845037165256</v>
      </c>
      <c r="D25" s="102">
        <v>0.14566489955036963</v>
      </c>
      <c r="E25" s="102">
        <v>0.15471957838632627</v>
      </c>
      <c r="F25" s="102">
        <v>0.2018904461210968</v>
      </c>
      <c r="G25" s="102">
        <v>0.15927190610633257</v>
      </c>
      <c r="H25" s="102">
        <v>0.15554984090309304</v>
      </c>
      <c r="I25" s="102">
        <v>0.18515584713675773</v>
      </c>
      <c r="J25" s="102">
        <v>6.6790269103506647E-2</v>
      </c>
      <c r="N25" s="62" t="e">
        <f>HLOOKUP('入力(太陽光)'!$E$13,$B$2:$J$31,ROW()-1,0)</f>
        <v>#N/A</v>
      </c>
      <c r="Q25" s="46"/>
      <c r="R25" s="46"/>
      <c r="S25" s="46"/>
      <c r="T25" s="46"/>
      <c r="U25" s="46"/>
      <c r="V25" s="46"/>
      <c r="W25" s="46"/>
    </row>
    <row r="26" spans="1:30">
      <c r="A26" s="10" t="s">
        <v>17</v>
      </c>
      <c r="B26" s="102">
        <v>1.9709465008366792E-2</v>
      </c>
      <c r="C26" s="102">
        <v>0.10592278185388329</v>
      </c>
      <c r="D26" s="102">
        <v>0.11775502409020557</v>
      </c>
      <c r="E26" s="102">
        <v>0.13338027187190776</v>
      </c>
      <c r="F26" s="102">
        <v>0.16686951378048784</v>
      </c>
      <c r="G26" s="102">
        <v>0.13962775549151921</v>
      </c>
      <c r="H26" s="102">
        <v>0.14161972899650738</v>
      </c>
      <c r="I26" s="102">
        <v>0.16625669934738646</v>
      </c>
      <c r="J26" s="102">
        <v>4.8665782665474694E-2</v>
      </c>
      <c r="N26" s="62" t="e">
        <f>HLOOKUP('入力(太陽光)'!$E$13,$B$2:$J$31,ROW()-1,0)</f>
        <v>#N/A</v>
      </c>
      <c r="Q26" s="46"/>
      <c r="R26" s="46"/>
      <c r="S26" s="46"/>
      <c r="T26" s="46"/>
      <c r="U26" s="46"/>
      <c r="V26" s="46"/>
      <c r="W26" s="46"/>
    </row>
    <row r="27" spans="1:30">
      <c r="A27" s="10" t="s">
        <v>18</v>
      </c>
      <c r="B27" s="102">
        <v>2.0708317639957048E-3</v>
      </c>
      <c r="C27" s="102">
        <v>9.3581897020168989E-3</v>
      </c>
      <c r="D27" s="102">
        <v>4.0185175604151606E-3</v>
      </c>
      <c r="E27" s="102">
        <v>4.3123558159119321E-3</v>
      </c>
      <c r="F27" s="102">
        <v>1.1225083821653808E-2</v>
      </c>
      <c r="G27" s="102">
        <v>3.2354666093940086E-3</v>
      </c>
      <c r="H27" s="102">
        <v>4.8888022368253183E-3</v>
      </c>
      <c r="I27" s="102">
        <v>6.5335593657319746E-3</v>
      </c>
      <c r="J27" s="102">
        <v>7.4738045582045133E-4</v>
      </c>
      <c r="N27" s="62" t="e">
        <f>HLOOKUP('入力(太陽光)'!$E$13,$B$2:$J$31,ROW()-1,0)</f>
        <v>#N/A</v>
      </c>
      <c r="Q27" s="46"/>
      <c r="R27" s="46"/>
      <c r="S27" s="46"/>
      <c r="T27" s="46"/>
      <c r="U27" s="46"/>
      <c r="V27" s="46"/>
      <c r="W27" s="46"/>
    </row>
    <row r="28" spans="1:30">
      <c r="A28" s="10" t="s">
        <v>19</v>
      </c>
      <c r="B28" s="102">
        <v>4.9649891585113824E-3</v>
      </c>
      <c r="C28" s="102">
        <v>8.0673536302862201E-3</v>
      </c>
      <c r="D28" s="102">
        <v>6.0033421305304259E-3</v>
      </c>
      <c r="E28" s="102">
        <v>3.9744999330213616E-2</v>
      </c>
      <c r="F28" s="102">
        <v>2.2080267974829773E-2</v>
      </c>
      <c r="G28" s="102">
        <v>3.4501111907090071E-2</v>
      </c>
      <c r="H28" s="102">
        <v>3.3670563719449112E-2</v>
      </c>
      <c r="I28" s="102">
        <v>4.2497560333597306E-2</v>
      </c>
      <c r="J28" s="102">
        <v>5.3947359916457485E-3</v>
      </c>
      <c r="N28" s="62" t="e">
        <f>HLOOKUP('入力(太陽光)'!$E$13,$B$2:$J$31,ROW()-1,0)</f>
        <v>#N/A</v>
      </c>
      <c r="Q28" s="46"/>
      <c r="R28" s="46"/>
      <c r="S28" s="46"/>
      <c r="T28" s="46"/>
      <c r="U28" s="46"/>
      <c r="V28" s="46"/>
      <c r="W28" s="46"/>
    </row>
    <row r="29" spans="1:30">
      <c r="A29" s="10" t="s">
        <v>20</v>
      </c>
      <c r="B29" s="102">
        <v>1.4008387784454072E-2</v>
      </c>
      <c r="C29" s="102">
        <v>4.0058076783620174E-2</v>
      </c>
      <c r="D29" s="102">
        <v>2.5334174412395365E-2</v>
      </c>
      <c r="E29" s="102">
        <v>5.1158882516708262E-2</v>
      </c>
      <c r="F29" s="102">
        <v>2.6673226669493604E-2</v>
      </c>
      <c r="G29" s="102">
        <v>3.7869743122103228E-2</v>
      </c>
      <c r="H29" s="102">
        <v>4.1497982051472093E-2</v>
      </c>
      <c r="I29" s="102">
        <v>5.2381165858430619E-2</v>
      </c>
      <c r="J29" s="102">
        <v>1.4185832082726743E-2</v>
      </c>
      <c r="N29" s="62" t="e">
        <f>HLOOKUP('入力(太陽光)'!$E$13,$B$2:$J$31,ROW()-1,0)</f>
        <v>#N/A</v>
      </c>
      <c r="Q29" s="46"/>
      <c r="R29" s="46"/>
      <c r="S29" s="46"/>
      <c r="T29" s="46"/>
      <c r="U29" s="46"/>
      <c r="V29" s="46"/>
      <c r="W29" s="46"/>
    </row>
    <row r="30" spans="1:30">
      <c r="A30" s="10" t="s">
        <v>21</v>
      </c>
      <c r="B30" s="102">
        <v>1.4334568619070408E-2</v>
      </c>
      <c r="C30" s="102">
        <v>1.3528594521030569E-2</v>
      </c>
      <c r="D30" s="102">
        <v>1.1855006818548999E-2</v>
      </c>
      <c r="E30" s="102">
        <v>2.9692082199814906E-2</v>
      </c>
      <c r="F30" s="102">
        <v>1.6018474858441038E-2</v>
      </c>
      <c r="G30" s="102">
        <v>3.0952586292506062E-2</v>
      </c>
      <c r="H30" s="102">
        <v>2.2418050413716629E-2</v>
      </c>
      <c r="I30" s="102">
        <v>3.7650910410400508E-2</v>
      </c>
      <c r="J30" s="102">
        <v>7.2007193612074567E-3</v>
      </c>
      <c r="N30" s="62" t="e">
        <f>HLOOKUP('入力(太陽光)'!$E$13,$B$2:$J$31,ROW()-1,0)</f>
        <v>#N/A</v>
      </c>
      <c r="Q30" s="1" t="s">
        <v>78</v>
      </c>
    </row>
    <row r="31" spans="1:30">
      <c r="A31" s="10" t="s">
        <v>22</v>
      </c>
      <c r="B31" s="102">
        <v>1.1785286957376484E-2</v>
      </c>
      <c r="C31" s="102">
        <v>1.5261728689312228E-2</v>
      </c>
      <c r="D31" s="102">
        <v>8.5707376909945465E-3</v>
      </c>
      <c r="E31" s="102">
        <v>1.5562588180689505E-2</v>
      </c>
      <c r="F31" s="102">
        <v>3.6992292340686406E-2</v>
      </c>
      <c r="G31" s="102">
        <v>1.7980332752910121E-2</v>
      </c>
      <c r="H31" s="102">
        <v>1.9744168620379792E-2</v>
      </c>
      <c r="I31" s="102">
        <v>2.8258365710449332E-2</v>
      </c>
      <c r="J31" s="102">
        <v>4.7007901988743847E-3</v>
      </c>
      <c r="N31" s="62" t="e">
        <f>HLOOKUP('入力(太陽光)'!$E$13,$B$2:$J$31,ROW()-1,0)</f>
        <v>#N/A</v>
      </c>
      <c r="Z31" s="10" t="s">
        <v>35</v>
      </c>
    </row>
    <row r="32" spans="1:30">
      <c r="A32" s="10"/>
      <c r="B32" s="10"/>
      <c r="C32" s="10"/>
      <c r="D32" s="10"/>
      <c r="E32" s="10"/>
      <c r="F32" s="10"/>
      <c r="G32" s="10"/>
      <c r="H32" s="10"/>
      <c r="I32" s="10"/>
      <c r="J32" s="10"/>
      <c r="N32" s="1" t="s">
        <v>63</v>
      </c>
      <c r="Q32" s="10"/>
      <c r="R32" s="11" t="s">
        <v>26</v>
      </c>
      <c r="S32" s="11" t="s">
        <v>27</v>
      </c>
      <c r="T32" s="11" t="s">
        <v>28</v>
      </c>
      <c r="U32" s="11" t="s">
        <v>29</v>
      </c>
      <c r="V32" s="11" t="s">
        <v>30</v>
      </c>
      <c r="W32" s="11" t="s">
        <v>31</v>
      </c>
      <c r="X32" s="11" t="s">
        <v>32</v>
      </c>
      <c r="Y32" s="11" t="s">
        <v>33</v>
      </c>
      <c r="Z32" s="11" t="s">
        <v>34</v>
      </c>
      <c r="AD32" s="1" t="s">
        <v>63</v>
      </c>
    </row>
    <row r="33" spans="1:30">
      <c r="A33" s="10"/>
      <c r="B33" s="18" t="s">
        <v>45</v>
      </c>
      <c r="C33" s="10"/>
      <c r="D33" s="10"/>
      <c r="E33" s="10"/>
      <c r="F33" s="10"/>
      <c r="G33" s="10"/>
      <c r="H33" s="10"/>
      <c r="I33" s="10"/>
      <c r="J33" s="10"/>
      <c r="K33" s="22" t="s">
        <v>36</v>
      </c>
      <c r="L33" s="22" t="s">
        <v>46</v>
      </c>
      <c r="N33" s="22" t="s">
        <v>36</v>
      </c>
      <c r="Q33" s="10"/>
      <c r="R33" s="18" t="s">
        <v>45</v>
      </c>
      <c r="S33" s="10"/>
      <c r="T33" s="10"/>
      <c r="U33" s="10"/>
      <c r="V33" s="10"/>
      <c r="W33" s="10"/>
      <c r="X33" s="10"/>
      <c r="Y33" s="10"/>
      <c r="Z33" s="10"/>
      <c r="AA33" s="22" t="s">
        <v>36</v>
      </c>
      <c r="AB33" s="22" t="s">
        <v>46</v>
      </c>
      <c r="AD33" s="22" t="s">
        <v>36</v>
      </c>
    </row>
    <row r="34" spans="1:30">
      <c r="A34" s="10" t="s">
        <v>11</v>
      </c>
      <c r="B34" s="53">
        <f>IF('入力(太陽光)'!$E$13=B$2,B20*'入力(太陽光)'!$E$15/1000,0)</f>
        <v>0</v>
      </c>
      <c r="C34" s="53">
        <f>IF('入力(太陽光)'!$E$13=C$2,C20*'入力(太陽光)'!$E$15/1000,0)</f>
        <v>0</v>
      </c>
      <c r="D34" s="53">
        <f>IF('入力(太陽光)'!$E$13=D$2,D20*'入力(太陽光)'!$E$15/1000,0)</f>
        <v>0</v>
      </c>
      <c r="E34" s="53">
        <f>IF('入力(太陽光)'!$E$13=E$2,E20*'入力(太陽光)'!$E$15/1000,0)</f>
        <v>0</v>
      </c>
      <c r="F34" s="53">
        <f>IF('入力(太陽光)'!$E$13=F$2,F20*'入力(太陽光)'!$E$15/1000,0)</f>
        <v>0</v>
      </c>
      <c r="G34" s="53">
        <f>IF('入力(太陽光)'!$E$13=G$2,G20*'入力(太陽光)'!$E$15/1000,0)</f>
        <v>0</v>
      </c>
      <c r="H34" s="53">
        <f>IF('入力(太陽光)'!$E$13=H$2,H20*'入力(太陽光)'!$E$15/1000,0)</f>
        <v>0</v>
      </c>
      <c r="I34" s="53">
        <f>IF('入力(太陽光)'!$E$13=I$2,I20*'入力(太陽光)'!$E$15/1000,0)</f>
        <v>0</v>
      </c>
      <c r="J34" s="54">
        <f>IF('入力(太陽光)'!$E$13=J$2,J20*'入力(太陽光)'!$E$15/1000,0)</f>
        <v>0</v>
      </c>
      <c r="K34" s="55">
        <f>SUM(B34:J34)</f>
        <v>0</v>
      </c>
      <c r="L34" s="56">
        <f>MIN($K$34:$K$45)</f>
        <v>0</v>
      </c>
      <c r="N34" s="61">
        <f>K34*1000</f>
        <v>0</v>
      </c>
      <c r="Q34" s="10" t="s">
        <v>11</v>
      </c>
      <c r="R34" s="53">
        <f>IF('入力(太陽光)'!$E$13=B$2,B20*'入力(太陽光)'!$E$23/1000,0)</f>
        <v>0</v>
      </c>
      <c r="S34" s="53">
        <f>IF('入力(太陽光)'!$E$13=C$2,C20*'入力(太陽光)'!$E$23/1000,0)</f>
        <v>0</v>
      </c>
      <c r="T34" s="53">
        <f>IF('入力(太陽光)'!$E$13=D$2,D20*'入力(太陽光)'!$E$23/1000,0)</f>
        <v>0</v>
      </c>
      <c r="U34" s="53">
        <f>IF('入力(太陽光)'!$E$13=E$2,E20*'入力(太陽光)'!$E$23/1000,0)</f>
        <v>0</v>
      </c>
      <c r="V34" s="53">
        <f>IF('入力(太陽光)'!$E$13=F$2,F20*'入力(太陽光)'!$E$23/1000,0)</f>
        <v>0</v>
      </c>
      <c r="W34" s="53">
        <f>IF('入力(太陽光)'!$E$13=G$2,G20*'入力(太陽光)'!$E$23/1000,0)</f>
        <v>0</v>
      </c>
      <c r="X34" s="53">
        <f>IF('入力(太陽光)'!$E$13=H$2,H20*'入力(太陽光)'!$E$23/1000,0)</f>
        <v>0</v>
      </c>
      <c r="Y34" s="53">
        <f>IF('入力(太陽光)'!$E$13=I$2,I20*'入力(太陽光)'!$E$23/1000,0)</f>
        <v>0</v>
      </c>
      <c r="Z34" s="54">
        <f>IF('入力(太陽光)'!$E$13=J$2,J20*'入力(太陽光)'!$E$23/1000,0)</f>
        <v>0</v>
      </c>
      <c r="AA34" s="55">
        <f>SUM(R34:Z34)</f>
        <v>0</v>
      </c>
      <c r="AB34" s="56">
        <f>MIN($AA$34:$AA$45)</f>
        <v>0</v>
      </c>
      <c r="AD34" s="61">
        <f>AA34*1000</f>
        <v>0</v>
      </c>
    </row>
    <row r="35" spans="1:30">
      <c r="A35" s="10" t="s">
        <v>12</v>
      </c>
      <c r="B35" s="53">
        <f>IF('入力(太陽光)'!$E$13=B$2,B21*'入力(太陽光)'!$E$15/1000,0)</f>
        <v>0</v>
      </c>
      <c r="C35" s="53">
        <f>IF('入力(太陽光)'!$E$13=C$2,C21*'入力(太陽光)'!$E$15/1000,0)</f>
        <v>0</v>
      </c>
      <c r="D35" s="53">
        <f>IF('入力(太陽光)'!$E$13=D$2,D21*'入力(太陽光)'!$E$15/1000,0)</f>
        <v>0</v>
      </c>
      <c r="E35" s="53">
        <f>IF('入力(太陽光)'!$E$13=E$2,E21*'入力(太陽光)'!$E$15/1000,0)</f>
        <v>0</v>
      </c>
      <c r="F35" s="53">
        <f>IF('入力(太陽光)'!$E$13=F$2,F21*'入力(太陽光)'!$E$15/1000,0)</f>
        <v>0</v>
      </c>
      <c r="G35" s="53">
        <f>IF('入力(太陽光)'!$E$13=G$2,G21*'入力(太陽光)'!$E$15/1000,0)</f>
        <v>0</v>
      </c>
      <c r="H35" s="53">
        <f>IF('入力(太陽光)'!$E$13=H$2,H21*'入力(太陽光)'!$E$15/1000,0)</f>
        <v>0</v>
      </c>
      <c r="I35" s="53">
        <f>IF('入力(太陽光)'!$E$13=I$2,I21*'入力(太陽光)'!$E$15/1000,0)</f>
        <v>0</v>
      </c>
      <c r="J35" s="54">
        <f>IF('入力(太陽光)'!$E$13=J$2,J21*'入力(太陽光)'!$E$15/1000,0)</f>
        <v>0</v>
      </c>
      <c r="K35" s="55">
        <f t="shared" ref="K35:K45" si="0">SUM(B35:J35)</f>
        <v>0</v>
      </c>
      <c r="L35" s="56">
        <f t="shared" ref="L35:L45" si="1">MIN($K$34:$K$45)</f>
        <v>0</v>
      </c>
      <c r="N35" s="61">
        <f t="shared" ref="N35:N45" si="2">K35*1000</f>
        <v>0</v>
      </c>
      <c r="Q35" s="10" t="s">
        <v>12</v>
      </c>
      <c r="R35" s="53">
        <f>IF('入力(太陽光)'!$E$13=B$2,B21*'入力(太陽光)'!$F$23/1000,0)</f>
        <v>0</v>
      </c>
      <c r="S35" s="53">
        <f>IF('入力(太陽光)'!$E$13=C$2,C21*'入力(太陽光)'!$F$23/1000,0)</f>
        <v>0</v>
      </c>
      <c r="T35" s="53">
        <f>IF('入力(太陽光)'!$E$13=D$2,D21*'入力(太陽光)'!$F$23/1000,0)</f>
        <v>0</v>
      </c>
      <c r="U35" s="53">
        <f>IF('入力(太陽光)'!$E$13=E$2,E21*'入力(太陽光)'!$F$23/1000,0)</f>
        <v>0</v>
      </c>
      <c r="V35" s="53">
        <f>IF('入力(太陽光)'!$E$13=F$2,F21*'入力(太陽光)'!$F$23/1000,0)</f>
        <v>0</v>
      </c>
      <c r="W35" s="53">
        <f>IF('入力(太陽光)'!$E$13=G$2,G21*'入力(太陽光)'!$F$23/1000,0)</f>
        <v>0</v>
      </c>
      <c r="X35" s="53">
        <f>IF('入力(太陽光)'!$E$13=H$2,H21*'入力(太陽光)'!$F$23/1000,0)</f>
        <v>0</v>
      </c>
      <c r="Y35" s="53">
        <f>IF('入力(太陽光)'!$E$13=I$2,I21*'入力(太陽光)'!$F$23/1000,0)</f>
        <v>0</v>
      </c>
      <c r="Z35" s="54">
        <f>IF('入力(太陽光)'!$E$13=J$2,J21*'入力(太陽光)'!$F$23/1000,0)</f>
        <v>0</v>
      </c>
      <c r="AA35" s="55">
        <f t="shared" ref="AA35:AA44" si="3">SUM(R35:Z35)</f>
        <v>0</v>
      </c>
      <c r="AB35" s="56">
        <f t="shared" ref="AB35:AB45" si="4">MIN($AA$34:$AA$45)</f>
        <v>0</v>
      </c>
      <c r="AD35" s="61">
        <f t="shared" ref="AD35:AD45" si="5">AA35*1000</f>
        <v>0</v>
      </c>
    </row>
    <row r="36" spans="1:30">
      <c r="A36" s="10" t="s">
        <v>13</v>
      </c>
      <c r="B36" s="53">
        <f>IF('入力(太陽光)'!$E$13=B$2,B22*'入力(太陽光)'!$E$15/1000,0)</f>
        <v>0</v>
      </c>
      <c r="C36" s="53">
        <f>IF('入力(太陽光)'!$E$13=C$2,C22*'入力(太陽光)'!$E$15/1000,0)</f>
        <v>0</v>
      </c>
      <c r="D36" s="53">
        <f>IF('入力(太陽光)'!$E$13=D$2,D22*'入力(太陽光)'!$E$15/1000,0)</f>
        <v>0</v>
      </c>
      <c r="E36" s="53">
        <f>IF('入力(太陽光)'!$E$13=E$2,E22*'入力(太陽光)'!$E$15/1000,0)</f>
        <v>0</v>
      </c>
      <c r="F36" s="53">
        <f>IF('入力(太陽光)'!$E$13=F$2,F22*'入力(太陽光)'!$E$15/1000,0)</f>
        <v>0</v>
      </c>
      <c r="G36" s="53">
        <f>IF('入力(太陽光)'!$E$13=G$2,G22*'入力(太陽光)'!$E$15/1000,0)</f>
        <v>0</v>
      </c>
      <c r="H36" s="53">
        <f>IF('入力(太陽光)'!$E$13=H$2,H22*'入力(太陽光)'!$E$15/1000,0)</f>
        <v>0</v>
      </c>
      <c r="I36" s="53">
        <f>IF('入力(太陽光)'!$E$13=I$2,I22*'入力(太陽光)'!$E$15/1000,0)</f>
        <v>0</v>
      </c>
      <c r="J36" s="54">
        <f>IF('入力(太陽光)'!$E$13=J$2,J22*'入力(太陽光)'!$E$15/1000,0)</f>
        <v>0</v>
      </c>
      <c r="K36" s="55">
        <f t="shared" si="0"/>
        <v>0</v>
      </c>
      <c r="L36" s="56">
        <f t="shared" si="1"/>
        <v>0</v>
      </c>
      <c r="N36" s="61">
        <f t="shared" si="2"/>
        <v>0</v>
      </c>
      <c r="Q36" s="10" t="s">
        <v>13</v>
      </c>
      <c r="R36" s="53">
        <f>IF('入力(太陽光)'!$E$13=B$2,B22*'入力(太陽光)'!$G$23/1000,0)</f>
        <v>0</v>
      </c>
      <c r="S36" s="53">
        <f>IF('入力(太陽光)'!$E$13=C$2,C22*'入力(太陽光)'!$G$23/1000,0)</f>
        <v>0</v>
      </c>
      <c r="T36" s="53">
        <f>IF('入力(太陽光)'!$E$13=D$2,D22*'入力(太陽光)'!$G$23/1000,0)</f>
        <v>0</v>
      </c>
      <c r="U36" s="53">
        <f>IF('入力(太陽光)'!$E$13=E$2,E22*'入力(太陽光)'!$G$23/1000,0)</f>
        <v>0</v>
      </c>
      <c r="V36" s="53">
        <f>IF('入力(太陽光)'!$E$13=F$2,F22*'入力(太陽光)'!$G$23/1000,0)</f>
        <v>0</v>
      </c>
      <c r="W36" s="53">
        <f>IF('入力(太陽光)'!$E$13=G$2,G22*'入力(太陽光)'!$G$23/1000,0)</f>
        <v>0</v>
      </c>
      <c r="X36" s="53">
        <f>IF('入力(太陽光)'!$E$13=H$2,H22*'入力(太陽光)'!$G$23/1000,0)</f>
        <v>0</v>
      </c>
      <c r="Y36" s="53">
        <f>IF('入力(太陽光)'!$E$13=I$2,I22*'入力(太陽光)'!$G$23/1000,0)</f>
        <v>0</v>
      </c>
      <c r="Z36" s="54">
        <f>IF('入力(太陽光)'!$E$13=J$2,J22*'入力(太陽光)'!$G$23/1000,0)</f>
        <v>0</v>
      </c>
      <c r="AA36" s="55">
        <f t="shared" si="3"/>
        <v>0</v>
      </c>
      <c r="AB36" s="56">
        <f>MIN($AA$34:$AA$45)</f>
        <v>0</v>
      </c>
      <c r="AD36" s="61">
        <f t="shared" si="5"/>
        <v>0</v>
      </c>
    </row>
    <row r="37" spans="1:30">
      <c r="A37" s="10" t="s">
        <v>14</v>
      </c>
      <c r="B37" s="53">
        <f>IF('入力(太陽光)'!$E$13=B$2,B23*'入力(太陽光)'!$E$15/1000,0)</f>
        <v>0</v>
      </c>
      <c r="C37" s="53">
        <f>IF('入力(太陽光)'!$E$13=C$2,C23*'入力(太陽光)'!$E$15/1000,0)</f>
        <v>0</v>
      </c>
      <c r="D37" s="53">
        <f>IF('入力(太陽光)'!$E$13=D$2,D23*'入力(太陽光)'!$E$15/1000,0)</f>
        <v>0</v>
      </c>
      <c r="E37" s="53">
        <f>IF('入力(太陽光)'!$E$13=E$2,E23*'入力(太陽光)'!$E$15/1000,0)</f>
        <v>0</v>
      </c>
      <c r="F37" s="53">
        <f>IF('入力(太陽光)'!$E$13=F$2,F23*'入力(太陽光)'!$E$15/1000,0)</f>
        <v>0</v>
      </c>
      <c r="G37" s="53">
        <f>IF('入力(太陽光)'!$E$13=G$2,G23*'入力(太陽光)'!$E$15/1000,0)</f>
        <v>0</v>
      </c>
      <c r="H37" s="53">
        <f>IF('入力(太陽光)'!$E$13=H$2,H23*'入力(太陽光)'!$E$15/1000,0)</f>
        <v>0</v>
      </c>
      <c r="I37" s="53">
        <f>IF('入力(太陽光)'!$E$13=I$2,I23*'入力(太陽光)'!$E$15/1000,0)</f>
        <v>0</v>
      </c>
      <c r="J37" s="54">
        <f>IF('入力(太陽光)'!$E$13=J$2,J23*'入力(太陽光)'!$E$15/1000,0)</f>
        <v>0</v>
      </c>
      <c r="K37" s="55">
        <f t="shared" si="0"/>
        <v>0</v>
      </c>
      <c r="L37" s="56">
        <f t="shared" si="1"/>
        <v>0</v>
      </c>
      <c r="N37" s="61">
        <f t="shared" si="2"/>
        <v>0</v>
      </c>
      <c r="Q37" s="10" t="s">
        <v>14</v>
      </c>
      <c r="R37" s="53">
        <f>IF('入力(太陽光)'!$E$13=B$2,B23*'入力(太陽光)'!$H$23/1000,0)</f>
        <v>0</v>
      </c>
      <c r="S37" s="53">
        <f>IF('入力(太陽光)'!$E$13=C$2,C23*'入力(太陽光)'!$H$23/1000,0)</f>
        <v>0</v>
      </c>
      <c r="T37" s="53">
        <f>IF('入力(太陽光)'!$E$13=D$2,D23*'入力(太陽光)'!$H$23/1000,0)</f>
        <v>0</v>
      </c>
      <c r="U37" s="53">
        <f>IF('入力(太陽光)'!$E$13=E$2,E23*'入力(太陽光)'!$H$23/1000,0)</f>
        <v>0</v>
      </c>
      <c r="V37" s="53">
        <f>IF('入力(太陽光)'!$E$13=F$2,F23*'入力(太陽光)'!$H$23/1000,0)</f>
        <v>0</v>
      </c>
      <c r="W37" s="53">
        <f>IF('入力(太陽光)'!$E$13=G$2,G23*'入力(太陽光)'!$H$23/1000,0)</f>
        <v>0</v>
      </c>
      <c r="X37" s="53">
        <f>IF('入力(太陽光)'!$E$13=H$2,H23*'入力(太陽光)'!$H$23/1000,0)</f>
        <v>0</v>
      </c>
      <c r="Y37" s="53">
        <f>IF('入力(太陽光)'!$E$13=I$2,I23*'入力(太陽光)'!$H$23/1000,0)</f>
        <v>0</v>
      </c>
      <c r="Z37" s="54">
        <f>IF('入力(太陽光)'!$E$13=J$2,J23*'入力(太陽光)'!$H$23/1000,0)</f>
        <v>0</v>
      </c>
      <c r="AA37" s="55">
        <f t="shared" si="3"/>
        <v>0</v>
      </c>
      <c r="AB37" s="56">
        <f t="shared" si="4"/>
        <v>0</v>
      </c>
      <c r="AD37" s="61">
        <f t="shared" si="5"/>
        <v>0</v>
      </c>
    </row>
    <row r="38" spans="1:30">
      <c r="A38" s="10" t="s">
        <v>15</v>
      </c>
      <c r="B38" s="53">
        <f>IF('入力(太陽光)'!$E$13=B$2,B24*'入力(太陽光)'!$E$15/1000,0)</f>
        <v>0</v>
      </c>
      <c r="C38" s="53">
        <f>IF('入力(太陽光)'!$E$13=C$2,C24*'入力(太陽光)'!$E$15/1000,0)</f>
        <v>0</v>
      </c>
      <c r="D38" s="53">
        <f>IF('入力(太陽光)'!$E$13=D$2,D24*'入力(太陽光)'!$E$15/1000,0)</f>
        <v>0</v>
      </c>
      <c r="E38" s="53">
        <f>IF('入力(太陽光)'!$E$13=E$2,E24*'入力(太陽光)'!$E$15/1000,0)</f>
        <v>0</v>
      </c>
      <c r="F38" s="53">
        <f>IF('入力(太陽光)'!$E$13=F$2,F24*'入力(太陽光)'!$E$15/1000,0)</f>
        <v>0</v>
      </c>
      <c r="G38" s="53">
        <f>IF('入力(太陽光)'!$E$13=G$2,G24*'入力(太陽光)'!$E$15/1000,0)</f>
        <v>0</v>
      </c>
      <c r="H38" s="53">
        <f>IF('入力(太陽光)'!$E$13=H$2,H24*'入力(太陽光)'!$E$15/1000,0)</f>
        <v>0</v>
      </c>
      <c r="I38" s="53">
        <f>IF('入力(太陽光)'!$E$13=I$2,I24*'入力(太陽光)'!$E$15/1000,0)</f>
        <v>0</v>
      </c>
      <c r="J38" s="54">
        <f>IF('入力(太陽光)'!$E$13=J$2,J24*'入力(太陽光)'!$E$15/1000,0)</f>
        <v>0</v>
      </c>
      <c r="K38" s="55">
        <f t="shared" si="0"/>
        <v>0</v>
      </c>
      <c r="L38" s="56">
        <f t="shared" si="1"/>
        <v>0</v>
      </c>
      <c r="N38" s="61">
        <f t="shared" si="2"/>
        <v>0</v>
      </c>
      <c r="Q38" s="10" t="s">
        <v>15</v>
      </c>
      <c r="R38" s="53">
        <f>IF('入力(太陽光)'!$E$13=B$2,B24*'入力(太陽光)'!$I$23/1000,0)</f>
        <v>0</v>
      </c>
      <c r="S38" s="53">
        <f>IF('入力(太陽光)'!$E$13=C$2,C24*'入力(太陽光)'!$I$23/1000,0)</f>
        <v>0</v>
      </c>
      <c r="T38" s="53">
        <f>IF('入力(太陽光)'!$E$13=D$2,D24*'入力(太陽光)'!$I$23/1000,0)</f>
        <v>0</v>
      </c>
      <c r="U38" s="53">
        <f>IF('入力(太陽光)'!$E$13=E$2,E24*'入力(太陽光)'!$I$23/1000,0)</f>
        <v>0</v>
      </c>
      <c r="V38" s="53">
        <f>IF('入力(太陽光)'!$E$13=F$2,F24*'入力(太陽光)'!$I$23/1000,0)</f>
        <v>0</v>
      </c>
      <c r="W38" s="53">
        <f>IF('入力(太陽光)'!$E$13=G$2,G24*'入力(太陽光)'!$I$23/1000,0)</f>
        <v>0</v>
      </c>
      <c r="X38" s="53">
        <f>IF('入力(太陽光)'!$E$13=H$2,H24*'入力(太陽光)'!$I$23/1000,0)</f>
        <v>0</v>
      </c>
      <c r="Y38" s="53">
        <f>IF('入力(太陽光)'!$E$13=I$2,I24*'入力(太陽光)'!$I$23/1000,0)</f>
        <v>0</v>
      </c>
      <c r="Z38" s="54">
        <f>IF('入力(太陽光)'!$E$13=J$2,J24*'入力(太陽光)'!$I$23/1000,0)</f>
        <v>0</v>
      </c>
      <c r="AA38" s="55">
        <f>SUM(R38:Z38)</f>
        <v>0</v>
      </c>
      <c r="AB38" s="56">
        <f t="shared" si="4"/>
        <v>0</v>
      </c>
      <c r="AD38" s="61">
        <f t="shared" si="5"/>
        <v>0</v>
      </c>
    </row>
    <row r="39" spans="1:30">
      <c r="A39" s="10" t="s">
        <v>16</v>
      </c>
      <c r="B39" s="53">
        <f>IF('入力(太陽光)'!$E$13=B$2,B25*'入力(太陽光)'!$E$15/1000,0)</f>
        <v>0</v>
      </c>
      <c r="C39" s="53">
        <f>IF('入力(太陽光)'!$E$13=C$2,C25*'入力(太陽光)'!$E$15/1000,0)</f>
        <v>0</v>
      </c>
      <c r="D39" s="53">
        <f>IF('入力(太陽光)'!$E$13=D$2,D25*'入力(太陽光)'!$E$15/1000,0)</f>
        <v>0</v>
      </c>
      <c r="E39" s="53">
        <f>IF('入力(太陽光)'!$E$13=E$2,E25*'入力(太陽光)'!$E$15/1000,0)</f>
        <v>0</v>
      </c>
      <c r="F39" s="53">
        <f>IF('入力(太陽光)'!$E$13=F$2,F25*'入力(太陽光)'!$E$15/1000,0)</f>
        <v>0</v>
      </c>
      <c r="G39" s="53">
        <f>IF('入力(太陽光)'!$E$13=G$2,G25*'入力(太陽光)'!$E$15/1000,0)</f>
        <v>0</v>
      </c>
      <c r="H39" s="53">
        <f>IF('入力(太陽光)'!$E$13=H$2,H25*'入力(太陽光)'!$E$15/1000,0)</f>
        <v>0</v>
      </c>
      <c r="I39" s="53">
        <f>IF('入力(太陽光)'!$E$13=I$2,I25*'入力(太陽光)'!$E$15/1000,0)</f>
        <v>0</v>
      </c>
      <c r="J39" s="54">
        <f>IF('入力(太陽光)'!$E$13=J$2,J25*'入力(太陽光)'!$E$15/1000,0)</f>
        <v>0</v>
      </c>
      <c r="K39" s="55">
        <f t="shared" si="0"/>
        <v>0</v>
      </c>
      <c r="L39" s="56">
        <f t="shared" si="1"/>
        <v>0</v>
      </c>
      <c r="N39" s="61">
        <f t="shared" si="2"/>
        <v>0</v>
      </c>
      <c r="Q39" s="10" t="s">
        <v>16</v>
      </c>
      <c r="R39" s="53">
        <f>IF('入力(太陽光)'!$E$13=B$2,B25*'入力(太陽光)'!$J$23/1000,0)</f>
        <v>0</v>
      </c>
      <c r="S39" s="53">
        <f>IF('入力(太陽光)'!$E$13=C$2,C25*'入力(太陽光)'!$J$23/1000,0)</f>
        <v>0</v>
      </c>
      <c r="T39" s="53">
        <f>IF('入力(太陽光)'!$E$13=D$2,D25*'入力(太陽光)'!$J$23/1000,0)</f>
        <v>0</v>
      </c>
      <c r="U39" s="53">
        <f>IF('入力(太陽光)'!$E$13=E$2,E25*'入力(太陽光)'!$J$23/1000,0)</f>
        <v>0</v>
      </c>
      <c r="V39" s="53">
        <f>IF('入力(太陽光)'!$E$13=F$2,F25*'入力(太陽光)'!$J$23/1000,0)</f>
        <v>0</v>
      </c>
      <c r="W39" s="53">
        <f>IF('入力(太陽光)'!$E$13=G$2,G25*'入力(太陽光)'!$J$23/1000,0)</f>
        <v>0</v>
      </c>
      <c r="X39" s="53">
        <f>IF('入力(太陽光)'!$E$13=H$2,H25*'入力(太陽光)'!$J$23/1000,0)</f>
        <v>0</v>
      </c>
      <c r="Y39" s="53">
        <f>IF('入力(太陽光)'!$E$13=I$2,I25*'入力(太陽光)'!$J$23/1000,0)</f>
        <v>0</v>
      </c>
      <c r="Z39" s="54">
        <f>IF('入力(太陽光)'!$E$13=J$2,J25*'入力(太陽光)'!$J$23/1000,0)</f>
        <v>0</v>
      </c>
      <c r="AA39" s="55">
        <f t="shared" si="3"/>
        <v>0</v>
      </c>
      <c r="AB39" s="56">
        <f>MIN($AA$34:$AA$45)</f>
        <v>0</v>
      </c>
      <c r="AD39" s="61">
        <f t="shared" si="5"/>
        <v>0</v>
      </c>
    </row>
    <row r="40" spans="1:30">
      <c r="A40" s="10" t="s">
        <v>17</v>
      </c>
      <c r="B40" s="53">
        <f>IF('入力(太陽光)'!$E$13=B$2,B26*'入力(太陽光)'!$E$15/1000,0)</f>
        <v>0</v>
      </c>
      <c r="C40" s="53">
        <f>IF('入力(太陽光)'!$E$13=C$2,C26*'入力(太陽光)'!$E$15/1000,0)</f>
        <v>0</v>
      </c>
      <c r="D40" s="53">
        <f>IF('入力(太陽光)'!$E$13=D$2,D26*'入力(太陽光)'!$E$15/1000,0)</f>
        <v>0</v>
      </c>
      <c r="E40" s="53">
        <f>IF('入力(太陽光)'!$E$13=E$2,E26*'入力(太陽光)'!$E$15/1000,0)</f>
        <v>0</v>
      </c>
      <c r="F40" s="53">
        <f>IF('入力(太陽光)'!$E$13=F$2,F26*'入力(太陽光)'!$E$15/1000,0)</f>
        <v>0</v>
      </c>
      <c r="G40" s="53">
        <f>IF('入力(太陽光)'!$E$13=G$2,G26*'入力(太陽光)'!$E$15/1000,0)</f>
        <v>0</v>
      </c>
      <c r="H40" s="53">
        <f>IF('入力(太陽光)'!$E$13=H$2,H26*'入力(太陽光)'!$E$15/1000,0)</f>
        <v>0</v>
      </c>
      <c r="I40" s="53">
        <f>IF('入力(太陽光)'!$E$13=I$2,I26*'入力(太陽光)'!$E$15/1000,0)</f>
        <v>0</v>
      </c>
      <c r="J40" s="54">
        <f>IF('入力(太陽光)'!$E$13=J$2,J26*'入力(太陽光)'!$E$15/1000,0)</f>
        <v>0</v>
      </c>
      <c r="K40" s="55">
        <f t="shared" si="0"/>
        <v>0</v>
      </c>
      <c r="L40" s="56">
        <f t="shared" si="1"/>
        <v>0</v>
      </c>
      <c r="N40" s="61">
        <f t="shared" si="2"/>
        <v>0</v>
      </c>
      <c r="Q40" s="10" t="s">
        <v>17</v>
      </c>
      <c r="R40" s="53">
        <f>IF('入力(太陽光)'!$E$13=B$2,B26*'入力(太陽光)'!$K$23/1000,0)</f>
        <v>0</v>
      </c>
      <c r="S40" s="53">
        <f>IF('入力(太陽光)'!$E$13=C$2,C26*'入力(太陽光)'!$K$23/1000,0)</f>
        <v>0</v>
      </c>
      <c r="T40" s="53">
        <f>IF('入力(太陽光)'!$E$13=D$2,D26*'入力(太陽光)'!$K$23/1000,0)</f>
        <v>0</v>
      </c>
      <c r="U40" s="53">
        <f>IF('入力(太陽光)'!$E$13=E$2,E26*'入力(太陽光)'!$K$23/1000,0)</f>
        <v>0</v>
      </c>
      <c r="V40" s="53">
        <f>IF('入力(太陽光)'!$E$13=F$2,F26*'入力(太陽光)'!$K$23/1000,0)</f>
        <v>0</v>
      </c>
      <c r="W40" s="53">
        <f>IF('入力(太陽光)'!$E$13=G$2,G26*'入力(太陽光)'!$K$23/1000,0)</f>
        <v>0</v>
      </c>
      <c r="X40" s="53">
        <f>IF('入力(太陽光)'!$E$13=H$2,H26*'入力(太陽光)'!$K$23/1000,0)</f>
        <v>0</v>
      </c>
      <c r="Y40" s="53">
        <f>IF('入力(太陽光)'!$E$13=I$2,I26*'入力(太陽光)'!$K$23/1000,0)</f>
        <v>0</v>
      </c>
      <c r="Z40" s="54">
        <f>IF('入力(太陽光)'!$E$13=J$2,J26*'入力(太陽光)'!$K$23/1000,0)</f>
        <v>0</v>
      </c>
      <c r="AA40" s="55">
        <f t="shared" si="3"/>
        <v>0</v>
      </c>
      <c r="AB40" s="56">
        <f t="shared" si="4"/>
        <v>0</v>
      </c>
      <c r="AD40" s="61">
        <f t="shared" si="5"/>
        <v>0</v>
      </c>
    </row>
    <row r="41" spans="1:30">
      <c r="A41" s="10" t="s">
        <v>18</v>
      </c>
      <c r="B41" s="53">
        <f>IF('入力(太陽光)'!$E$13=B$2,B27*'入力(太陽光)'!$E$15/1000,0)</f>
        <v>0</v>
      </c>
      <c r="C41" s="53">
        <f>IF('入力(太陽光)'!$E$13=C$2,C27*'入力(太陽光)'!$E$15/1000,0)</f>
        <v>0</v>
      </c>
      <c r="D41" s="53">
        <f>IF('入力(太陽光)'!$E$13=D$2,D27*'入力(太陽光)'!$E$15/1000,0)</f>
        <v>0</v>
      </c>
      <c r="E41" s="53">
        <f>IF('入力(太陽光)'!$E$13=E$2,E27*'入力(太陽光)'!$E$15/1000,0)</f>
        <v>0</v>
      </c>
      <c r="F41" s="53">
        <f>IF('入力(太陽光)'!$E$13=F$2,F27*'入力(太陽光)'!$E$15/1000,0)</f>
        <v>0</v>
      </c>
      <c r="G41" s="53">
        <f>IF('入力(太陽光)'!$E$13=G$2,G27*'入力(太陽光)'!$E$15/1000,0)</f>
        <v>0</v>
      </c>
      <c r="H41" s="53">
        <f>IF('入力(太陽光)'!$E$13=H$2,H27*'入力(太陽光)'!$E$15/1000,0)</f>
        <v>0</v>
      </c>
      <c r="I41" s="53">
        <f>IF('入力(太陽光)'!$E$13=I$2,I27*'入力(太陽光)'!$E$15/1000,0)</f>
        <v>0</v>
      </c>
      <c r="J41" s="54">
        <f>IF('入力(太陽光)'!$E$13=J$2,J27*'入力(太陽光)'!$E$15/1000,0)</f>
        <v>0</v>
      </c>
      <c r="K41" s="55">
        <f t="shared" si="0"/>
        <v>0</v>
      </c>
      <c r="L41" s="56">
        <f t="shared" si="1"/>
        <v>0</v>
      </c>
      <c r="N41" s="61">
        <f t="shared" si="2"/>
        <v>0</v>
      </c>
      <c r="Q41" s="10" t="s">
        <v>18</v>
      </c>
      <c r="R41" s="53">
        <f>IF('入力(太陽光)'!$E$13=B$2,B27*'入力(太陽光)'!$L$23/1000,0)</f>
        <v>0</v>
      </c>
      <c r="S41" s="53">
        <f>IF('入力(太陽光)'!$E$13=C$2,C27*'入力(太陽光)'!$L$23/1000,0)</f>
        <v>0</v>
      </c>
      <c r="T41" s="53">
        <f>IF('入力(太陽光)'!$E$13=D$2,D27*'入力(太陽光)'!$L$23/1000,0)</f>
        <v>0</v>
      </c>
      <c r="U41" s="53">
        <f>IF('入力(太陽光)'!$E$13=E$2,E27*'入力(太陽光)'!$L$23/1000,0)</f>
        <v>0</v>
      </c>
      <c r="V41" s="53">
        <f>IF('入力(太陽光)'!$E$13=F$2,F27*'入力(太陽光)'!$L$23/1000,0)</f>
        <v>0</v>
      </c>
      <c r="W41" s="53">
        <f>IF('入力(太陽光)'!$E$13=G$2,G27*'入力(太陽光)'!$L$23/1000,0)</f>
        <v>0</v>
      </c>
      <c r="X41" s="53">
        <f>IF('入力(太陽光)'!$E$13=H$2,H27*'入力(太陽光)'!$L$23/1000,0)</f>
        <v>0</v>
      </c>
      <c r="Y41" s="53">
        <f>IF('入力(太陽光)'!$E$13=I$2,I27*'入力(太陽光)'!$L$23/1000,0)</f>
        <v>0</v>
      </c>
      <c r="Z41" s="54">
        <f>IF('入力(太陽光)'!$E$13=J$2,J27*'入力(太陽光)'!$L$23/1000,0)</f>
        <v>0</v>
      </c>
      <c r="AA41" s="55">
        <f t="shared" si="3"/>
        <v>0</v>
      </c>
      <c r="AB41" s="56">
        <f t="shared" si="4"/>
        <v>0</v>
      </c>
      <c r="AD41" s="61">
        <f t="shared" si="5"/>
        <v>0</v>
      </c>
    </row>
    <row r="42" spans="1:30">
      <c r="A42" s="10" t="s">
        <v>19</v>
      </c>
      <c r="B42" s="53">
        <f>IF('入力(太陽光)'!$E$13=B$2,B28*'入力(太陽光)'!$E$15/1000,0)</f>
        <v>0</v>
      </c>
      <c r="C42" s="53">
        <f>IF('入力(太陽光)'!$E$13=C$2,C28*'入力(太陽光)'!$E$15/1000,0)</f>
        <v>0</v>
      </c>
      <c r="D42" s="53">
        <f>IF('入力(太陽光)'!$E$13=D$2,D28*'入力(太陽光)'!$E$15/1000,0)</f>
        <v>0</v>
      </c>
      <c r="E42" s="53">
        <f>IF('入力(太陽光)'!$E$13=E$2,E28*'入力(太陽光)'!$E$15/1000,0)</f>
        <v>0</v>
      </c>
      <c r="F42" s="53">
        <f>IF('入力(太陽光)'!$E$13=F$2,F28*'入力(太陽光)'!$E$15/1000,0)</f>
        <v>0</v>
      </c>
      <c r="G42" s="53">
        <f>IF('入力(太陽光)'!$E$13=G$2,G28*'入力(太陽光)'!$E$15/1000,0)</f>
        <v>0</v>
      </c>
      <c r="H42" s="53">
        <f>IF('入力(太陽光)'!$E$13=H$2,H28*'入力(太陽光)'!$E$15/1000,0)</f>
        <v>0</v>
      </c>
      <c r="I42" s="53">
        <f>IF('入力(太陽光)'!$E$13=I$2,I28*'入力(太陽光)'!$E$15/1000,0)</f>
        <v>0</v>
      </c>
      <c r="J42" s="54">
        <f>IF('入力(太陽光)'!$E$13=J$2,J28*'入力(太陽光)'!$E$15/1000,0)</f>
        <v>0</v>
      </c>
      <c r="K42" s="55">
        <f t="shared" si="0"/>
        <v>0</v>
      </c>
      <c r="L42" s="56">
        <f t="shared" si="1"/>
        <v>0</v>
      </c>
      <c r="N42" s="61">
        <f t="shared" si="2"/>
        <v>0</v>
      </c>
      <c r="Q42" s="10" t="s">
        <v>19</v>
      </c>
      <c r="R42" s="53">
        <f>IF('入力(太陽光)'!$E$13=B$2,B28*'入力(太陽光)'!$M$23/1000,0)</f>
        <v>0</v>
      </c>
      <c r="S42" s="53">
        <f>IF('入力(太陽光)'!$E$13=C$2,C28*'入力(太陽光)'!$M$23/1000,0)</f>
        <v>0</v>
      </c>
      <c r="T42" s="53">
        <f>IF('入力(太陽光)'!$E$13=D$2,D28*'入力(太陽光)'!$M$23/1000,0)</f>
        <v>0</v>
      </c>
      <c r="U42" s="53">
        <f>IF('入力(太陽光)'!$E$13=E$2,E28*'入力(太陽光)'!$M$23/1000,0)</f>
        <v>0</v>
      </c>
      <c r="V42" s="53">
        <f>IF('入力(太陽光)'!$E$13=F$2,F28*'入力(太陽光)'!$M$23/1000,0)</f>
        <v>0</v>
      </c>
      <c r="W42" s="53">
        <f>IF('入力(太陽光)'!$E$13=G$2,G28*'入力(太陽光)'!$M$23/1000,0)</f>
        <v>0</v>
      </c>
      <c r="X42" s="53">
        <f>IF('入力(太陽光)'!$E$13=H$2,H28*'入力(太陽光)'!$M$23/1000,0)</f>
        <v>0</v>
      </c>
      <c r="Y42" s="53">
        <f>IF('入力(太陽光)'!$E$13=I$2,I28*'入力(太陽光)'!$M$23/1000,0)</f>
        <v>0</v>
      </c>
      <c r="Z42" s="54">
        <f>IF('入力(太陽光)'!$E$13=J$2,J28*'入力(太陽光)'!$M$23/1000,0)</f>
        <v>0</v>
      </c>
      <c r="AA42" s="55">
        <f t="shared" si="3"/>
        <v>0</v>
      </c>
      <c r="AB42" s="56">
        <f>MIN($AA$34:$AA$45)</f>
        <v>0</v>
      </c>
      <c r="AD42" s="61">
        <f>AA42*1000</f>
        <v>0</v>
      </c>
    </row>
    <row r="43" spans="1:30">
      <c r="A43" s="10" t="s">
        <v>20</v>
      </c>
      <c r="B43" s="53">
        <f>IF('入力(太陽光)'!$E$13=B$2,B29*'入力(太陽光)'!$E$15/1000,0)</f>
        <v>0</v>
      </c>
      <c r="C43" s="53">
        <f>IF('入力(太陽光)'!$E$13=C$2,C29*'入力(太陽光)'!$E$15/1000,0)</f>
        <v>0</v>
      </c>
      <c r="D43" s="53">
        <f>IF('入力(太陽光)'!$E$13=D$2,D29*'入力(太陽光)'!$E$15/1000,0)</f>
        <v>0</v>
      </c>
      <c r="E43" s="53">
        <f>IF('入力(太陽光)'!$E$13=E$2,E29*'入力(太陽光)'!$E$15/1000,0)</f>
        <v>0</v>
      </c>
      <c r="F43" s="53">
        <f>IF('入力(太陽光)'!$E$13=F$2,F29*'入力(太陽光)'!$E$15/1000,0)</f>
        <v>0</v>
      </c>
      <c r="G43" s="53">
        <f>IF('入力(太陽光)'!$E$13=G$2,G29*'入力(太陽光)'!$E$15/1000,0)</f>
        <v>0</v>
      </c>
      <c r="H43" s="53">
        <f>IF('入力(太陽光)'!$E$13=H$2,H29*'入力(太陽光)'!$E$15/1000,0)</f>
        <v>0</v>
      </c>
      <c r="I43" s="53">
        <f>IF('入力(太陽光)'!$E$13=I$2,I29*'入力(太陽光)'!$E$15/1000,0)</f>
        <v>0</v>
      </c>
      <c r="J43" s="54">
        <f>IF('入力(太陽光)'!$E$13=J$2,J29*'入力(太陽光)'!$E$15/1000,0)</f>
        <v>0</v>
      </c>
      <c r="K43" s="55">
        <f t="shared" si="0"/>
        <v>0</v>
      </c>
      <c r="L43" s="56">
        <f t="shared" si="1"/>
        <v>0</v>
      </c>
      <c r="N43" s="61">
        <f t="shared" si="2"/>
        <v>0</v>
      </c>
      <c r="Q43" s="10" t="s">
        <v>20</v>
      </c>
      <c r="R43" s="53">
        <f>IF('入力(太陽光)'!$E$13=B$2,B29*'入力(太陽光)'!$N$23/1000,0)</f>
        <v>0</v>
      </c>
      <c r="S43" s="53">
        <f>IF('入力(太陽光)'!$E$13=C$2,C29*'入力(太陽光)'!$N$23/1000,0)</f>
        <v>0</v>
      </c>
      <c r="T43" s="53">
        <f>IF('入力(太陽光)'!$E$13=D$2,D29*'入力(太陽光)'!$N$23/1000,0)</f>
        <v>0</v>
      </c>
      <c r="U43" s="53">
        <f>IF('入力(太陽光)'!$E$13=E$2,E29*'入力(太陽光)'!$N$23/1000,0)</f>
        <v>0</v>
      </c>
      <c r="V43" s="53">
        <f>IF('入力(太陽光)'!$E$13=F$2,F29*'入力(太陽光)'!$N$23/1000,0)</f>
        <v>0</v>
      </c>
      <c r="W43" s="53">
        <f>IF('入力(太陽光)'!$E$13=G$2,G29*'入力(太陽光)'!$N$23/1000,0)</f>
        <v>0</v>
      </c>
      <c r="X43" s="53">
        <f>IF('入力(太陽光)'!$E$13=H$2,H29*'入力(太陽光)'!$N$23/1000,0)</f>
        <v>0</v>
      </c>
      <c r="Y43" s="53">
        <f>IF('入力(太陽光)'!$E$13=I$2,I29*'入力(太陽光)'!$N$23/1000,0)</f>
        <v>0</v>
      </c>
      <c r="Z43" s="54">
        <f>IF('入力(太陽光)'!$E$13=J$2,J29*'入力(太陽光)'!$N$23/1000,0)</f>
        <v>0</v>
      </c>
      <c r="AA43" s="55">
        <f t="shared" si="3"/>
        <v>0</v>
      </c>
      <c r="AB43" s="56">
        <f t="shared" si="4"/>
        <v>0</v>
      </c>
      <c r="AD43" s="61">
        <f>AA43*1000</f>
        <v>0</v>
      </c>
    </row>
    <row r="44" spans="1:30">
      <c r="A44" s="10" t="s">
        <v>21</v>
      </c>
      <c r="B44" s="53">
        <f>IF('入力(太陽光)'!$E$13=B$2,B30*'入力(太陽光)'!$E$15/1000,0)</f>
        <v>0</v>
      </c>
      <c r="C44" s="53">
        <f>IF('入力(太陽光)'!$E$13=C$2,C30*'入力(太陽光)'!$E$15/1000,0)</f>
        <v>0</v>
      </c>
      <c r="D44" s="53">
        <f>IF('入力(太陽光)'!$E$13=D$2,D30*'入力(太陽光)'!$E$15/1000,0)</f>
        <v>0</v>
      </c>
      <c r="E44" s="53">
        <f>IF('入力(太陽光)'!$E$13=E$2,E30*'入力(太陽光)'!$E$15/1000,0)</f>
        <v>0</v>
      </c>
      <c r="F44" s="53">
        <f>IF('入力(太陽光)'!$E$13=F$2,F30*'入力(太陽光)'!$E$15/1000,0)</f>
        <v>0</v>
      </c>
      <c r="G44" s="53">
        <f>IF('入力(太陽光)'!$E$13=G$2,G30*'入力(太陽光)'!$E$15/1000,0)</f>
        <v>0</v>
      </c>
      <c r="H44" s="53">
        <f>IF('入力(太陽光)'!$E$13=H$2,H30*'入力(太陽光)'!$E$15/1000,0)</f>
        <v>0</v>
      </c>
      <c r="I44" s="53">
        <f>IF('入力(太陽光)'!$E$13=I$2,I30*'入力(太陽光)'!$E$15/1000,0)</f>
        <v>0</v>
      </c>
      <c r="J44" s="54">
        <f>IF('入力(太陽光)'!$E$13=J$2,J30*'入力(太陽光)'!$E$15/1000,0)</f>
        <v>0</v>
      </c>
      <c r="K44" s="55">
        <f t="shared" si="0"/>
        <v>0</v>
      </c>
      <c r="L44" s="56">
        <f t="shared" si="1"/>
        <v>0</v>
      </c>
      <c r="N44" s="61">
        <f t="shared" si="2"/>
        <v>0</v>
      </c>
      <c r="Q44" s="10" t="s">
        <v>21</v>
      </c>
      <c r="R44" s="53">
        <f>IF('入力(太陽光)'!$E$13=B$2,B30*'入力(太陽光)'!$O$23/1000,0)</f>
        <v>0</v>
      </c>
      <c r="S44" s="53">
        <f>IF('入力(太陽光)'!$E$13=C$2,C30*'入力(太陽光)'!$O$23/1000,0)</f>
        <v>0</v>
      </c>
      <c r="T44" s="53">
        <f>IF('入力(太陽光)'!$E$13=D$2,D30*'入力(太陽光)'!$O$23/1000,0)</f>
        <v>0</v>
      </c>
      <c r="U44" s="53">
        <f>IF('入力(太陽光)'!$E$13=E$2,E30*'入力(太陽光)'!$O$23/1000,0)</f>
        <v>0</v>
      </c>
      <c r="V44" s="53">
        <f>IF('入力(太陽光)'!$E$13=F$2,F30*'入力(太陽光)'!$O$23/1000,0)</f>
        <v>0</v>
      </c>
      <c r="W44" s="53">
        <f>IF('入力(太陽光)'!$E$13=G$2,G30*'入力(太陽光)'!$O$23/1000,0)</f>
        <v>0</v>
      </c>
      <c r="X44" s="53">
        <f>IF('入力(太陽光)'!$E$13=H$2,H30*'入力(太陽光)'!$O$23/1000,0)</f>
        <v>0</v>
      </c>
      <c r="Y44" s="53">
        <f>IF('入力(太陽光)'!$E$13=I$2,I30*'入力(太陽光)'!$O$23/1000,0)</f>
        <v>0</v>
      </c>
      <c r="Z44" s="54">
        <f>IF('入力(太陽光)'!$E$13=J$2,J30*'入力(太陽光)'!$O$23/1000,0)</f>
        <v>0</v>
      </c>
      <c r="AA44" s="55">
        <f t="shared" si="3"/>
        <v>0</v>
      </c>
      <c r="AB44" s="56">
        <f t="shared" si="4"/>
        <v>0</v>
      </c>
      <c r="AD44" s="61">
        <f t="shared" si="5"/>
        <v>0</v>
      </c>
    </row>
    <row r="45" spans="1:30">
      <c r="A45" s="10" t="s">
        <v>22</v>
      </c>
      <c r="B45" s="53">
        <f>IF('入力(太陽光)'!$E$13=B$2,B31*'入力(太陽光)'!$E$15/1000,0)</f>
        <v>0</v>
      </c>
      <c r="C45" s="53">
        <f>IF('入力(太陽光)'!$E$13=C$2,C31*'入力(太陽光)'!$E$15/1000,0)</f>
        <v>0</v>
      </c>
      <c r="D45" s="53">
        <f>IF('入力(太陽光)'!$E$13=D$2,D31*'入力(太陽光)'!$E$15/1000,0)</f>
        <v>0</v>
      </c>
      <c r="E45" s="53">
        <f>IF('入力(太陽光)'!$E$13=E$2,E31*'入力(太陽光)'!$E$15/1000,0)</f>
        <v>0</v>
      </c>
      <c r="F45" s="53">
        <f>IF('入力(太陽光)'!$E$13=F$2,F31*'入力(太陽光)'!$E$15/1000,0)</f>
        <v>0</v>
      </c>
      <c r="G45" s="53">
        <f>IF('入力(太陽光)'!$E$13=G$2,G31*'入力(太陽光)'!$E$15/1000,0)</f>
        <v>0</v>
      </c>
      <c r="H45" s="53">
        <f>IF('入力(太陽光)'!$E$13=H$2,H31*'入力(太陽光)'!$E$15/1000,0)</f>
        <v>0</v>
      </c>
      <c r="I45" s="53">
        <f>IF('入力(太陽光)'!$E$13=I$2,I31*'入力(太陽光)'!$E$15/1000,0)</f>
        <v>0</v>
      </c>
      <c r="J45" s="54">
        <f>IF('入力(太陽光)'!$E$13=J$2,J31*'入力(太陽光)'!$E$15/1000,0)</f>
        <v>0</v>
      </c>
      <c r="K45" s="55">
        <f t="shared" si="0"/>
        <v>0</v>
      </c>
      <c r="L45" s="56">
        <f t="shared" si="1"/>
        <v>0</v>
      </c>
      <c r="N45" s="61">
        <f t="shared" si="2"/>
        <v>0</v>
      </c>
      <c r="Q45" s="10" t="s">
        <v>22</v>
      </c>
      <c r="R45" s="53">
        <f>IF('入力(太陽光)'!$E$13=B$2,B31*'入力(太陽光)'!$P$23/1000,0)</f>
        <v>0</v>
      </c>
      <c r="S45" s="53">
        <f>IF('入力(太陽光)'!$E$13=C$2,C31*'入力(太陽光)'!$P$23/1000,0)</f>
        <v>0</v>
      </c>
      <c r="T45" s="53">
        <f>IF('入力(太陽光)'!$E$13=D$2,D31*'入力(太陽光)'!$P$23/1000,0)</f>
        <v>0</v>
      </c>
      <c r="U45" s="53">
        <f>IF('入力(太陽光)'!$E$13=E$2,E31*'入力(太陽光)'!$P$23/1000,0)</f>
        <v>0</v>
      </c>
      <c r="V45" s="53">
        <f>IF('入力(太陽光)'!$E$13=F$2,F31*'入力(太陽光)'!$P$23/1000,0)</f>
        <v>0</v>
      </c>
      <c r="W45" s="53">
        <f>IF('入力(太陽光)'!$E$13=G$2,G31*'入力(太陽光)'!$P$23/1000,0)</f>
        <v>0</v>
      </c>
      <c r="X45" s="53">
        <f>IF('入力(太陽光)'!$E$13=H$2,H31*'入力(太陽光)'!$P$23/1000,0)</f>
        <v>0</v>
      </c>
      <c r="Y45" s="53">
        <f>IF('入力(太陽光)'!$E$13=I$2,I31*'入力(太陽光)'!$P$23/1000,0)</f>
        <v>0</v>
      </c>
      <c r="Z45" s="54">
        <f>IF('入力(太陽光)'!$E$13=J$2,J31*'入力(太陽光)'!$P$23/1000,0)</f>
        <v>0</v>
      </c>
      <c r="AA45" s="55">
        <f>SUM(R45:Z45)</f>
        <v>0</v>
      </c>
      <c r="AB45" s="56">
        <f t="shared" si="4"/>
        <v>0</v>
      </c>
      <c r="AD45" s="61">
        <f t="shared" si="5"/>
        <v>0</v>
      </c>
    </row>
    <row r="46" spans="1:30">
      <c r="B46" s="10"/>
      <c r="C46" s="10"/>
      <c r="D46" s="10"/>
      <c r="E46" s="10"/>
      <c r="F46" s="10"/>
      <c r="G46" s="10"/>
      <c r="H46" s="10"/>
      <c r="I46" s="10"/>
      <c r="J46" s="10"/>
      <c r="K46" s="47"/>
      <c r="R46" s="10"/>
      <c r="S46" s="10"/>
      <c r="T46" s="10"/>
      <c r="U46" s="10"/>
      <c r="V46" s="10"/>
      <c r="W46" s="10"/>
      <c r="X46" s="10"/>
      <c r="Y46" s="10"/>
      <c r="Z46" s="10"/>
      <c r="AA46" s="47"/>
    </row>
    <row r="47" spans="1:30">
      <c r="A47" s="1" t="s">
        <v>113</v>
      </c>
      <c r="K47" s="22" t="s">
        <v>47</v>
      </c>
      <c r="Q47" s="1" t="s">
        <v>113</v>
      </c>
      <c r="AA47" s="22" t="s">
        <v>36</v>
      </c>
    </row>
    <row r="48" spans="1:30">
      <c r="A48" s="10" t="s">
        <v>11</v>
      </c>
      <c r="B48" s="57">
        <f>B4-B34</f>
        <v>4804.4476724655069</v>
      </c>
      <c r="C48" s="57">
        <f t="shared" ref="C48:J48" si="6">C4-C34</f>
        <v>12059.476121833362</v>
      </c>
      <c r="D48" s="57">
        <f t="shared" si="6"/>
        <v>41128.614748559463</v>
      </c>
      <c r="E48" s="57">
        <f t="shared" si="6"/>
        <v>18341.143503528438</v>
      </c>
      <c r="F48" s="57">
        <f t="shared" si="6"/>
        <v>3647.0682073964558</v>
      </c>
      <c r="G48" s="57">
        <f t="shared" si="6"/>
        <v>16926.702293799826</v>
      </c>
      <c r="H48" s="57">
        <f t="shared" si="6"/>
        <v>6857.1574564060029</v>
      </c>
      <c r="I48" s="57">
        <f t="shared" si="6"/>
        <v>4758.7779916317986</v>
      </c>
      <c r="J48" s="58">
        <f t="shared" si="6"/>
        <v>12069.307517284975</v>
      </c>
      <c r="K48" s="52">
        <f>SUM($B48:$J48)</f>
        <v>120592.69551290582</v>
      </c>
      <c r="L48" s="14"/>
      <c r="Q48" s="10" t="s">
        <v>11</v>
      </c>
      <c r="R48" s="57">
        <f>B4-R34</f>
        <v>4804.4476724655069</v>
      </c>
      <c r="S48" s="57">
        <f t="shared" ref="S48:Z48" si="7">C4-S34</f>
        <v>12059.476121833362</v>
      </c>
      <c r="T48" s="57">
        <f t="shared" si="7"/>
        <v>41128.614748559463</v>
      </c>
      <c r="U48" s="57">
        <f t="shared" si="7"/>
        <v>18341.143503528438</v>
      </c>
      <c r="V48" s="57">
        <f t="shared" si="7"/>
        <v>3647.0682073964558</v>
      </c>
      <c r="W48" s="57">
        <f t="shared" si="7"/>
        <v>16926.702293799826</v>
      </c>
      <c r="X48" s="57">
        <f t="shared" si="7"/>
        <v>6857.1574564060029</v>
      </c>
      <c r="Y48" s="57">
        <f t="shared" si="7"/>
        <v>4758.7779916317986</v>
      </c>
      <c r="Z48" s="58">
        <f t="shared" si="7"/>
        <v>12069.307517284975</v>
      </c>
      <c r="AA48" s="52">
        <f>SUM($R48:$Z48)</f>
        <v>120592.69551290582</v>
      </c>
      <c r="AB48" s="14"/>
    </row>
    <row r="49" spans="1:31">
      <c r="A49" s="10" t="s">
        <v>12</v>
      </c>
      <c r="B49" s="57">
        <f t="shared" ref="B49:J49" si="8">B5-B35</f>
        <v>4292.5553329334134</v>
      </c>
      <c r="C49" s="57">
        <f t="shared" si="8"/>
        <v>11202.99060235821</v>
      </c>
      <c r="D49" s="57">
        <f t="shared" si="8"/>
        <v>39797.847965935289</v>
      </c>
      <c r="E49" s="57">
        <f t="shared" si="8"/>
        <v>18382.488190120381</v>
      </c>
      <c r="F49" s="57">
        <f t="shared" si="8"/>
        <v>3357.3020271874166</v>
      </c>
      <c r="G49" s="57">
        <f t="shared" si="8"/>
        <v>17493.2757154192</v>
      </c>
      <c r="H49" s="57">
        <f t="shared" si="8"/>
        <v>6916.976117915975</v>
      </c>
      <c r="I49" s="57">
        <f t="shared" si="8"/>
        <v>4877.0111715481171</v>
      </c>
      <c r="J49" s="58">
        <f t="shared" si="8"/>
        <v>13311.420374224646</v>
      </c>
      <c r="K49" s="52">
        <f t="shared" ref="K49:K59" si="9">SUM($B49:$J49)</f>
        <v>119631.86749764264</v>
      </c>
      <c r="L49" s="14"/>
      <c r="Q49" s="10" t="s">
        <v>12</v>
      </c>
      <c r="R49" s="57">
        <f t="shared" ref="R49:Z49" si="10">B5-R35</f>
        <v>4292.5553329334134</v>
      </c>
      <c r="S49" s="57">
        <f t="shared" si="10"/>
        <v>11202.99060235821</v>
      </c>
      <c r="T49" s="57">
        <f t="shared" si="10"/>
        <v>39797.847965935289</v>
      </c>
      <c r="U49" s="57">
        <f t="shared" si="10"/>
        <v>18382.488190120381</v>
      </c>
      <c r="V49" s="57">
        <f t="shared" si="10"/>
        <v>3357.3020271874166</v>
      </c>
      <c r="W49" s="57">
        <f t="shared" si="10"/>
        <v>17493.2757154192</v>
      </c>
      <c r="X49" s="57">
        <f t="shared" si="10"/>
        <v>6916.976117915975</v>
      </c>
      <c r="Y49" s="57">
        <f t="shared" si="10"/>
        <v>4877.0111715481171</v>
      </c>
      <c r="Z49" s="58">
        <f t="shared" si="10"/>
        <v>13311.420374224646</v>
      </c>
      <c r="AA49" s="52">
        <f t="shared" ref="AA49:AA58" si="11">SUM($R49:$Z49)</f>
        <v>119631.86749764264</v>
      </c>
      <c r="AB49" s="14"/>
    </row>
    <row r="50" spans="1:31">
      <c r="A50" s="10" t="s">
        <v>13</v>
      </c>
      <c r="B50" s="57">
        <f t="shared" ref="B50:J50" si="12">B6-B36</f>
        <v>4365.678524295141</v>
      </c>
      <c r="C50" s="57">
        <f t="shared" si="12"/>
        <v>12233.177325783252</v>
      </c>
      <c r="D50" s="57">
        <f t="shared" si="12"/>
        <v>46365.679728546813</v>
      </c>
      <c r="E50" s="57">
        <f t="shared" si="12"/>
        <v>20698.400639269406</v>
      </c>
      <c r="F50" s="57">
        <f t="shared" si="12"/>
        <v>3901.8772624078524</v>
      </c>
      <c r="G50" s="57">
        <f t="shared" si="12"/>
        <v>20256.772614576643</v>
      </c>
      <c r="H50" s="57">
        <f t="shared" si="12"/>
        <v>8000.7066286022919</v>
      </c>
      <c r="I50" s="57">
        <f t="shared" si="12"/>
        <v>5675.0626359832631</v>
      </c>
      <c r="J50" s="58">
        <f t="shared" si="12"/>
        <v>14990.725527952272</v>
      </c>
      <c r="K50" s="52">
        <f t="shared" si="9"/>
        <v>136488.08088741693</v>
      </c>
      <c r="L50" s="14"/>
      <c r="Q50" s="10" t="s">
        <v>13</v>
      </c>
      <c r="R50" s="57">
        <f t="shared" ref="R50:Z50" si="13">B6-R36</f>
        <v>4365.678524295141</v>
      </c>
      <c r="S50" s="57">
        <f t="shared" si="13"/>
        <v>12233.177325783252</v>
      </c>
      <c r="T50" s="57">
        <f t="shared" si="13"/>
        <v>46365.679728546813</v>
      </c>
      <c r="U50" s="57">
        <f t="shared" si="13"/>
        <v>20698.400639269406</v>
      </c>
      <c r="V50" s="57">
        <f t="shared" si="13"/>
        <v>3901.8772624078524</v>
      </c>
      <c r="W50" s="57">
        <f t="shared" si="13"/>
        <v>20256.772614576643</v>
      </c>
      <c r="X50" s="57">
        <f t="shared" si="13"/>
        <v>8000.7066286022919</v>
      </c>
      <c r="Y50" s="57">
        <f t="shared" si="13"/>
        <v>5675.0626359832631</v>
      </c>
      <c r="Z50" s="58">
        <f t="shared" si="13"/>
        <v>14990.725527952272</v>
      </c>
      <c r="AA50" s="52">
        <f t="shared" si="11"/>
        <v>136488.08088741693</v>
      </c>
      <c r="AB50" s="14"/>
    </row>
    <row r="51" spans="1:31">
      <c r="A51" s="10" t="s">
        <v>14</v>
      </c>
      <c r="B51" s="57">
        <f t="shared" ref="B51:J51" si="14">B7-B37</f>
        <v>4950.0428698153919</v>
      </c>
      <c r="C51" s="57">
        <f t="shared" si="14"/>
        <v>14637.879024670978</v>
      </c>
      <c r="D51" s="57">
        <f t="shared" si="14"/>
        <v>59757.342310054177</v>
      </c>
      <c r="E51" s="57">
        <f t="shared" si="14"/>
        <v>24906.309999999998</v>
      </c>
      <c r="F51" s="57">
        <f t="shared" si="14"/>
        <v>4755.7579999999998</v>
      </c>
      <c r="G51" s="57">
        <f t="shared" si="14"/>
        <v>26215.64</v>
      </c>
      <c r="H51" s="57">
        <f t="shared" si="14"/>
        <v>10037.09</v>
      </c>
      <c r="I51" s="57">
        <f t="shared" si="14"/>
        <v>7064.2699999999995</v>
      </c>
      <c r="J51" s="58">
        <f t="shared" si="14"/>
        <v>19013.662</v>
      </c>
      <c r="K51" s="52">
        <f t="shared" si="9"/>
        <v>171337.99420454056</v>
      </c>
      <c r="L51" s="14"/>
      <c r="Q51" s="10" t="s">
        <v>14</v>
      </c>
      <c r="R51" s="57">
        <f t="shared" ref="R51:Z51" si="15">B7-R37</f>
        <v>4950.0428698153919</v>
      </c>
      <c r="S51" s="57">
        <f t="shared" si="15"/>
        <v>14637.879024670978</v>
      </c>
      <c r="T51" s="57">
        <f t="shared" si="15"/>
        <v>59757.342310054177</v>
      </c>
      <c r="U51" s="57">
        <f t="shared" si="15"/>
        <v>24906.309999999998</v>
      </c>
      <c r="V51" s="57">
        <f t="shared" si="15"/>
        <v>4755.7579999999998</v>
      </c>
      <c r="W51" s="57">
        <f t="shared" si="15"/>
        <v>26215.64</v>
      </c>
      <c r="X51" s="57">
        <f t="shared" si="15"/>
        <v>10037.09</v>
      </c>
      <c r="Y51" s="57">
        <f t="shared" si="15"/>
        <v>7064.2699999999995</v>
      </c>
      <c r="Z51" s="58">
        <f t="shared" si="15"/>
        <v>19013.662</v>
      </c>
      <c r="AA51" s="52">
        <f t="shared" si="11"/>
        <v>171337.99420454056</v>
      </c>
      <c r="AB51" s="14"/>
    </row>
    <row r="52" spans="1:31">
      <c r="A52" s="10" t="s">
        <v>15</v>
      </c>
      <c r="B52" s="57">
        <f t="shared" ref="B52:J52" si="16">B8-B38</f>
        <v>5071.63</v>
      </c>
      <c r="C52" s="57">
        <f t="shared" si="16"/>
        <v>14904.878000000001</v>
      </c>
      <c r="D52" s="57">
        <f t="shared" si="16"/>
        <v>59756.894</v>
      </c>
      <c r="E52" s="57">
        <f t="shared" si="16"/>
        <v>24906.309999999998</v>
      </c>
      <c r="F52" s="57">
        <f t="shared" si="16"/>
        <v>4755.7579999999998</v>
      </c>
      <c r="G52" s="57">
        <f t="shared" si="16"/>
        <v>26215.64</v>
      </c>
      <c r="H52" s="57">
        <f t="shared" si="16"/>
        <v>10037.09</v>
      </c>
      <c r="I52" s="57">
        <f t="shared" si="16"/>
        <v>7064.2699999999995</v>
      </c>
      <c r="J52" s="58">
        <f t="shared" si="16"/>
        <v>19013.662</v>
      </c>
      <c r="K52" s="52">
        <f t="shared" si="9"/>
        <v>171726.13199999998</v>
      </c>
      <c r="L52" s="14"/>
      <c r="Q52" s="10" t="s">
        <v>15</v>
      </c>
      <c r="R52" s="57">
        <f t="shared" ref="R52:Z52" si="17">B8-R38</f>
        <v>5071.63</v>
      </c>
      <c r="S52" s="57">
        <f t="shared" si="17"/>
        <v>14904.878000000001</v>
      </c>
      <c r="T52" s="57">
        <f t="shared" si="17"/>
        <v>59756.894</v>
      </c>
      <c r="U52" s="57">
        <f t="shared" si="17"/>
        <v>24906.309999999998</v>
      </c>
      <c r="V52" s="57">
        <f t="shared" si="17"/>
        <v>4755.7579999999998</v>
      </c>
      <c r="W52" s="57">
        <f t="shared" si="17"/>
        <v>26215.64</v>
      </c>
      <c r="X52" s="57">
        <f t="shared" si="17"/>
        <v>10037.09</v>
      </c>
      <c r="Y52" s="57">
        <f t="shared" si="17"/>
        <v>7064.2699999999995</v>
      </c>
      <c r="Z52" s="58">
        <f t="shared" si="17"/>
        <v>19013.662</v>
      </c>
      <c r="AA52" s="52">
        <f t="shared" si="11"/>
        <v>171726.13199999998</v>
      </c>
      <c r="AB52" s="14"/>
    </row>
    <row r="53" spans="1:31">
      <c r="A53" s="10" t="s">
        <v>16</v>
      </c>
      <c r="B53" s="57">
        <f t="shared" ref="B53:J53" si="18">B9-B39</f>
        <v>4694.6918964277156</v>
      </c>
      <c r="C53" s="57">
        <f t="shared" si="18"/>
        <v>13187.825692253098</v>
      </c>
      <c r="D53" s="57">
        <f t="shared" si="18"/>
        <v>50381.908819344637</v>
      </c>
      <c r="E53" s="57">
        <f t="shared" si="18"/>
        <v>22352.618102947283</v>
      </c>
      <c r="F53" s="57">
        <f t="shared" si="18"/>
        <v>4205.0811583822815</v>
      </c>
      <c r="G53" s="57">
        <f t="shared" si="18"/>
        <v>21883.182087127363</v>
      </c>
      <c r="H53" s="57">
        <f t="shared" si="18"/>
        <v>8773.4033214382162</v>
      </c>
      <c r="I53" s="57">
        <f t="shared" si="18"/>
        <v>6251.4331380753138</v>
      </c>
      <c r="J53" s="58">
        <f t="shared" si="18"/>
        <v>16584.903487574575</v>
      </c>
      <c r="K53" s="52">
        <f t="shared" si="9"/>
        <v>148315.04770357048</v>
      </c>
      <c r="L53" s="14"/>
      <c r="Q53" s="10" t="s">
        <v>16</v>
      </c>
      <c r="R53" s="57">
        <f t="shared" ref="R53:Z53" si="19">B9-R39</f>
        <v>4694.6918964277156</v>
      </c>
      <c r="S53" s="57">
        <f t="shared" si="19"/>
        <v>13187.825692253098</v>
      </c>
      <c r="T53" s="57">
        <f t="shared" si="19"/>
        <v>50381.908819344637</v>
      </c>
      <c r="U53" s="57">
        <f t="shared" si="19"/>
        <v>22352.618102947283</v>
      </c>
      <c r="V53" s="57">
        <f t="shared" si="19"/>
        <v>4205.0811583822815</v>
      </c>
      <c r="W53" s="57">
        <f t="shared" si="19"/>
        <v>21883.182087127363</v>
      </c>
      <c r="X53" s="57">
        <f t="shared" si="19"/>
        <v>8773.4033214382162</v>
      </c>
      <c r="Y53" s="57">
        <f t="shared" si="19"/>
        <v>6251.4331380753138</v>
      </c>
      <c r="Z53" s="58">
        <f t="shared" si="19"/>
        <v>16584.903487574575</v>
      </c>
      <c r="AA53" s="52">
        <f t="shared" si="11"/>
        <v>148315.04770357048</v>
      </c>
      <c r="AB53" s="14"/>
    </row>
    <row r="54" spans="1:31">
      <c r="A54" s="10" t="s">
        <v>17</v>
      </c>
      <c r="B54" s="57">
        <f t="shared" ref="B54:J54" si="20">B10-B40</f>
        <v>4706.9400839832033</v>
      </c>
      <c r="C54" s="57">
        <f t="shared" si="20"/>
        <v>11705.041423298038</v>
      </c>
      <c r="D54" s="57">
        <f t="shared" si="20"/>
        <v>42387.677379921326</v>
      </c>
      <c r="E54" s="57">
        <f t="shared" si="20"/>
        <v>19178.58590701536</v>
      </c>
      <c r="F54" s="57">
        <f t="shared" si="20"/>
        <v>3467.2129920942934</v>
      </c>
      <c r="G54" s="57">
        <f t="shared" si="20"/>
        <v>18123.228470926057</v>
      </c>
      <c r="H54" s="57">
        <f t="shared" si="20"/>
        <v>7303.9066843485971</v>
      </c>
      <c r="I54" s="57">
        <f t="shared" si="20"/>
        <v>5290.8123012552296</v>
      </c>
      <c r="J54" s="58">
        <f t="shared" si="20"/>
        <v>13881.451498874007</v>
      </c>
      <c r="K54" s="52">
        <f t="shared" si="9"/>
        <v>126044.85674171611</v>
      </c>
      <c r="L54" s="14"/>
      <c r="Q54" s="10" t="s">
        <v>17</v>
      </c>
      <c r="R54" s="57">
        <f t="shared" ref="R54:Z54" si="21">B10-R40</f>
        <v>4706.9400839832033</v>
      </c>
      <c r="S54" s="57">
        <f t="shared" si="21"/>
        <v>11705.041423298038</v>
      </c>
      <c r="T54" s="57">
        <f t="shared" si="21"/>
        <v>42387.677379921326</v>
      </c>
      <c r="U54" s="57">
        <f t="shared" si="21"/>
        <v>19178.58590701536</v>
      </c>
      <c r="V54" s="57">
        <f t="shared" si="21"/>
        <v>3467.2129920942934</v>
      </c>
      <c r="W54" s="57">
        <f t="shared" si="21"/>
        <v>18123.228470926057</v>
      </c>
      <c r="X54" s="57">
        <f t="shared" si="21"/>
        <v>7303.9066843485971</v>
      </c>
      <c r="Y54" s="57">
        <f t="shared" si="21"/>
        <v>5290.8123012552296</v>
      </c>
      <c r="Z54" s="58">
        <f t="shared" si="21"/>
        <v>13881.451498874007</v>
      </c>
      <c r="AA54" s="52">
        <f t="shared" si="11"/>
        <v>126044.85674171611</v>
      </c>
      <c r="AB54" s="14"/>
    </row>
    <row r="55" spans="1:31">
      <c r="A55" s="10" t="s">
        <v>18</v>
      </c>
      <c r="B55" s="57">
        <f t="shared" ref="B55:J55" si="22">B11-B41</f>
        <v>5401.6504019196154</v>
      </c>
      <c r="C55" s="57">
        <f t="shared" si="22"/>
        <v>13158.829713497711</v>
      </c>
      <c r="D55" s="57">
        <f t="shared" si="22"/>
        <v>43697.277357458799</v>
      </c>
      <c r="E55" s="57">
        <f t="shared" si="22"/>
        <v>19106.215205479453</v>
      </c>
      <c r="F55" s="57">
        <f t="shared" si="22"/>
        <v>3751.9895829893835</v>
      </c>
      <c r="G55" s="57">
        <f t="shared" si="22"/>
        <v>17901.36580231987</v>
      </c>
      <c r="H55" s="57">
        <f t="shared" si="22"/>
        <v>7678.9267404806915</v>
      </c>
      <c r="I55" s="57">
        <f t="shared" si="22"/>
        <v>5024.7951464435146</v>
      </c>
      <c r="J55" s="58">
        <f t="shared" si="22"/>
        <v>14253.672672513927</v>
      </c>
      <c r="K55" s="52">
        <f t="shared" si="9"/>
        <v>129974.72262310296</v>
      </c>
      <c r="L55" s="14"/>
      <c r="Q55" s="10" t="s">
        <v>18</v>
      </c>
      <c r="R55" s="57">
        <f t="shared" ref="R55:Z55" si="23">B11-R41</f>
        <v>5401.6504019196154</v>
      </c>
      <c r="S55" s="57">
        <f t="shared" si="23"/>
        <v>13158.829713497711</v>
      </c>
      <c r="T55" s="57">
        <f t="shared" si="23"/>
        <v>43697.277357458799</v>
      </c>
      <c r="U55" s="57">
        <f t="shared" si="23"/>
        <v>19106.215205479453</v>
      </c>
      <c r="V55" s="57">
        <f t="shared" si="23"/>
        <v>3751.9895829893835</v>
      </c>
      <c r="W55" s="57">
        <f t="shared" si="23"/>
        <v>17901.36580231987</v>
      </c>
      <c r="X55" s="57">
        <f t="shared" si="23"/>
        <v>7678.9267404806915</v>
      </c>
      <c r="Y55" s="57">
        <f t="shared" si="23"/>
        <v>5024.7951464435146</v>
      </c>
      <c r="Z55" s="58">
        <f t="shared" si="23"/>
        <v>14253.672672513927</v>
      </c>
      <c r="AA55" s="52">
        <f t="shared" si="11"/>
        <v>129974.72262310296</v>
      </c>
      <c r="AB55" s="14"/>
    </row>
    <row r="56" spans="1:31">
      <c r="A56" s="10" t="s">
        <v>19</v>
      </c>
      <c r="B56" s="57">
        <f t="shared" ref="B56:J56" si="24">B12-B42</f>
        <v>5851.3760287942405</v>
      </c>
      <c r="C56" s="57">
        <f t="shared" si="24"/>
        <v>14726.006706275786</v>
      </c>
      <c r="D56" s="57">
        <f t="shared" si="24"/>
        <v>48267.960248512172</v>
      </c>
      <c r="E56" s="57">
        <f t="shared" si="24"/>
        <v>22094.141311747615</v>
      </c>
      <c r="F56" s="57">
        <f t="shared" si="24"/>
        <v>4481.4296228259309</v>
      </c>
      <c r="G56" s="57">
        <f t="shared" si="24"/>
        <v>22208.069923300714</v>
      </c>
      <c r="H56" s="57">
        <f t="shared" si="24"/>
        <v>9447.4546484510629</v>
      </c>
      <c r="I56" s="57">
        <f t="shared" si="24"/>
        <v>6783.477447698745</v>
      </c>
      <c r="J56" s="58">
        <f t="shared" si="24"/>
        <v>17121.015759867252</v>
      </c>
      <c r="K56" s="52">
        <f t="shared" si="9"/>
        <v>150980.93169747351</v>
      </c>
      <c r="L56" s="14"/>
      <c r="Q56" s="10" t="s">
        <v>19</v>
      </c>
      <c r="R56" s="57">
        <f t="shared" ref="R56:Z56" si="25">B12-R42</f>
        <v>5851.3760287942405</v>
      </c>
      <c r="S56" s="57">
        <f t="shared" si="25"/>
        <v>14726.006706275786</v>
      </c>
      <c r="T56" s="57">
        <f t="shared" si="25"/>
        <v>48267.960248512172</v>
      </c>
      <c r="U56" s="57">
        <f t="shared" si="25"/>
        <v>22094.141311747615</v>
      </c>
      <c r="V56" s="57">
        <f t="shared" si="25"/>
        <v>4481.4296228259309</v>
      </c>
      <c r="W56" s="57">
        <f t="shared" si="25"/>
        <v>22208.069923300714</v>
      </c>
      <c r="X56" s="57">
        <f t="shared" si="25"/>
        <v>9447.4546484510629</v>
      </c>
      <c r="Y56" s="57">
        <f t="shared" si="25"/>
        <v>6783.477447698745</v>
      </c>
      <c r="Z56" s="58">
        <f t="shared" si="25"/>
        <v>17121.015759867252</v>
      </c>
      <c r="AA56" s="52">
        <f t="shared" si="11"/>
        <v>150980.93169747351</v>
      </c>
      <c r="AB56" s="14"/>
    </row>
    <row r="57" spans="1:31">
      <c r="A57" s="10" t="s">
        <v>20</v>
      </c>
      <c r="B57" s="57">
        <f t="shared" ref="B57:J57" si="26">B13-B43</f>
        <v>6095.14</v>
      </c>
      <c r="C57" s="57">
        <f t="shared" si="26"/>
        <v>15287.688</v>
      </c>
      <c r="D57" s="57">
        <f t="shared" si="26"/>
        <v>52632.39688686205</v>
      </c>
      <c r="E57" s="57">
        <f t="shared" si="26"/>
        <v>23924.126193441265</v>
      </c>
      <c r="F57" s="57">
        <f t="shared" si="26"/>
        <v>4866.1279999999997</v>
      </c>
      <c r="G57" s="57">
        <f t="shared" si="26"/>
        <v>23876.075521215098</v>
      </c>
      <c r="H57" s="57">
        <f t="shared" si="26"/>
        <v>9610.8625459087234</v>
      </c>
      <c r="I57" s="57">
        <f t="shared" si="26"/>
        <v>6783.477447698745</v>
      </c>
      <c r="J57" s="58">
        <f t="shared" si="26"/>
        <v>17937.320620994826</v>
      </c>
      <c r="K57" s="52">
        <f t="shared" si="9"/>
        <v>161013.21521612071</v>
      </c>
      <c r="L57" s="14"/>
      <c r="Q57" s="10" t="s">
        <v>20</v>
      </c>
      <c r="R57" s="57">
        <f t="shared" ref="R57:Z57" si="27">B13-R43</f>
        <v>6095.14</v>
      </c>
      <c r="S57" s="57">
        <f t="shared" si="27"/>
        <v>15287.688</v>
      </c>
      <c r="T57" s="57">
        <f t="shared" si="27"/>
        <v>52632.39688686205</v>
      </c>
      <c r="U57" s="57">
        <f t="shared" si="27"/>
        <v>23924.126193441265</v>
      </c>
      <c r="V57" s="57">
        <f t="shared" si="27"/>
        <v>4866.1279999999997</v>
      </c>
      <c r="W57" s="57">
        <f t="shared" si="27"/>
        <v>23876.075521215098</v>
      </c>
      <c r="X57" s="57">
        <f t="shared" si="27"/>
        <v>9610.8625459087234</v>
      </c>
      <c r="Y57" s="57">
        <f t="shared" si="27"/>
        <v>6783.477447698745</v>
      </c>
      <c r="Z57" s="58">
        <f t="shared" si="27"/>
        <v>17937.320620994826</v>
      </c>
      <c r="AA57" s="52">
        <f t="shared" si="11"/>
        <v>161013.21521612071</v>
      </c>
      <c r="AB57" s="14"/>
    </row>
    <row r="58" spans="1:31">
      <c r="A58" s="10" t="s">
        <v>21</v>
      </c>
      <c r="B58" s="57">
        <f t="shared" ref="B58:J58" si="28">B14-B44</f>
        <v>6070.7556028794243</v>
      </c>
      <c r="C58" s="57">
        <f t="shared" si="28"/>
        <v>15230.927646328541</v>
      </c>
      <c r="D58" s="57">
        <f t="shared" si="28"/>
        <v>52635.505057241258</v>
      </c>
      <c r="E58" s="57">
        <f t="shared" si="28"/>
        <v>23924.126193441265</v>
      </c>
      <c r="F58" s="57">
        <f t="shared" si="28"/>
        <v>4866.1279999999997</v>
      </c>
      <c r="G58" s="57">
        <f t="shared" si="28"/>
        <v>23876.075521215098</v>
      </c>
      <c r="H58" s="57">
        <f t="shared" si="28"/>
        <v>9610.9545825778332</v>
      </c>
      <c r="I58" s="57">
        <f t="shared" si="28"/>
        <v>6783.477447698745</v>
      </c>
      <c r="J58" s="58">
        <f t="shared" si="28"/>
        <v>17937.320620994826</v>
      </c>
      <c r="K58" s="52">
        <f t="shared" si="9"/>
        <v>160935.27067237697</v>
      </c>
      <c r="L58" s="14"/>
      <c r="Q58" s="10" t="s">
        <v>21</v>
      </c>
      <c r="R58" s="57">
        <f t="shared" ref="R58:Z58" si="29">B14-R44</f>
        <v>6070.7556028794243</v>
      </c>
      <c r="S58" s="57">
        <f t="shared" si="29"/>
        <v>15230.927646328541</v>
      </c>
      <c r="T58" s="57">
        <f t="shared" si="29"/>
        <v>52635.505057241258</v>
      </c>
      <c r="U58" s="57">
        <f t="shared" si="29"/>
        <v>23924.126193441265</v>
      </c>
      <c r="V58" s="57">
        <f t="shared" si="29"/>
        <v>4866.1279999999997</v>
      </c>
      <c r="W58" s="57">
        <f t="shared" si="29"/>
        <v>23876.075521215098</v>
      </c>
      <c r="X58" s="57">
        <f t="shared" si="29"/>
        <v>9610.9545825778332</v>
      </c>
      <c r="Y58" s="57">
        <f t="shared" si="29"/>
        <v>6783.477447698745</v>
      </c>
      <c r="Z58" s="58">
        <f t="shared" si="29"/>
        <v>17937.320620994826</v>
      </c>
      <c r="AA58" s="52">
        <f t="shared" si="11"/>
        <v>160935.27067237697</v>
      </c>
      <c r="AB58" s="14"/>
    </row>
    <row r="59" spans="1:31">
      <c r="A59" s="10" t="s">
        <v>22</v>
      </c>
      <c r="B59" s="57">
        <f t="shared" ref="B59:J59" si="30">B15-B45</f>
        <v>5510.1244691061784</v>
      </c>
      <c r="C59" s="57">
        <f t="shared" si="30"/>
        <v>14030.937880947193</v>
      </c>
      <c r="D59" s="57">
        <f t="shared" si="30"/>
        <v>46234.235797484827</v>
      </c>
      <c r="E59" s="57">
        <f t="shared" si="30"/>
        <v>20812.126027397262</v>
      </c>
      <c r="F59" s="57">
        <f t="shared" si="30"/>
        <v>4161.6759067331977</v>
      </c>
      <c r="G59" s="57">
        <f t="shared" si="30"/>
        <v>19852.653111043939</v>
      </c>
      <c r="H59" s="57">
        <f t="shared" si="30"/>
        <v>8161.4995359939812</v>
      </c>
      <c r="I59" s="57">
        <f t="shared" si="30"/>
        <v>5601.1656485355643</v>
      </c>
      <c r="J59" s="58">
        <f t="shared" si="30"/>
        <v>14828.5927832958</v>
      </c>
      <c r="K59" s="52">
        <f t="shared" si="9"/>
        <v>139193.01116053795</v>
      </c>
      <c r="L59" s="14"/>
      <c r="Q59" s="10" t="s">
        <v>22</v>
      </c>
      <c r="R59" s="57">
        <f t="shared" ref="R59:Z59" si="31">B15-R45</f>
        <v>5510.1244691061784</v>
      </c>
      <c r="S59" s="57">
        <f t="shared" si="31"/>
        <v>14030.937880947193</v>
      </c>
      <c r="T59" s="57">
        <f t="shared" si="31"/>
        <v>46234.235797484827</v>
      </c>
      <c r="U59" s="57">
        <f t="shared" si="31"/>
        <v>20812.126027397262</v>
      </c>
      <c r="V59" s="57">
        <f t="shared" si="31"/>
        <v>4161.6759067331977</v>
      </c>
      <c r="W59" s="57">
        <f t="shared" si="31"/>
        <v>19852.653111043939</v>
      </c>
      <c r="X59" s="57">
        <f t="shared" si="31"/>
        <v>8161.4995359939812</v>
      </c>
      <c r="Y59" s="57">
        <f t="shared" si="31"/>
        <v>5601.1656485355643</v>
      </c>
      <c r="Z59" s="58">
        <f t="shared" si="31"/>
        <v>14828.5927832958</v>
      </c>
      <c r="AA59" s="52">
        <f>SUM($R59:$Z59)</f>
        <v>139193.01116053795</v>
      </c>
      <c r="AB59" s="14"/>
    </row>
    <row r="61" spans="1:31">
      <c r="A61" s="18" t="s">
        <v>108</v>
      </c>
      <c r="B61" s="20">
        <f>$B$17-MIN($K$34:$K$45)</f>
        <v>171904.33919974303</v>
      </c>
      <c r="C61" s="19"/>
      <c r="D61" s="19"/>
      <c r="E61" s="19"/>
      <c r="F61" s="19"/>
      <c r="G61" s="19"/>
      <c r="H61" s="19"/>
      <c r="I61" s="19"/>
      <c r="J61" s="19"/>
      <c r="L61" s="14"/>
      <c r="M61" s="14"/>
      <c r="O61" s="16"/>
      <c r="Q61" s="18" t="s">
        <v>108</v>
      </c>
      <c r="R61" s="20">
        <f>$B$17-MIN($AA$34:$AA$45)</f>
        <v>171904.33919974303</v>
      </c>
      <c r="S61" s="19"/>
      <c r="T61" s="19"/>
      <c r="U61" s="19"/>
      <c r="V61" s="19"/>
      <c r="W61" s="19"/>
      <c r="X61" s="19"/>
      <c r="Y61" s="19"/>
      <c r="Z61" s="19"/>
      <c r="AB61" s="14"/>
      <c r="AC61" s="14"/>
      <c r="AE61" s="16"/>
    </row>
    <row r="63" spans="1:31">
      <c r="A63" s="1" t="s">
        <v>109</v>
      </c>
      <c r="B63" s="21" t="s">
        <v>47</v>
      </c>
      <c r="Q63" s="1" t="s">
        <v>109</v>
      </c>
      <c r="R63" s="21" t="s">
        <v>36</v>
      </c>
    </row>
    <row r="64" spans="1:31">
      <c r="A64" s="10" t="s">
        <v>11</v>
      </c>
      <c r="B64" s="60">
        <f>$B$61-K48</f>
        <v>51311.643686837211</v>
      </c>
      <c r="C64" s="14"/>
      <c r="L64" s="14"/>
      <c r="M64" s="14"/>
      <c r="O64" s="16"/>
      <c r="Q64" s="10" t="s">
        <v>11</v>
      </c>
      <c r="R64" s="60">
        <f>$R$61-AA48</f>
        <v>51311.643686837211</v>
      </c>
      <c r="S64" s="14"/>
      <c r="AB64" s="14"/>
      <c r="AC64" s="14"/>
      <c r="AE64" s="16"/>
    </row>
    <row r="65" spans="1:31">
      <c r="A65" s="10" t="s">
        <v>12</v>
      </c>
      <c r="B65" s="57">
        <f t="shared" ref="B65:B69" si="32">$B$61-K49</f>
        <v>52272.471702100389</v>
      </c>
      <c r="L65" s="14"/>
      <c r="M65" s="14"/>
      <c r="O65" s="16"/>
      <c r="Q65" s="10" t="s">
        <v>12</v>
      </c>
      <c r="R65" s="60">
        <f>$R$61-AA49</f>
        <v>52272.471702100389</v>
      </c>
      <c r="AB65" s="14"/>
      <c r="AC65" s="14"/>
      <c r="AE65" s="16"/>
    </row>
    <row r="66" spans="1:31">
      <c r="A66" s="10" t="s">
        <v>13</v>
      </c>
      <c r="B66" s="57">
        <f t="shared" si="32"/>
        <v>35416.258312326099</v>
      </c>
      <c r="L66" s="14"/>
      <c r="M66" s="14"/>
      <c r="O66" s="16"/>
      <c r="Q66" s="10" t="s">
        <v>13</v>
      </c>
      <c r="R66" s="60">
        <f>$R$61-AA50</f>
        <v>35416.258312326099</v>
      </c>
      <c r="AB66" s="14"/>
      <c r="AC66" s="14"/>
      <c r="AE66" s="16"/>
    </row>
    <row r="67" spans="1:31">
      <c r="A67" s="10" t="s">
        <v>14</v>
      </c>
      <c r="B67" s="57">
        <f t="shared" si="32"/>
        <v>566.34499520246754</v>
      </c>
      <c r="L67" s="14"/>
      <c r="M67" s="14"/>
      <c r="O67" s="16"/>
      <c r="Q67" s="10" t="s">
        <v>14</v>
      </c>
      <c r="R67" s="60">
        <f>$R$61-AA51</f>
        <v>566.34499520246754</v>
      </c>
      <c r="AB67" s="14"/>
      <c r="AC67" s="14"/>
      <c r="AE67" s="16"/>
    </row>
    <row r="68" spans="1:31">
      <c r="A68" s="10" t="s">
        <v>15</v>
      </c>
      <c r="B68" s="57">
        <f t="shared" si="32"/>
        <v>178.20719974304666</v>
      </c>
      <c r="L68" s="14"/>
      <c r="M68" s="14"/>
      <c r="O68" s="16"/>
      <c r="Q68" s="10" t="s">
        <v>15</v>
      </c>
      <c r="R68" s="60">
        <f t="shared" ref="R68:R74" si="33">$R$61-AA52</f>
        <v>178.20719974304666</v>
      </c>
      <c r="AB68" s="14"/>
      <c r="AC68" s="14"/>
      <c r="AE68" s="16"/>
    </row>
    <row r="69" spans="1:31">
      <c r="A69" s="10" t="s">
        <v>16</v>
      </c>
      <c r="B69" s="57">
        <f t="shared" si="32"/>
        <v>23589.291496172547</v>
      </c>
      <c r="L69" s="14"/>
      <c r="M69" s="14"/>
      <c r="O69" s="16"/>
      <c r="Q69" s="10" t="s">
        <v>16</v>
      </c>
      <c r="R69" s="60">
        <f t="shared" si="33"/>
        <v>23589.291496172547</v>
      </c>
      <c r="AB69" s="14"/>
      <c r="AC69" s="14"/>
      <c r="AE69" s="16"/>
    </row>
    <row r="70" spans="1:31">
      <c r="A70" s="10" t="s">
        <v>17</v>
      </c>
      <c r="B70" s="57">
        <f t="shared" ref="B70:B74" si="34">$B$61-K54</f>
        <v>45859.48245802692</v>
      </c>
      <c r="L70" s="14"/>
      <c r="M70" s="14"/>
      <c r="O70" s="16"/>
      <c r="Q70" s="10" t="s">
        <v>17</v>
      </c>
      <c r="R70" s="60">
        <f t="shared" si="33"/>
        <v>45859.48245802692</v>
      </c>
      <c r="AB70" s="14"/>
      <c r="AC70" s="14"/>
      <c r="AE70" s="16"/>
    </row>
    <row r="71" spans="1:31">
      <c r="A71" s="10" t="s">
        <v>18</v>
      </c>
      <c r="B71" s="57">
        <f t="shared" si="34"/>
        <v>41929.616576640066</v>
      </c>
      <c r="L71" s="14"/>
      <c r="M71" s="14"/>
      <c r="O71" s="16"/>
      <c r="Q71" s="10" t="s">
        <v>18</v>
      </c>
      <c r="R71" s="60">
        <f t="shared" si="33"/>
        <v>41929.616576640066</v>
      </c>
      <c r="AB71" s="14"/>
      <c r="AC71" s="14"/>
      <c r="AE71" s="16"/>
    </row>
    <row r="72" spans="1:31">
      <c r="A72" s="10" t="s">
        <v>19</v>
      </c>
      <c r="B72" s="57">
        <f>$B$61-K56</f>
        <v>20923.407502269518</v>
      </c>
      <c r="L72" s="14"/>
      <c r="M72" s="14"/>
      <c r="O72" s="16"/>
      <c r="Q72" s="10" t="s">
        <v>19</v>
      </c>
      <c r="R72" s="60">
        <f>$R$61-AA56</f>
        <v>20923.407502269518</v>
      </c>
      <c r="AB72" s="14"/>
      <c r="AC72" s="14"/>
      <c r="AE72" s="16"/>
    </row>
    <row r="73" spans="1:31">
      <c r="A73" s="10" t="s">
        <v>20</v>
      </c>
      <c r="B73" s="57">
        <f t="shared" si="34"/>
        <v>10891.123983622325</v>
      </c>
      <c r="L73" s="14"/>
      <c r="M73" s="14"/>
      <c r="O73" s="16"/>
      <c r="Q73" s="10" t="s">
        <v>20</v>
      </c>
      <c r="R73" s="60">
        <f t="shared" si="33"/>
        <v>10891.123983622325</v>
      </c>
      <c r="AB73" s="14"/>
      <c r="AC73" s="14"/>
      <c r="AE73" s="16"/>
    </row>
    <row r="74" spans="1:31">
      <c r="A74" s="10" t="s">
        <v>21</v>
      </c>
      <c r="B74" s="57">
        <f t="shared" si="34"/>
        <v>10969.068527366064</v>
      </c>
      <c r="L74" s="14"/>
      <c r="M74" s="14"/>
      <c r="O74" s="16"/>
      <c r="Q74" s="10" t="s">
        <v>21</v>
      </c>
      <c r="R74" s="60">
        <f t="shared" si="33"/>
        <v>10969.068527366064</v>
      </c>
      <c r="AB74" s="14"/>
      <c r="AC74" s="14"/>
      <c r="AE74" s="16"/>
    </row>
    <row r="75" spans="1:31">
      <c r="A75" s="10" t="s">
        <v>22</v>
      </c>
      <c r="B75" s="57">
        <f>$B$61-K59</f>
        <v>32711.32803920508</v>
      </c>
      <c r="L75" s="14"/>
      <c r="M75" s="14"/>
      <c r="O75" s="16"/>
      <c r="Q75" s="10" t="s">
        <v>22</v>
      </c>
      <c r="R75" s="60">
        <f>$R$61-AA59</f>
        <v>32711.32803920508</v>
      </c>
      <c r="AB75" s="14"/>
      <c r="AC75" s="14"/>
      <c r="AE75" s="16"/>
    </row>
    <row r="76" spans="1:31">
      <c r="A76" s="13" t="s">
        <v>37</v>
      </c>
      <c r="B76" s="15">
        <f>SUM($B$64:$B$75)/$B$61</f>
        <v>1.8999999999999992</v>
      </c>
      <c r="Q76" s="13" t="s">
        <v>37</v>
      </c>
      <c r="R76" s="15">
        <f>SUM($R$64:$R$75)/$R$61</f>
        <v>1.8999999999999992</v>
      </c>
    </row>
    <row r="78" spans="1:31">
      <c r="A78" s="1" t="s">
        <v>110</v>
      </c>
      <c r="B78" s="59">
        <f>(SUM($B$64:$B$75)-$D$79*$B$61)/(12-$D$79)</f>
        <v>-1.1526269487815329E-11</v>
      </c>
      <c r="D78" s="1" t="s">
        <v>39</v>
      </c>
      <c r="Q78" s="1" t="s">
        <v>110</v>
      </c>
      <c r="R78" s="59">
        <f>(SUM($R$64:$R$75)-$T$79*$R$61)/(12-$T$79)</f>
        <v>-1.1526269487815329E-11</v>
      </c>
      <c r="T78" s="1" t="s">
        <v>39</v>
      </c>
    </row>
    <row r="79" spans="1:31">
      <c r="A79" s="1" t="s">
        <v>38</v>
      </c>
      <c r="D79" s="103">
        <v>1.9</v>
      </c>
      <c r="Q79" s="1" t="s">
        <v>38</v>
      </c>
      <c r="T79" s="103">
        <f>D79</f>
        <v>1.9</v>
      </c>
    </row>
    <row r="80" spans="1:31" ht="15.6" thickBot="1"/>
    <row r="81" spans="1:22" ht="15.6" thickBot="1">
      <c r="A81" s="1" t="s">
        <v>111</v>
      </c>
      <c r="B81" s="81" t="e">
        <f>'入力(太陽光)'!E15*B83</f>
        <v>#N/A</v>
      </c>
      <c r="F81" s="14"/>
      <c r="Q81" s="1" t="s">
        <v>111</v>
      </c>
      <c r="R81" s="87" t="e">
        <f>AVERAGE('入力(太陽光)'!E23:P23)*B83</f>
        <v>#N/A</v>
      </c>
      <c r="V81" s="14"/>
    </row>
    <row r="82" spans="1:22" ht="15.6" thickBot="1">
      <c r="A82" s="80" t="s">
        <v>127</v>
      </c>
      <c r="B82" s="83">
        <f>(MIN($K$34:$K$45)+$B$78)*1000</f>
        <v>-1.1526269487815328E-8</v>
      </c>
      <c r="Q82" s="80" t="s">
        <v>127</v>
      </c>
      <c r="R82" s="93">
        <f>(MIN($AA$34:$AA$45)+$R$78)*1000</f>
        <v>-1.1526269487815328E-8</v>
      </c>
    </row>
    <row r="83" spans="1:22" ht="15.6" thickBot="1">
      <c r="A83" s="1" t="s">
        <v>112</v>
      </c>
      <c r="B83" s="82" t="e">
        <f>VLOOKUP('入力(太陽光)'!$E$13,$B$88:$C$96,2,FALSE)</f>
        <v>#N/A</v>
      </c>
      <c r="Q83" s="1" t="s">
        <v>112</v>
      </c>
      <c r="R83" s="90"/>
    </row>
    <row r="84" spans="1:22">
      <c r="A84" s="80" t="s">
        <v>127</v>
      </c>
      <c r="B84" s="84" t="e">
        <f>B82/'入力(太陽光)'!E15</f>
        <v>#DIV/0!</v>
      </c>
      <c r="Q84" s="80" t="s">
        <v>127</v>
      </c>
      <c r="R84" s="92" t="e">
        <f>R82/'入力(太陽光)'!U15</f>
        <v>#DIV/0!</v>
      </c>
      <c r="S84" s="1" t="s">
        <v>79</v>
      </c>
    </row>
    <row r="87" spans="1:22">
      <c r="C87" s="18" t="s">
        <v>128</v>
      </c>
    </row>
    <row r="88" spans="1:22">
      <c r="B88" s="11" t="s">
        <v>26</v>
      </c>
      <c r="C88" s="104">
        <v>4.9365742017868725E-2</v>
      </c>
    </row>
    <row r="89" spans="1:22">
      <c r="B89" s="11" t="s">
        <v>27</v>
      </c>
      <c r="C89" s="104">
        <v>0.10489751937653892</v>
      </c>
    </row>
    <row r="90" spans="1:22">
      <c r="B90" s="11" t="s">
        <v>28</v>
      </c>
      <c r="C90" s="104">
        <v>9.9947098302160559E-2</v>
      </c>
    </row>
    <row r="91" spans="1:22">
      <c r="B91" s="11" t="s">
        <v>29</v>
      </c>
      <c r="C91" s="104">
        <v>0.12179769280648875</v>
      </c>
    </row>
    <row r="92" spans="1:22">
      <c r="B92" s="11" t="s">
        <v>30</v>
      </c>
      <c r="C92" s="104">
        <v>0.15490079224728767</v>
      </c>
    </row>
    <row r="93" spans="1:22">
      <c r="B93" s="11" t="s">
        <v>31</v>
      </c>
      <c r="C93" s="104">
        <v>0.12352802827993691</v>
      </c>
    </row>
    <row r="94" spans="1:22">
      <c r="B94" s="11" t="s">
        <v>32</v>
      </c>
      <c r="C94" s="104">
        <v>0.12681470317515278</v>
      </c>
    </row>
    <row r="95" spans="1:22">
      <c r="B95" s="11" t="s">
        <v>33</v>
      </c>
      <c r="C95" s="104">
        <v>0.14124455221591273</v>
      </c>
    </row>
    <row r="96" spans="1:22">
      <c r="B96" s="11" t="s">
        <v>34</v>
      </c>
      <c r="C96" s="104">
        <v>4.3054765123523804E-2</v>
      </c>
    </row>
  </sheetData>
  <phoneticPr fontId="2"/>
  <hyperlinks>
    <hyperlink ref="A3" r:id="rId1" xr:uid="{DC4B5236-ABAE-47A9-B9FA-D833F5C393D3}"/>
    <hyperlink ref="A17" r:id="rId2" display="②容量市場調達量" xr:uid="{BECD9203-796A-4922-86CE-628D7A23758D}"/>
    <hyperlink ref="A19" r:id="rId3" xr:uid="{A6C1B743-D06A-4734-8563-1FDB628F1929}"/>
  </hyperlinks>
  <pageMargins left="0.7" right="0.7" top="0.75" bottom="0.75" header="0.3" footer="0.3"/>
  <pageSetup paperSize="9" orientation="portrait" r:id="rId4"/>
  <drawing r:id="rId5"/>
  <legacyDrawing r:id="rId6"/>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tabColor theme="8" tint="0.59999389629810485"/>
  </sheetPr>
  <dimension ref="A1:AD96"/>
  <sheetViews>
    <sheetView topLeftCell="A70" zoomScale="85" zoomScaleNormal="85" workbookViewId="0">
      <selection activeCell="V17" sqref="V17"/>
    </sheetView>
  </sheetViews>
  <sheetFormatPr defaultColWidth="9" defaultRowHeight="15"/>
  <cols>
    <col min="1" max="1" width="29.109375" style="1" customWidth="1"/>
    <col min="2" max="2" width="11.21875" style="1" customWidth="1"/>
    <col min="3" max="3" width="9.77734375" style="1" customWidth="1"/>
    <col min="4" max="4" width="13.33203125" style="1" bestFit="1" customWidth="1"/>
    <col min="5" max="10" width="9.77734375" style="1" bestFit="1" customWidth="1"/>
    <col min="11" max="11" width="11.33203125" style="1" customWidth="1"/>
    <col min="12" max="12" width="10" style="1" bestFit="1" customWidth="1"/>
    <col min="13" max="13" width="17.88671875" style="1" customWidth="1"/>
    <col min="14" max="14" width="9.33203125" style="1" bestFit="1" customWidth="1"/>
    <col min="15" max="15" width="7.33203125" style="1" bestFit="1" customWidth="1"/>
    <col min="16" max="16" width="9" style="1"/>
    <col min="17" max="17" width="34.6640625" style="1" bestFit="1" customWidth="1"/>
    <col min="18" max="18" width="10.88671875" style="1" customWidth="1"/>
    <col min="19" max="26" width="10" style="1" customWidth="1"/>
    <col min="27" max="27" width="10.21875" style="1" bestFit="1" customWidth="1"/>
    <col min="28" max="28" width="10.44140625" style="1" bestFit="1" customWidth="1"/>
    <col min="29" max="16384" width="9" style="1"/>
  </cols>
  <sheetData>
    <row r="1" spans="1:13">
      <c r="J1" s="10" t="s">
        <v>35</v>
      </c>
      <c r="L1" s="8"/>
      <c r="M1" s="9" t="s">
        <v>62</v>
      </c>
    </row>
    <row r="2" spans="1:13">
      <c r="B2" s="11" t="s">
        <v>26</v>
      </c>
      <c r="C2" s="11" t="s">
        <v>27</v>
      </c>
      <c r="D2" s="11" t="s">
        <v>28</v>
      </c>
      <c r="E2" s="11" t="s">
        <v>29</v>
      </c>
      <c r="F2" s="11" t="s">
        <v>30</v>
      </c>
      <c r="G2" s="11" t="s">
        <v>31</v>
      </c>
      <c r="H2" s="11" t="s">
        <v>32</v>
      </c>
      <c r="I2" s="11" t="s">
        <v>33</v>
      </c>
      <c r="J2" s="11" t="s">
        <v>34</v>
      </c>
    </row>
    <row r="3" spans="1:13">
      <c r="A3" s="1" t="s">
        <v>107</v>
      </c>
    </row>
    <row r="4" spans="1:13">
      <c r="A4" s="10" t="s">
        <v>11</v>
      </c>
      <c r="B4" s="63">
        <f>'計算用(太陽光)'!B4</f>
        <v>4804.4476724655069</v>
      </c>
      <c r="C4" s="63">
        <f>'計算用(太陽光)'!C4</f>
        <v>12059.476121833362</v>
      </c>
      <c r="D4" s="63">
        <f>'計算用(太陽光)'!D4</f>
        <v>41128.614748559463</v>
      </c>
      <c r="E4" s="63">
        <f>'計算用(太陽光)'!E4</f>
        <v>18341.143503528438</v>
      </c>
      <c r="F4" s="63">
        <f>'計算用(太陽光)'!F4</f>
        <v>3647.0682073964558</v>
      </c>
      <c r="G4" s="63">
        <f>'計算用(太陽光)'!G4</f>
        <v>16926.702293799826</v>
      </c>
      <c r="H4" s="63">
        <f>'計算用(太陽光)'!H4</f>
        <v>6857.1574564060029</v>
      </c>
      <c r="I4" s="63">
        <f>'計算用(太陽光)'!I4</f>
        <v>4758.7779916317986</v>
      </c>
      <c r="J4" s="63">
        <f>'計算用(太陽光)'!J4</f>
        <v>12069.307517284975</v>
      </c>
    </row>
    <row r="5" spans="1:13">
      <c r="A5" s="10" t="s">
        <v>12</v>
      </c>
      <c r="B5" s="63">
        <f>'計算用(太陽光)'!B5</f>
        <v>4292.5553329334134</v>
      </c>
      <c r="C5" s="63">
        <f>'計算用(太陽光)'!C5</f>
        <v>11202.99060235821</v>
      </c>
      <c r="D5" s="63">
        <f>'計算用(太陽光)'!D5</f>
        <v>39797.847965935289</v>
      </c>
      <c r="E5" s="63">
        <f>'計算用(太陽光)'!E5</f>
        <v>18382.488190120381</v>
      </c>
      <c r="F5" s="63">
        <f>'計算用(太陽光)'!F5</f>
        <v>3357.3020271874166</v>
      </c>
      <c r="G5" s="63">
        <f>'計算用(太陽光)'!G5</f>
        <v>17493.2757154192</v>
      </c>
      <c r="H5" s="63">
        <f>'計算用(太陽光)'!H5</f>
        <v>6916.976117915975</v>
      </c>
      <c r="I5" s="63">
        <f>'計算用(太陽光)'!I5</f>
        <v>4877.0111715481171</v>
      </c>
      <c r="J5" s="63">
        <f>'計算用(太陽光)'!J5</f>
        <v>13311.420374224646</v>
      </c>
    </row>
    <row r="6" spans="1:13">
      <c r="A6" s="10" t="s">
        <v>13</v>
      </c>
      <c r="B6" s="63">
        <f>'計算用(太陽光)'!B6</f>
        <v>4365.678524295141</v>
      </c>
      <c r="C6" s="63">
        <f>'計算用(太陽光)'!C6</f>
        <v>12233.177325783252</v>
      </c>
      <c r="D6" s="63">
        <f>'計算用(太陽光)'!D6</f>
        <v>46365.679728546813</v>
      </c>
      <c r="E6" s="63">
        <f>'計算用(太陽光)'!E6</f>
        <v>20698.400639269406</v>
      </c>
      <c r="F6" s="63">
        <f>'計算用(太陽光)'!F6</f>
        <v>3901.8772624078524</v>
      </c>
      <c r="G6" s="63">
        <f>'計算用(太陽光)'!G6</f>
        <v>20256.772614576643</v>
      </c>
      <c r="H6" s="63">
        <f>'計算用(太陽光)'!H6</f>
        <v>8000.7066286022919</v>
      </c>
      <c r="I6" s="63">
        <f>'計算用(太陽光)'!I6</f>
        <v>5675.0626359832631</v>
      </c>
      <c r="J6" s="63">
        <f>'計算用(太陽光)'!J6</f>
        <v>14990.725527952272</v>
      </c>
    </row>
    <row r="7" spans="1:13">
      <c r="A7" s="10" t="s">
        <v>14</v>
      </c>
      <c r="B7" s="63">
        <f>'計算用(太陽光)'!B7</f>
        <v>4950.0428698153919</v>
      </c>
      <c r="C7" s="63">
        <f>'計算用(太陽光)'!C7</f>
        <v>14637.879024670978</v>
      </c>
      <c r="D7" s="63">
        <f>'計算用(太陽光)'!D7</f>
        <v>59757.342310054177</v>
      </c>
      <c r="E7" s="63">
        <f>'計算用(太陽光)'!E7</f>
        <v>24906.309999999998</v>
      </c>
      <c r="F7" s="63">
        <f>'計算用(太陽光)'!F7</f>
        <v>4755.7579999999998</v>
      </c>
      <c r="G7" s="63">
        <f>'計算用(太陽光)'!G7</f>
        <v>26215.64</v>
      </c>
      <c r="H7" s="63">
        <f>'計算用(太陽光)'!H7</f>
        <v>10037.09</v>
      </c>
      <c r="I7" s="63">
        <f>'計算用(太陽光)'!I7</f>
        <v>7064.2699999999995</v>
      </c>
      <c r="J7" s="63">
        <f>'計算用(太陽光)'!J7</f>
        <v>19013.662</v>
      </c>
    </row>
    <row r="8" spans="1:13">
      <c r="A8" s="10" t="s">
        <v>15</v>
      </c>
      <c r="B8" s="63">
        <f>'計算用(太陽光)'!B8</f>
        <v>5071.63</v>
      </c>
      <c r="C8" s="63">
        <f>'計算用(太陽光)'!C8</f>
        <v>14904.878000000001</v>
      </c>
      <c r="D8" s="63">
        <f>'計算用(太陽光)'!D8</f>
        <v>59756.894</v>
      </c>
      <c r="E8" s="63">
        <f>'計算用(太陽光)'!E8</f>
        <v>24906.309999999998</v>
      </c>
      <c r="F8" s="63">
        <f>'計算用(太陽光)'!F8</f>
        <v>4755.7579999999998</v>
      </c>
      <c r="G8" s="63">
        <f>'計算用(太陽光)'!G8</f>
        <v>26215.64</v>
      </c>
      <c r="H8" s="63">
        <f>'計算用(太陽光)'!H8</f>
        <v>10037.09</v>
      </c>
      <c r="I8" s="63">
        <f>'計算用(太陽光)'!I8</f>
        <v>7064.2699999999995</v>
      </c>
      <c r="J8" s="63">
        <f>'計算用(太陽光)'!J8</f>
        <v>19013.662</v>
      </c>
    </row>
    <row r="9" spans="1:13">
      <c r="A9" s="10" t="s">
        <v>16</v>
      </c>
      <c r="B9" s="63">
        <f>'計算用(太陽光)'!B9</f>
        <v>4694.6918964277156</v>
      </c>
      <c r="C9" s="63">
        <f>'計算用(太陽光)'!C9</f>
        <v>13187.825692253098</v>
      </c>
      <c r="D9" s="63">
        <f>'計算用(太陽光)'!D9</f>
        <v>50381.908819344637</v>
      </c>
      <c r="E9" s="63">
        <f>'計算用(太陽光)'!E9</f>
        <v>22352.618102947283</v>
      </c>
      <c r="F9" s="63">
        <f>'計算用(太陽光)'!F9</f>
        <v>4205.0811583822815</v>
      </c>
      <c r="G9" s="63">
        <f>'計算用(太陽光)'!G9</f>
        <v>21883.182087127363</v>
      </c>
      <c r="H9" s="63">
        <f>'計算用(太陽光)'!H9</f>
        <v>8773.4033214382162</v>
      </c>
      <c r="I9" s="63">
        <f>'計算用(太陽光)'!I9</f>
        <v>6251.4331380753138</v>
      </c>
      <c r="J9" s="63">
        <f>'計算用(太陽光)'!J9</f>
        <v>16584.903487574575</v>
      </c>
    </row>
    <row r="10" spans="1:13">
      <c r="A10" s="10" t="s">
        <v>17</v>
      </c>
      <c r="B10" s="63">
        <f>'計算用(太陽光)'!B10</f>
        <v>4706.9400839832033</v>
      </c>
      <c r="C10" s="63">
        <f>'計算用(太陽光)'!C10</f>
        <v>11705.041423298038</v>
      </c>
      <c r="D10" s="63">
        <f>'計算用(太陽光)'!D10</f>
        <v>42387.677379921326</v>
      </c>
      <c r="E10" s="63">
        <f>'計算用(太陽光)'!E10</f>
        <v>19178.58590701536</v>
      </c>
      <c r="F10" s="63">
        <f>'計算用(太陽光)'!F10</f>
        <v>3467.2129920942934</v>
      </c>
      <c r="G10" s="63">
        <f>'計算用(太陽光)'!G10</f>
        <v>18123.228470926057</v>
      </c>
      <c r="H10" s="63">
        <f>'計算用(太陽光)'!H10</f>
        <v>7303.9066843485971</v>
      </c>
      <c r="I10" s="63">
        <f>'計算用(太陽光)'!I10</f>
        <v>5290.8123012552296</v>
      </c>
      <c r="J10" s="63">
        <f>'計算用(太陽光)'!J10</f>
        <v>13881.451498874007</v>
      </c>
    </row>
    <row r="11" spans="1:13">
      <c r="A11" s="10" t="s">
        <v>18</v>
      </c>
      <c r="B11" s="63">
        <f>'計算用(太陽光)'!B11</f>
        <v>5401.6504019196154</v>
      </c>
      <c r="C11" s="63">
        <f>'計算用(太陽光)'!C11</f>
        <v>13158.829713497711</v>
      </c>
      <c r="D11" s="63">
        <f>'計算用(太陽光)'!D11</f>
        <v>43697.277357458799</v>
      </c>
      <c r="E11" s="63">
        <f>'計算用(太陽光)'!E11</f>
        <v>19106.215205479453</v>
      </c>
      <c r="F11" s="63">
        <f>'計算用(太陽光)'!F11</f>
        <v>3751.9895829893835</v>
      </c>
      <c r="G11" s="63">
        <f>'計算用(太陽光)'!G11</f>
        <v>17901.36580231987</v>
      </c>
      <c r="H11" s="63">
        <f>'計算用(太陽光)'!H11</f>
        <v>7678.9267404806915</v>
      </c>
      <c r="I11" s="63">
        <f>'計算用(太陽光)'!I11</f>
        <v>5024.7951464435146</v>
      </c>
      <c r="J11" s="63">
        <f>'計算用(太陽光)'!J11</f>
        <v>14253.672672513927</v>
      </c>
    </row>
    <row r="12" spans="1:13">
      <c r="A12" s="10" t="s">
        <v>19</v>
      </c>
      <c r="B12" s="63">
        <f>'計算用(太陽光)'!B12</f>
        <v>5851.3760287942405</v>
      </c>
      <c r="C12" s="63">
        <f>'計算用(太陽光)'!C12</f>
        <v>14726.006706275786</v>
      </c>
      <c r="D12" s="63">
        <f>'計算用(太陽光)'!D12</f>
        <v>48267.960248512172</v>
      </c>
      <c r="E12" s="63">
        <f>'計算用(太陽光)'!E12</f>
        <v>22094.141311747615</v>
      </c>
      <c r="F12" s="63">
        <f>'計算用(太陽光)'!F12</f>
        <v>4481.4296228259309</v>
      </c>
      <c r="G12" s="63">
        <f>'計算用(太陽光)'!G12</f>
        <v>22208.069923300714</v>
      </c>
      <c r="H12" s="63">
        <f>'計算用(太陽光)'!H12</f>
        <v>9447.4546484510629</v>
      </c>
      <c r="I12" s="63">
        <f>'計算用(太陽光)'!I12</f>
        <v>6783.477447698745</v>
      </c>
      <c r="J12" s="63">
        <f>'計算用(太陽光)'!J12</f>
        <v>17121.015759867252</v>
      </c>
    </row>
    <row r="13" spans="1:13">
      <c r="A13" s="10" t="s">
        <v>20</v>
      </c>
      <c r="B13" s="63">
        <f>'計算用(太陽光)'!B13</f>
        <v>6095.14</v>
      </c>
      <c r="C13" s="63">
        <f>'計算用(太陽光)'!C13</f>
        <v>15287.688</v>
      </c>
      <c r="D13" s="63">
        <f>'計算用(太陽光)'!D13</f>
        <v>52632.39688686205</v>
      </c>
      <c r="E13" s="63">
        <f>'計算用(太陽光)'!E13</f>
        <v>23924.126193441265</v>
      </c>
      <c r="F13" s="63">
        <f>'計算用(太陽光)'!F13</f>
        <v>4866.1279999999997</v>
      </c>
      <c r="G13" s="63">
        <f>'計算用(太陽光)'!G13</f>
        <v>23876.075521215098</v>
      </c>
      <c r="H13" s="63">
        <f>'計算用(太陽光)'!H13</f>
        <v>9610.8625459087234</v>
      </c>
      <c r="I13" s="63">
        <f>'計算用(太陽光)'!I13</f>
        <v>6783.477447698745</v>
      </c>
      <c r="J13" s="63">
        <f>'計算用(太陽光)'!J13</f>
        <v>17937.320620994826</v>
      </c>
    </row>
    <row r="14" spans="1:13">
      <c r="A14" s="10" t="s">
        <v>21</v>
      </c>
      <c r="B14" s="63">
        <f>'計算用(太陽光)'!B14</f>
        <v>6070.7556028794243</v>
      </c>
      <c r="C14" s="63">
        <f>'計算用(太陽光)'!C14</f>
        <v>15230.927646328541</v>
      </c>
      <c r="D14" s="63">
        <f>'計算用(太陽光)'!D14</f>
        <v>52635.505057241258</v>
      </c>
      <c r="E14" s="63">
        <f>'計算用(太陽光)'!E14</f>
        <v>23924.126193441265</v>
      </c>
      <c r="F14" s="63">
        <f>'計算用(太陽光)'!F14</f>
        <v>4866.1279999999997</v>
      </c>
      <c r="G14" s="63">
        <f>'計算用(太陽光)'!G14</f>
        <v>23876.075521215098</v>
      </c>
      <c r="H14" s="63">
        <f>'計算用(太陽光)'!H14</f>
        <v>9610.9545825778332</v>
      </c>
      <c r="I14" s="63">
        <f>'計算用(太陽光)'!I14</f>
        <v>6783.477447698745</v>
      </c>
      <c r="J14" s="63">
        <f>'計算用(太陽光)'!J14</f>
        <v>17937.320620994826</v>
      </c>
    </row>
    <row r="15" spans="1:13">
      <c r="A15" s="10" t="s">
        <v>22</v>
      </c>
      <c r="B15" s="63">
        <f>'計算用(太陽光)'!B15</f>
        <v>5510.1244691061784</v>
      </c>
      <c r="C15" s="63">
        <f>'計算用(太陽光)'!C15</f>
        <v>14030.937880947193</v>
      </c>
      <c r="D15" s="63">
        <f>'計算用(太陽光)'!D15</f>
        <v>46234.235797484827</v>
      </c>
      <c r="E15" s="63">
        <f>'計算用(太陽光)'!E15</f>
        <v>20812.126027397262</v>
      </c>
      <c r="F15" s="63">
        <f>'計算用(太陽光)'!F15</f>
        <v>4161.6759067331977</v>
      </c>
      <c r="G15" s="63">
        <f>'計算用(太陽光)'!G15</f>
        <v>19852.653111043939</v>
      </c>
      <c r="H15" s="63">
        <f>'計算用(太陽光)'!H15</f>
        <v>8161.4995359939812</v>
      </c>
      <c r="I15" s="63">
        <f>'計算用(太陽光)'!I15</f>
        <v>5601.1656485355643</v>
      </c>
      <c r="J15" s="63">
        <f>'計算用(太陽光)'!J15</f>
        <v>14828.5927832958</v>
      </c>
    </row>
    <row r="16" spans="1:13">
      <c r="B16" s="2"/>
      <c r="C16" s="2"/>
      <c r="D16" s="2"/>
      <c r="E16" s="2"/>
      <c r="F16" s="2"/>
      <c r="G16" s="2"/>
      <c r="H16" s="2"/>
      <c r="I16" s="2"/>
      <c r="J16" s="2"/>
      <c r="K16" s="2"/>
    </row>
    <row r="17" spans="1:30">
      <c r="A17" s="1" t="s">
        <v>131</v>
      </c>
      <c r="B17" s="25">
        <f>'計算用(太陽光)'!B17</f>
        <v>171904.33919974303</v>
      </c>
      <c r="C17" s="2"/>
      <c r="D17" s="2"/>
      <c r="E17" s="2"/>
      <c r="F17" s="2"/>
      <c r="G17" s="2"/>
      <c r="H17" s="2"/>
      <c r="I17" s="2"/>
      <c r="J17" s="2"/>
      <c r="K17" s="2"/>
    </row>
    <row r="18" spans="1:30">
      <c r="L18" s="12"/>
    </row>
    <row r="19" spans="1:30">
      <c r="A19" s="1" t="s">
        <v>114</v>
      </c>
      <c r="B19" s="18" t="s">
        <v>43</v>
      </c>
      <c r="C19" s="10"/>
      <c r="D19" s="10"/>
      <c r="E19" s="10"/>
      <c r="F19" s="10"/>
      <c r="G19" s="10"/>
      <c r="H19" s="10"/>
      <c r="I19" s="10"/>
      <c r="J19" s="10"/>
      <c r="K19" s="10"/>
      <c r="N19" s="1" t="s">
        <v>63</v>
      </c>
    </row>
    <row r="20" spans="1:30">
      <c r="A20" s="10" t="s">
        <v>11</v>
      </c>
      <c r="B20" s="102">
        <v>0.23390030317571309</v>
      </c>
      <c r="C20" s="102">
        <v>0.33234806147102963</v>
      </c>
      <c r="D20" s="102">
        <v>0.37087000599670655</v>
      </c>
      <c r="E20" s="102">
        <v>0.2769694879978124</v>
      </c>
      <c r="F20" s="102">
        <v>0.17611513355700983</v>
      </c>
      <c r="G20" s="102">
        <v>0.2788377039823684</v>
      </c>
      <c r="H20" s="102">
        <v>0.15929654688710571</v>
      </c>
      <c r="I20" s="102">
        <v>0.28195982956810423</v>
      </c>
      <c r="J20" s="102">
        <v>0.17221236761345035</v>
      </c>
      <c r="N20" s="62" t="e">
        <f>HLOOKUP('入力(風力)'!$E$13,$B$2:$J$31,ROW()-1,0)</f>
        <v>#N/A</v>
      </c>
    </row>
    <row r="21" spans="1:30">
      <c r="A21" s="10" t="s">
        <v>12</v>
      </c>
      <c r="B21" s="102">
        <v>0.15452303931108011</v>
      </c>
      <c r="C21" s="102">
        <v>0.14818647971366336</v>
      </c>
      <c r="D21" s="102">
        <v>9.7840620087609395E-2</v>
      </c>
      <c r="E21" s="102">
        <v>0.10844634796029326</v>
      </c>
      <c r="F21" s="102">
        <v>7.2911420091216567E-2</v>
      </c>
      <c r="G21" s="102">
        <v>0.24031986003909567</v>
      </c>
      <c r="H21" s="102">
        <v>0.10834770651343986</v>
      </c>
      <c r="I21" s="102">
        <v>0.12208398071593682</v>
      </c>
      <c r="J21" s="102">
        <v>9.3006776411315106E-2</v>
      </c>
      <c r="N21" s="62" t="e">
        <f>HLOOKUP('入力(風力)'!$E$13,$B$2:$J$31,ROW()-1,0)</f>
        <v>#N/A</v>
      </c>
    </row>
    <row r="22" spans="1:30">
      <c r="A22" s="10" t="s">
        <v>13</v>
      </c>
      <c r="B22" s="102">
        <v>0.1448912611331947</v>
      </c>
      <c r="C22" s="102">
        <v>0.12070515917053996</v>
      </c>
      <c r="D22" s="102">
        <v>0.11136748930324371</v>
      </c>
      <c r="E22" s="102">
        <v>0.11978343861844154</v>
      </c>
      <c r="F22" s="102">
        <v>5.9037337529954007E-2</v>
      </c>
      <c r="G22" s="102">
        <v>0.18363914266293463</v>
      </c>
      <c r="H22" s="102">
        <v>0.10432845717596223</v>
      </c>
      <c r="I22" s="102">
        <v>0.18460552023253579</v>
      </c>
      <c r="J22" s="102">
        <v>0.11551031316048338</v>
      </c>
      <c r="N22" s="62" t="e">
        <f>HLOOKUP('入力(風力)'!$E$13,$B$2:$J$31,ROW()-1,0)</f>
        <v>#N/A</v>
      </c>
    </row>
    <row r="23" spans="1:30">
      <c r="A23" s="10" t="s">
        <v>14</v>
      </c>
      <c r="B23" s="102">
        <v>0.11457184306308114</v>
      </c>
      <c r="C23" s="102">
        <v>9.2748648243756809E-2</v>
      </c>
      <c r="D23" s="102">
        <v>0.15250301012233167</v>
      </c>
      <c r="E23" s="102">
        <v>0.12891565797077953</v>
      </c>
      <c r="F23" s="102">
        <v>8.4901254431889867E-2</v>
      </c>
      <c r="G23" s="102">
        <v>8.3583233637755647E-2</v>
      </c>
      <c r="H23" s="102">
        <v>7.9256944554527434E-2</v>
      </c>
      <c r="I23" s="102">
        <v>9.1763719387848525E-2</v>
      </c>
      <c r="J23" s="102">
        <v>5.0491326274954118E-2</v>
      </c>
      <c r="N23" s="62" t="e">
        <f>HLOOKUP('入力(風力)'!$E$13,$B$2:$J$31,ROW()-1,0)</f>
        <v>#N/A</v>
      </c>
    </row>
    <row r="24" spans="1:30">
      <c r="A24" s="10" t="s">
        <v>15</v>
      </c>
      <c r="B24" s="102">
        <v>9.3941850327434018E-2</v>
      </c>
      <c r="C24" s="102">
        <v>0.12066271566855796</v>
      </c>
      <c r="D24" s="102">
        <v>6.7250759434209093E-2</v>
      </c>
      <c r="E24" s="102">
        <v>0.12379321434735335</v>
      </c>
      <c r="F24" s="102">
        <v>8.3107110146816307E-2</v>
      </c>
      <c r="G24" s="102">
        <v>0.11658460157169505</v>
      </c>
      <c r="H24" s="102">
        <v>9.5633752146134246E-2</v>
      </c>
      <c r="I24" s="102">
        <v>0.12728494192132719</v>
      </c>
      <c r="J24" s="102">
        <v>7.3368721961266967E-2</v>
      </c>
      <c r="N24" s="62" t="e">
        <f>HLOOKUP('入力(風力)'!$E$13,$B$2:$J$31,ROW()-1,0)</f>
        <v>#N/A</v>
      </c>
    </row>
    <row r="25" spans="1:30">
      <c r="A25" s="10" t="s">
        <v>16</v>
      </c>
      <c r="B25" s="102">
        <v>0.1344781814906521</v>
      </c>
      <c r="C25" s="102">
        <v>0.14799153236641405</v>
      </c>
      <c r="D25" s="102">
        <v>0.17388643528703357</v>
      </c>
      <c r="E25" s="102">
        <v>0.11745936667370642</v>
      </c>
      <c r="F25" s="102">
        <v>9.9281863164071379E-2</v>
      </c>
      <c r="G25" s="102">
        <v>0.13680570055763261</v>
      </c>
      <c r="H25" s="102">
        <v>9.793949422796086E-2</v>
      </c>
      <c r="I25" s="102">
        <v>0.16222548133215603</v>
      </c>
      <c r="J25" s="102">
        <v>7.1714188052657224E-2</v>
      </c>
      <c r="N25" s="62" t="e">
        <f>HLOOKUP('入力(風力)'!$E$13,$B$2:$J$31,ROW()-1,0)</f>
        <v>#N/A</v>
      </c>
    </row>
    <row r="26" spans="1:30">
      <c r="A26" s="10" t="s">
        <v>17</v>
      </c>
      <c r="B26" s="102">
        <v>0.16295646133319416</v>
      </c>
      <c r="C26" s="102">
        <v>0.21245033193928675</v>
      </c>
      <c r="D26" s="102">
        <v>0.24716829659489403</v>
      </c>
      <c r="E26" s="102">
        <v>0.17038186458303167</v>
      </c>
      <c r="F26" s="102">
        <v>0.13698330944290632</v>
      </c>
      <c r="G26" s="102">
        <v>0.15607169085804432</v>
      </c>
      <c r="H26" s="102">
        <v>0.13411891626557609</v>
      </c>
      <c r="I26" s="102">
        <v>0.20362469786077902</v>
      </c>
      <c r="J26" s="102">
        <v>0.1190738726841125</v>
      </c>
      <c r="N26" s="62" t="e">
        <f>HLOOKUP('入力(風力)'!$E$13,$B$2:$J$31,ROW()-1,0)</f>
        <v>#N/A</v>
      </c>
    </row>
    <row r="27" spans="1:30">
      <c r="A27" s="10" t="s">
        <v>18</v>
      </c>
      <c r="B27" s="102">
        <v>0.24860626384559625</v>
      </c>
      <c r="C27" s="102">
        <v>0.30303207162603107</v>
      </c>
      <c r="D27" s="102">
        <v>0.16940394626535951</v>
      </c>
      <c r="E27" s="102">
        <v>0.27970743156586264</v>
      </c>
      <c r="F27" s="102">
        <v>0.26361085241621829</v>
      </c>
      <c r="G27" s="102">
        <v>0.27977513333957266</v>
      </c>
      <c r="H27" s="102">
        <v>0.19305063225089072</v>
      </c>
      <c r="I27" s="102">
        <v>0.34924225352251742</v>
      </c>
      <c r="J27" s="102">
        <v>0.17361128438022849</v>
      </c>
      <c r="N27" s="62" t="e">
        <f>HLOOKUP('入力(風力)'!$E$13,$B$2:$J$31,ROW()-1,0)</f>
        <v>#N/A</v>
      </c>
    </row>
    <row r="28" spans="1:30">
      <c r="A28" s="10" t="s">
        <v>19</v>
      </c>
      <c r="B28" s="102">
        <v>0.28294371359616965</v>
      </c>
      <c r="C28" s="102">
        <v>0.49605556267396672</v>
      </c>
      <c r="D28" s="102">
        <v>0.22535590650409218</v>
      </c>
      <c r="E28" s="102">
        <v>0.26893408519124834</v>
      </c>
      <c r="F28" s="102">
        <v>0.25837496731601656</v>
      </c>
      <c r="G28" s="102">
        <v>0.28492704158893256</v>
      </c>
      <c r="H28" s="102">
        <v>0.25030916211438908</v>
      </c>
      <c r="I28" s="102">
        <v>0.31668698256789479</v>
      </c>
      <c r="J28" s="102">
        <v>0.24588964225957743</v>
      </c>
      <c r="N28" s="62" t="e">
        <f>HLOOKUP('入力(風力)'!$E$13,$B$2:$J$31,ROW()-1,0)</f>
        <v>#N/A</v>
      </c>
    </row>
    <row r="29" spans="1:30">
      <c r="A29" s="10" t="s">
        <v>20</v>
      </c>
      <c r="B29" s="102">
        <v>0.19777256069565796</v>
      </c>
      <c r="C29" s="102">
        <v>0.45286722089815279</v>
      </c>
      <c r="D29" s="102">
        <v>0.22399923533666591</v>
      </c>
      <c r="E29" s="102">
        <v>0.3475669108548563</v>
      </c>
      <c r="F29" s="102">
        <v>0.23414968855244378</v>
      </c>
      <c r="G29" s="102">
        <v>0.3426581181815378</v>
      </c>
      <c r="H29" s="102">
        <v>0.25544755871070512</v>
      </c>
      <c r="I29" s="102">
        <v>0.41818901497636846</v>
      </c>
      <c r="J29" s="102">
        <v>0.204361392263569</v>
      </c>
      <c r="N29" s="62" t="e">
        <f>HLOOKUP('入力(風力)'!$E$13,$B$2:$J$31,ROW()-1,0)</f>
        <v>#N/A</v>
      </c>
    </row>
    <row r="30" spans="1:30">
      <c r="A30" s="10" t="s">
        <v>21</v>
      </c>
      <c r="B30" s="102">
        <v>0.26087481090935188</v>
      </c>
      <c r="C30" s="102">
        <v>0.5218161391483116</v>
      </c>
      <c r="D30" s="102">
        <v>0.2645010026825112</v>
      </c>
      <c r="E30" s="102">
        <v>0.42945921257247888</v>
      </c>
      <c r="F30" s="102">
        <v>0.26379618164954455</v>
      </c>
      <c r="G30" s="102">
        <v>0.38843696582814075</v>
      </c>
      <c r="H30" s="102">
        <v>0.26151408961756289</v>
      </c>
      <c r="I30" s="102">
        <v>0.44022226957686561</v>
      </c>
      <c r="J30" s="102">
        <v>0.238780402107374</v>
      </c>
      <c r="N30" s="62" t="e">
        <f>HLOOKUP('入力(風力)'!$E$13,$B$2:$J$31,ROW()-1,0)</f>
        <v>#N/A</v>
      </c>
      <c r="Q30" s="1" t="s">
        <v>78</v>
      </c>
    </row>
    <row r="31" spans="1:30">
      <c r="A31" s="10" t="s">
        <v>22</v>
      </c>
      <c r="B31" s="102">
        <v>0.21112649826260071</v>
      </c>
      <c r="C31" s="102">
        <v>0.3574490397935482</v>
      </c>
      <c r="D31" s="102">
        <v>0.30151015428671279</v>
      </c>
      <c r="E31" s="102">
        <v>0.4215628986576731</v>
      </c>
      <c r="F31" s="102">
        <v>0.23525431256275378</v>
      </c>
      <c r="G31" s="102">
        <v>0.307491059495832</v>
      </c>
      <c r="H31" s="102">
        <v>0.2603271837608146</v>
      </c>
      <c r="I31" s="102">
        <v>0.42699510365339816</v>
      </c>
      <c r="J31" s="102">
        <v>0.22196375553678097</v>
      </c>
      <c r="N31" s="62" t="e">
        <f>HLOOKUP('入力(風力)'!$E$13,$B$2:$J$31,ROW()-1,0)</f>
        <v>#N/A</v>
      </c>
      <c r="Z31" s="10" t="s">
        <v>35</v>
      </c>
    </row>
    <row r="32" spans="1:30">
      <c r="A32" s="10"/>
      <c r="B32" s="10"/>
      <c r="C32" s="10"/>
      <c r="D32" s="10"/>
      <c r="E32" s="10"/>
      <c r="F32" s="10"/>
      <c r="G32" s="10"/>
      <c r="H32" s="10"/>
      <c r="I32" s="10"/>
      <c r="J32" s="10"/>
      <c r="N32" s="1" t="s">
        <v>56</v>
      </c>
      <c r="Q32" s="10"/>
      <c r="R32" s="11" t="s">
        <v>26</v>
      </c>
      <c r="S32" s="11" t="s">
        <v>27</v>
      </c>
      <c r="T32" s="11" t="s">
        <v>28</v>
      </c>
      <c r="U32" s="11" t="s">
        <v>29</v>
      </c>
      <c r="V32" s="11" t="s">
        <v>30</v>
      </c>
      <c r="W32" s="11" t="s">
        <v>31</v>
      </c>
      <c r="X32" s="11" t="s">
        <v>32</v>
      </c>
      <c r="Y32" s="11" t="s">
        <v>33</v>
      </c>
      <c r="Z32" s="11" t="s">
        <v>34</v>
      </c>
      <c r="AD32" s="1" t="s">
        <v>63</v>
      </c>
    </row>
    <row r="33" spans="1:30">
      <c r="A33" s="10"/>
      <c r="B33" s="18" t="s">
        <v>45</v>
      </c>
      <c r="C33" s="10"/>
      <c r="D33" s="10"/>
      <c r="E33" s="10"/>
      <c r="F33" s="10"/>
      <c r="G33" s="10"/>
      <c r="H33" s="10"/>
      <c r="I33" s="10"/>
      <c r="J33" s="10"/>
      <c r="K33" s="22" t="s">
        <v>36</v>
      </c>
      <c r="L33" s="22" t="s">
        <v>46</v>
      </c>
      <c r="N33" s="22" t="s">
        <v>36</v>
      </c>
      <c r="Q33" s="10"/>
      <c r="R33" s="18" t="s">
        <v>45</v>
      </c>
      <c r="S33" s="10"/>
      <c r="T33" s="10"/>
      <c r="U33" s="10"/>
      <c r="V33" s="10"/>
      <c r="W33" s="10"/>
      <c r="X33" s="10"/>
      <c r="Y33" s="10"/>
      <c r="Z33" s="10"/>
      <c r="AA33" s="22" t="s">
        <v>36</v>
      </c>
      <c r="AB33" s="22" t="s">
        <v>46</v>
      </c>
      <c r="AD33" s="22" t="s">
        <v>36</v>
      </c>
    </row>
    <row r="34" spans="1:30">
      <c r="A34" s="10" t="s">
        <v>11</v>
      </c>
      <c r="B34" s="53">
        <f>IF('入力(風力)'!$E$13=B$2,B20*'入力(風力)'!$E$15/1000,0)</f>
        <v>0</v>
      </c>
      <c r="C34" s="53">
        <f>IF('入力(風力)'!$E$13=C$2,C20*'入力(風力)'!$E$15/1000,0)</f>
        <v>0</v>
      </c>
      <c r="D34" s="53">
        <f>IF('入力(風力)'!$E$13=D$2,D20*'入力(風力)'!$E$15/1000,0)</f>
        <v>0</v>
      </c>
      <c r="E34" s="53">
        <f>IF('入力(風力)'!$E$13=E$2,E20*'入力(風力)'!$E$15/1000,0)</f>
        <v>0</v>
      </c>
      <c r="F34" s="53">
        <f>IF('入力(風力)'!$E$13=F$2,F20*'入力(風力)'!$E$15/1000,0)</f>
        <v>0</v>
      </c>
      <c r="G34" s="53">
        <f>IF('入力(風力)'!$E$13=G$2,G20*'入力(風力)'!$E$15/1000,0)</f>
        <v>0</v>
      </c>
      <c r="H34" s="53">
        <f>IF('入力(風力)'!$E$13=H$2,H20*'入力(風力)'!$E$15/1000,0)</f>
        <v>0</v>
      </c>
      <c r="I34" s="53">
        <f>IF('入力(風力)'!$E$13=I$2,I20*'入力(風力)'!$E$15/1000,0)</f>
        <v>0</v>
      </c>
      <c r="J34" s="54">
        <f>IF('入力(風力)'!$E$13=J$2,J20*'入力(風力)'!$E$15/1000,0)</f>
        <v>0</v>
      </c>
      <c r="K34" s="55">
        <f>SUM(B34:J34)</f>
        <v>0</v>
      </c>
      <c r="L34" s="56">
        <f>MIN($K$34:$K$45)</f>
        <v>0</v>
      </c>
      <c r="N34" s="61">
        <f t="shared" ref="N34:N45" si="0">K34*1000</f>
        <v>0</v>
      </c>
      <c r="Q34" s="10" t="s">
        <v>11</v>
      </c>
      <c r="R34" s="30">
        <f>IF('入力(風力)'!$E$13=B$2,B20*'入力(風力)'!$E$23/1000,0)</f>
        <v>0</v>
      </c>
      <c r="S34" s="30">
        <f>IF('入力(風力)'!$E$13=C$2,C20*'入力(風力)'!$E$23/1000,0)</f>
        <v>0</v>
      </c>
      <c r="T34" s="30">
        <f>IF('入力(風力)'!$E$13=D$2,D20*'入力(風力)'!$E$23/1000,0)</f>
        <v>0</v>
      </c>
      <c r="U34" s="30">
        <f>IF('入力(風力)'!$E$13=E$2,E20*'入力(風力)'!$E$23/1000,0)</f>
        <v>0</v>
      </c>
      <c r="V34" s="30">
        <f>IF('入力(風力)'!$E$13=F$2,F20*'入力(風力)'!$E$23/1000,0)</f>
        <v>0</v>
      </c>
      <c r="W34" s="30">
        <f>IF('入力(風力)'!$E$13=G$2,G20*'入力(風力)'!$E$23/1000,0)</f>
        <v>0</v>
      </c>
      <c r="X34" s="30">
        <f>IF('入力(風力)'!$E$13=H$2,H20*'入力(風力)'!$E$23/1000,0)</f>
        <v>0</v>
      </c>
      <c r="Y34" s="30">
        <f>IF('入力(風力)'!$E$13=I$2,I20*'入力(風力)'!$E$23/1000,0)</f>
        <v>0</v>
      </c>
      <c r="Z34" s="31">
        <f>IF('入力(風力)'!$E$13=J$2,J20*'入力(風力)'!$E$23/1000,0)</f>
        <v>0</v>
      </c>
      <c r="AA34" s="32">
        <f>SUM(R34:Z34)</f>
        <v>0</v>
      </c>
      <c r="AB34" s="33">
        <f>MIN($AA$34:$AA$45)</f>
        <v>0</v>
      </c>
      <c r="AD34" s="61">
        <f>AA34*1000</f>
        <v>0</v>
      </c>
    </row>
    <row r="35" spans="1:30">
      <c r="A35" s="10" t="s">
        <v>12</v>
      </c>
      <c r="B35" s="53">
        <f>IF('入力(風力)'!$E$13=B$2,B21*'入力(風力)'!$E$15/1000,0)</f>
        <v>0</v>
      </c>
      <c r="C35" s="53">
        <f>IF('入力(風力)'!$E$13=C$2,C21*'入力(風力)'!$E$15/1000,0)</f>
        <v>0</v>
      </c>
      <c r="D35" s="53">
        <f>IF('入力(風力)'!$E$13=D$2,D21*'入力(風力)'!$E$15/1000,0)</f>
        <v>0</v>
      </c>
      <c r="E35" s="53">
        <f>IF('入力(風力)'!$E$13=E$2,E21*'入力(風力)'!$E$15/1000,0)</f>
        <v>0</v>
      </c>
      <c r="F35" s="53">
        <f>IF('入力(風力)'!$E$13=F$2,F21*'入力(風力)'!$E$15/1000,0)</f>
        <v>0</v>
      </c>
      <c r="G35" s="53">
        <f>IF('入力(風力)'!$E$13=G$2,G21*'入力(風力)'!$E$15/1000,0)</f>
        <v>0</v>
      </c>
      <c r="H35" s="53">
        <f>IF('入力(風力)'!$E$13=H$2,H21*'入力(風力)'!$E$15/1000,0)</f>
        <v>0</v>
      </c>
      <c r="I35" s="53">
        <f>IF('入力(風力)'!$E$13=I$2,I21*'入力(風力)'!$E$15/1000,0)</f>
        <v>0</v>
      </c>
      <c r="J35" s="54">
        <f>IF('入力(風力)'!$E$13=J$2,J21*'入力(風力)'!$E$15/1000,0)</f>
        <v>0</v>
      </c>
      <c r="K35" s="55">
        <f t="shared" ref="K35:K44" si="1">SUM(B35:J35)</f>
        <v>0</v>
      </c>
      <c r="L35" s="56">
        <f t="shared" ref="L35:L45" si="2">MIN($K$34:$K$45)</f>
        <v>0</v>
      </c>
      <c r="N35" s="61">
        <f t="shared" si="0"/>
        <v>0</v>
      </c>
      <c r="Q35" s="10" t="s">
        <v>12</v>
      </c>
      <c r="R35" s="30">
        <f>IF('入力(風力)'!$E$13=B$2,B21*'入力(風力)'!$F$23/1000,0)</f>
        <v>0</v>
      </c>
      <c r="S35" s="30">
        <f>IF('入力(風力)'!$E$13=C$2,C21*'入力(風力)'!$F$23/1000,0)</f>
        <v>0</v>
      </c>
      <c r="T35" s="30">
        <f>IF('入力(風力)'!$E$13=D$2,D21*'入力(風力)'!$F$23/1000,0)</f>
        <v>0</v>
      </c>
      <c r="U35" s="30">
        <f>IF('入力(風力)'!$E$13=E$2,E21*'入力(風力)'!$F$23/1000,0)</f>
        <v>0</v>
      </c>
      <c r="V35" s="30">
        <f>IF('入力(風力)'!$E$13=F$2,F21*'入力(風力)'!$F$23/1000,0)</f>
        <v>0</v>
      </c>
      <c r="W35" s="30">
        <f>IF('入力(風力)'!$E$13=G$2,G21*'入力(風力)'!$F$23/1000,0)</f>
        <v>0</v>
      </c>
      <c r="X35" s="30">
        <f>IF('入力(風力)'!$E$13=H$2,H21*'入力(風力)'!$F$23/1000,0)</f>
        <v>0</v>
      </c>
      <c r="Y35" s="30">
        <f>IF('入力(風力)'!$E$13=I$2,I21*'入力(風力)'!$F$23/1000,0)</f>
        <v>0</v>
      </c>
      <c r="Z35" s="31">
        <f>IF('入力(風力)'!$E$13=J$2,J21*'入力(風力)'!$F$23/1000,0)</f>
        <v>0</v>
      </c>
      <c r="AA35" s="32">
        <f t="shared" ref="AA35:AA44" si="3">SUM(R35:Z35)</f>
        <v>0</v>
      </c>
      <c r="AB35" s="33">
        <f t="shared" ref="AB35:AB45" si="4">MIN($AA$34:$AA$45)</f>
        <v>0</v>
      </c>
      <c r="AD35" s="61">
        <f t="shared" ref="AD35:AD44" si="5">AA35*1000</f>
        <v>0</v>
      </c>
    </row>
    <row r="36" spans="1:30">
      <c r="A36" s="10" t="s">
        <v>13</v>
      </c>
      <c r="B36" s="53">
        <f>IF('入力(風力)'!$E$13=B$2,B22*'入力(風力)'!$E$15/1000,0)</f>
        <v>0</v>
      </c>
      <c r="C36" s="53">
        <f>IF('入力(風力)'!$E$13=C$2,C22*'入力(風力)'!$E$15/1000,0)</f>
        <v>0</v>
      </c>
      <c r="D36" s="53">
        <f>IF('入力(風力)'!$E$13=D$2,D22*'入力(風力)'!$E$15/1000,0)</f>
        <v>0</v>
      </c>
      <c r="E36" s="53">
        <f>IF('入力(風力)'!$E$13=E$2,E22*'入力(風力)'!$E$15/1000,0)</f>
        <v>0</v>
      </c>
      <c r="F36" s="53">
        <f>IF('入力(風力)'!$E$13=F$2,F22*'入力(風力)'!$E$15/1000,0)</f>
        <v>0</v>
      </c>
      <c r="G36" s="53">
        <f>IF('入力(風力)'!$E$13=G$2,G22*'入力(風力)'!$E$15/1000,0)</f>
        <v>0</v>
      </c>
      <c r="H36" s="53">
        <f>IF('入力(風力)'!$E$13=H$2,H22*'入力(風力)'!$E$15/1000,0)</f>
        <v>0</v>
      </c>
      <c r="I36" s="53">
        <f>IF('入力(風力)'!$E$13=I$2,I22*'入力(風力)'!$E$15/1000,0)</f>
        <v>0</v>
      </c>
      <c r="J36" s="54">
        <f>IF('入力(風力)'!$E$13=J$2,J22*'入力(風力)'!$E$15/1000,0)</f>
        <v>0</v>
      </c>
      <c r="K36" s="55">
        <f t="shared" si="1"/>
        <v>0</v>
      </c>
      <c r="L36" s="56">
        <f t="shared" si="2"/>
        <v>0</v>
      </c>
      <c r="N36" s="61">
        <f t="shared" si="0"/>
        <v>0</v>
      </c>
      <c r="Q36" s="10" t="s">
        <v>13</v>
      </c>
      <c r="R36" s="30">
        <f>IF('入力(風力)'!$E$13=B$2,B22*'入力(風力)'!$G$23/1000,0)</f>
        <v>0</v>
      </c>
      <c r="S36" s="30">
        <f>IF('入力(風力)'!$E$13=C$2,C22*'入力(風力)'!$G$23/1000,0)</f>
        <v>0</v>
      </c>
      <c r="T36" s="30">
        <f>IF('入力(風力)'!$E$13=D$2,D22*'入力(風力)'!$G$23/1000,0)</f>
        <v>0</v>
      </c>
      <c r="U36" s="30">
        <f>IF('入力(風力)'!$E$13=E$2,E22*'入力(風力)'!$G$23/1000,0)</f>
        <v>0</v>
      </c>
      <c r="V36" s="30">
        <f>IF('入力(風力)'!$E$13=F$2,F22*'入力(風力)'!$G$23/1000,0)</f>
        <v>0</v>
      </c>
      <c r="W36" s="30">
        <f>IF('入力(風力)'!$E$13=G$2,G22*'入力(風力)'!$G$23/1000,0)</f>
        <v>0</v>
      </c>
      <c r="X36" s="30">
        <f>IF('入力(風力)'!$E$13=H$2,H22*'入力(風力)'!$G$23/1000,0)</f>
        <v>0</v>
      </c>
      <c r="Y36" s="30">
        <f>IF('入力(風力)'!$E$13=I$2,I22*'入力(風力)'!$G$23/1000,0)</f>
        <v>0</v>
      </c>
      <c r="Z36" s="31">
        <f>IF('入力(風力)'!$E$13=J$2,J22*'入力(風力)'!$G$23/1000,0)</f>
        <v>0</v>
      </c>
      <c r="AA36" s="32">
        <f t="shared" si="3"/>
        <v>0</v>
      </c>
      <c r="AB36" s="33">
        <f t="shared" si="4"/>
        <v>0</v>
      </c>
      <c r="AD36" s="61">
        <f t="shared" si="5"/>
        <v>0</v>
      </c>
    </row>
    <row r="37" spans="1:30">
      <c r="A37" s="10" t="s">
        <v>14</v>
      </c>
      <c r="B37" s="53">
        <f>IF('入力(風力)'!$E$13=B$2,B23*'入力(風力)'!$E$15/1000,0)</f>
        <v>0</v>
      </c>
      <c r="C37" s="53">
        <f>IF('入力(風力)'!$E$13=C$2,C23*'入力(風力)'!$E$15/1000,0)</f>
        <v>0</v>
      </c>
      <c r="D37" s="53">
        <f>IF('入力(風力)'!$E$13=D$2,D23*'入力(風力)'!$E$15/1000,0)</f>
        <v>0</v>
      </c>
      <c r="E37" s="53">
        <f>IF('入力(風力)'!$E$13=E$2,E23*'入力(風力)'!$E$15/1000,0)</f>
        <v>0</v>
      </c>
      <c r="F37" s="53">
        <f>IF('入力(風力)'!$E$13=F$2,F23*'入力(風力)'!$E$15/1000,0)</f>
        <v>0</v>
      </c>
      <c r="G37" s="53">
        <f>IF('入力(風力)'!$E$13=G$2,G23*'入力(風力)'!$E$15/1000,0)</f>
        <v>0</v>
      </c>
      <c r="H37" s="53">
        <f>IF('入力(風力)'!$E$13=H$2,H23*'入力(風力)'!$E$15/1000,0)</f>
        <v>0</v>
      </c>
      <c r="I37" s="53">
        <f>IF('入力(風力)'!$E$13=I$2,I23*'入力(風力)'!$E$15/1000,0)</f>
        <v>0</v>
      </c>
      <c r="J37" s="54">
        <f>IF('入力(風力)'!$E$13=J$2,J23*'入力(風力)'!$E$15/1000,0)</f>
        <v>0</v>
      </c>
      <c r="K37" s="55">
        <f t="shared" si="1"/>
        <v>0</v>
      </c>
      <c r="L37" s="56">
        <f t="shared" si="2"/>
        <v>0</v>
      </c>
      <c r="N37" s="61">
        <f t="shared" si="0"/>
        <v>0</v>
      </c>
      <c r="Q37" s="10" t="s">
        <v>14</v>
      </c>
      <c r="R37" s="30">
        <f>IF('入力(風力)'!$E$13=B$2,B23*'入力(風力)'!$H$23/1000,0)</f>
        <v>0</v>
      </c>
      <c r="S37" s="30">
        <f>IF('入力(風力)'!$E$13=C$2,C23*'入力(風力)'!$H$23/1000,0)</f>
        <v>0</v>
      </c>
      <c r="T37" s="30">
        <f>IF('入力(風力)'!$E$13=D$2,D23*'入力(風力)'!$H$23/1000,0)</f>
        <v>0</v>
      </c>
      <c r="U37" s="30">
        <f>IF('入力(風力)'!$E$13=E$2,E23*'入力(風力)'!$H$23/1000,0)</f>
        <v>0</v>
      </c>
      <c r="V37" s="30">
        <f>IF('入力(風力)'!$E$13=F$2,F23*'入力(風力)'!$H$23/1000,0)</f>
        <v>0</v>
      </c>
      <c r="W37" s="30">
        <f>IF('入力(風力)'!$E$13=G$2,G23*'入力(風力)'!$H$23/1000,0)</f>
        <v>0</v>
      </c>
      <c r="X37" s="30">
        <f>IF('入力(風力)'!$E$13=H$2,H23*'入力(風力)'!$H$23/1000,0)</f>
        <v>0</v>
      </c>
      <c r="Y37" s="30">
        <f>IF('入力(風力)'!$E$13=I$2,I23*'入力(風力)'!$H$23/1000,0)</f>
        <v>0</v>
      </c>
      <c r="Z37" s="31">
        <f>IF('入力(風力)'!$E$13=J$2,J23*'入力(風力)'!$H$23/1000,0)</f>
        <v>0</v>
      </c>
      <c r="AA37" s="32">
        <f t="shared" si="3"/>
        <v>0</v>
      </c>
      <c r="AB37" s="33">
        <f t="shared" si="4"/>
        <v>0</v>
      </c>
      <c r="AD37" s="61">
        <f t="shared" si="5"/>
        <v>0</v>
      </c>
    </row>
    <row r="38" spans="1:30">
      <c r="A38" s="10" t="s">
        <v>15</v>
      </c>
      <c r="B38" s="53">
        <f>IF('入力(風力)'!$E$13=B$2,B24*'入力(風力)'!$E$15/1000,0)</f>
        <v>0</v>
      </c>
      <c r="C38" s="53">
        <f>IF('入力(風力)'!$E$13=C$2,C24*'入力(風力)'!$E$15/1000,0)</f>
        <v>0</v>
      </c>
      <c r="D38" s="53">
        <f>IF('入力(風力)'!$E$13=D$2,D24*'入力(風力)'!$E$15/1000,0)</f>
        <v>0</v>
      </c>
      <c r="E38" s="53">
        <f>IF('入力(風力)'!$E$13=E$2,E24*'入力(風力)'!$E$15/1000,0)</f>
        <v>0</v>
      </c>
      <c r="F38" s="53">
        <f>IF('入力(風力)'!$E$13=F$2,F24*'入力(風力)'!$E$15/1000,0)</f>
        <v>0</v>
      </c>
      <c r="G38" s="53">
        <f>IF('入力(風力)'!$E$13=G$2,G24*'入力(風力)'!$E$15/1000,0)</f>
        <v>0</v>
      </c>
      <c r="H38" s="53">
        <f>IF('入力(風力)'!$E$13=H$2,H24*'入力(風力)'!$E$15/1000,0)</f>
        <v>0</v>
      </c>
      <c r="I38" s="53">
        <f>IF('入力(風力)'!$E$13=I$2,I24*'入力(風力)'!$E$15/1000,0)</f>
        <v>0</v>
      </c>
      <c r="J38" s="54">
        <f>IF('入力(風力)'!$E$13=J$2,J24*'入力(風力)'!$E$15/1000,0)</f>
        <v>0</v>
      </c>
      <c r="K38" s="55">
        <f t="shared" si="1"/>
        <v>0</v>
      </c>
      <c r="L38" s="56">
        <f t="shared" si="2"/>
        <v>0</v>
      </c>
      <c r="N38" s="61">
        <f t="shared" si="0"/>
        <v>0</v>
      </c>
      <c r="Q38" s="10" t="s">
        <v>15</v>
      </c>
      <c r="R38" s="30">
        <f>IF('入力(風力)'!$E$13=B$2,B24*'入力(風力)'!$I$23/1000,0)</f>
        <v>0</v>
      </c>
      <c r="S38" s="30">
        <f>IF('入力(風力)'!$E$13=C$2,C24*'入力(風力)'!$I$23/1000,0)</f>
        <v>0</v>
      </c>
      <c r="T38" s="30">
        <f>IF('入力(風力)'!$E$13=D$2,D24*'入力(風力)'!$I$23/1000,0)</f>
        <v>0</v>
      </c>
      <c r="U38" s="30">
        <f>IF('入力(風力)'!$E$13=E$2,E24*'入力(風力)'!$I$23/1000,0)</f>
        <v>0</v>
      </c>
      <c r="V38" s="30">
        <f>IF('入力(風力)'!$E$13=F$2,F24*'入力(風力)'!$I$23/1000,0)</f>
        <v>0</v>
      </c>
      <c r="W38" s="30">
        <f>IF('入力(風力)'!$E$13=G$2,G24*'入力(風力)'!$I$23/1000,0)</f>
        <v>0</v>
      </c>
      <c r="X38" s="30">
        <f>IF('入力(風力)'!$E$13=H$2,H24*'入力(風力)'!$I$23/1000,0)</f>
        <v>0</v>
      </c>
      <c r="Y38" s="30">
        <f>IF('入力(風力)'!$E$13=I$2,I24*'入力(風力)'!$I$23/1000,0)</f>
        <v>0</v>
      </c>
      <c r="Z38" s="31">
        <f>IF('入力(風力)'!$E$13=J$2,J24*'入力(風力)'!$I$23/1000,0)</f>
        <v>0</v>
      </c>
      <c r="AA38" s="32">
        <f t="shared" si="3"/>
        <v>0</v>
      </c>
      <c r="AB38" s="33">
        <f t="shared" si="4"/>
        <v>0</v>
      </c>
      <c r="AD38" s="61">
        <f t="shared" si="5"/>
        <v>0</v>
      </c>
    </row>
    <row r="39" spans="1:30">
      <c r="A39" s="10" t="s">
        <v>16</v>
      </c>
      <c r="B39" s="53">
        <f>IF('入力(風力)'!$E$13=B$2,B25*'入力(風力)'!$E$15/1000,0)</f>
        <v>0</v>
      </c>
      <c r="C39" s="53">
        <f>IF('入力(風力)'!$E$13=C$2,C25*'入力(風力)'!$E$15/1000,0)</f>
        <v>0</v>
      </c>
      <c r="D39" s="53">
        <f>IF('入力(風力)'!$E$13=D$2,D25*'入力(風力)'!$E$15/1000,0)</f>
        <v>0</v>
      </c>
      <c r="E39" s="53">
        <f>IF('入力(風力)'!$E$13=E$2,E25*'入力(風力)'!$E$15/1000,0)</f>
        <v>0</v>
      </c>
      <c r="F39" s="53">
        <f>IF('入力(風力)'!$E$13=F$2,F25*'入力(風力)'!$E$15/1000,0)</f>
        <v>0</v>
      </c>
      <c r="G39" s="53">
        <f>IF('入力(風力)'!$E$13=G$2,G25*'入力(風力)'!$E$15/1000,0)</f>
        <v>0</v>
      </c>
      <c r="H39" s="53">
        <f>IF('入力(風力)'!$E$13=H$2,H25*'入力(風力)'!$E$15/1000,0)</f>
        <v>0</v>
      </c>
      <c r="I39" s="53">
        <f>IF('入力(風力)'!$E$13=I$2,I25*'入力(風力)'!$E$15/1000,0)</f>
        <v>0</v>
      </c>
      <c r="J39" s="54">
        <f>IF('入力(風力)'!$E$13=J$2,J25*'入力(風力)'!$E$15/1000,0)</f>
        <v>0</v>
      </c>
      <c r="K39" s="55">
        <f t="shared" si="1"/>
        <v>0</v>
      </c>
      <c r="L39" s="56">
        <f t="shared" si="2"/>
        <v>0</v>
      </c>
      <c r="N39" s="61">
        <f t="shared" si="0"/>
        <v>0</v>
      </c>
      <c r="Q39" s="10" t="s">
        <v>16</v>
      </c>
      <c r="R39" s="30">
        <f>IF('入力(風力)'!$E$13=B$2,B25*'入力(風力)'!$J$23/1000,0)</f>
        <v>0</v>
      </c>
      <c r="S39" s="30">
        <f>IF('入力(風力)'!$E$13=C$2,C25*'入力(風力)'!$J$23/1000,0)</f>
        <v>0</v>
      </c>
      <c r="T39" s="30">
        <f>IF('入力(風力)'!$E$13=D$2,D25*'入力(風力)'!$J$23/1000,0)</f>
        <v>0</v>
      </c>
      <c r="U39" s="30">
        <f>IF('入力(風力)'!$E$13=E$2,E25*'入力(風力)'!$J$23/1000,0)</f>
        <v>0</v>
      </c>
      <c r="V39" s="30">
        <f>IF('入力(風力)'!$E$13=F$2,F25*'入力(風力)'!$J$23/1000,0)</f>
        <v>0</v>
      </c>
      <c r="W39" s="30">
        <f>IF('入力(風力)'!$E$13=G$2,G25*'入力(風力)'!$J$23/1000,0)</f>
        <v>0</v>
      </c>
      <c r="X39" s="30">
        <f>IF('入力(風力)'!$E$13=H$2,H25*'入力(風力)'!$J$23/1000,0)</f>
        <v>0</v>
      </c>
      <c r="Y39" s="30">
        <f>IF('入力(風力)'!$E$13=I$2,I25*'入力(風力)'!$J$23/1000,0)</f>
        <v>0</v>
      </c>
      <c r="Z39" s="31">
        <f>IF('入力(風力)'!$E$13=J$2,J25*'入力(風力)'!$J$23/1000,0)</f>
        <v>0</v>
      </c>
      <c r="AA39" s="32">
        <f t="shared" si="3"/>
        <v>0</v>
      </c>
      <c r="AB39" s="33">
        <f t="shared" si="4"/>
        <v>0</v>
      </c>
      <c r="AD39" s="61">
        <f t="shared" si="5"/>
        <v>0</v>
      </c>
    </row>
    <row r="40" spans="1:30">
      <c r="A40" s="10" t="s">
        <v>17</v>
      </c>
      <c r="B40" s="53">
        <f>IF('入力(風力)'!$E$13=B$2,B26*'入力(風力)'!$E$15/1000,0)</f>
        <v>0</v>
      </c>
      <c r="C40" s="53">
        <f>IF('入力(風力)'!$E$13=C$2,C26*'入力(風力)'!$E$15/1000,0)</f>
        <v>0</v>
      </c>
      <c r="D40" s="53">
        <f>IF('入力(風力)'!$E$13=D$2,D26*'入力(風力)'!$E$15/1000,0)</f>
        <v>0</v>
      </c>
      <c r="E40" s="53">
        <f>IF('入力(風力)'!$E$13=E$2,E26*'入力(風力)'!$E$15/1000,0)</f>
        <v>0</v>
      </c>
      <c r="F40" s="53">
        <f>IF('入力(風力)'!$E$13=F$2,F26*'入力(風力)'!$E$15/1000,0)</f>
        <v>0</v>
      </c>
      <c r="G40" s="53">
        <f>IF('入力(風力)'!$E$13=G$2,G26*'入力(風力)'!$E$15/1000,0)</f>
        <v>0</v>
      </c>
      <c r="H40" s="53">
        <f>IF('入力(風力)'!$E$13=H$2,H26*'入力(風力)'!$E$15/1000,0)</f>
        <v>0</v>
      </c>
      <c r="I40" s="53">
        <f>IF('入力(風力)'!$E$13=I$2,I26*'入力(風力)'!$E$15/1000,0)</f>
        <v>0</v>
      </c>
      <c r="J40" s="54">
        <f>IF('入力(風力)'!$E$13=J$2,J26*'入力(風力)'!$E$15/1000,0)</f>
        <v>0</v>
      </c>
      <c r="K40" s="55">
        <f t="shared" si="1"/>
        <v>0</v>
      </c>
      <c r="L40" s="56">
        <f t="shared" si="2"/>
        <v>0</v>
      </c>
      <c r="N40" s="61">
        <f t="shared" si="0"/>
        <v>0</v>
      </c>
      <c r="Q40" s="10" t="s">
        <v>17</v>
      </c>
      <c r="R40" s="30">
        <f>IF('入力(風力)'!$E$13=B$2,B26*'入力(風力)'!$K$23/1000,0)</f>
        <v>0</v>
      </c>
      <c r="S40" s="30">
        <f>IF('入力(風力)'!$E$13=C$2,C26*'入力(風力)'!$K$23/1000,0)</f>
        <v>0</v>
      </c>
      <c r="T40" s="30">
        <f>IF('入力(風力)'!$E$13=D$2,D26*'入力(風力)'!$K$23/1000,0)</f>
        <v>0</v>
      </c>
      <c r="U40" s="30">
        <f>IF('入力(風力)'!$E$13=E$2,E26*'入力(風力)'!$K$23/1000,0)</f>
        <v>0</v>
      </c>
      <c r="V40" s="30">
        <f>IF('入力(風力)'!$E$13=F$2,F26*'入力(風力)'!$K$23/1000,0)</f>
        <v>0</v>
      </c>
      <c r="W40" s="30">
        <f>IF('入力(風力)'!$E$13=G$2,G26*'入力(風力)'!$K$23/1000,0)</f>
        <v>0</v>
      </c>
      <c r="X40" s="30">
        <f>IF('入力(風力)'!$E$13=H$2,H26*'入力(風力)'!$K$23/1000,0)</f>
        <v>0</v>
      </c>
      <c r="Y40" s="30">
        <f>IF('入力(風力)'!$E$13=I$2,I26*'入力(風力)'!$K$23/1000,0)</f>
        <v>0</v>
      </c>
      <c r="Z40" s="31">
        <f>IF('入力(風力)'!$E$13=J$2,J26*'入力(風力)'!$K$23/1000,0)</f>
        <v>0</v>
      </c>
      <c r="AA40" s="32">
        <f t="shared" si="3"/>
        <v>0</v>
      </c>
      <c r="AB40" s="33">
        <f t="shared" si="4"/>
        <v>0</v>
      </c>
      <c r="AD40" s="61">
        <f t="shared" si="5"/>
        <v>0</v>
      </c>
    </row>
    <row r="41" spans="1:30">
      <c r="A41" s="10" t="s">
        <v>18</v>
      </c>
      <c r="B41" s="53">
        <f>IF('入力(風力)'!$E$13=B$2,B27*'入力(風力)'!$E$15/1000,0)</f>
        <v>0</v>
      </c>
      <c r="C41" s="53">
        <f>IF('入力(風力)'!$E$13=C$2,C27*'入力(風力)'!$E$15/1000,0)</f>
        <v>0</v>
      </c>
      <c r="D41" s="53">
        <f>IF('入力(風力)'!$E$13=D$2,D27*'入力(風力)'!$E$15/1000,0)</f>
        <v>0</v>
      </c>
      <c r="E41" s="53">
        <f>IF('入力(風力)'!$E$13=E$2,E27*'入力(風力)'!$E$15/1000,0)</f>
        <v>0</v>
      </c>
      <c r="F41" s="53">
        <f>IF('入力(風力)'!$E$13=F$2,F27*'入力(風力)'!$E$15/1000,0)</f>
        <v>0</v>
      </c>
      <c r="G41" s="53">
        <f>IF('入力(風力)'!$E$13=G$2,G27*'入力(風力)'!$E$15/1000,0)</f>
        <v>0</v>
      </c>
      <c r="H41" s="53">
        <f>IF('入力(風力)'!$E$13=H$2,H27*'入力(風力)'!$E$15/1000,0)</f>
        <v>0</v>
      </c>
      <c r="I41" s="53">
        <f>IF('入力(風力)'!$E$13=I$2,I27*'入力(風力)'!$E$15/1000,0)</f>
        <v>0</v>
      </c>
      <c r="J41" s="54">
        <f>IF('入力(風力)'!$E$13=J$2,J27*'入力(風力)'!$E$15/1000,0)</f>
        <v>0</v>
      </c>
      <c r="K41" s="55">
        <f t="shared" si="1"/>
        <v>0</v>
      </c>
      <c r="L41" s="56">
        <f t="shared" si="2"/>
        <v>0</v>
      </c>
      <c r="N41" s="61">
        <f t="shared" si="0"/>
        <v>0</v>
      </c>
      <c r="Q41" s="10" t="s">
        <v>18</v>
      </c>
      <c r="R41" s="30">
        <f>IF('入力(風力)'!$E$13=B$2,B27*'入力(風力)'!$L$23/1000,0)</f>
        <v>0</v>
      </c>
      <c r="S41" s="30">
        <f>IF('入力(風力)'!$E$13=C$2,C27*'入力(風力)'!$L$23/1000,0)</f>
        <v>0</v>
      </c>
      <c r="T41" s="30">
        <f>IF('入力(風力)'!$E$13=D$2,D27*'入力(風力)'!$L$23/1000,0)</f>
        <v>0</v>
      </c>
      <c r="U41" s="30">
        <f>IF('入力(風力)'!$E$13=E$2,E27*'入力(風力)'!$L$23/1000,0)</f>
        <v>0</v>
      </c>
      <c r="V41" s="30">
        <f>IF('入力(風力)'!$E$13=F$2,F27*'入力(風力)'!$L$23/1000,0)</f>
        <v>0</v>
      </c>
      <c r="W41" s="30">
        <f>IF('入力(風力)'!$E$13=G$2,G27*'入力(風力)'!$L$23/1000,0)</f>
        <v>0</v>
      </c>
      <c r="X41" s="30">
        <f>IF('入力(風力)'!$E$13=H$2,H27*'入力(風力)'!$L$23/1000,0)</f>
        <v>0</v>
      </c>
      <c r="Y41" s="30">
        <f>IF('入力(風力)'!$E$13=I$2,I27*'入力(風力)'!$L$23/1000,0)</f>
        <v>0</v>
      </c>
      <c r="Z41" s="31">
        <f>IF('入力(風力)'!$E$13=J$2,J27*'入力(風力)'!$L$23/1000,0)</f>
        <v>0</v>
      </c>
      <c r="AA41" s="32">
        <f t="shared" si="3"/>
        <v>0</v>
      </c>
      <c r="AB41" s="33">
        <f t="shared" si="4"/>
        <v>0</v>
      </c>
      <c r="AD41" s="61">
        <f t="shared" si="5"/>
        <v>0</v>
      </c>
    </row>
    <row r="42" spans="1:30">
      <c r="A42" s="10" t="s">
        <v>19</v>
      </c>
      <c r="B42" s="53">
        <f>IF('入力(風力)'!$E$13=B$2,B28*'入力(風力)'!$E$15/1000,0)</f>
        <v>0</v>
      </c>
      <c r="C42" s="53">
        <f>IF('入力(風力)'!$E$13=C$2,C28*'入力(風力)'!$E$15/1000,0)</f>
        <v>0</v>
      </c>
      <c r="D42" s="53">
        <f>IF('入力(風力)'!$E$13=D$2,D28*'入力(風力)'!$E$15/1000,0)</f>
        <v>0</v>
      </c>
      <c r="E42" s="53">
        <f>IF('入力(風力)'!$E$13=E$2,E28*'入力(風力)'!$E$15/1000,0)</f>
        <v>0</v>
      </c>
      <c r="F42" s="53">
        <f>IF('入力(風力)'!$E$13=F$2,F28*'入力(風力)'!$E$15/1000,0)</f>
        <v>0</v>
      </c>
      <c r="G42" s="53">
        <f>IF('入力(風力)'!$E$13=G$2,G28*'入力(風力)'!$E$15/1000,0)</f>
        <v>0</v>
      </c>
      <c r="H42" s="53">
        <f>IF('入力(風力)'!$E$13=H$2,H28*'入力(風力)'!$E$15/1000,0)</f>
        <v>0</v>
      </c>
      <c r="I42" s="53">
        <f>IF('入力(風力)'!$E$13=I$2,I28*'入力(風力)'!$E$15/1000,0)</f>
        <v>0</v>
      </c>
      <c r="J42" s="54">
        <f>IF('入力(風力)'!$E$13=J$2,J28*'入力(風力)'!$E$15/1000,0)</f>
        <v>0</v>
      </c>
      <c r="K42" s="55">
        <f t="shared" si="1"/>
        <v>0</v>
      </c>
      <c r="L42" s="56">
        <f t="shared" si="2"/>
        <v>0</v>
      </c>
      <c r="N42" s="61">
        <f t="shared" si="0"/>
        <v>0</v>
      </c>
      <c r="Q42" s="10" t="s">
        <v>19</v>
      </c>
      <c r="R42" s="30">
        <f>IF('入力(風力)'!$E$13=B$2,B28*'入力(風力)'!$M$23/1000,0)</f>
        <v>0</v>
      </c>
      <c r="S42" s="30">
        <f>IF('入力(風力)'!$E$13=C$2,C28*'入力(風力)'!$M$23/1000,0)</f>
        <v>0</v>
      </c>
      <c r="T42" s="30">
        <f>IF('入力(風力)'!$E$13=D$2,D28*'入力(風力)'!$M$23/1000,0)</f>
        <v>0</v>
      </c>
      <c r="U42" s="30">
        <f>IF('入力(風力)'!$E$13=E$2,E28*'入力(風力)'!$M$23/1000,0)</f>
        <v>0</v>
      </c>
      <c r="V42" s="30">
        <f>IF('入力(風力)'!$E$13=F$2,F28*'入力(風力)'!$M$23/1000,0)</f>
        <v>0</v>
      </c>
      <c r="W42" s="30">
        <f>IF('入力(風力)'!$E$13=G$2,G28*'入力(風力)'!$M$23/1000,0)</f>
        <v>0</v>
      </c>
      <c r="X42" s="30">
        <f>IF('入力(風力)'!$E$13=H$2,H28*'入力(風力)'!$M$23/1000,0)</f>
        <v>0</v>
      </c>
      <c r="Y42" s="30">
        <f>IF('入力(風力)'!$E$13=I$2,I28*'入力(風力)'!$M$23/1000,0)</f>
        <v>0</v>
      </c>
      <c r="Z42" s="31">
        <f>IF('入力(風力)'!$E$13=J$2,J28*'入力(風力)'!$M$23/1000,0)</f>
        <v>0</v>
      </c>
      <c r="AA42" s="32">
        <f t="shared" si="3"/>
        <v>0</v>
      </c>
      <c r="AB42" s="33">
        <f t="shared" si="4"/>
        <v>0</v>
      </c>
      <c r="AD42" s="61">
        <f t="shared" si="5"/>
        <v>0</v>
      </c>
    </row>
    <row r="43" spans="1:30">
      <c r="A43" s="10" t="s">
        <v>20</v>
      </c>
      <c r="B43" s="53">
        <f>IF('入力(風力)'!$E$13=B$2,B29*'入力(風力)'!$E$15/1000,0)</f>
        <v>0</v>
      </c>
      <c r="C43" s="53">
        <f>IF('入力(風力)'!$E$13=C$2,C29*'入力(風力)'!$E$15/1000,0)</f>
        <v>0</v>
      </c>
      <c r="D43" s="53">
        <f>IF('入力(風力)'!$E$13=D$2,D29*'入力(風力)'!$E$15/1000,0)</f>
        <v>0</v>
      </c>
      <c r="E43" s="53">
        <f>IF('入力(風力)'!$E$13=E$2,E29*'入力(風力)'!$E$15/1000,0)</f>
        <v>0</v>
      </c>
      <c r="F43" s="53">
        <f>IF('入力(風力)'!$E$13=F$2,F29*'入力(風力)'!$E$15/1000,0)</f>
        <v>0</v>
      </c>
      <c r="G43" s="53">
        <f>IF('入力(風力)'!$E$13=G$2,G29*'入力(風力)'!$E$15/1000,0)</f>
        <v>0</v>
      </c>
      <c r="H43" s="53">
        <f>IF('入力(風力)'!$E$13=H$2,H29*'入力(風力)'!$E$15/1000,0)</f>
        <v>0</v>
      </c>
      <c r="I43" s="53">
        <f>IF('入力(風力)'!$E$13=I$2,I29*'入力(風力)'!$E$15/1000,0)</f>
        <v>0</v>
      </c>
      <c r="J43" s="54">
        <f>IF('入力(風力)'!$E$13=J$2,J29*'入力(風力)'!$E$15/1000,0)</f>
        <v>0</v>
      </c>
      <c r="K43" s="55">
        <f t="shared" si="1"/>
        <v>0</v>
      </c>
      <c r="L43" s="56">
        <f t="shared" si="2"/>
        <v>0</v>
      </c>
      <c r="N43" s="61">
        <f t="shared" si="0"/>
        <v>0</v>
      </c>
      <c r="Q43" s="10" t="s">
        <v>20</v>
      </c>
      <c r="R43" s="30">
        <f>IF('入力(風力)'!$E$13=B$2,B29*'入力(風力)'!$N$23/1000,0)</f>
        <v>0</v>
      </c>
      <c r="S43" s="30">
        <f>IF('入力(風力)'!$E$13=C$2,C29*'入力(風力)'!$N$23/1000,0)</f>
        <v>0</v>
      </c>
      <c r="T43" s="30">
        <f>IF('入力(風力)'!$E$13=D$2,D29*'入力(風力)'!$N$23/1000,0)</f>
        <v>0</v>
      </c>
      <c r="U43" s="30">
        <f>IF('入力(風力)'!$E$13=E$2,E29*'入力(風力)'!$N$23/1000,0)</f>
        <v>0</v>
      </c>
      <c r="V43" s="30">
        <f>IF('入力(風力)'!$E$13=F$2,F29*'入力(風力)'!$N$23/1000,0)</f>
        <v>0</v>
      </c>
      <c r="W43" s="30">
        <f>IF('入力(風力)'!$E$13=G$2,G29*'入力(風力)'!$N$23/1000,0)</f>
        <v>0</v>
      </c>
      <c r="X43" s="30">
        <f>IF('入力(風力)'!$E$13=H$2,H29*'入力(風力)'!$N$23/1000,0)</f>
        <v>0</v>
      </c>
      <c r="Y43" s="30">
        <f>IF('入力(風力)'!$E$13=I$2,I29*'入力(風力)'!$N$23/1000,0)</f>
        <v>0</v>
      </c>
      <c r="Z43" s="31">
        <f>IF('入力(風力)'!$E$13=J$2,J29*'入力(風力)'!$N$23/1000,0)</f>
        <v>0</v>
      </c>
      <c r="AA43" s="32">
        <f t="shared" si="3"/>
        <v>0</v>
      </c>
      <c r="AB43" s="33">
        <f t="shared" si="4"/>
        <v>0</v>
      </c>
      <c r="AD43" s="61">
        <f t="shared" si="5"/>
        <v>0</v>
      </c>
    </row>
    <row r="44" spans="1:30">
      <c r="A44" s="10" t="s">
        <v>21</v>
      </c>
      <c r="B44" s="53">
        <f>IF('入力(風力)'!$E$13=B$2,B30*'入力(風力)'!$E$15/1000,0)</f>
        <v>0</v>
      </c>
      <c r="C44" s="53">
        <f>IF('入力(風力)'!$E$13=C$2,C30*'入力(風力)'!$E$15/1000,0)</f>
        <v>0</v>
      </c>
      <c r="D44" s="53">
        <f>IF('入力(風力)'!$E$13=D$2,D30*'入力(風力)'!$E$15/1000,0)</f>
        <v>0</v>
      </c>
      <c r="E44" s="53">
        <f>IF('入力(風力)'!$E$13=E$2,E30*'入力(風力)'!$E$15/1000,0)</f>
        <v>0</v>
      </c>
      <c r="F44" s="53">
        <f>IF('入力(風力)'!$E$13=F$2,F30*'入力(風力)'!$E$15/1000,0)</f>
        <v>0</v>
      </c>
      <c r="G44" s="53">
        <f>IF('入力(風力)'!$E$13=G$2,G30*'入力(風力)'!$E$15/1000,0)</f>
        <v>0</v>
      </c>
      <c r="H44" s="53">
        <f>IF('入力(風力)'!$E$13=H$2,H30*'入力(風力)'!$E$15/1000,0)</f>
        <v>0</v>
      </c>
      <c r="I44" s="53">
        <f>IF('入力(風力)'!$E$13=I$2,I30*'入力(風力)'!$E$15/1000,0)</f>
        <v>0</v>
      </c>
      <c r="J44" s="54">
        <f>IF('入力(風力)'!$E$13=J$2,J30*'入力(風力)'!$E$15/1000,0)</f>
        <v>0</v>
      </c>
      <c r="K44" s="55">
        <f t="shared" si="1"/>
        <v>0</v>
      </c>
      <c r="L44" s="56">
        <f t="shared" si="2"/>
        <v>0</v>
      </c>
      <c r="N44" s="61">
        <f t="shared" si="0"/>
        <v>0</v>
      </c>
      <c r="Q44" s="10" t="s">
        <v>21</v>
      </c>
      <c r="R44" s="30">
        <f>IF('入力(風力)'!$E$13=B$2,B30*'入力(風力)'!$O$23/1000,0)</f>
        <v>0</v>
      </c>
      <c r="S44" s="30">
        <f>IF('入力(風力)'!$E$13=C$2,C30*'入力(風力)'!$O$23/1000,0)</f>
        <v>0</v>
      </c>
      <c r="T44" s="30">
        <f>IF('入力(風力)'!$E$13=D$2,D30*'入力(風力)'!$O$23/1000,0)</f>
        <v>0</v>
      </c>
      <c r="U44" s="30">
        <f>IF('入力(風力)'!$E$13=E$2,E30*'入力(風力)'!$O$23/1000,0)</f>
        <v>0</v>
      </c>
      <c r="V44" s="30">
        <f>IF('入力(風力)'!$E$13=F$2,F30*'入力(風力)'!$O$23/1000,0)</f>
        <v>0</v>
      </c>
      <c r="W44" s="30">
        <f>IF('入力(風力)'!$E$13=G$2,G30*'入力(風力)'!$O$23/1000,0)</f>
        <v>0</v>
      </c>
      <c r="X44" s="30">
        <f>IF('入力(風力)'!$E$13=H$2,H30*'入力(風力)'!$O$23/1000,0)</f>
        <v>0</v>
      </c>
      <c r="Y44" s="30">
        <f>IF('入力(風力)'!$E$13=I$2,I30*'入力(風力)'!$O$23/1000,0)</f>
        <v>0</v>
      </c>
      <c r="Z44" s="31">
        <f>IF('入力(風力)'!$E$13=J$2,J30*'入力(風力)'!$O$23/1000,0)</f>
        <v>0</v>
      </c>
      <c r="AA44" s="32">
        <f t="shared" si="3"/>
        <v>0</v>
      </c>
      <c r="AB44" s="33">
        <f t="shared" si="4"/>
        <v>0</v>
      </c>
      <c r="AD44" s="61">
        <f t="shared" si="5"/>
        <v>0</v>
      </c>
    </row>
    <row r="45" spans="1:30">
      <c r="A45" s="10" t="s">
        <v>22</v>
      </c>
      <c r="B45" s="53">
        <f>IF('入力(風力)'!$E$13=B$2,B31*'入力(風力)'!$E$15/1000,0)</f>
        <v>0</v>
      </c>
      <c r="C45" s="53">
        <f>IF('入力(風力)'!$E$13=C$2,C31*'入力(風力)'!$E$15/1000,0)</f>
        <v>0</v>
      </c>
      <c r="D45" s="53">
        <f>IF('入力(風力)'!$E$13=D$2,D31*'入力(風力)'!$E$15/1000,0)</f>
        <v>0</v>
      </c>
      <c r="E45" s="53">
        <f>IF('入力(風力)'!$E$13=E$2,E31*'入力(風力)'!$E$15/1000,0)</f>
        <v>0</v>
      </c>
      <c r="F45" s="53">
        <f>IF('入力(風力)'!$E$13=F$2,F31*'入力(風力)'!$E$15/1000,0)</f>
        <v>0</v>
      </c>
      <c r="G45" s="53">
        <f>IF('入力(風力)'!$E$13=G$2,G31*'入力(風力)'!$E$15/1000,0)</f>
        <v>0</v>
      </c>
      <c r="H45" s="53">
        <f>IF('入力(風力)'!$E$13=H$2,H31*'入力(風力)'!$E$15/1000,0)</f>
        <v>0</v>
      </c>
      <c r="I45" s="53">
        <f>IF('入力(風力)'!$E$13=I$2,I31*'入力(風力)'!$E$15/1000,0)</f>
        <v>0</v>
      </c>
      <c r="J45" s="54">
        <f>IF('入力(風力)'!$E$13=J$2,J31*'入力(風力)'!$E$15/1000,0)</f>
        <v>0</v>
      </c>
      <c r="K45" s="55">
        <f>SUM(B45:J45)</f>
        <v>0</v>
      </c>
      <c r="L45" s="56">
        <f t="shared" si="2"/>
        <v>0</v>
      </c>
      <c r="N45" s="61">
        <f t="shared" si="0"/>
        <v>0</v>
      </c>
      <c r="Q45" s="10" t="s">
        <v>22</v>
      </c>
      <c r="R45" s="30">
        <f>IF('入力(風力)'!$E$13=B$2,B31*'入力(風力)'!$P$23/1000,0)</f>
        <v>0</v>
      </c>
      <c r="S45" s="30">
        <f>IF('入力(風力)'!$E$13=C$2,C31*'入力(風力)'!$P$23/1000,0)</f>
        <v>0</v>
      </c>
      <c r="T45" s="30">
        <f>IF('入力(風力)'!$E$13=D$2,D31*'入力(風力)'!$P$23/1000,0)</f>
        <v>0</v>
      </c>
      <c r="U45" s="30">
        <f>IF('入力(風力)'!$E$13=E$2,E31*'入力(風力)'!$P$23/1000,0)</f>
        <v>0</v>
      </c>
      <c r="V45" s="30">
        <f>IF('入力(風力)'!$E$13=F$2,F31*'入力(風力)'!$P$23/1000,0)</f>
        <v>0</v>
      </c>
      <c r="W45" s="30">
        <f>IF('入力(風力)'!$E$13=G$2,G31*'入力(風力)'!$P$23/1000,0)</f>
        <v>0</v>
      </c>
      <c r="X45" s="30">
        <f>IF('入力(風力)'!$E$13=H$2,H31*'入力(風力)'!$P$23/1000,0)</f>
        <v>0</v>
      </c>
      <c r="Y45" s="30">
        <f>IF('入力(風力)'!$E$13=I$2,I31*'入力(風力)'!$P$23/1000,0)</f>
        <v>0</v>
      </c>
      <c r="Z45" s="31">
        <f>IF('入力(風力)'!$E$13=J$2,J31*'入力(風力)'!$P$23/1000,0)</f>
        <v>0</v>
      </c>
      <c r="AA45" s="32">
        <f>SUM(R45:Z45)</f>
        <v>0</v>
      </c>
      <c r="AB45" s="33">
        <f t="shared" si="4"/>
        <v>0</v>
      </c>
      <c r="AD45" s="61">
        <f>AA45*1000</f>
        <v>0</v>
      </c>
    </row>
    <row r="46" spans="1:30">
      <c r="L46" s="14"/>
      <c r="AB46" s="14"/>
    </row>
    <row r="47" spans="1:30">
      <c r="A47" s="1" t="s">
        <v>113</v>
      </c>
      <c r="K47" s="22" t="s">
        <v>36</v>
      </c>
      <c r="Q47" s="1" t="s">
        <v>113</v>
      </c>
      <c r="AA47" s="22" t="s">
        <v>36</v>
      </c>
    </row>
    <row r="48" spans="1:30">
      <c r="A48" s="10" t="s">
        <v>11</v>
      </c>
      <c r="B48" s="57">
        <f>B4-B34</f>
        <v>4804.4476724655069</v>
      </c>
      <c r="C48" s="57">
        <f t="shared" ref="C48:J48" si="6">C4-C34</f>
        <v>12059.476121833362</v>
      </c>
      <c r="D48" s="57">
        <f t="shared" si="6"/>
        <v>41128.614748559463</v>
      </c>
      <c r="E48" s="57">
        <f t="shared" si="6"/>
        <v>18341.143503528438</v>
      </c>
      <c r="F48" s="57">
        <f t="shared" si="6"/>
        <v>3647.0682073964558</v>
      </c>
      <c r="G48" s="57">
        <f t="shared" si="6"/>
        <v>16926.702293799826</v>
      </c>
      <c r="H48" s="57">
        <f t="shared" si="6"/>
        <v>6857.1574564060029</v>
      </c>
      <c r="I48" s="57">
        <f t="shared" si="6"/>
        <v>4758.7779916317986</v>
      </c>
      <c r="J48" s="58">
        <f t="shared" si="6"/>
        <v>12069.307517284975</v>
      </c>
      <c r="K48" s="52">
        <f>SUM($B48:$J48)</f>
        <v>120592.69551290582</v>
      </c>
      <c r="L48" s="14"/>
      <c r="Q48" s="10" t="s">
        <v>11</v>
      </c>
      <c r="R48" s="57">
        <f>B4-R34</f>
        <v>4804.4476724655069</v>
      </c>
      <c r="S48" s="57">
        <f t="shared" ref="S48:Z48" si="7">C4-S34</f>
        <v>12059.476121833362</v>
      </c>
      <c r="T48" s="57">
        <f t="shared" si="7"/>
        <v>41128.614748559463</v>
      </c>
      <c r="U48" s="57">
        <f t="shared" si="7"/>
        <v>18341.143503528438</v>
      </c>
      <c r="V48" s="57">
        <f t="shared" si="7"/>
        <v>3647.0682073964558</v>
      </c>
      <c r="W48" s="57">
        <f t="shared" si="7"/>
        <v>16926.702293799826</v>
      </c>
      <c r="X48" s="57">
        <f t="shared" si="7"/>
        <v>6857.1574564060029</v>
      </c>
      <c r="Y48" s="57">
        <f t="shared" si="7"/>
        <v>4758.7779916317986</v>
      </c>
      <c r="Z48" s="58">
        <f t="shared" si="7"/>
        <v>12069.307517284975</v>
      </c>
      <c r="AA48" s="52">
        <f>SUM($R48:$Z48)</f>
        <v>120592.69551290582</v>
      </c>
      <c r="AB48" s="14"/>
    </row>
    <row r="49" spans="1:29">
      <c r="A49" s="10" t="s">
        <v>12</v>
      </c>
      <c r="B49" s="57">
        <f t="shared" ref="B49:J49" si="8">B5-B35</f>
        <v>4292.5553329334134</v>
      </c>
      <c r="C49" s="57">
        <f t="shared" si="8"/>
        <v>11202.99060235821</v>
      </c>
      <c r="D49" s="57">
        <f t="shared" si="8"/>
        <v>39797.847965935289</v>
      </c>
      <c r="E49" s="57">
        <f t="shared" si="8"/>
        <v>18382.488190120381</v>
      </c>
      <c r="F49" s="57">
        <f t="shared" si="8"/>
        <v>3357.3020271874166</v>
      </c>
      <c r="G49" s="57">
        <f t="shared" si="8"/>
        <v>17493.2757154192</v>
      </c>
      <c r="H49" s="57">
        <f t="shared" si="8"/>
        <v>6916.976117915975</v>
      </c>
      <c r="I49" s="57">
        <f t="shared" si="8"/>
        <v>4877.0111715481171</v>
      </c>
      <c r="J49" s="58">
        <f t="shared" si="8"/>
        <v>13311.420374224646</v>
      </c>
      <c r="K49" s="52">
        <f t="shared" ref="K49:K59" si="9">SUM($B49:$J49)</f>
        <v>119631.86749764264</v>
      </c>
      <c r="L49" s="14"/>
      <c r="Q49" s="10" t="s">
        <v>12</v>
      </c>
      <c r="R49" s="57">
        <f t="shared" ref="R49:Z49" si="10">B5-R35</f>
        <v>4292.5553329334134</v>
      </c>
      <c r="S49" s="57">
        <f t="shared" si="10"/>
        <v>11202.99060235821</v>
      </c>
      <c r="T49" s="57">
        <f t="shared" si="10"/>
        <v>39797.847965935289</v>
      </c>
      <c r="U49" s="57">
        <f t="shared" si="10"/>
        <v>18382.488190120381</v>
      </c>
      <c r="V49" s="57">
        <f t="shared" si="10"/>
        <v>3357.3020271874166</v>
      </c>
      <c r="W49" s="57">
        <f t="shared" si="10"/>
        <v>17493.2757154192</v>
      </c>
      <c r="X49" s="57">
        <f t="shared" si="10"/>
        <v>6916.976117915975</v>
      </c>
      <c r="Y49" s="57">
        <f t="shared" si="10"/>
        <v>4877.0111715481171</v>
      </c>
      <c r="Z49" s="58">
        <f t="shared" si="10"/>
        <v>13311.420374224646</v>
      </c>
      <c r="AA49" s="52">
        <f t="shared" ref="AA49:AA57" si="11">SUM($R49:$Z49)</f>
        <v>119631.86749764264</v>
      </c>
      <c r="AB49" s="14"/>
    </row>
    <row r="50" spans="1:29">
      <c r="A50" s="10" t="s">
        <v>13</v>
      </c>
      <c r="B50" s="57">
        <f t="shared" ref="B50:J50" si="12">B6-B36</f>
        <v>4365.678524295141</v>
      </c>
      <c r="C50" s="57">
        <f t="shared" si="12"/>
        <v>12233.177325783252</v>
      </c>
      <c r="D50" s="57">
        <f t="shared" si="12"/>
        <v>46365.679728546813</v>
      </c>
      <c r="E50" s="57">
        <f t="shared" si="12"/>
        <v>20698.400639269406</v>
      </c>
      <c r="F50" s="57">
        <f t="shared" si="12"/>
        <v>3901.8772624078524</v>
      </c>
      <c r="G50" s="57">
        <f t="shared" si="12"/>
        <v>20256.772614576643</v>
      </c>
      <c r="H50" s="57">
        <f t="shared" si="12"/>
        <v>8000.7066286022919</v>
      </c>
      <c r="I50" s="57">
        <f t="shared" si="12"/>
        <v>5675.0626359832631</v>
      </c>
      <c r="J50" s="58">
        <f t="shared" si="12"/>
        <v>14990.725527952272</v>
      </c>
      <c r="K50" s="52">
        <f t="shared" si="9"/>
        <v>136488.08088741693</v>
      </c>
      <c r="L50" s="14"/>
      <c r="Q50" s="10" t="s">
        <v>13</v>
      </c>
      <c r="R50" s="57">
        <f t="shared" ref="R50:Z50" si="13">B6-R36</f>
        <v>4365.678524295141</v>
      </c>
      <c r="S50" s="57">
        <f t="shared" si="13"/>
        <v>12233.177325783252</v>
      </c>
      <c r="T50" s="57">
        <f t="shared" si="13"/>
        <v>46365.679728546813</v>
      </c>
      <c r="U50" s="57">
        <f t="shared" si="13"/>
        <v>20698.400639269406</v>
      </c>
      <c r="V50" s="57">
        <f t="shared" si="13"/>
        <v>3901.8772624078524</v>
      </c>
      <c r="W50" s="57">
        <f t="shared" si="13"/>
        <v>20256.772614576643</v>
      </c>
      <c r="X50" s="57">
        <f t="shared" si="13"/>
        <v>8000.7066286022919</v>
      </c>
      <c r="Y50" s="57">
        <f t="shared" si="13"/>
        <v>5675.0626359832631</v>
      </c>
      <c r="Z50" s="58">
        <f t="shared" si="13"/>
        <v>14990.725527952272</v>
      </c>
      <c r="AA50" s="52">
        <f t="shared" si="11"/>
        <v>136488.08088741693</v>
      </c>
      <c r="AB50" s="14"/>
    </row>
    <row r="51" spans="1:29">
      <c r="A51" s="10" t="s">
        <v>14</v>
      </c>
      <c r="B51" s="57">
        <f t="shared" ref="B51:J51" si="14">B7-B37</f>
        <v>4950.0428698153919</v>
      </c>
      <c r="C51" s="57">
        <f t="shared" si="14"/>
        <v>14637.879024670978</v>
      </c>
      <c r="D51" s="57">
        <f t="shared" si="14"/>
        <v>59757.342310054177</v>
      </c>
      <c r="E51" s="57">
        <f t="shared" si="14"/>
        <v>24906.309999999998</v>
      </c>
      <c r="F51" s="57">
        <f t="shared" si="14"/>
        <v>4755.7579999999998</v>
      </c>
      <c r="G51" s="57">
        <f t="shared" si="14"/>
        <v>26215.64</v>
      </c>
      <c r="H51" s="57">
        <f t="shared" si="14"/>
        <v>10037.09</v>
      </c>
      <c r="I51" s="57">
        <f t="shared" si="14"/>
        <v>7064.2699999999995</v>
      </c>
      <c r="J51" s="58">
        <f t="shared" si="14"/>
        <v>19013.662</v>
      </c>
      <c r="K51" s="52">
        <f t="shared" si="9"/>
        <v>171337.99420454056</v>
      </c>
      <c r="L51" s="14"/>
      <c r="Q51" s="10" t="s">
        <v>14</v>
      </c>
      <c r="R51" s="57">
        <f t="shared" ref="R51:Z51" si="15">B7-R37</f>
        <v>4950.0428698153919</v>
      </c>
      <c r="S51" s="57">
        <f t="shared" si="15"/>
        <v>14637.879024670978</v>
      </c>
      <c r="T51" s="57">
        <f t="shared" si="15"/>
        <v>59757.342310054177</v>
      </c>
      <c r="U51" s="57">
        <f t="shared" si="15"/>
        <v>24906.309999999998</v>
      </c>
      <c r="V51" s="57">
        <f t="shared" si="15"/>
        <v>4755.7579999999998</v>
      </c>
      <c r="W51" s="57">
        <f t="shared" si="15"/>
        <v>26215.64</v>
      </c>
      <c r="X51" s="57">
        <f t="shared" si="15"/>
        <v>10037.09</v>
      </c>
      <c r="Y51" s="57">
        <f t="shared" si="15"/>
        <v>7064.2699999999995</v>
      </c>
      <c r="Z51" s="58">
        <f t="shared" si="15"/>
        <v>19013.662</v>
      </c>
      <c r="AA51" s="52">
        <f t="shared" si="11"/>
        <v>171337.99420454056</v>
      </c>
      <c r="AB51" s="14"/>
    </row>
    <row r="52" spans="1:29">
      <c r="A52" s="10" t="s">
        <v>15</v>
      </c>
      <c r="B52" s="57">
        <f t="shared" ref="B52:J52" si="16">B8-B38</f>
        <v>5071.63</v>
      </c>
      <c r="C52" s="57">
        <f t="shared" si="16"/>
        <v>14904.878000000001</v>
      </c>
      <c r="D52" s="57">
        <f t="shared" si="16"/>
        <v>59756.894</v>
      </c>
      <c r="E52" s="57">
        <f t="shared" si="16"/>
        <v>24906.309999999998</v>
      </c>
      <c r="F52" s="57">
        <f t="shared" si="16"/>
        <v>4755.7579999999998</v>
      </c>
      <c r="G52" s="57">
        <f t="shared" si="16"/>
        <v>26215.64</v>
      </c>
      <c r="H52" s="57">
        <f t="shared" si="16"/>
        <v>10037.09</v>
      </c>
      <c r="I52" s="57">
        <f t="shared" si="16"/>
        <v>7064.2699999999995</v>
      </c>
      <c r="J52" s="58">
        <f t="shared" si="16"/>
        <v>19013.662</v>
      </c>
      <c r="K52" s="52">
        <f t="shared" si="9"/>
        <v>171726.13199999998</v>
      </c>
      <c r="L52" s="14"/>
      <c r="Q52" s="10" t="s">
        <v>15</v>
      </c>
      <c r="R52" s="57">
        <f t="shared" ref="R52:Z52" si="17">B8-R38</f>
        <v>5071.63</v>
      </c>
      <c r="S52" s="57">
        <f t="shared" si="17"/>
        <v>14904.878000000001</v>
      </c>
      <c r="T52" s="57">
        <f t="shared" si="17"/>
        <v>59756.894</v>
      </c>
      <c r="U52" s="57">
        <f t="shared" si="17"/>
        <v>24906.309999999998</v>
      </c>
      <c r="V52" s="57">
        <f t="shared" si="17"/>
        <v>4755.7579999999998</v>
      </c>
      <c r="W52" s="57">
        <f t="shared" si="17"/>
        <v>26215.64</v>
      </c>
      <c r="X52" s="57">
        <f t="shared" si="17"/>
        <v>10037.09</v>
      </c>
      <c r="Y52" s="57">
        <f t="shared" si="17"/>
        <v>7064.2699999999995</v>
      </c>
      <c r="Z52" s="58">
        <f t="shared" si="17"/>
        <v>19013.662</v>
      </c>
      <c r="AA52" s="52">
        <f t="shared" si="11"/>
        <v>171726.13199999998</v>
      </c>
      <c r="AB52" s="14"/>
    </row>
    <row r="53" spans="1:29">
      <c r="A53" s="10" t="s">
        <v>16</v>
      </c>
      <c r="B53" s="57">
        <f t="shared" ref="B53:J53" si="18">B9-B39</f>
        <v>4694.6918964277156</v>
      </c>
      <c r="C53" s="57">
        <f t="shared" si="18"/>
        <v>13187.825692253098</v>
      </c>
      <c r="D53" s="57">
        <f t="shared" si="18"/>
        <v>50381.908819344637</v>
      </c>
      <c r="E53" s="57">
        <f t="shared" si="18"/>
        <v>22352.618102947283</v>
      </c>
      <c r="F53" s="57">
        <f t="shared" si="18"/>
        <v>4205.0811583822815</v>
      </c>
      <c r="G53" s="57">
        <f t="shared" si="18"/>
        <v>21883.182087127363</v>
      </c>
      <c r="H53" s="57">
        <f t="shared" si="18"/>
        <v>8773.4033214382162</v>
      </c>
      <c r="I53" s="57">
        <f t="shared" si="18"/>
        <v>6251.4331380753138</v>
      </c>
      <c r="J53" s="58">
        <f t="shared" si="18"/>
        <v>16584.903487574575</v>
      </c>
      <c r="K53" s="52">
        <f t="shared" si="9"/>
        <v>148315.04770357048</v>
      </c>
      <c r="L53" s="14"/>
      <c r="Q53" s="10" t="s">
        <v>16</v>
      </c>
      <c r="R53" s="57">
        <f t="shared" ref="R53:Z53" si="19">B9-R39</f>
        <v>4694.6918964277156</v>
      </c>
      <c r="S53" s="57">
        <f t="shared" si="19"/>
        <v>13187.825692253098</v>
      </c>
      <c r="T53" s="57">
        <f t="shared" si="19"/>
        <v>50381.908819344637</v>
      </c>
      <c r="U53" s="57">
        <f t="shared" si="19"/>
        <v>22352.618102947283</v>
      </c>
      <c r="V53" s="57">
        <f t="shared" si="19"/>
        <v>4205.0811583822815</v>
      </c>
      <c r="W53" s="57">
        <f t="shared" si="19"/>
        <v>21883.182087127363</v>
      </c>
      <c r="X53" s="57">
        <f t="shared" si="19"/>
        <v>8773.4033214382162</v>
      </c>
      <c r="Y53" s="57">
        <f t="shared" si="19"/>
        <v>6251.4331380753138</v>
      </c>
      <c r="Z53" s="58">
        <f t="shared" si="19"/>
        <v>16584.903487574575</v>
      </c>
      <c r="AA53" s="52">
        <f t="shared" si="11"/>
        <v>148315.04770357048</v>
      </c>
      <c r="AB53" s="14"/>
    </row>
    <row r="54" spans="1:29">
      <c r="A54" s="10" t="s">
        <v>17</v>
      </c>
      <c r="B54" s="57">
        <f t="shared" ref="B54:J54" si="20">B10-B40</f>
        <v>4706.9400839832033</v>
      </c>
      <c r="C54" s="57">
        <f t="shared" si="20"/>
        <v>11705.041423298038</v>
      </c>
      <c r="D54" s="57">
        <f t="shared" si="20"/>
        <v>42387.677379921326</v>
      </c>
      <c r="E54" s="57">
        <f t="shared" si="20"/>
        <v>19178.58590701536</v>
      </c>
      <c r="F54" s="57">
        <f t="shared" si="20"/>
        <v>3467.2129920942934</v>
      </c>
      <c r="G54" s="57">
        <f t="shared" si="20"/>
        <v>18123.228470926057</v>
      </c>
      <c r="H54" s="57">
        <f t="shared" si="20"/>
        <v>7303.9066843485971</v>
      </c>
      <c r="I54" s="57">
        <f t="shared" si="20"/>
        <v>5290.8123012552296</v>
      </c>
      <c r="J54" s="58">
        <f t="shared" si="20"/>
        <v>13881.451498874007</v>
      </c>
      <c r="K54" s="52">
        <f t="shared" si="9"/>
        <v>126044.85674171611</v>
      </c>
      <c r="L54" s="14"/>
      <c r="Q54" s="10" t="s">
        <v>17</v>
      </c>
      <c r="R54" s="57">
        <f t="shared" ref="R54:Z54" si="21">B10-R40</f>
        <v>4706.9400839832033</v>
      </c>
      <c r="S54" s="57">
        <f t="shared" si="21"/>
        <v>11705.041423298038</v>
      </c>
      <c r="T54" s="57">
        <f t="shared" si="21"/>
        <v>42387.677379921326</v>
      </c>
      <c r="U54" s="57">
        <f t="shared" si="21"/>
        <v>19178.58590701536</v>
      </c>
      <c r="V54" s="57">
        <f t="shared" si="21"/>
        <v>3467.2129920942934</v>
      </c>
      <c r="W54" s="57">
        <f t="shared" si="21"/>
        <v>18123.228470926057</v>
      </c>
      <c r="X54" s="57">
        <f t="shared" si="21"/>
        <v>7303.9066843485971</v>
      </c>
      <c r="Y54" s="57">
        <f t="shared" si="21"/>
        <v>5290.8123012552296</v>
      </c>
      <c r="Z54" s="58">
        <f t="shared" si="21"/>
        <v>13881.451498874007</v>
      </c>
      <c r="AA54" s="52">
        <f t="shared" si="11"/>
        <v>126044.85674171611</v>
      </c>
      <c r="AB54" s="14"/>
    </row>
    <row r="55" spans="1:29">
      <c r="A55" s="10" t="s">
        <v>18</v>
      </c>
      <c r="B55" s="57">
        <f t="shared" ref="B55:J55" si="22">B11-B41</f>
        <v>5401.6504019196154</v>
      </c>
      <c r="C55" s="57">
        <f t="shared" si="22"/>
        <v>13158.829713497711</v>
      </c>
      <c r="D55" s="57">
        <f t="shared" si="22"/>
        <v>43697.277357458799</v>
      </c>
      <c r="E55" s="57">
        <f t="shared" si="22"/>
        <v>19106.215205479453</v>
      </c>
      <c r="F55" s="57">
        <f t="shared" si="22"/>
        <v>3751.9895829893835</v>
      </c>
      <c r="G55" s="57">
        <f t="shared" si="22"/>
        <v>17901.36580231987</v>
      </c>
      <c r="H55" s="57">
        <f t="shared" si="22"/>
        <v>7678.9267404806915</v>
      </c>
      <c r="I55" s="57">
        <f t="shared" si="22"/>
        <v>5024.7951464435146</v>
      </c>
      <c r="J55" s="58">
        <f t="shared" si="22"/>
        <v>14253.672672513927</v>
      </c>
      <c r="K55" s="52">
        <f t="shared" si="9"/>
        <v>129974.72262310296</v>
      </c>
      <c r="L55" s="14"/>
      <c r="Q55" s="10" t="s">
        <v>18</v>
      </c>
      <c r="R55" s="57">
        <f t="shared" ref="R55:Z55" si="23">B11-R41</f>
        <v>5401.6504019196154</v>
      </c>
      <c r="S55" s="57">
        <f t="shared" si="23"/>
        <v>13158.829713497711</v>
      </c>
      <c r="T55" s="57">
        <f t="shared" si="23"/>
        <v>43697.277357458799</v>
      </c>
      <c r="U55" s="57">
        <f t="shared" si="23"/>
        <v>19106.215205479453</v>
      </c>
      <c r="V55" s="57">
        <f t="shared" si="23"/>
        <v>3751.9895829893835</v>
      </c>
      <c r="W55" s="57">
        <f t="shared" si="23"/>
        <v>17901.36580231987</v>
      </c>
      <c r="X55" s="57">
        <f t="shared" si="23"/>
        <v>7678.9267404806915</v>
      </c>
      <c r="Y55" s="57">
        <f t="shared" si="23"/>
        <v>5024.7951464435146</v>
      </c>
      <c r="Z55" s="58">
        <f t="shared" si="23"/>
        <v>14253.672672513927</v>
      </c>
      <c r="AA55" s="52">
        <f t="shared" si="11"/>
        <v>129974.72262310296</v>
      </c>
      <c r="AB55" s="14"/>
    </row>
    <row r="56" spans="1:29">
      <c r="A56" s="10" t="s">
        <v>19</v>
      </c>
      <c r="B56" s="57">
        <f t="shared" ref="B56:J56" si="24">B12-B42</f>
        <v>5851.3760287942405</v>
      </c>
      <c r="C56" s="57">
        <f t="shared" si="24"/>
        <v>14726.006706275786</v>
      </c>
      <c r="D56" s="57">
        <f t="shared" si="24"/>
        <v>48267.960248512172</v>
      </c>
      <c r="E56" s="57">
        <f t="shared" si="24"/>
        <v>22094.141311747615</v>
      </c>
      <c r="F56" s="57">
        <f t="shared" si="24"/>
        <v>4481.4296228259309</v>
      </c>
      <c r="G56" s="57">
        <f t="shared" si="24"/>
        <v>22208.069923300714</v>
      </c>
      <c r="H56" s="57">
        <f t="shared" si="24"/>
        <v>9447.4546484510629</v>
      </c>
      <c r="I56" s="57">
        <f t="shared" si="24"/>
        <v>6783.477447698745</v>
      </c>
      <c r="J56" s="58">
        <f t="shared" si="24"/>
        <v>17121.015759867252</v>
      </c>
      <c r="K56" s="52">
        <f t="shared" si="9"/>
        <v>150980.93169747351</v>
      </c>
      <c r="L56" s="14"/>
      <c r="Q56" s="10" t="s">
        <v>19</v>
      </c>
      <c r="R56" s="57">
        <f t="shared" ref="R56:Z56" si="25">B12-R42</f>
        <v>5851.3760287942405</v>
      </c>
      <c r="S56" s="57">
        <f t="shared" si="25"/>
        <v>14726.006706275786</v>
      </c>
      <c r="T56" s="57">
        <f t="shared" si="25"/>
        <v>48267.960248512172</v>
      </c>
      <c r="U56" s="57">
        <f t="shared" si="25"/>
        <v>22094.141311747615</v>
      </c>
      <c r="V56" s="57">
        <f t="shared" si="25"/>
        <v>4481.4296228259309</v>
      </c>
      <c r="W56" s="57">
        <f t="shared" si="25"/>
        <v>22208.069923300714</v>
      </c>
      <c r="X56" s="57">
        <f t="shared" si="25"/>
        <v>9447.4546484510629</v>
      </c>
      <c r="Y56" s="57">
        <f t="shared" si="25"/>
        <v>6783.477447698745</v>
      </c>
      <c r="Z56" s="58">
        <f t="shared" si="25"/>
        <v>17121.015759867252</v>
      </c>
      <c r="AA56" s="52">
        <f t="shared" si="11"/>
        <v>150980.93169747351</v>
      </c>
      <c r="AB56" s="14"/>
    </row>
    <row r="57" spans="1:29">
      <c r="A57" s="10" t="s">
        <v>20</v>
      </c>
      <c r="B57" s="57">
        <f t="shared" ref="B57:J57" si="26">B13-B43</f>
        <v>6095.14</v>
      </c>
      <c r="C57" s="57">
        <f t="shared" si="26"/>
        <v>15287.688</v>
      </c>
      <c r="D57" s="57">
        <f t="shared" si="26"/>
        <v>52632.39688686205</v>
      </c>
      <c r="E57" s="57">
        <f t="shared" si="26"/>
        <v>23924.126193441265</v>
      </c>
      <c r="F57" s="57">
        <f t="shared" si="26"/>
        <v>4866.1279999999997</v>
      </c>
      <c r="G57" s="57">
        <f t="shared" si="26"/>
        <v>23876.075521215098</v>
      </c>
      <c r="H57" s="57">
        <f t="shared" si="26"/>
        <v>9610.8625459087234</v>
      </c>
      <c r="I57" s="57">
        <f t="shared" si="26"/>
        <v>6783.477447698745</v>
      </c>
      <c r="J57" s="58">
        <f t="shared" si="26"/>
        <v>17937.320620994826</v>
      </c>
      <c r="K57" s="52">
        <f t="shared" si="9"/>
        <v>161013.21521612071</v>
      </c>
      <c r="L57" s="14"/>
      <c r="Q57" s="10" t="s">
        <v>20</v>
      </c>
      <c r="R57" s="57">
        <f t="shared" ref="R57:Z57" si="27">B13-R43</f>
        <v>6095.14</v>
      </c>
      <c r="S57" s="57">
        <f t="shared" si="27"/>
        <v>15287.688</v>
      </c>
      <c r="T57" s="57">
        <f t="shared" si="27"/>
        <v>52632.39688686205</v>
      </c>
      <c r="U57" s="57">
        <f t="shared" si="27"/>
        <v>23924.126193441265</v>
      </c>
      <c r="V57" s="57">
        <f t="shared" si="27"/>
        <v>4866.1279999999997</v>
      </c>
      <c r="W57" s="57">
        <f t="shared" si="27"/>
        <v>23876.075521215098</v>
      </c>
      <c r="X57" s="57">
        <f t="shared" si="27"/>
        <v>9610.8625459087234</v>
      </c>
      <c r="Y57" s="57">
        <f t="shared" si="27"/>
        <v>6783.477447698745</v>
      </c>
      <c r="Z57" s="58">
        <f t="shared" si="27"/>
        <v>17937.320620994826</v>
      </c>
      <c r="AA57" s="52">
        <f t="shared" si="11"/>
        <v>161013.21521612071</v>
      </c>
      <c r="AB57" s="14"/>
    </row>
    <row r="58" spans="1:29">
      <c r="A58" s="10" t="s">
        <v>21</v>
      </c>
      <c r="B58" s="57">
        <f t="shared" ref="B58:J58" si="28">B14-B44</f>
        <v>6070.7556028794243</v>
      </c>
      <c r="C58" s="57">
        <f t="shared" si="28"/>
        <v>15230.927646328541</v>
      </c>
      <c r="D58" s="57">
        <f t="shared" si="28"/>
        <v>52635.505057241258</v>
      </c>
      <c r="E58" s="57">
        <f t="shared" si="28"/>
        <v>23924.126193441265</v>
      </c>
      <c r="F58" s="57">
        <f t="shared" si="28"/>
        <v>4866.1279999999997</v>
      </c>
      <c r="G58" s="57">
        <f t="shared" si="28"/>
        <v>23876.075521215098</v>
      </c>
      <c r="H58" s="57">
        <f t="shared" si="28"/>
        <v>9610.9545825778332</v>
      </c>
      <c r="I58" s="57">
        <f t="shared" si="28"/>
        <v>6783.477447698745</v>
      </c>
      <c r="J58" s="58">
        <f t="shared" si="28"/>
        <v>17937.320620994826</v>
      </c>
      <c r="K58" s="52">
        <f t="shared" si="9"/>
        <v>160935.27067237697</v>
      </c>
      <c r="L58" s="14"/>
      <c r="Q58" s="10" t="s">
        <v>21</v>
      </c>
      <c r="R58" s="57">
        <f t="shared" ref="R58:Z58" si="29">B14-R44</f>
        <v>6070.7556028794243</v>
      </c>
      <c r="S58" s="57">
        <f t="shared" si="29"/>
        <v>15230.927646328541</v>
      </c>
      <c r="T58" s="57">
        <f t="shared" si="29"/>
        <v>52635.505057241258</v>
      </c>
      <c r="U58" s="57">
        <f t="shared" si="29"/>
        <v>23924.126193441265</v>
      </c>
      <c r="V58" s="57">
        <f t="shared" si="29"/>
        <v>4866.1279999999997</v>
      </c>
      <c r="W58" s="57">
        <f t="shared" si="29"/>
        <v>23876.075521215098</v>
      </c>
      <c r="X58" s="57">
        <f t="shared" si="29"/>
        <v>9610.9545825778332</v>
      </c>
      <c r="Y58" s="57">
        <f t="shared" si="29"/>
        <v>6783.477447698745</v>
      </c>
      <c r="Z58" s="58">
        <f t="shared" si="29"/>
        <v>17937.320620994826</v>
      </c>
      <c r="AA58" s="52">
        <f>SUM($R58:$Z58)</f>
        <v>160935.27067237697</v>
      </c>
      <c r="AB58" s="14"/>
    </row>
    <row r="59" spans="1:29">
      <c r="A59" s="10" t="s">
        <v>22</v>
      </c>
      <c r="B59" s="57">
        <f t="shared" ref="B59:J59" si="30">B15-B45</f>
        <v>5510.1244691061784</v>
      </c>
      <c r="C59" s="57">
        <f t="shared" si="30"/>
        <v>14030.937880947193</v>
      </c>
      <c r="D59" s="57">
        <f t="shared" si="30"/>
        <v>46234.235797484827</v>
      </c>
      <c r="E59" s="57">
        <f t="shared" si="30"/>
        <v>20812.126027397262</v>
      </c>
      <c r="F59" s="57">
        <f t="shared" si="30"/>
        <v>4161.6759067331977</v>
      </c>
      <c r="G59" s="57">
        <f t="shared" si="30"/>
        <v>19852.653111043939</v>
      </c>
      <c r="H59" s="57">
        <f t="shared" si="30"/>
        <v>8161.4995359939812</v>
      </c>
      <c r="I59" s="57">
        <f t="shared" si="30"/>
        <v>5601.1656485355643</v>
      </c>
      <c r="J59" s="58">
        <f t="shared" si="30"/>
        <v>14828.5927832958</v>
      </c>
      <c r="K59" s="52">
        <f t="shared" si="9"/>
        <v>139193.01116053795</v>
      </c>
      <c r="L59" s="14"/>
      <c r="Q59" s="10" t="s">
        <v>22</v>
      </c>
      <c r="R59" s="57">
        <f t="shared" ref="R59:Z59" si="31">B15-R45</f>
        <v>5510.1244691061784</v>
      </c>
      <c r="S59" s="57">
        <f t="shared" si="31"/>
        <v>14030.937880947193</v>
      </c>
      <c r="T59" s="57">
        <f t="shared" si="31"/>
        <v>46234.235797484827</v>
      </c>
      <c r="U59" s="57">
        <f t="shared" si="31"/>
        <v>20812.126027397262</v>
      </c>
      <c r="V59" s="57">
        <f t="shared" si="31"/>
        <v>4161.6759067331977</v>
      </c>
      <c r="W59" s="57">
        <f t="shared" si="31"/>
        <v>19852.653111043939</v>
      </c>
      <c r="X59" s="57">
        <f t="shared" si="31"/>
        <v>8161.4995359939812</v>
      </c>
      <c r="Y59" s="57">
        <f t="shared" si="31"/>
        <v>5601.1656485355643</v>
      </c>
      <c r="Z59" s="58">
        <f t="shared" si="31"/>
        <v>14828.5927832958</v>
      </c>
      <c r="AA59" s="52">
        <f>SUM($R59:$Z59)</f>
        <v>139193.01116053795</v>
      </c>
      <c r="AB59" s="14"/>
    </row>
    <row r="61" spans="1:29">
      <c r="A61" s="18" t="s">
        <v>108</v>
      </c>
      <c r="B61" s="64">
        <f>$B$17-MIN($K$34:$K$45)</f>
        <v>171904.33919974303</v>
      </c>
      <c r="C61" s="19"/>
      <c r="D61" s="19"/>
      <c r="E61" s="19"/>
      <c r="F61" s="19"/>
      <c r="G61" s="19"/>
      <c r="H61" s="19"/>
      <c r="I61" s="19"/>
      <c r="J61" s="19"/>
      <c r="L61" s="14"/>
      <c r="M61" s="14"/>
      <c r="O61" s="16"/>
      <c r="Q61" s="18" t="s">
        <v>108</v>
      </c>
      <c r="R61" s="64">
        <f>$B$17-MIN($AA$34:$AA$45)</f>
        <v>171904.33919974303</v>
      </c>
      <c r="S61" s="19"/>
      <c r="T61" s="19"/>
      <c r="U61" s="19"/>
      <c r="V61" s="19"/>
      <c r="W61" s="19"/>
      <c r="X61" s="19"/>
      <c r="Y61" s="19"/>
      <c r="Z61" s="19"/>
      <c r="AB61" s="14"/>
      <c r="AC61" s="14"/>
    </row>
    <row r="63" spans="1:29">
      <c r="A63" s="1" t="s">
        <v>109</v>
      </c>
      <c r="B63" s="21" t="s">
        <v>36</v>
      </c>
      <c r="Q63" s="1" t="s">
        <v>109</v>
      </c>
      <c r="R63" s="21" t="s">
        <v>36</v>
      </c>
    </row>
    <row r="64" spans="1:29">
      <c r="A64" s="10" t="s">
        <v>11</v>
      </c>
      <c r="B64" s="60">
        <f t="shared" ref="B64:B75" si="32">$B$61-K48</f>
        <v>51311.643686837211</v>
      </c>
      <c r="L64" s="14"/>
      <c r="M64" s="14"/>
      <c r="O64" s="16"/>
      <c r="Q64" s="10" t="s">
        <v>11</v>
      </c>
      <c r="R64" s="60">
        <f>$R$61-AA48</f>
        <v>51311.643686837211</v>
      </c>
      <c r="AB64" s="14"/>
      <c r="AC64" s="14"/>
    </row>
    <row r="65" spans="1:29">
      <c r="A65" s="10" t="s">
        <v>12</v>
      </c>
      <c r="B65" s="57">
        <f t="shared" si="32"/>
        <v>52272.471702100389</v>
      </c>
      <c r="L65" s="14"/>
      <c r="M65" s="14"/>
      <c r="O65" s="16"/>
      <c r="Q65" s="10" t="s">
        <v>12</v>
      </c>
      <c r="R65" s="60">
        <f t="shared" ref="R65:R74" si="33">$R$61-AA49</f>
        <v>52272.471702100389</v>
      </c>
      <c r="AB65" s="14"/>
      <c r="AC65" s="14"/>
    </row>
    <row r="66" spans="1:29">
      <c r="A66" s="10" t="s">
        <v>13</v>
      </c>
      <c r="B66" s="57">
        <f t="shared" si="32"/>
        <v>35416.258312326099</v>
      </c>
      <c r="L66" s="14"/>
      <c r="M66" s="14"/>
      <c r="O66" s="16"/>
      <c r="Q66" s="10" t="s">
        <v>13</v>
      </c>
      <c r="R66" s="60">
        <f t="shared" si="33"/>
        <v>35416.258312326099</v>
      </c>
      <c r="AB66" s="14"/>
      <c r="AC66" s="14"/>
    </row>
    <row r="67" spans="1:29">
      <c r="A67" s="10" t="s">
        <v>14</v>
      </c>
      <c r="B67" s="57">
        <f t="shared" si="32"/>
        <v>566.34499520246754</v>
      </c>
      <c r="L67" s="14"/>
      <c r="M67" s="14"/>
      <c r="O67" s="16"/>
      <c r="Q67" s="10" t="s">
        <v>14</v>
      </c>
      <c r="R67" s="60">
        <f>$R$61-AA51</f>
        <v>566.34499520246754</v>
      </c>
      <c r="AB67" s="14"/>
      <c r="AC67" s="14"/>
    </row>
    <row r="68" spans="1:29">
      <c r="A68" s="10" t="s">
        <v>15</v>
      </c>
      <c r="B68" s="57">
        <f t="shared" si="32"/>
        <v>178.20719974304666</v>
      </c>
      <c r="L68" s="14"/>
      <c r="M68" s="14"/>
      <c r="O68" s="16"/>
      <c r="Q68" s="10" t="s">
        <v>15</v>
      </c>
      <c r="R68" s="60">
        <f t="shared" si="33"/>
        <v>178.20719974304666</v>
      </c>
      <c r="AB68" s="14"/>
      <c r="AC68" s="14"/>
    </row>
    <row r="69" spans="1:29">
      <c r="A69" s="10" t="s">
        <v>16</v>
      </c>
      <c r="B69" s="57">
        <f t="shared" si="32"/>
        <v>23589.291496172547</v>
      </c>
      <c r="L69" s="14"/>
      <c r="M69" s="14"/>
      <c r="O69" s="16"/>
      <c r="Q69" s="10" t="s">
        <v>16</v>
      </c>
      <c r="R69" s="60">
        <f t="shared" si="33"/>
        <v>23589.291496172547</v>
      </c>
      <c r="AB69" s="14"/>
      <c r="AC69" s="14"/>
    </row>
    <row r="70" spans="1:29">
      <c r="A70" s="10" t="s">
        <v>17</v>
      </c>
      <c r="B70" s="57">
        <f t="shared" si="32"/>
        <v>45859.48245802692</v>
      </c>
      <c r="L70" s="14"/>
      <c r="M70" s="14"/>
      <c r="O70" s="16"/>
      <c r="Q70" s="10" t="s">
        <v>17</v>
      </c>
      <c r="R70" s="60">
        <f>$R$61-AA54</f>
        <v>45859.48245802692</v>
      </c>
      <c r="AB70" s="14"/>
      <c r="AC70" s="14"/>
    </row>
    <row r="71" spans="1:29">
      <c r="A71" s="10" t="s">
        <v>18</v>
      </c>
      <c r="B71" s="57">
        <f t="shared" si="32"/>
        <v>41929.616576640066</v>
      </c>
      <c r="L71" s="14"/>
      <c r="M71" s="14"/>
      <c r="O71" s="16"/>
      <c r="Q71" s="10" t="s">
        <v>18</v>
      </c>
      <c r="R71" s="60">
        <f t="shared" si="33"/>
        <v>41929.616576640066</v>
      </c>
      <c r="AB71" s="14"/>
      <c r="AC71" s="14"/>
    </row>
    <row r="72" spans="1:29">
      <c r="A72" s="10" t="s">
        <v>19</v>
      </c>
      <c r="B72" s="57">
        <f t="shared" si="32"/>
        <v>20923.407502269518</v>
      </c>
      <c r="L72" s="14"/>
      <c r="M72" s="14"/>
      <c r="O72" s="16"/>
      <c r="Q72" s="10" t="s">
        <v>19</v>
      </c>
      <c r="R72" s="60">
        <f t="shared" si="33"/>
        <v>20923.407502269518</v>
      </c>
      <c r="AB72" s="14"/>
      <c r="AC72" s="14"/>
    </row>
    <row r="73" spans="1:29">
      <c r="A73" s="10" t="s">
        <v>20</v>
      </c>
      <c r="B73" s="57">
        <f t="shared" si="32"/>
        <v>10891.123983622325</v>
      </c>
      <c r="L73" s="14"/>
      <c r="M73" s="14"/>
      <c r="O73" s="16"/>
      <c r="Q73" s="10" t="s">
        <v>20</v>
      </c>
      <c r="R73" s="60">
        <f t="shared" si="33"/>
        <v>10891.123983622325</v>
      </c>
      <c r="AB73" s="14"/>
      <c r="AC73" s="14"/>
    </row>
    <row r="74" spans="1:29">
      <c r="A74" s="10" t="s">
        <v>21</v>
      </c>
      <c r="B74" s="57">
        <f t="shared" si="32"/>
        <v>10969.068527366064</v>
      </c>
      <c r="L74" s="14"/>
      <c r="M74" s="14"/>
      <c r="O74" s="16"/>
      <c r="Q74" s="10" t="s">
        <v>21</v>
      </c>
      <c r="R74" s="60">
        <f t="shared" si="33"/>
        <v>10969.068527366064</v>
      </c>
      <c r="AB74" s="14"/>
      <c r="AC74" s="14"/>
    </row>
    <row r="75" spans="1:29">
      <c r="A75" s="10" t="s">
        <v>22</v>
      </c>
      <c r="B75" s="57">
        <f t="shared" si="32"/>
        <v>32711.32803920508</v>
      </c>
      <c r="L75" s="14"/>
      <c r="M75" s="14"/>
      <c r="O75" s="16"/>
      <c r="Q75" s="10" t="s">
        <v>22</v>
      </c>
      <c r="R75" s="60">
        <f>$R$61-AA59</f>
        <v>32711.32803920508</v>
      </c>
      <c r="AB75" s="14"/>
      <c r="AC75" s="14"/>
    </row>
    <row r="76" spans="1:29">
      <c r="A76" s="13" t="s">
        <v>37</v>
      </c>
      <c r="B76" s="65">
        <f>SUM($B$64:$B$75)/$B$61</f>
        <v>1.8999999999999992</v>
      </c>
      <c r="Q76" s="13" t="s">
        <v>37</v>
      </c>
      <c r="R76" s="65">
        <f>SUM($R$64:$R$75)/$R$61</f>
        <v>1.8999999999999992</v>
      </c>
    </row>
    <row r="78" spans="1:29">
      <c r="A78" s="1" t="s">
        <v>110</v>
      </c>
      <c r="B78" s="59">
        <f>(SUM($B$64:$B$75)-$D$79*$B$61)/(12-$D$79)</f>
        <v>-1.1526269487815329E-11</v>
      </c>
      <c r="D78" s="1" t="s">
        <v>39</v>
      </c>
      <c r="Q78" s="1" t="s">
        <v>110</v>
      </c>
      <c r="R78" s="59">
        <f>(SUM($R$64:$R$75)-$T$79*$R$61)/(12-$T$79)</f>
        <v>-1.1526269487815329E-11</v>
      </c>
      <c r="T78" s="1" t="s">
        <v>39</v>
      </c>
    </row>
    <row r="79" spans="1:29">
      <c r="A79" s="1" t="s">
        <v>38</v>
      </c>
      <c r="D79" s="66">
        <f>'計算用(太陽光)'!D79</f>
        <v>1.9</v>
      </c>
      <c r="Q79" s="1" t="s">
        <v>38</v>
      </c>
      <c r="T79" s="66">
        <f>'計算用(太陽光)'!T79</f>
        <v>1.9</v>
      </c>
    </row>
    <row r="80" spans="1:29" ht="15.6" thickBot="1"/>
    <row r="81" spans="1:22" ht="15.6" thickBot="1">
      <c r="A81" s="1" t="s">
        <v>111</v>
      </c>
      <c r="B81" s="81" t="e">
        <f>'入力(風力)'!E15*B83</f>
        <v>#N/A</v>
      </c>
      <c r="Q81" s="1" t="s">
        <v>111</v>
      </c>
      <c r="R81" s="87" t="e">
        <f>AVERAGE('入力(風力)'!E23:P23)*B83</f>
        <v>#N/A</v>
      </c>
      <c r="V81" s="14"/>
    </row>
    <row r="82" spans="1:22" ht="15.6" thickBot="1">
      <c r="A82" s="80" t="s">
        <v>127</v>
      </c>
      <c r="B82" s="86">
        <f>(MIN($K$34:$K$45)+$B$78)*1000</f>
        <v>-1.1526269487815328E-8</v>
      </c>
      <c r="Q82" s="80" t="s">
        <v>127</v>
      </c>
      <c r="R82" s="93">
        <f>(MIN($AA$34:$AA$45)+$R$78)*1000</f>
        <v>-1.1526269487815328E-8</v>
      </c>
    </row>
    <row r="83" spans="1:22" ht="15.6" thickBot="1">
      <c r="A83" s="1" t="s">
        <v>112</v>
      </c>
      <c r="B83" s="82" t="e">
        <f>VLOOKUP('入力(風力)'!$E$13,$B$88:$C$96,2,FALSE)</f>
        <v>#N/A</v>
      </c>
      <c r="Q83" s="1" t="s">
        <v>112</v>
      </c>
      <c r="R83" s="90"/>
    </row>
    <row r="84" spans="1:22">
      <c r="A84" s="80" t="s">
        <v>127</v>
      </c>
      <c r="B84" s="84" t="e">
        <f>B82/'入力(風力)'!E15</f>
        <v>#DIV/0!</v>
      </c>
      <c r="Q84" s="80" t="s">
        <v>127</v>
      </c>
      <c r="R84" s="91" t="e">
        <f>R82/'入力(風力)'!U15</f>
        <v>#DIV/0!</v>
      </c>
      <c r="S84" s="1" t="s">
        <v>79</v>
      </c>
    </row>
    <row r="87" spans="1:22">
      <c r="C87" s="18" t="s">
        <v>129</v>
      </c>
    </row>
    <row r="88" spans="1:22">
      <c r="B88" s="11" t="s">
        <v>26</v>
      </c>
      <c r="C88" s="104">
        <v>0.22184027595482503</v>
      </c>
    </row>
    <row r="89" spans="1:22">
      <c r="B89" s="11" t="s">
        <v>27</v>
      </c>
      <c r="C89" s="104">
        <v>0.32735771908052741</v>
      </c>
    </row>
    <row r="90" spans="1:22">
      <c r="B90" s="11" t="s">
        <v>28</v>
      </c>
      <c r="C90" s="104">
        <v>0.2381838477130164</v>
      </c>
    </row>
    <row r="91" spans="1:22">
      <c r="B91" s="11" t="s">
        <v>29</v>
      </c>
      <c r="C91" s="104">
        <v>0.27653266504888641</v>
      </c>
    </row>
    <row r="92" spans="1:22">
      <c r="B92" s="11" t="s">
        <v>30</v>
      </c>
      <c r="C92" s="104">
        <v>0.19480430008522417</v>
      </c>
    </row>
    <row r="93" spans="1:22">
      <c r="B93" s="11" t="s">
        <v>31</v>
      </c>
      <c r="C93" s="104">
        <v>0.27714160908347368</v>
      </c>
    </row>
    <row r="94" spans="1:22">
      <c r="B94" s="11" t="s">
        <v>32</v>
      </c>
      <c r="C94" s="104">
        <v>0.19797727170544543</v>
      </c>
    </row>
    <row r="95" spans="1:22">
      <c r="B95" s="11" t="s">
        <v>33</v>
      </c>
      <c r="C95" s="104">
        <v>0.30939443517975912</v>
      </c>
    </row>
    <row r="96" spans="1:22">
      <c r="B96" s="11" t="s">
        <v>34</v>
      </c>
      <c r="C96" s="104">
        <v>0.17623604383225736</v>
      </c>
    </row>
  </sheetData>
  <phoneticPr fontId="2"/>
  <pageMargins left="0.7" right="0.7" top="0.75" bottom="0.75" header="0.3" footer="0.3"/>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theme="8" tint="0.59999389629810485"/>
  </sheetPr>
  <dimension ref="A1:AE96"/>
  <sheetViews>
    <sheetView topLeftCell="A67" zoomScale="70" zoomScaleNormal="70" workbookViewId="0">
      <selection activeCell="V17" sqref="V17"/>
    </sheetView>
  </sheetViews>
  <sheetFormatPr defaultColWidth="9" defaultRowHeight="15"/>
  <cols>
    <col min="1" max="1" width="29.109375" style="1" customWidth="1"/>
    <col min="2" max="2" width="14.6640625" style="1" customWidth="1"/>
    <col min="3" max="3" width="9.77734375" style="1" customWidth="1"/>
    <col min="4" max="4" width="13.33203125" style="1" bestFit="1" customWidth="1"/>
    <col min="5" max="10" width="9.77734375" style="1" bestFit="1" customWidth="1"/>
    <col min="11" max="11" width="15.88671875" style="1" customWidth="1"/>
    <col min="12" max="12" width="10" style="1" bestFit="1" customWidth="1"/>
    <col min="13" max="13" width="17.88671875" style="1" customWidth="1"/>
    <col min="14" max="14" width="9.33203125" style="1" bestFit="1" customWidth="1"/>
    <col min="15" max="15" width="7.33203125" style="1" bestFit="1" customWidth="1"/>
    <col min="16" max="16" width="9" style="1"/>
    <col min="17" max="17" width="34.6640625" style="1" bestFit="1" customWidth="1"/>
    <col min="18" max="18" width="14.88671875" style="1" customWidth="1"/>
    <col min="19" max="26" width="11.44140625" style="1" customWidth="1"/>
    <col min="27" max="27" width="17.109375" style="1" bestFit="1" customWidth="1"/>
    <col min="28" max="28" width="10.44140625" style="1" bestFit="1" customWidth="1"/>
    <col min="29" max="16384" width="9" style="1"/>
  </cols>
  <sheetData>
    <row r="1" spans="1:13">
      <c r="J1" s="10" t="s">
        <v>35</v>
      </c>
      <c r="L1" s="8"/>
      <c r="M1" s="9" t="s">
        <v>62</v>
      </c>
    </row>
    <row r="2" spans="1:13">
      <c r="B2" s="11" t="s">
        <v>26</v>
      </c>
      <c r="C2" s="11" t="s">
        <v>27</v>
      </c>
      <c r="D2" s="11" t="s">
        <v>28</v>
      </c>
      <c r="E2" s="11" t="s">
        <v>29</v>
      </c>
      <c r="F2" s="11" t="s">
        <v>30</v>
      </c>
      <c r="G2" s="11" t="s">
        <v>31</v>
      </c>
      <c r="H2" s="11" t="s">
        <v>32</v>
      </c>
      <c r="I2" s="11" t="s">
        <v>33</v>
      </c>
      <c r="J2" s="11" t="s">
        <v>34</v>
      </c>
    </row>
    <row r="3" spans="1:13">
      <c r="A3" s="1" t="s">
        <v>107</v>
      </c>
    </row>
    <row r="4" spans="1:13">
      <c r="A4" s="10" t="s">
        <v>11</v>
      </c>
      <c r="B4" s="63">
        <f>'計算用(太陽光)'!B4</f>
        <v>4804.4476724655069</v>
      </c>
      <c r="C4" s="63">
        <f>'計算用(太陽光)'!C4</f>
        <v>12059.476121833362</v>
      </c>
      <c r="D4" s="63">
        <f>'計算用(太陽光)'!D4</f>
        <v>41128.614748559463</v>
      </c>
      <c r="E4" s="63">
        <f>'計算用(太陽光)'!E4</f>
        <v>18341.143503528438</v>
      </c>
      <c r="F4" s="63">
        <f>'計算用(太陽光)'!F4</f>
        <v>3647.0682073964558</v>
      </c>
      <c r="G4" s="63">
        <f>'計算用(太陽光)'!G4</f>
        <v>16926.702293799826</v>
      </c>
      <c r="H4" s="63">
        <f>'計算用(太陽光)'!H4</f>
        <v>6857.1574564060029</v>
      </c>
      <c r="I4" s="63">
        <f>'計算用(太陽光)'!I4</f>
        <v>4758.7779916317986</v>
      </c>
      <c r="J4" s="63">
        <f>'計算用(太陽光)'!J4</f>
        <v>12069.307517284975</v>
      </c>
    </row>
    <row r="5" spans="1:13">
      <c r="A5" s="10" t="s">
        <v>12</v>
      </c>
      <c r="B5" s="63">
        <f>'計算用(太陽光)'!B5</f>
        <v>4292.5553329334134</v>
      </c>
      <c r="C5" s="63">
        <f>'計算用(太陽光)'!C5</f>
        <v>11202.99060235821</v>
      </c>
      <c r="D5" s="63">
        <f>'計算用(太陽光)'!D5</f>
        <v>39797.847965935289</v>
      </c>
      <c r="E5" s="63">
        <f>'計算用(太陽光)'!E5</f>
        <v>18382.488190120381</v>
      </c>
      <c r="F5" s="63">
        <f>'計算用(太陽光)'!F5</f>
        <v>3357.3020271874166</v>
      </c>
      <c r="G5" s="63">
        <f>'計算用(太陽光)'!G5</f>
        <v>17493.2757154192</v>
      </c>
      <c r="H5" s="63">
        <f>'計算用(太陽光)'!H5</f>
        <v>6916.976117915975</v>
      </c>
      <c r="I5" s="63">
        <f>'計算用(太陽光)'!I5</f>
        <v>4877.0111715481171</v>
      </c>
      <c r="J5" s="63">
        <f>'計算用(太陽光)'!J5</f>
        <v>13311.420374224646</v>
      </c>
    </row>
    <row r="6" spans="1:13">
      <c r="A6" s="10" t="s">
        <v>13</v>
      </c>
      <c r="B6" s="63">
        <f>'計算用(太陽光)'!B6</f>
        <v>4365.678524295141</v>
      </c>
      <c r="C6" s="63">
        <f>'計算用(太陽光)'!C6</f>
        <v>12233.177325783252</v>
      </c>
      <c r="D6" s="63">
        <f>'計算用(太陽光)'!D6</f>
        <v>46365.679728546813</v>
      </c>
      <c r="E6" s="63">
        <f>'計算用(太陽光)'!E6</f>
        <v>20698.400639269406</v>
      </c>
      <c r="F6" s="63">
        <f>'計算用(太陽光)'!F6</f>
        <v>3901.8772624078524</v>
      </c>
      <c r="G6" s="63">
        <f>'計算用(太陽光)'!G6</f>
        <v>20256.772614576643</v>
      </c>
      <c r="H6" s="63">
        <f>'計算用(太陽光)'!H6</f>
        <v>8000.7066286022919</v>
      </c>
      <c r="I6" s="63">
        <f>'計算用(太陽光)'!I6</f>
        <v>5675.0626359832631</v>
      </c>
      <c r="J6" s="63">
        <f>'計算用(太陽光)'!J6</f>
        <v>14990.725527952272</v>
      </c>
    </row>
    <row r="7" spans="1:13">
      <c r="A7" s="10" t="s">
        <v>14</v>
      </c>
      <c r="B7" s="63">
        <f>'計算用(太陽光)'!B7</f>
        <v>4950.0428698153919</v>
      </c>
      <c r="C7" s="63">
        <f>'計算用(太陽光)'!C7</f>
        <v>14637.879024670978</v>
      </c>
      <c r="D7" s="63">
        <f>'計算用(太陽光)'!D7</f>
        <v>59757.342310054177</v>
      </c>
      <c r="E7" s="63">
        <f>'計算用(太陽光)'!E7</f>
        <v>24906.309999999998</v>
      </c>
      <c r="F7" s="63">
        <f>'計算用(太陽光)'!F7</f>
        <v>4755.7579999999998</v>
      </c>
      <c r="G7" s="63">
        <f>'計算用(太陽光)'!G7</f>
        <v>26215.64</v>
      </c>
      <c r="H7" s="63">
        <f>'計算用(太陽光)'!H7</f>
        <v>10037.09</v>
      </c>
      <c r="I7" s="63">
        <f>'計算用(太陽光)'!I7</f>
        <v>7064.2699999999995</v>
      </c>
      <c r="J7" s="63">
        <f>'計算用(太陽光)'!J7</f>
        <v>19013.662</v>
      </c>
    </row>
    <row r="8" spans="1:13">
      <c r="A8" s="10" t="s">
        <v>15</v>
      </c>
      <c r="B8" s="63">
        <f>'計算用(太陽光)'!B8</f>
        <v>5071.63</v>
      </c>
      <c r="C8" s="63">
        <f>'計算用(太陽光)'!C8</f>
        <v>14904.878000000001</v>
      </c>
      <c r="D8" s="63">
        <f>'計算用(太陽光)'!D8</f>
        <v>59756.894</v>
      </c>
      <c r="E8" s="63">
        <f>'計算用(太陽光)'!E8</f>
        <v>24906.309999999998</v>
      </c>
      <c r="F8" s="63">
        <f>'計算用(太陽光)'!F8</f>
        <v>4755.7579999999998</v>
      </c>
      <c r="G8" s="63">
        <f>'計算用(太陽光)'!G8</f>
        <v>26215.64</v>
      </c>
      <c r="H8" s="63">
        <f>'計算用(太陽光)'!H8</f>
        <v>10037.09</v>
      </c>
      <c r="I8" s="63">
        <f>'計算用(太陽光)'!I8</f>
        <v>7064.2699999999995</v>
      </c>
      <c r="J8" s="63">
        <f>'計算用(太陽光)'!J8</f>
        <v>19013.662</v>
      </c>
    </row>
    <row r="9" spans="1:13">
      <c r="A9" s="10" t="s">
        <v>16</v>
      </c>
      <c r="B9" s="63">
        <f>'計算用(太陽光)'!B9</f>
        <v>4694.6918964277156</v>
      </c>
      <c r="C9" s="63">
        <f>'計算用(太陽光)'!C9</f>
        <v>13187.825692253098</v>
      </c>
      <c r="D9" s="63">
        <f>'計算用(太陽光)'!D9</f>
        <v>50381.908819344637</v>
      </c>
      <c r="E9" s="63">
        <f>'計算用(太陽光)'!E9</f>
        <v>22352.618102947283</v>
      </c>
      <c r="F9" s="63">
        <f>'計算用(太陽光)'!F9</f>
        <v>4205.0811583822815</v>
      </c>
      <c r="G9" s="63">
        <f>'計算用(太陽光)'!G9</f>
        <v>21883.182087127363</v>
      </c>
      <c r="H9" s="63">
        <f>'計算用(太陽光)'!H9</f>
        <v>8773.4033214382162</v>
      </c>
      <c r="I9" s="63">
        <f>'計算用(太陽光)'!I9</f>
        <v>6251.4331380753138</v>
      </c>
      <c r="J9" s="63">
        <f>'計算用(太陽光)'!J9</f>
        <v>16584.903487574575</v>
      </c>
    </row>
    <row r="10" spans="1:13">
      <c r="A10" s="10" t="s">
        <v>17</v>
      </c>
      <c r="B10" s="63">
        <f>'計算用(太陽光)'!B10</f>
        <v>4706.9400839832033</v>
      </c>
      <c r="C10" s="63">
        <f>'計算用(太陽光)'!C10</f>
        <v>11705.041423298038</v>
      </c>
      <c r="D10" s="63">
        <f>'計算用(太陽光)'!D10</f>
        <v>42387.677379921326</v>
      </c>
      <c r="E10" s="63">
        <f>'計算用(太陽光)'!E10</f>
        <v>19178.58590701536</v>
      </c>
      <c r="F10" s="63">
        <f>'計算用(太陽光)'!F10</f>
        <v>3467.2129920942934</v>
      </c>
      <c r="G10" s="63">
        <f>'計算用(太陽光)'!G10</f>
        <v>18123.228470926057</v>
      </c>
      <c r="H10" s="63">
        <f>'計算用(太陽光)'!H10</f>
        <v>7303.9066843485971</v>
      </c>
      <c r="I10" s="63">
        <f>'計算用(太陽光)'!I10</f>
        <v>5290.8123012552296</v>
      </c>
      <c r="J10" s="63">
        <f>'計算用(太陽光)'!J10</f>
        <v>13881.451498874007</v>
      </c>
    </row>
    <row r="11" spans="1:13">
      <c r="A11" s="10" t="s">
        <v>18</v>
      </c>
      <c r="B11" s="63">
        <f>'計算用(太陽光)'!B11</f>
        <v>5401.6504019196154</v>
      </c>
      <c r="C11" s="63">
        <f>'計算用(太陽光)'!C11</f>
        <v>13158.829713497711</v>
      </c>
      <c r="D11" s="63">
        <f>'計算用(太陽光)'!D11</f>
        <v>43697.277357458799</v>
      </c>
      <c r="E11" s="63">
        <f>'計算用(太陽光)'!E11</f>
        <v>19106.215205479453</v>
      </c>
      <c r="F11" s="63">
        <f>'計算用(太陽光)'!F11</f>
        <v>3751.9895829893835</v>
      </c>
      <c r="G11" s="63">
        <f>'計算用(太陽光)'!G11</f>
        <v>17901.36580231987</v>
      </c>
      <c r="H11" s="63">
        <f>'計算用(太陽光)'!H11</f>
        <v>7678.9267404806915</v>
      </c>
      <c r="I11" s="63">
        <f>'計算用(太陽光)'!I11</f>
        <v>5024.7951464435146</v>
      </c>
      <c r="J11" s="63">
        <f>'計算用(太陽光)'!J11</f>
        <v>14253.672672513927</v>
      </c>
    </row>
    <row r="12" spans="1:13">
      <c r="A12" s="10" t="s">
        <v>19</v>
      </c>
      <c r="B12" s="63">
        <f>'計算用(太陽光)'!B12</f>
        <v>5851.3760287942405</v>
      </c>
      <c r="C12" s="63">
        <f>'計算用(太陽光)'!C12</f>
        <v>14726.006706275786</v>
      </c>
      <c r="D12" s="63">
        <f>'計算用(太陽光)'!D12</f>
        <v>48267.960248512172</v>
      </c>
      <c r="E12" s="63">
        <f>'計算用(太陽光)'!E12</f>
        <v>22094.141311747615</v>
      </c>
      <c r="F12" s="63">
        <f>'計算用(太陽光)'!F12</f>
        <v>4481.4296228259309</v>
      </c>
      <c r="G12" s="63">
        <f>'計算用(太陽光)'!G12</f>
        <v>22208.069923300714</v>
      </c>
      <c r="H12" s="63">
        <f>'計算用(太陽光)'!H12</f>
        <v>9447.4546484510629</v>
      </c>
      <c r="I12" s="63">
        <f>'計算用(太陽光)'!I12</f>
        <v>6783.477447698745</v>
      </c>
      <c r="J12" s="63">
        <f>'計算用(太陽光)'!J12</f>
        <v>17121.015759867252</v>
      </c>
    </row>
    <row r="13" spans="1:13">
      <c r="A13" s="10" t="s">
        <v>20</v>
      </c>
      <c r="B13" s="63">
        <f>'計算用(太陽光)'!B13</f>
        <v>6095.14</v>
      </c>
      <c r="C13" s="63">
        <f>'計算用(太陽光)'!C13</f>
        <v>15287.688</v>
      </c>
      <c r="D13" s="63">
        <f>'計算用(太陽光)'!D13</f>
        <v>52632.39688686205</v>
      </c>
      <c r="E13" s="63">
        <f>'計算用(太陽光)'!E13</f>
        <v>23924.126193441265</v>
      </c>
      <c r="F13" s="63">
        <f>'計算用(太陽光)'!F13</f>
        <v>4866.1279999999997</v>
      </c>
      <c r="G13" s="63">
        <f>'計算用(太陽光)'!G13</f>
        <v>23876.075521215098</v>
      </c>
      <c r="H13" s="63">
        <f>'計算用(太陽光)'!H13</f>
        <v>9610.8625459087234</v>
      </c>
      <c r="I13" s="63">
        <f>'計算用(太陽光)'!I13</f>
        <v>6783.477447698745</v>
      </c>
      <c r="J13" s="63">
        <f>'計算用(太陽光)'!J13</f>
        <v>17937.320620994826</v>
      </c>
    </row>
    <row r="14" spans="1:13">
      <c r="A14" s="10" t="s">
        <v>21</v>
      </c>
      <c r="B14" s="63">
        <f>'計算用(太陽光)'!B14</f>
        <v>6070.7556028794243</v>
      </c>
      <c r="C14" s="63">
        <f>'計算用(太陽光)'!C14</f>
        <v>15230.927646328541</v>
      </c>
      <c r="D14" s="63">
        <f>'計算用(太陽光)'!D14</f>
        <v>52635.505057241258</v>
      </c>
      <c r="E14" s="63">
        <f>'計算用(太陽光)'!E14</f>
        <v>23924.126193441265</v>
      </c>
      <c r="F14" s="63">
        <f>'計算用(太陽光)'!F14</f>
        <v>4866.1279999999997</v>
      </c>
      <c r="G14" s="63">
        <f>'計算用(太陽光)'!G14</f>
        <v>23876.075521215098</v>
      </c>
      <c r="H14" s="63">
        <f>'計算用(太陽光)'!H14</f>
        <v>9610.9545825778332</v>
      </c>
      <c r="I14" s="63">
        <f>'計算用(太陽光)'!I14</f>
        <v>6783.477447698745</v>
      </c>
      <c r="J14" s="63">
        <f>'計算用(太陽光)'!J14</f>
        <v>17937.320620994826</v>
      </c>
    </row>
    <row r="15" spans="1:13">
      <c r="A15" s="10" t="s">
        <v>22</v>
      </c>
      <c r="B15" s="63">
        <f>'計算用(太陽光)'!B15</f>
        <v>5510.1244691061784</v>
      </c>
      <c r="C15" s="63">
        <f>'計算用(太陽光)'!C15</f>
        <v>14030.937880947193</v>
      </c>
      <c r="D15" s="63">
        <f>'計算用(太陽光)'!D15</f>
        <v>46234.235797484827</v>
      </c>
      <c r="E15" s="63">
        <f>'計算用(太陽光)'!E15</f>
        <v>20812.126027397262</v>
      </c>
      <c r="F15" s="63">
        <f>'計算用(太陽光)'!F15</f>
        <v>4161.6759067331977</v>
      </c>
      <c r="G15" s="63">
        <f>'計算用(太陽光)'!G15</f>
        <v>19852.653111043939</v>
      </c>
      <c r="H15" s="63">
        <f>'計算用(太陽光)'!H15</f>
        <v>8161.4995359939812</v>
      </c>
      <c r="I15" s="63">
        <f>'計算用(太陽光)'!I15</f>
        <v>5601.1656485355643</v>
      </c>
      <c r="J15" s="63">
        <f>'計算用(太陽光)'!J15</f>
        <v>14828.5927832958</v>
      </c>
    </row>
    <row r="16" spans="1:13">
      <c r="B16" s="2"/>
      <c r="C16" s="2"/>
      <c r="D16" s="2"/>
      <c r="E16" s="2"/>
      <c r="F16" s="2"/>
      <c r="G16" s="2"/>
      <c r="H16" s="2"/>
      <c r="I16" s="2"/>
      <c r="J16" s="2"/>
      <c r="K16" s="2"/>
    </row>
    <row r="17" spans="1:30">
      <c r="A17" s="1" t="s">
        <v>131</v>
      </c>
      <c r="B17" s="67">
        <f>'計算用(太陽光)'!B17</f>
        <v>171904.33919974303</v>
      </c>
      <c r="C17" s="2"/>
      <c r="D17" s="2"/>
      <c r="E17" s="2"/>
      <c r="F17" s="2"/>
      <c r="G17" s="2"/>
      <c r="H17" s="2"/>
      <c r="I17" s="2"/>
      <c r="J17" s="2"/>
      <c r="K17" s="2"/>
    </row>
    <row r="18" spans="1:30">
      <c r="L18" s="12"/>
    </row>
    <row r="19" spans="1:30">
      <c r="A19" s="1" t="s">
        <v>114</v>
      </c>
      <c r="B19" s="18" t="s">
        <v>44</v>
      </c>
      <c r="C19" s="10"/>
      <c r="D19" s="10"/>
      <c r="E19" s="10"/>
      <c r="F19" s="10"/>
      <c r="G19" s="10"/>
      <c r="H19" s="10"/>
      <c r="I19" s="10"/>
      <c r="J19" s="10"/>
      <c r="K19" s="10"/>
      <c r="N19" s="1" t="s">
        <v>63</v>
      </c>
    </row>
    <row r="20" spans="1:30">
      <c r="A20" s="10" t="s">
        <v>11</v>
      </c>
      <c r="B20" s="102">
        <v>0.36239239515192506</v>
      </c>
      <c r="C20" s="102">
        <v>0.68978823794566924</v>
      </c>
      <c r="D20" s="102">
        <v>0.51159149367092283</v>
      </c>
      <c r="E20" s="102">
        <v>0.45223379975175987</v>
      </c>
      <c r="F20" s="102">
        <v>0.60953297102189308</v>
      </c>
      <c r="G20" s="102">
        <v>0.42154175755956069</v>
      </c>
      <c r="H20" s="102">
        <v>0.42309494216421062</v>
      </c>
      <c r="I20" s="102">
        <v>0.39993142564881845</v>
      </c>
      <c r="J20" s="102">
        <v>0.25563299628540487</v>
      </c>
      <c r="N20" s="62" t="e">
        <f>HLOOKUP('入力(水力)'!$E$13,$B$2:$J$31,ROW()-1,0)</f>
        <v>#N/A</v>
      </c>
    </row>
    <row r="21" spans="1:30">
      <c r="A21" s="10" t="s">
        <v>12</v>
      </c>
      <c r="B21" s="102">
        <v>0.62561542487994437</v>
      </c>
      <c r="C21" s="102">
        <v>0.66386682874929304</v>
      </c>
      <c r="D21" s="102">
        <v>0.61728997076716685</v>
      </c>
      <c r="E21" s="102">
        <v>0.55583626549750331</v>
      </c>
      <c r="F21" s="102">
        <v>0.71499867281189522</v>
      </c>
      <c r="G21" s="102">
        <v>0.56850638930478703</v>
      </c>
      <c r="H21" s="102">
        <v>0.34214627092644484</v>
      </c>
      <c r="I21" s="102">
        <v>0.51273947492510397</v>
      </c>
      <c r="J21" s="102">
        <v>0.29724799356884624</v>
      </c>
      <c r="N21" s="62" t="e">
        <f>HLOOKUP('入力(水力)'!$E$13,$B$2:$J$31,ROW()-1,0)</f>
        <v>#N/A</v>
      </c>
    </row>
    <row r="22" spans="1:30">
      <c r="A22" s="10" t="s">
        <v>13</v>
      </c>
      <c r="B22" s="102">
        <v>0.54773190972848185</v>
      </c>
      <c r="C22" s="102">
        <v>0.49895273219906278</v>
      </c>
      <c r="D22" s="102">
        <v>0.57678224529841804</v>
      </c>
      <c r="E22" s="102">
        <v>0.48772318676046783</v>
      </c>
      <c r="F22" s="102">
        <v>0.55476343957927632</v>
      </c>
      <c r="G22" s="102">
        <v>0.56474367972786665</v>
      </c>
      <c r="H22" s="102">
        <v>0.35897564912215529</v>
      </c>
      <c r="I22" s="102">
        <v>0.53694209233241064</v>
      </c>
      <c r="J22" s="102">
        <v>0.42174847770967877</v>
      </c>
      <c r="N22" s="62" t="e">
        <f>HLOOKUP('入力(水力)'!$E$13,$B$2:$J$31,ROW()-1,0)</f>
        <v>#N/A</v>
      </c>
    </row>
    <row r="23" spans="1:30">
      <c r="A23" s="10" t="s">
        <v>14</v>
      </c>
      <c r="B23" s="102">
        <v>0.38481834739781801</v>
      </c>
      <c r="C23" s="102">
        <v>0.47047990295967534</v>
      </c>
      <c r="D23" s="102">
        <v>0.52059185777008044</v>
      </c>
      <c r="E23" s="102">
        <v>0.51977128723975818</v>
      </c>
      <c r="F23" s="102">
        <v>0.52237388897158232</v>
      </c>
      <c r="G23" s="102">
        <v>0.57939736256843066</v>
      </c>
      <c r="H23" s="102">
        <v>0.43337543350436747</v>
      </c>
      <c r="I23" s="102">
        <v>0.58136537495852514</v>
      </c>
      <c r="J23" s="102">
        <v>0.41119714765971055</v>
      </c>
      <c r="N23" s="62" t="e">
        <f>HLOOKUP('入力(水力)'!$E$13,$B$2:$J$31,ROW()-1,0)</f>
        <v>#N/A</v>
      </c>
    </row>
    <row r="24" spans="1:30">
      <c r="A24" s="10" t="s">
        <v>15</v>
      </c>
      <c r="B24" s="102">
        <v>0.39950617427040669</v>
      </c>
      <c r="C24" s="102">
        <v>0.40277358472544961</v>
      </c>
      <c r="D24" s="102">
        <v>0.49752058371810365</v>
      </c>
      <c r="E24" s="102">
        <v>0.44988917484495194</v>
      </c>
      <c r="F24" s="102">
        <v>0.42776920973130184</v>
      </c>
      <c r="G24" s="102">
        <v>0.48211030986877457</v>
      </c>
      <c r="H24" s="102">
        <v>0.34276398115645496</v>
      </c>
      <c r="I24" s="102">
        <v>0.49176255052940804</v>
      </c>
      <c r="J24" s="102">
        <v>0.37340325697527565</v>
      </c>
      <c r="N24" s="62" t="e">
        <f>HLOOKUP('入力(水力)'!$E$13,$B$2:$J$31,ROW()-1,0)</f>
        <v>#N/A</v>
      </c>
    </row>
    <row r="25" spans="1:30">
      <c r="A25" s="10" t="s">
        <v>16</v>
      </c>
      <c r="B25" s="102">
        <v>0.33675883019912478</v>
      </c>
      <c r="C25" s="102">
        <v>0.37398936662549287</v>
      </c>
      <c r="D25" s="102">
        <v>0.47421706203050201</v>
      </c>
      <c r="E25" s="102">
        <v>0.43568408936913361</v>
      </c>
      <c r="F25" s="102">
        <v>0.38435853587936858</v>
      </c>
      <c r="G25" s="102">
        <v>0.43355292886109148</v>
      </c>
      <c r="H25" s="102">
        <v>0.35805131221000541</v>
      </c>
      <c r="I25" s="102">
        <v>0.50793322290324849</v>
      </c>
      <c r="J25" s="102">
        <v>0.3757485401654721</v>
      </c>
      <c r="N25" s="62" t="e">
        <f>HLOOKUP('入力(水力)'!$E$13,$B$2:$J$31,ROW()-1,0)</f>
        <v>#N/A</v>
      </c>
    </row>
    <row r="26" spans="1:30">
      <c r="A26" s="10" t="s">
        <v>17</v>
      </c>
      <c r="B26" s="102">
        <v>0.30800115706559417</v>
      </c>
      <c r="C26" s="102">
        <v>0.2883637130480195</v>
      </c>
      <c r="D26" s="102">
        <v>0.37190516192246603</v>
      </c>
      <c r="E26" s="102">
        <v>0.35587246289585134</v>
      </c>
      <c r="F26" s="102">
        <v>0.29995902208311503</v>
      </c>
      <c r="G26" s="102">
        <v>0.3192729219779879</v>
      </c>
      <c r="H26" s="102">
        <v>0.24128850932086346</v>
      </c>
      <c r="I26" s="102">
        <v>0.3889231054920167</v>
      </c>
      <c r="J26" s="102">
        <v>0.27394164121161108</v>
      </c>
      <c r="N26" s="62" t="e">
        <f>HLOOKUP('入力(水力)'!$E$13,$B$2:$J$31,ROW()-1,0)</f>
        <v>#N/A</v>
      </c>
    </row>
    <row r="27" spans="1:30">
      <c r="A27" s="10" t="s">
        <v>18</v>
      </c>
      <c r="B27" s="102">
        <v>0.28963110467947484</v>
      </c>
      <c r="C27" s="102">
        <v>0.4100831012495304</v>
      </c>
      <c r="D27" s="102">
        <v>0.35207747468811296</v>
      </c>
      <c r="E27" s="102">
        <v>0.28664702107432011</v>
      </c>
      <c r="F27" s="102">
        <v>0.33301559571193018</v>
      </c>
      <c r="G27" s="102">
        <v>0.28802511069308612</v>
      </c>
      <c r="H27" s="102">
        <v>0.17752698654242813</v>
      </c>
      <c r="I27" s="102">
        <v>0.26023328043014421</v>
      </c>
      <c r="J27" s="102">
        <v>0.22084791802345202</v>
      </c>
      <c r="N27" s="62" t="e">
        <f>HLOOKUP('入力(水力)'!$E$13,$B$2:$J$31,ROW()-1,0)</f>
        <v>#N/A</v>
      </c>
    </row>
    <row r="28" spans="1:30">
      <c r="A28" s="10" t="s">
        <v>19</v>
      </c>
      <c r="B28" s="102">
        <v>0.28648577097957806</v>
      </c>
      <c r="C28" s="102">
        <v>0.49910557369685282</v>
      </c>
      <c r="D28" s="102">
        <v>0.36551163216723481</v>
      </c>
      <c r="E28" s="102">
        <v>0.28039490692832503</v>
      </c>
      <c r="F28" s="102">
        <v>0.40798502603522069</v>
      </c>
      <c r="G28" s="102">
        <v>0.33132090128632807</v>
      </c>
      <c r="H28" s="102">
        <v>0.2514511188634771</v>
      </c>
      <c r="I28" s="102">
        <v>0.2918870194980987</v>
      </c>
      <c r="J28" s="102">
        <v>0.2193982236357862</v>
      </c>
      <c r="N28" s="62" t="e">
        <f>HLOOKUP('入力(水力)'!$E$13,$B$2:$J$31,ROW()-1,0)</f>
        <v>#N/A</v>
      </c>
    </row>
    <row r="29" spans="1:30">
      <c r="A29" s="10" t="s">
        <v>20</v>
      </c>
      <c r="B29" s="102">
        <v>0.24896351185324858</v>
      </c>
      <c r="C29" s="102">
        <v>0.39108887389650565</v>
      </c>
      <c r="D29" s="102">
        <v>0.32036856602701408</v>
      </c>
      <c r="E29" s="102">
        <v>0.23882088884474989</v>
      </c>
      <c r="F29" s="102">
        <v>0.33171233066187233</v>
      </c>
      <c r="G29" s="102">
        <v>0.33246775487332125</v>
      </c>
      <c r="H29" s="102">
        <v>0.32260141423190974</v>
      </c>
      <c r="I29" s="102">
        <v>0.25828994773356623</v>
      </c>
      <c r="J29" s="102">
        <v>0.21294765250129588</v>
      </c>
      <c r="N29" s="62" t="e">
        <f>HLOOKUP('入力(水力)'!$E$13,$B$2:$J$31,ROW()-1,0)</f>
        <v>#N/A</v>
      </c>
    </row>
    <row r="30" spans="1:30">
      <c r="A30" s="10" t="s">
        <v>21</v>
      </c>
      <c r="B30" s="102">
        <v>0.24898552918847122</v>
      </c>
      <c r="C30" s="102">
        <v>0.40894018222190709</v>
      </c>
      <c r="D30" s="102">
        <v>0.28874124298062148</v>
      </c>
      <c r="E30" s="102">
        <v>0.25463941848003685</v>
      </c>
      <c r="F30" s="102">
        <v>0.32566691376756696</v>
      </c>
      <c r="G30" s="102">
        <v>0.36247022655691158</v>
      </c>
      <c r="H30" s="102">
        <v>0.39956159711402151</v>
      </c>
      <c r="I30" s="102">
        <v>0.33726888209014583</v>
      </c>
      <c r="J30" s="102">
        <v>0.23300854435735702</v>
      </c>
      <c r="N30" s="62" t="e">
        <f>HLOOKUP('入力(水力)'!$E$13,$B$2:$J$31,ROW()-1,0)</f>
        <v>#N/A</v>
      </c>
      <c r="Q30" s="1" t="s">
        <v>78</v>
      </c>
    </row>
    <row r="31" spans="1:30">
      <c r="A31" s="10" t="s">
        <v>22</v>
      </c>
      <c r="B31" s="102">
        <v>0.22409863515314585</v>
      </c>
      <c r="C31" s="102">
        <v>0.51115119771281059</v>
      </c>
      <c r="D31" s="102">
        <v>0.3440507619166252</v>
      </c>
      <c r="E31" s="102">
        <v>0.33556805403002671</v>
      </c>
      <c r="F31" s="102">
        <v>0.42660041300665597</v>
      </c>
      <c r="G31" s="102">
        <v>0.37615475276812871</v>
      </c>
      <c r="H31" s="102">
        <v>0.47469042550159929</v>
      </c>
      <c r="I31" s="102">
        <v>0.44210194047927326</v>
      </c>
      <c r="J31" s="102">
        <v>0.2526527150417624</v>
      </c>
      <c r="N31" s="62" t="e">
        <f>HLOOKUP('入力(水力)'!$E$13,$B$2:$J$31,ROW()-1,0)</f>
        <v>#N/A</v>
      </c>
      <c r="Z31" s="10" t="s">
        <v>35</v>
      </c>
    </row>
    <row r="32" spans="1:30">
      <c r="A32" s="10"/>
      <c r="B32" s="10"/>
      <c r="C32" s="10"/>
      <c r="D32" s="10"/>
      <c r="E32" s="10"/>
      <c r="F32" s="10"/>
      <c r="G32" s="10"/>
      <c r="H32" s="10"/>
      <c r="I32" s="10"/>
      <c r="J32" s="10"/>
      <c r="N32" s="1" t="s">
        <v>56</v>
      </c>
      <c r="Q32" s="10"/>
      <c r="R32" s="11" t="s">
        <v>26</v>
      </c>
      <c r="S32" s="11" t="s">
        <v>27</v>
      </c>
      <c r="T32" s="11" t="s">
        <v>28</v>
      </c>
      <c r="U32" s="11" t="s">
        <v>29</v>
      </c>
      <c r="V32" s="11" t="s">
        <v>30</v>
      </c>
      <c r="W32" s="11" t="s">
        <v>31</v>
      </c>
      <c r="X32" s="11" t="s">
        <v>32</v>
      </c>
      <c r="Y32" s="11" t="s">
        <v>33</v>
      </c>
      <c r="Z32" s="11" t="s">
        <v>34</v>
      </c>
      <c r="AD32" s="1" t="s">
        <v>63</v>
      </c>
    </row>
    <row r="33" spans="1:30">
      <c r="A33" s="10"/>
      <c r="B33" s="18" t="s">
        <v>45</v>
      </c>
      <c r="C33" s="10"/>
      <c r="D33" s="10"/>
      <c r="E33" s="10"/>
      <c r="F33" s="10"/>
      <c r="G33" s="10"/>
      <c r="H33" s="10"/>
      <c r="I33" s="10"/>
      <c r="J33" s="10"/>
      <c r="K33" s="22" t="s">
        <v>36</v>
      </c>
      <c r="L33" s="22" t="s">
        <v>46</v>
      </c>
      <c r="N33" s="22" t="s">
        <v>36</v>
      </c>
      <c r="Q33" s="10"/>
      <c r="R33" s="18" t="s">
        <v>45</v>
      </c>
      <c r="S33" s="10"/>
      <c r="T33" s="10"/>
      <c r="U33" s="10"/>
      <c r="V33" s="10"/>
      <c r="W33" s="10"/>
      <c r="X33" s="10"/>
      <c r="Y33" s="10"/>
      <c r="Z33" s="10"/>
      <c r="AA33" s="22" t="s">
        <v>36</v>
      </c>
      <c r="AB33" s="22" t="s">
        <v>46</v>
      </c>
      <c r="AD33" s="22" t="s">
        <v>36</v>
      </c>
    </row>
    <row r="34" spans="1:30">
      <c r="A34" s="10" t="s">
        <v>11</v>
      </c>
      <c r="B34" s="68">
        <f>IF('入力(水力)'!$E$13=B$2,B20*'入力(水力)'!$E$15/1000,0)</f>
        <v>0</v>
      </c>
      <c r="C34" s="68">
        <f>IF('入力(水力)'!$E$13=C$2,C20*'入力(水力)'!$E$15/1000,0)</f>
        <v>0</v>
      </c>
      <c r="D34" s="68">
        <f>IF('入力(水力)'!$E$13=D$2,D20*'入力(水力)'!$E$15/1000,0)</f>
        <v>0</v>
      </c>
      <c r="E34" s="68">
        <f>IF('入力(水力)'!$E$13=E$2,E20*'入力(水力)'!$E$15/1000,0)</f>
        <v>0</v>
      </c>
      <c r="F34" s="68">
        <f>IF('入力(水力)'!$E$13=F$2,F20*'入力(水力)'!$E$15/1000,0)</f>
        <v>0</v>
      </c>
      <c r="G34" s="68">
        <f>IF('入力(水力)'!$E$13=G$2,G20*'入力(水力)'!$E$15/1000,0)</f>
        <v>0</v>
      </c>
      <c r="H34" s="68">
        <f>IF('入力(水力)'!$E$13=H$2,H20*'入力(水力)'!$E$15/1000,0)</f>
        <v>0</v>
      </c>
      <c r="I34" s="68">
        <f>IF('入力(水力)'!$E$13=I$2,I20*'入力(水力)'!$E$15/1000,0)</f>
        <v>0</v>
      </c>
      <c r="J34" s="69">
        <f>IF('入力(水力)'!$E$13=J$2,J20*'入力(水力)'!$E$15/1000,0)</f>
        <v>0</v>
      </c>
      <c r="K34" s="70">
        <f>SUM(B34:J34)</f>
        <v>0</v>
      </c>
      <c r="L34" s="71">
        <f>MIN($K$34:$K$45)</f>
        <v>0</v>
      </c>
      <c r="N34" s="61">
        <f>K34*1000</f>
        <v>0</v>
      </c>
      <c r="Q34" s="10" t="s">
        <v>11</v>
      </c>
      <c r="R34" s="53">
        <f>IF('入力(水力)'!$E$13=B$2,B20*'入力(水力)'!$E$23/1000,0)</f>
        <v>0</v>
      </c>
      <c r="S34" s="53">
        <f>IF('入力(水力)'!$E$13=C$2,C20*'入力(水力)'!$E$23/1000,0)</f>
        <v>0</v>
      </c>
      <c r="T34" s="53">
        <f>IF('入力(水力)'!$E$13=D$2,D20*'入力(水力)'!$E$23/1000,0)</f>
        <v>0</v>
      </c>
      <c r="U34" s="53">
        <f>IF('入力(水力)'!$E$13=E$2,E20*'入力(水力)'!$E$23/1000,0)</f>
        <v>0</v>
      </c>
      <c r="V34" s="53">
        <f>IF('入力(水力)'!$E$13=F$2,F20*'入力(水力)'!$E$23/1000,0)</f>
        <v>0</v>
      </c>
      <c r="W34" s="53">
        <f>IF('入力(水力)'!$E$13=G$2,G20*'入力(水力)'!$E$23/1000,0)</f>
        <v>0</v>
      </c>
      <c r="X34" s="53">
        <f>IF('入力(水力)'!$E$13=H$2,H20*'入力(水力)'!$E$23/1000,0)</f>
        <v>0</v>
      </c>
      <c r="Y34" s="53">
        <f>IF('入力(水力)'!$E$13=I$2,I20*'入力(水力)'!$E$23/1000,0)</f>
        <v>0</v>
      </c>
      <c r="Z34" s="54">
        <f>IF('入力(水力)'!$E$13=J$2,J20*'入力(水力)'!$E$23/1000,0)</f>
        <v>0</v>
      </c>
      <c r="AA34" s="55">
        <f>SUM(R34:Z34)</f>
        <v>0</v>
      </c>
      <c r="AB34" s="56">
        <f>MIN($AA$34:$AA$45)</f>
        <v>0</v>
      </c>
      <c r="AD34" s="61">
        <f>AA34*1000</f>
        <v>0</v>
      </c>
    </row>
    <row r="35" spans="1:30">
      <c r="A35" s="10" t="s">
        <v>12</v>
      </c>
      <c r="B35" s="68">
        <f>IF('入力(水力)'!$E$13=B$2,B21*'入力(水力)'!$E$15/1000,0)</f>
        <v>0</v>
      </c>
      <c r="C35" s="68">
        <f>IF('入力(水力)'!$E$13=C$2,C21*'入力(水力)'!$E$15/1000,0)</f>
        <v>0</v>
      </c>
      <c r="D35" s="68">
        <f>IF('入力(水力)'!$E$13=D$2,D21*'入力(水力)'!$E$15/1000,0)</f>
        <v>0</v>
      </c>
      <c r="E35" s="68">
        <f>IF('入力(水力)'!$E$13=E$2,E21*'入力(水力)'!$E$15/1000,0)</f>
        <v>0</v>
      </c>
      <c r="F35" s="68">
        <f>IF('入力(水力)'!$E$13=F$2,F21*'入力(水力)'!$E$15/1000,0)</f>
        <v>0</v>
      </c>
      <c r="G35" s="68">
        <f>IF('入力(水力)'!$E$13=G$2,G21*'入力(水力)'!$E$15/1000,0)</f>
        <v>0</v>
      </c>
      <c r="H35" s="68">
        <f>IF('入力(水力)'!$E$13=H$2,H21*'入力(水力)'!$E$15/1000,0)</f>
        <v>0</v>
      </c>
      <c r="I35" s="68">
        <f>IF('入力(水力)'!$E$13=I$2,I21*'入力(水力)'!$E$15/1000,0)</f>
        <v>0</v>
      </c>
      <c r="J35" s="69">
        <f>IF('入力(水力)'!$E$13=J$2,J21*'入力(水力)'!$E$15/1000,0)</f>
        <v>0</v>
      </c>
      <c r="K35" s="70">
        <f t="shared" ref="K35:K45" si="0">SUM(B35:J35)</f>
        <v>0</v>
      </c>
      <c r="L35" s="71">
        <f t="shared" ref="L35:L45" si="1">MIN($K$34:$K$45)</f>
        <v>0</v>
      </c>
      <c r="N35" s="61">
        <f>K35*1000</f>
        <v>0</v>
      </c>
      <c r="Q35" s="10" t="s">
        <v>12</v>
      </c>
      <c r="R35" s="53">
        <f>IF('入力(水力)'!$E$13=B$2,B21*'入力(水力)'!$F$23/1000,0)</f>
        <v>0</v>
      </c>
      <c r="S35" s="53">
        <f>IF('入力(水力)'!$E$13=C$2,C21*'入力(水力)'!$F$23/1000,0)</f>
        <v>0</v>
      </c>
      <c r="T35" s="53">
        <f>IF('入力(水力)'!$E$13=D$2,D21*'入力(水力)'!$F$23/1000,0)</f>
        <v>0</v>
      </c>
      <c r="U35" s="53">
        <f>IF('入力(水力)'!$E$13=E$2,E21*'入力(水力)'!$F$23/1000,0)</f>
        <v>0</v>
      </c>
      <c r="V35" s="53">
        <f>IF('入力(水力)'!$E$13=F$2,F21*'入力(水力)'!$F$23/1000,0)</f>
        <v>0</v>
      </c>
      <c r="W35" s="53">
        <f>IF('入力(水力)'!$E$13=G$2,G21*'入力(水力)'!$F$23/1000,0)</f>
        <v>0</v>
      </c>
      <c r="X35" s="53">
        <f>IF('入力(水力)'!$E$13=H$2,H21*'入力(水力)'!$F$23/1000,0)</f>
        <v>0</v>
      </c>
      <c r="Y35" s="53">
        <f>IF('入力(水力)'!$E$13=I$2,I21*'入力(水力)'!$F$23/1000,0)</f>
        <v>0</v>
      </c>
      <c r="Z35" s="54">
        <f>IF('入力(水力)'!$E$13=J$2,J21*'入力(水力)'!$F$23/1000,0)</f>
        <v>0</v>
      </c>
      <c r="AA35" s="55">
        <f t="shared" ref="AA35:AA44" si="2">SUM(R35:Z35)</f>
        <v>0</v>
      </c>
      <c r="AB35" s="56">
        <f t="shared" ref="AB35:AB45" si="3">MIN($AA$34:$AA$45)</f>
        <v>0</v>
      </c>
      <c r="AD35" s="61">
        <f t="shared" ref="AD35:AD44" si="4">AA35*1000</f>
        <v>0</v>
      </c>
    </row>
    <row r="36" spans="1:30">
      <c r="A36" s="10" t="s">
        <v>13</v>
      </c>
      <c r="B36" s="68">
        <f>IF('入力(水力)'!$E$13=B$2,B22*'入力(水力)'!$E$15/1000,0)</f>
        <v>0</v>
      </c>
      <c r="C36" s="68">
        <f>IF('入力(水力)'!$E$13=C$2,C22*'入力(水力)'!$E$15/1000,0)</f>
        <v>0</v>
      </c>
      <c r="D36" s="68">
        <f>IF('入力(水力)'!$E$13=D$2,D22*'入力(水力)'!$E$15/1000,0)</f>
        <v>0</v>
      </c>
      <c r="E36" s="68">
        <f>IF('入力(水力)'!$E$13=E$2,E22*'入力(水力)'!$E$15/1000,0)</f>
        <v>0</v>
      </c>
      <c r="F36" s="68">
        <f>IF('入力(水力)'!$E$13=F$2,F22*'入力(水力)'!$E$15/1000,0)</f>
        <v>0</v>
      </c>
      <c r="G36" s="68">
        <f>IF('入力(水力)'!$E$13=G$2,G22*'入力(水力)'!$E$15/1000,0)</f>
        <v>0</v>
      </c>
      <c r="H36" s="68">
        <f>IF('入力(水力)'!$E$13=H$2,H22*'入力(水力)'!$E$15/1000,0)</f>
        <v>0</v>
      </c>
      <c r="I36" s="68">
        <f>IF('入力(水力)'!$E$13=I$2,I22*'入力(水力)'!$E$15/1000,0)</f>
        <v>0</v>
      </c>
      <c r="J36" s="69">
        <f>IF('入力(水力)'!$E$13=J$2,J22*'入力(水力)'!$E$15/1000,0)</f>
        <v>0</v>
      </c>
      <c r="K36" s="70">
        <f t="shared" si="0"/>
        <v>0</v>
      </c>
      <c r="L36" s="71">
        <f t="shared" si="1"/>
        <v>0</v>
      </c>
      <c r="N36" s="61">
        <f t="shared" ref="N36:N45" si="5">K36*1000</f>
        <v>0</v>
      </c>
      <c r="Q36" s="10" t="s">
        <v>13</v>
      </c>
      <c r="R36" s="53">
        <f>IF('入力(水力)'!$E$13=B$2,B22*'入力(水力)'!$G$23/1000,0)</f>
        <v>0</v>
      </c>
      <c r="S36" s="53">
        <f>IF('入力(水力)'!$E$13=C$2,C22*'入力(水力)'!$G$23/1000,0)</f>
        <v>0</v>
      </c>
      <c r="T36" s="53">
        <f>IF('入力(水力)'!$E$13=D$2,D22*'入力(水力)'!$G$23/1000,0)</f>
        <v>0</v>
      </c>
      <c r="U36" s="53">
        <f>IF('入力(水力)'!$E$13=E$2,E22*'入力(水力)'!$G$23/1000,0)</f>
        <v>0</v>
      </c>
      <c r="V36" s="53">
        <f>IF('入力(水力)'!$E$13=F$2,F22*'入力(水力)'!$G$23/1000,0)</f>
        <v>0</v>
      </c>
      <c r="W36" s="53">
        <f>IF('入力(水力)'!$E$13=G$2,G22*'入力(水力)'!$G$23/1000,0)</f>
        <v>0</v>
      </c>
      <c r="X36" s="53">
        <f>IF('入力(水力)'!$E$13=H$2,H22*'入力(水力)'!$G$23/1000,0)</f>
        <v>0</v>
      </c>
      <c r="Y36" s="53">
        <f>IF('入力(水力)'!$E$13=I$2,I22*'入力(水力)'!$G$23/1000,0)</f>
        <v>0</v>
      </c>
      <c r="Z36" s="54">
        <f>IF('入力(水力)'!$E$13=J$2,J22*'入力(水力)'!$G$23/1000,0)</f>
        <v>0</v>
      </c>
      <c r="AA36" s="55">
        <f>SUM(R36:Z36)</f>
        <v>0</v>
      </c>
      <c r="AB36" s="56">
        <f t="shared" si="3"/>
        <v>0</v>
      </c>
      <c r="AD36" s="61">
        <f t="shared" si="4"/>
        <v>0</v>
      </c>
    </row>
    <row r="37" spans="1:30">
      <c r="A37" s="10" t="s">
        <v>14</v>
      </c>
      <c r="B37" s="68">
        <f>IF('入力(水力)'!$E$13=B$2,B23*'入力(水力)'!$E$15/1000,0)</f>
        <v>0</v>
      </c>
      <c r="C37" s="68">
        <f>IF('入力(水力)'!$E$13=C$2,C23*'入力(水力)'!$E$15/1000,0)</f>
        <v>0</v>
      </c>
      <c r="D37" s="68">
        <f>IF('入力(水力)'!$E$13=D$2,D23*'入力(水力)'!$E$15/1000,0)</f>
        <v>0</v>
      </c>
      <c r="E37" s="68">
        <f>IF('入力(水力)'!$E$13=E$2,E23*'入力(水力)'!$E$15/1000,0)</f>
        <v>0</v>
      </c>
      <c r="F37" s="68">
        <f>IF('入力(水力)'!$E$13=F$2,F23*'入力(水力)'!$E$15/1000,0)</f>
        <v>0</v>
      </c>
      <c r="G37" s="68">
        <f>IF('入力(水力)'!$E$13=G$2,G23*'入力(水力)'!$E$15/1000,0)</f>
        <v>0</v>
      </c>
      <c r="H37" s="68">
        <f>IF('入力(水力)'!$E$13=H$2,H23*'入力(水力)'!$E$15/1000,0)</f>
        <v>0</v>
      </c>
      <c r="I37" s="68">
        <f>IF('入力(水力)'!$E$13=I$2,I23*'入力(水力)'!$E$15/1000,0)</f>
        <v>0</v>
      </c>
      <c r="J37" s="69">
        <f>IF('入力(水力)'!$E$13=J$2,J23*'入力(水力)'!$E$15/1000,0)</f>
        <v>0</v>
      </c>
      <c r="K37" s="70">
        <f t="shared" si="0"/>
        <v>0</v>
      </c>
      <c r="L37" s="71">
        <f t="shared" si="1"/>
        <v>0</v>
      </c>
      <c r="N37" s="61">
        <f t="shared" si="5"/>
        <v>0</v>
      </c>
      <c r="Q37" s="10" t="s">
        <v>14</v>
      </c>
      <c r="R37" s="53">
        <f>IF('入力(水力)'!$E$13=B$2,B23*'入力(水力)'!$H$23/1000,0)</f>
        <v>0</v>
      </c>
      <c r="S37" s="53">
        <f>IF('入力(水力)'!$E$13=C$2,C23*'入力(水力)'!$H$23/1000,0)</f>
        <v>0</v>
      </c>
      <c r="T37" s="53">
        <f>IF('入力(水力)'!$E$13=D$2,D23*'入力(水力)'!$H$23/1000,0)</f>
        <v>0</v>
      </c>
      <c r="U37" s="53">
        <f>IF('入力(水力)'!$E$13=E$2,E23*'入力(水力)'!$H$23/1000,0)</f>
        <v>0</v>
      </c>
      <c r="V37" s="53">
        <f>IF('入力(水力)'!$E$13=F$2,F23*'入力(水力)'!$H$23/1000,0)</f>
        <v>0</v>
      </c>
      <c r="W37" s="53">
        <f>IF('入力(水力)'!$E$13=G$2,G23*'入力(水力)'!$H$23/1000,0)</f>
        <v>0</v>
      </c>
      <c r="X37" s="53">
        <f>IF('入力(水力)'!$E$13=H$2,H23*'入力(水力)'!$H$23/1000,0)</f>
        <v>0</v>
      </c>
      <c r="Y37" s="53">
        <f>IF('入力(水力)'!$E$13=I$2,I23*'入力(水力)'!$H$23/1000,0)</f>
        <v>0</v>
      </c>
      <c r="Z37" s="54">
        <f>IF('入力(水力)'!$E$13=J$2,J23*'入力(水力)'!$H$23/1000,0)</f>
        <v>0</v>
      </c>
      <c r="AA37" s="55">
        <f t="shared" si="2"/>
        <v>0</v>
      </c>
      <c r="AB37" s="56">
        <f t="shared" si="3"/>
        <v>0</v>
      </c>
      <c r="AD37" s="61">
        <f t="shared" si="4"/>
        <v>0</v>
      </c>
    </row>
    <row r="38" spans="1:30">
      <c r="A38" s="10" t="s">
        <v>15</v>
      </c>
      <c r="B38" s="68">
        <f>IF('入力(水力)'!$E$13=B$2,B24*'入力(水力)'!$E$15/1000,0)</f>
        <v>0</v>
      </c>
      <c r="C38" s="68">
        <f>IF('入力(水力)'!$E$13=C$2,C24*'入力(水力)'!$E$15/1000,0)</f>
        <v>0</v>
      </c>
      <c r="D38" s="68">
        <f>IF('入力(水力)'!$E$13=D$2,D24*'入力(水力)'!$E$15/1000,0)</f>
        <v>0</v>
      </c>
      <c r="E38" s="68">
        <f>IF('入力(水力)'!$E$13=E$2,E24*'入力(水力)'!$E$15/1000,0)</f>
        <v>0</v>
      </c>
      <c r="F38" s="68">
        <f>IF('入力(水力)'!$E$13=F$2,F24*'入力(水力)'!$E$15/1000,0)</f>
        <v>0</v>
      </c>
      <c r="G38" s="68">
        <f>IF('入力(水力)'!$E$13=G$2,G24*'入力(水力)'!$E$15/1000,0)</f>
        <v>0</v>
      </c>
      <c r="H38" s="68">
        <f>IF('入力(水力)'!$E$13=H$2,H24*'入力(水力)'!$E$15/1000,0)</f>
        <v>0</v>
      </c>
      <c r="I38" s="68">
        <f>IF('入力(水力)'!$E$13=I$2,I24*'入力(水力)'!$E$15/1000,0)</f>
        <v>0</v>
      </c>
      <c r="J38" s="69">
        <f>IF('入力(水力)'!$E$13=J$2,J24*'入力(水力)'!$E$15/1000,0)</f>
        <v>0</v>
      </c>
      <c r="K38" s="70">
        <f t="shared" si="0"/>
        <v>0</v>
      </c>
      <c r="L38" s="71">
        <f t="shared" si="1"/>
        <v>0</v>
      </c>
      <c r="N38" s="61">
        <f t="shared" si="5"/>
        <v>0</v>
      </c>
      <c r="Q38" s="10" t="s">
        <v>15</v>
      </c>
      <c r="R38" s="53">
        <f>IF('入力(水力)'!$E$13=B$2,B24*'入力(水力)'!$I$23/1000,0)</f>
        <v>0</v>
      </c>
      <c r="S38" s="53">
        <f>IF('入力(水力)'!$E$13=C$2,C24*'入力(水力)'!$I$23/1000,0)</f>
        <v>0</v>
      </c>
      <c r="T38" s="53">
        <f>IF('入力(水力)'!$E$13=D$2,D24*'入力(水力)'!$I$23/1000,0)</f>
        <v>0</v>
      </c>
      <c r="U38" s="53">
        <f>IF('入力(水力)'!$E$13=E$2,E24*'入力(水力)'!$I$23/1000,0)</f>
        <v>0</v>
      </c>
      <c r="V38" s="53">
        <f>IF('入力(水力)'!$E$13=F$2,F24*'入力(水力)'!$I$23/1000,0)</f>
        <v>0</v>
      </c>
      <c r="W38" s="53">
        <f>IF('入力(水力)'!$E$13=G$2,G24*'入力(水力)'!$I$23/1000,0)</f>
        <v>0</v>
      </c>
      <c r="X38" s="53">
        <f>IF('入力(水力)'!$E$13=H$2,H24*'入力(水力)'!$I$23/1000,0)</f>
        <v>0</v>
      </c>
      <c r="Y38" s="53">
        <f>IF('入力(水力)'!$E$13=I$2,I24*'入力(水力)'!$I$23/1000,0)</f>
        <v>0</v>
      </c>
      <c r="Z38" s="54">
        <f>IF('入力(水力)'!$E$13=J$2,J24*'入力(水力)'!$I$23/1000,0)</f>
        <v>0</v>
      </c>
      <c r="AA38" s="55">
        <f t="shared" si="2"/>
        <v>0</v>
      </c>
      <c r="AB38" s="56">
        <f t="shared" si="3"/>
        <v>0</v>
      </c>
      <c r="AD38" s="61">
        <f t="shared" si="4"/>
        <v>0</v>
      </c>
    </row>
    <row r="39" spans="1:30">
      <c r="A39" s="10" t="s">
        <v>16</v>
      </c>
      <c r="B39" s="68">
        <f>IF('入力(水力)'!$E$13=B$2,B25*'入力(水力)'!$E$15/1000,0)</f>
        <v>0</v>
      </c>
      <c r="C39" s="68">
        <f>IF('入力(水力)'!$E$13=C$2,C25*'入力(水力)'!$E$15/1000,0)</f>
        <v>0</v>
      </c>
      <c r="D39" s="68">
        <f>IF('入力(水力)'!$E$13=D$2,D25*'入力(水力)'!$E$15/1000,0)</f>
        <v>0</v>
      </c>
      <c r="E39" s="68">
        <f>IF('入力(水力)'!$E$13=E$2,E25*'入力(水力)'!$E$15/1000,0)</f>
        <v>0</v>
      </c>
      <c r="F39" s="68">
        <f>IF('入力(水力)'!$E$13=F$2,F25*'入力(水力)'!$E$15/1000,0)</f>
        <v>0</v>
      </c>
      <c r="G39" s="68">
        <f>IF('入力(水力)'!$E$13=G$2,G25*'入力(水力)'!$E$15/1000,0)</f>
        <v>0</v>
      </c>
      <c r="H39" s="68">
        <f>IF('入力(水力)'!$E$13=H$2,H25*'入力(水力)'!$E$15/1000,0)</f>
        <v>0</v>
      </c>
      <c r="I39" s="68">
        <f>IF('入力(水力)'!$E$13=I$2,I25*'入力(水力)'!$E$15/1000,0)</f>
        <v>0</v>
      </c>
      <c r="J39" s="69">
        <f>IF('入力(水力)'!$E$13=J$2,J25*'入力(水力)'!$E$15/1000,0)</f>
        <v>0</v>
      </c>
      <c r="K39" s="70">
        <f t="shared" si="0"/>
        <v>0</v>
      </c>
      <c r="L39" s="71">
        <f t="shared" si="1"/>
        <v>0</v>
      </c>
      <c r="N39" s="61">
        <f t="shared" si="5"/>
        <v>0</v>
      </c>
      <c r="Q39" s="10" t="s">
        <v>16</v>
      </c>
      <c r="R39" s="53">
        <f>IF('入力(水力)'!$E$13=B$2,B25*'入力(水力)'!$J$23/1000,0)</f>
        <v>0</v>
      </c>
      <c r="S39" s="53">
        <f>IF('入力(水力)'!$E$13=C$2,C25*'入力(水力)'!$J$23/1000,0)</f>
        <v>0</v>
      </c>
      <c r="T39" s="53">
        <f>IF('入力(水力)'!$E$13=D$2,D25*'入力(水力)'!$J$23/1000,0)</f>
        <v>0</v>
      </c>
      <c r="U39" s="53">
        <f>IF('入力(水力)'!$E$13=E$2,E25*'入力(水力)'!$J$23/1000,0)</f>
        <v>0</v>
      </c>
      <c r="V39" s="53">
        <f>IF('入力(水力)'!$E$13=F$2,F25*'入力(水力)'!$J$23/1000,0)</f>
        <v>0</v>
      </c>
      <c r="W39" s="53">
        <f>IF('入力(水力)'!$E$13=G$2,G25*'入力(水力)'!$J$23/1000,0)</f>
        <v>0</v>
      </c>
      <c r="X39" s="53">
        <f>IF('入力(水力)'!$E$13=H$2,H25*'入力(水力)'!$J$23/1000,0)</f>
        <v>0</v>
      </c>
      <c r="Y39" s="53">
        <f>IF('入力(水力)'!$E$13=I$2,I25*'入力(水力)'!$J$23/1000,0)</f>
        <v>0</v>
      </c>
      <c r="Z39" s="54">
        <f>IF('入力(水力)'!$E$13=J$2,J25*'入力(水力)'!$J$23/1000,0)</f>
        <v>0</v>
      </c>
      <c r="AA39" s="55">
        <f t="shared" si="2"/>
        <v>0</v>
      </c>
      <c r="AB39" s="56">
        <f>MIN($AA$34:$AA$45)</f>
        <v>0</v>
      </c>
      <c r="AD39" s="61">
        <f t="shared" si="4"/>
        <v>0</v>
      </c>
    </row>
    <row r="40" spans="1:30">
      <c r="A40" s="10" t="s">
        <v>17</v>
      </c>
      <c r="B40" s="68">
        <f>IF('入力(水力)'!$E$13=B$2,B26*'入力(水力)'!$E$15/1000,0)</f>
        <v>0</v>
      </c>
      <c r="C40" s="68">
        <f>IF('入力(水力)'!$E$13=C$2,C26*'入力(水力)'!$E$15/1000,0)</f>
        <v>0</v>
      </c>
      <c r="D40" s="68">
        <f>IF('入力(水力)'!$E$13=D$2,D26*'入力(水力)'!$E$15/1000,0)</f>
        <v>0</v>
      </c>
      <c r="E40" s="68">
        <f>IF('入力(水力)'!$E$13=E$2,E26*'入力(水力)'!$E$15/1000,0)</f>
        <v>0</v>
      </c>
      <c r="F40" s="68">
        <f>IF('入力(水力)'!$E$13=F$2,F26*'入力(水力)'!$E$15/1000,0)</f>
        <v>0</v>
      </c>
      <c r="G40" s="68">
        <f>IF('入力(水力)'!$E$13=G$2,G26*'入力(水力)'!$E$15/1000,0)</f>
        <v>0</v>
      </c>
      <c r="H40" s="68">
        <f>IF('入力(水力)'!$E$13=H$2,H26*'入力(水力)'!$E$15/1000,0)</f>
        <v>0</v>
      </c>
      <c r="I40" s="68">
        <f>IF('入力(水力)'!$E$13=I$2,I26*'入力(水力)'!$E$15/1000,0)</f>
        <v>0</v>
      </c>
      <c r="J40" s="69">
        <f>IF('入力(水力)'!$E$13=J$2,J26*'入力(水力)'!$E$15/1000,0)</f>
        <v>0</v>
      </c>
      <c r="K40" s="70">
        <f t="shared" si="0"/>
        <v>0</v>
      </c>
      <c r="L40" s="71">
        <f t="shared" si="1"/>
        <v>0</v>
      </c>
      <c r="N40" s="61">
        <f t="shared" si="5"/>
        <v>0</v>
      </c>
      <c r="Q40" s="10" t="s">
        <v>17</v>
      </c>
      <c r="R40" s="53">
        <f>IF('入力(水力)'!$E$13=B$2,B26*'入力(水力)'!$K$23/1000,0)</f>
        <v>0</v>
      </c>
      <c r="S40" s="53">
        <f>IF('入力(水力)'!$E$13=C$2,C26*'入力(水力)'!$K$23/1000,0)</f>
        <v>0</v>
      </c>
      <c r="T40" s="53">
        <f>IF('入力(水力)'!$E$13=D$2,D26*'入力(水力)'!$K$23/1000,0)</f>
        <v>0</v>
      </c>
      <c r="U40" s="53">
        <f>IF('入力(水力)'!$E$13=E$2,E26*'入力(水力)'!$K$23/1000,0)</f>
        <v>0</v>
      </c>
      <c r="V40" s="53">
        <f>IF('入力(水力)'!$E$13=F$2,F26*'入力(水力)'!$K$23/1000,0)</f>
        <v>0</v>
      </c>
      <c r="W40" s="53">
        <f>IF('入力(水力)'!$E$13=G$2,G26*'入力(水力)'!$K$23/1000,0)</f>
        <v>0</v>
      </c>
      <c r="X40" s="53">
        <f>IF('入力(水力)'!$E$13=H$2,H26*'入力(水力)'!$K$23/1000,0)</f>
        <v>0</v>
      </c>
      <c r="Y40" s="53">
        <f>IF('入力(水力)'!$E$13=I$2,I26*'入力(水力)'!$K$23/1000,0)</f>
        <v>0</v>
      </c>
      <c r="Z40" s="54">
        <f>IF('入力(水力)'!$E$13=J$2,J26*'入力(水力)'!$K$23/1000,0)</f>
        <v>0</v>
      </c>
      <c r="AA40" s="55">
        <f t="shared" si="2"/>
        <v>0</v>
      </c>
      <c r="AB40" s="56">
        <f t="shared" si="3"/>
        <v>0</v>
      </c>
      <c r="AD40" s="61">
        <f t="shared" si="4"/>
        <v>0</v>
      </c>
    </row>
    <row r="41" spans="1:30">
      <c r="A41" s="10" t="s">
        <v>18</v>
      </c>
      <c r="B41" s="68">
        <f>IF('入力(水力)'!$E$13=B$2,B27*'入力(水力)'!$E$15/1000,0)</f>
        <v>0</v>
      </c>
      <c r="C41" s="68">
        <f>IF('入力(水力)'!$E$13=C$2,C27*'入力(水力)'!$E$15/1000,0)</f>
        <v>0</v>
      </c>
      <c r="D41" s="68">
        <f>IF('入力(水力)'!$E$13=D$2,D27*'入力(水力)'!$E$15/1000,0)</f>
        <v>0</v>
      </c>
      <c r="E41" s="68">
        <f>IF('入力(水力)'!$E$13=E$2,E27*'入力(水力)'!$E$15/1000,0)</f>
        <v>0</v>
      </c>
      <c r="F41" s="68">
        <f>IF('入力(水力)'!$E$13=F$2,F27*'入力(水力)'!$E$15/1000,0)</f>
        <v>0</v>
      </c>
      <c r="G41" s="68">
        <f>IF('入力(水力)'!$E$13=G$2,G27*'入力(水力)'!$E$15/1000,0)</f>
        <v>0</v>
      </c>
      <c r="H41" s="68">
        <f>IF('入力(水力)'!$E$13=H$2,H27*'入力(水力)'!$E$15/1000,0)</f>
        <v>0</v>
      </c>
      <c r="I41" s="68">
        <f>IF('入力(水力)'!$E$13=I$2,I27*'入力(水力)'!$E$15/1000,0)</f>
        <v>0</v>
      </c>
      <c r="J41" s="69">
        <f>IF('入力(水力)'!$E$13=J$2,J27*'入力(水力)'!$E$15/1000,0)</f>
        <v>0</v>
      </c>
      <c r="K41" s="70">
        <f t="shared" si="0"/>
        <v>0</v>
      </c>
      <c r="L41" s="71">
        <f t="shared" si="1"/>
        <v>0</v>
      </c>
      <c r="N41" s="61">
        <f t="shared" si="5"/>
        <v>0</v>
      </c>
      <c r="Q41" s="10" t="s">
        <v>18</v>
      </c>
      <c r="R41" s="53">
        <f>IF('入力(水力)'!$E$13=B$2,B27*'入力(水力)'!$L$23/1000,0)</f>
        <v>0</v>
      </c>
      <c r="S41" s="53">
        <f>IF('入力(水力)'!$E$13=C$2,C27*'入力(水力)'!$L$23/1000,0)</f>
        <v>0</v>
      </c>
      <c r="T41" s="53">
        <f>IF('入力(水力)'!$E$13=D$2,D27*'入力(水力)'!$L$23/1000,0)</f>
        <v>0</v>
      </c>
      <c r="U41" s="53">
        <f>IF('入力(水力)'!$E$13=E$2,E27*'入力(水力)'!$L$23/1000,0)</f>
        <v>0</v>
      </c>
      <c r="V41" s="53">
        <f>IF('入力(水力)'!$E$13=F$2,F27*'入力(水力)'!$L$23/1000,0)</f>
        <v>0</v>
      </c>
      <c r="W41" s="53">
        <f>IF('入力(水力)'!$E$13=G$2,G27*'入力(水力)'!$L$23/1000,0)</f>
        <v>0</v>
      </c>
      <c r="X41" s="53">
        <f>IF('入力(水力)'!$E$13=H$2,H27*'入力(水力)'!$L$23/1000,0)</f>
        <v>0</v>
      </c>
      <c r="Y41" s="53">
        <f>IF('入力(水力)'!$E$13=I$2,I27*'入力(水力)'!$L$23/1000,0)</f>
        <v>0</v>
      </c>
      <c r="Z41" s="54">
        <f>IF('入力(水力)'!$E$13=J$2,J27*'入力(水力)'!$L$23/1000,0)</f>
        <v>0</v>
      </c>
      <c r="AA41" s="55">
        <f t="shared" si="2"/>
        <v>0</v>
      </c>
      <c r="AB41" s="56">
        <f t="shared" si="3"/>
        <v>0</v>
      </c>
      <c r="AD41" s="61">
        <f t="shared" si="4"/>
        <v>0</v>
      </c>
    </row>
    <row r="42" spans="1:30">
      <c r="A42" s="10" t="s">
        <v>19</v>
      </c>
      <c r="B42" s="68">
        <f>IF('入力(水力)'!$E$13=B$2,B28*'入力(水力)'!$E$15/1000,0)</f>
        <v>0</v>
      </c>
      <c r="C42" s="68">
        <f>IF('入力(水力)'!$E$13=C$2,C28*'入力(水力)'!$E$15/1000,0)</f>
        <v>0</v>
      </c>
      <c r="D42" s="68">
        <f>IF('入力(水力)'!$E$13=D$2,D28*'入力(水力)'!$E$15/1000,0)</f>
        <v>0</v>
      </c>
      <c r="E42" s="68">
        <f>IF('入力(水力)'!$E$13=E$2,E28*'入力(水力)'!$E$15/1000,0)</f>
        <v>0</v>
      </c>
      <c r="F42" s="68">
        <f>IF('入力(水力)'!$E$13=F$2,F28*'入力(水力)'!$E$15/1000,0)</f>
        <v>0</v>
      </c>
      <c r="G42" s="68">
        <f>IF('入力(水力)'!$E$13=G$2,G28*'入力(水力)'!$E$15/1000,0)</f>
        <v>0</v>
      </c>
      <c r="H42" s="68">
        <f>IF('入力(水力)'!$E$13=H$2,H28*'入力(水力)'!$E$15/1000,0)</f>
        <v>0</v>
      </c>
      <c r="I42" s="68">
        <f>IF('入力(水力)'!$E$13=I$2,I28*'入力(水力)'!$E$15/1000,0)</f>
        <v>0</v>
      </c>
      <c r="J42" s="69">
        <f>IF('入力(水力)'!$E$13=J$2,J28*'入力(水力)'!$E$15/1000,0)</f>
        <v>0</v>
      </c>
      <c r="K42" s="70">
        <f t="shared" si="0"/>
        <v>0</v>
      </c>
      <c r="L42" s="71">
        <f t="shared" si="1"/>
        <v>0</v>
      </c>
      <c r="N42" s="61">
        <f t="shared" si="5"/>
        <v>0</v>
      </c>
      <c r="Q42" s="10" t="s">
        <v>19</v>
      </c>
      <c r="R42" s="53">
        <f>IF('入力(水力)'!$E$13=B$2,B28*'入力(水力)'!$M$23/1000,0)</f>
        <v>0</v>
      </c>
      <c r="S42" s="53">
        <f>IF('入力(水力)'!$E$13=C$2,C28*'入力(水力)'!$M$23/1000,0)</f>
        <v>0</v>
      </c>
      <c r="T42" s="53">
        <f>IF('入力(水力)'!$E$13=D$2,D28*'入力(水力)'!$M$23/1000,0)</f>
        <v>0</v>
      </c>
      <c r="U42" s="53">
        <f>IF('入力(水力)'!$E$13=E$2,E28*'入力(水力)'!$M$23/1000,0)</f>
        <v>0</v>
      </c>
      <c r="V42" s="53">
        <f>IF('入力(水力)'!$E$13=F$2,F28*'入力(水力)'!$M$23/1000,0)</f>
        <v>0</v>
      </c>
      <c r="W42" s="53">
        <f>IF('入力(水力)'!$E$13=G$2,G28*'入力(水力)'!$M$23/1000,0)</f>
        <v>0</v>
      </c>
      <c r="X42" s="53">
        <f>IF('入力(水力)'!$E$13=H$2,H28*'入力(水力)'!$M$23/1000,0)</f>
        <v>0</v>
      </c>
      <c r="Y42" s="53">
        <f>IF('入力(水力)'!$E$13=I$2,I28*'入力(水力)'!$M$23/1000,0)</f>
        <v>0</v>
      </c>
      <c r="Z42" s="54">
        <f>IF('入力(水力)'!$E$13=J$2,J28*'入力(水力)'!$M$23/1000,0)</f>
        <v>0</v>
      </c>
      <c r="AA42" s="55">
        <f t="shared" si="2"/>
        <v>0</v>
      </c>
      <c r="AB42" s="56">
        <f t="shared" si="3"/>
        <v>0</v>
      </c>
      <c r="AD42" s="61">
        <f>AA42*1000</f>
        <v>0</v>
      </c>
    </row>
    <row r="43" spans="1:30">
      <c r="A43" s="10" t="s">
        <v>20</v>
      </c>
      <c r="B43" s="68">
        <f>IF('入力(水力)'!$E$13=B$2,B29*'入力(水力)'!$E$15/1000,0)</f>
        <v>0</v>
      </c>
      <c r="C43" s="68">
        <f>IF('入力(水力)'!$E$13=C$2,C29*'入力(水力)'!$E$15/1000,0)</f>
        <v>0</v>
      </c>
      <c r="D43" s="68">
        <f>IF('入力(水力)'!$E$13=D$2,D29*'入力(水力)'!$E$15/1000,0)</f>
        <v>0</v>
      </c>
      <c r="E43" s="68">
        <f>IF('入力(水力)'!$E$13=E$2,E29*'入力(水力)'!$E$15/1000,0)</f>
        <v>0</v>
      </c>
      <c r="F43" s="68">
        <f>IF('入力(水力)'!$E$13=F$2,F29*'入力(水力)'!$E$15/1000,0)</f>
        <v>0</v>
      </c>
      <c r="G43" s="68">
        <f>IF('入力(水力)'!$E$13=G$2,G29*'入力(水力)'!$E$15/1000,0)</f>
        <v>0</v>
      </c>
      <c r="H43" s="68">
        <f>IF('入力(水力)'!$E$13=H$2,H29*'入力(水力)'!$E$15/1000,0)</f>
        <v>0</v>
      </c>
      <c r="I43" s="68">
        <f>IF('入力(水力)'!$E$13=I$2,I29*'入力(水力)'!$E$15/1000,0)</f>
        <v>0</v>
      </c>
      <c r="J43" s="69">
        <f>IF('入力(水力)'!$E$13=J$2,J29*'入力(水力)'!$E$15/1000,0)</f>
        <v>0</v>
      </c>
      <c r="K43" s="70">
        <f t="shared" si="0"/>
        <v>0</v>
      </c>
      <c r="L43" s="71">
        <f t="shared" si="1"/>
        <v>0</v>
      </c>
      <c r="N43" s="61">
        <f t="shared" si="5"/>
        <v>0</v>
      </c>
      <c r="Q43" s="10" t="s">
        <v>20</v>
      </c>
      <c r="R43" s="53">
        <f>IF('入力(水力)'!$E$13=B$2,B29*'入力(水力)'!$N$23/1000,0)</f>
        <v>0</v>
      </c>
      <c r="S43" s="53">
        <f>IF('入力(水力)'!$E$13=C$2,C29*'入力(水力)'!$N$23/1000,0)</f>
        <v>0</v>
      </c>
      <c r="T43" s="53">
        <f>IF('入力(水力)'!$E$13=D$2,D29*'入力(水力)'!$N$23/1000,0)</f>
        <v>0</v>
      </c>
      <c r="U43" s="53">
        <f>IF('入力(水力)'!$E$13=E$2,E29*'入力(水力)'!$N$23/1000,0)</f>
        <v>0</v>
      </c>
      <c r="V43" s="53">
        <f>IF('入力(水力)'!$E$13=F$2,F29*'入力(水力)'!$N$23/1000,0)</f>
        <v>0</v>
      </c>
      <c r="W43" s="53">
        <f>IF('入力(水力)'!$E$13=G$2,G29*'入力(水力)'!$N$23/1000,0)</f>
        <v>0</v>
      </c>
      <c r="X43" s="53">
        <f>IF('入力(水力)'!$E$13=H$2,H29*'入力(水力)'!$N$23/1000,0)</f>
        <v>0</v>
      </c>
      <c r="Y43" s="53">
        <f>IF('入力(水力)'!$E$13=I$2,I29*'入力(水力)'!$N$23/1000,0)</f>
        <v>0</v>
      </c>
      <c r="Z43" s="54">
        <f>IF('入力(水力)'!$E$13=J$2,J29*'入力(水力)'!$N$23/1000,0)</f>
        <v>0</v>
      </c>
      <c r="AA43" s="55">
        <f t="shared" si="2"/>
        <v>0</v>
      </c>
      <c r="AB43" s="56">
        <f t="shared" si="3"/>
        <v>0</v>
      </c>
      <c r="AD43" s="61">
        <f>AA43*1000</f>
        <v>0</v>
      </c>
    </row>
    <row r="44" spans="1:30">
      <c r="A44" s="10" t="s">
        <v>21</v>
      </c>
      <c r="B44" s="68">
        <f>IF('入力(水力)'!$E$13=B$2,B30*'入力(水力)'!$E$15/1000,0)</f>
        <v>0</v>
      </c>
      <c r="C44" s="68">
        <f>IF('入力(水力)'!$E$13=C$2,C30*'入力(水力)'!$E$15/1000,0)</f>
        <v>0</v>
      </c>
      <c r="D44" s="68">
        <f>IF('入力(水力)'!$E$13=D$2,D30*'入力(水力)'!$E$15/1000,0)</f>
        <v>0</v>
      </c>
      <c r="E44" s="68">
        <f>IF('入力(水力)'!$E$13=E$2,E30*'入力(水力)'!$E$15/1000,0)</f>
        <v>0</v>
      </c>
      <c r="F44" s="68">
        <f>IF('入力(水力)'!$E$13=F$2,F30*'入力(水力)'!$E$15/1000,0)</f>
        <v>0</v>
      </c>
      <c r="G44" s="68">
        <f>IF('入力(水力)'!$E$13=G$2,G30*'入力(水力)'!$E$15/1000,0)</f>
        <v>0</v>
      </c>
      <c r="H44" s="68">
        <f>IF('入力(水力)'!$E$13=H$2,H30*'入力(水力)'!$E$15/1000,0)</f>
        <v>0</v>
      </c>
      <c r="I44" s="68">
        <f>IF('入力(水力)'!$E$13=I$2,I30*'入力(水力)'!$E$15/1000,0)</f>
        <v>0</v>
      </c>
      <c r="J44" s="69">
        <f>IF('入力(水力)'!$E$13=J$2,J30*'入力(水力)'!$E$15/1000,0)</f>
        <v>0</v>
      </c>
      <c r="K44" s="70">
        <f t="shared" si="0"/>
        <v>0</v>
      </c>
      <c r="L44" s="71">
        <f t="shared" si="1"/>
        <v>0</v>
      </c>
      <c r="N44" s="61">
        <f t="shared" si="5"/>
        <v>0</v>
      </c>
      <c r="Q44" s="10" t="s">
        <v>21</v>
      </c>
      <c r="R44" s="53">
        <f>IF('入力(水力)'!$E$13=B$2,B30*'入力(水力)'!$O$23/1000,0)</f>
        <v>0</v>
      </c>
      <c r="S44" s="53">
        <f>IF('入力(水力)'!$E$13=C$2,C30*'入力(水力)'!$O$23/1000,0)</f>
        <v>0</v>
      </c>
      <c r="T44" s="53">
        <f>IF('入力(水力)'!$E$13=D$2,D30*'入力(水力)'!$O$23/1000,0)</f>
        <v>0</v>
      </c>
      <c r="U44" s="53">
        <f>IF('入力(水力)'!$E$13=E$2,E30*'入力(水力)'!$O$23/1000,0)</f>
        <v>0</v>
      </c>
      <c r="V44" s="53">
        <f>IF('入力(水力)'!$E$13=F$2,F30*'入力(水力)'!$O$23/1000,0)</f>
        <v>0</v>
      </c>
      <c r="W44" s="53">
        <f>IF('入力(水力)'!$E$13=G$2,G30*'入力(水力)'!$O$23/1000,0)</f>
        <v>0</v>
      </c>
      <c r="X44" s="53">
        <f>IF('入力(水力)'!$E$13=H$2,H30*'入力(水力)'!$O$23/1000,0)</f>
        <v>0</v>
      </c>
      <c r="Y44" s="53">
        <f>IF('入力(水力)'!$E$13=I$2,I30*'入力(水力)'!$O$23/1000,0)</f>
        <v>0</v>
      </c>
      <c r="Z44" s="54">
        <f>IF('入力(水力)'!$E$13=J$2,J30*'入力(水力)'!$O$23/1000,0)</f>
        <v>0</v>
      </c>
      <c r="AA44" s="55">
        <f t="shared" si="2"/>
        <v>0</v>
      </c>
      <c r="AB44" s="56">
        <f t="shared" si="3"/>
        <v>0</v>
      </c>
      <c r="AD44" s="61">
        <f t="shared" si="4"/>
        <v>0</v>
      </c>
    </row>
    <row r="45" spans="1:30">
      <c r="A45" s="10" t="s">
        <v>22</v>
      </c>
      <c r="B45" s="68">
        <f>IF('入力(水力)'!$E$13=B$2,B31*'入力(水力)'!$E$15/1000,0)</f>
        <v>0</v>
      </c>
      <c r="C45" s="68">
        <f>IF('入力(水力)'!$E$13=C$2,C31*'入力(水力)'!$E$15/1000,0)</f>
        <v>0</v>
      </c>
      <c r="D45" s="68">
        <f>IF('入力(水力)'!$E$13=D$2,D31*'入力(水力)'!$E$15/1000,0)</f>
        <v>0</v>
      </c>
      <c r="E45" s="68">
        <f>IF('入力(水力)'!$E$13=E$2,E31*'入力(水力)'!$E$15/1000,0)</f>
        <v>0</v>
      </c>
      <c r="F45" s="68">
        <f>IF('入力(水力)'!$E$13=F$2,F31*'入力(水力)'!$E$15/1000,0)</f>
        <v>0</v>
      </c>
      <c r="G45" s="68">
        <f>IF('入力(水力)'!$E$13=G$2,G31*'入力(水力)'!$E$15/1000,0)</f>
        <v>0</v>
      </c>
      <c r="H45" s="68">
        <f>IF('入力(水力)'!$E$13=H$2,H31*'入力(水力)'!$E$15/1000,0)</f>
        <v>0</v>
      </c>
      <c r="I45" s="68">
        <f>IF('入力(水力)'!$E$13=I$2,I31*'入力(水力)'!$E$15/1000,0)</f>
        <v>0</v>
      </c>
      <c r="J45" s="69">
        <f>IF('入力(水力)'!$E$13=J$2,J31*'入力(水力)'!$E$15/1000,0)</f>
        <v>0</v>
      </c>
      <c r="K45" s="70">
        <f t="shared" si="0"/>
        <v>0</v>
      </c>
      <c r="L45" s="71">
        <f t="shared" si="1"/>
        <v>0</v>
      </c>
      <c r="N45" s="61">
        <f t="shared" si="5"/>
        <v>0</v>
      </c>
      <c r="Q45" s="10" t="s">
        <v>22</v>
      </c>
      <c r="R45" s="53">
        <f>IF('入力(水力)'!$E$13=B$2,B31*'入力(水力)'!$P$23/1000,0)</f>
        <v>0</v>
      </c>
      <c r="S45" s="53">
        <f>IF('入力(水力)'!$E$13=C$2,C31*'入力(水力)'!$P$23/1000,0)</f>
        <v>0</v>
      </c>
      <c r="T45" s="53">
        <f>IF('入力(水力)'!$E$13=D$2,D31*'入力(水力)'!$P$23/1000,0)</f>
        <v>0</v>
      </c>
      <c r="U45" s="53">
        <f>IF('入力(水力)'!$E$13=E$2,E31*'入力(水力)'!$P$23/1000,0)</f>
        <v>0</v>
      </c>
      <c r="V45" s="53">
        <f>IF('入力(水力)'!$E$13=F$2,F31*'入力(水力)'!$P$23/1000,0)</f>
        <v>0</v>
      </c>
      <c r="W45" s="53">
        <f>IF('入力(水力)'!$E$13=G$2,G31*'入力(水力)'!$P$23/1000,0)</f>
        <v>0</v>
      </c>
      <c r="X45" s="53">
        <f>IF('入力(水力)'!$E$13=H$2,H31*'入力(水力)'!$P$23/1000,0)</f>
        <v>0</v>
      </c>
      <c r="Y45" s="53">
        <f>IF('入力(水力)'!$E$13=I$2,I31*'入力(水力)'!$P$23/1000,0)</f>
        <v>0</v>
      </c>
      <c r="Z45" s="54">
        <f>IF('入力(水力)'!$E$13=J$2,J31*'入力(水力)'!$P$23/1000,0)</f>
        <v>0</v>
      </c>
      <c r="AA45" s="55">
        <f>SUM(R45:Z45)</f>
        <v>0</v>
      </c>
      <c r="AB45" s="56">
        <f t="shared" si="3"/>
        <v>0</v>
      </c>
      <c r="AD45" s="61">
        <f>AA45*1000</f>
        <v>0</v>
      </c>
    </row>
    <row r="46" spans="1:30">
      <c r="B46" s="10"/>
      <c r="C46" s="10"/>
      <c r="D46" s="10"/>
      <c r="E46" s="10"/>
      <c r="F46" s="10"/>
      <c r="G46" s="10"/>
      <c r="H46" s="10"/>
      <c r="I46" s="10"/>
      <c r="J46" s="10"/>
      <c r="R46" s="10"/>
      <c r="S46" s="10"/>
      <c r="T46" s="10"/>
      <c r="U46" s="10"/>
      <c r="V46" s="10"/>
      <c r="W46" s="10"/>
      <c r="X46" s="10"/>
      <c r="Y46" s="10"/>
      <c r="Z46" s="10"/>
    </row>
    <row r="47" spans="1:30">
      <c r="A47" s="1" t="s">
        <v>113</v>
      </c>
      <c r="K47" s="22" t="s">
        <v>36</v>
      </c>
      <c r="Q47" s="1" t="s">
        <v>113</v>
      </c>
      <c r="AA47" s="22" t="s">
        <v>36</v>
      </c>
    </row>
    <row r="48" spans="1:30">
      <c r="A48" s="10" t="s">
        <v>11</v>
      </c>
      <c r="B48" s="57">
        <f>B4-B34</f>
        <v>4804.4476724655069</v>
      </c>
      <c r="C48" s="57">
        <f t="shared" ref="C48:J48" si="6">C4-C34</f>
        <v>12059.476121833362</v>
      </c>
      <c r="D48" s="57">
        <f t="shared" si="6"/>
        <v>41128.614748559463</v>
      </c>
      <c r="E48" s="57">
        <f t="shared" si="6"/>
        <v>18341.143503528438</v>
      </c>
      <c r="F48" s="57">
        <f t="shared" si="6"/>
        <v>3647.0682073964558</v>
      </c>
      <c r="G48" s="57">
        <f t="shared" si="6"/>
        <v>16926.702293799826</v>
      </c>
      <c r="H48" s="57">
        <f t="shared" si="6"/>
        <v>6857.1574564060029</v>
      </c>
      <c r="I48" s="57">
        <f t="shared" si="6"/>
        <v>4758.7779916317986</v>
      </c>
      <c r="J48" s="58">
        <f t="shared" si="6"/>
        <v>12069.307517284975</v>
      </c>
      <c r="K48" s="52">
        <f>SUM($B48:$J48)</f>
        <v>120592.69551290582</v>
      </c>
      <c r="L48" s="14"/>
      <c r="Q48" s="10" t="s">
        <v>11</v>
      </c>
      <c r="R48" s="57">
        <f>B4-R34</f>
        <v>4804.4476724655069</v>
      </c>
      <c r="S48" s="57">
        <f t="shared" ref="S48:Z48" si="7">C4-S34</f>
        <v>12059.476121833362</v>
      </c>
      <c r="T48" s="57">
        <f t="shared" si="7"/>
        <v>41128.614748559463</v>
      </c>
      <c r="U48" s="57">
        <f t="shared" si="7"/>
        <v>18341.143503528438</v>
      </c>
      <c r="V48" s="57">
        <f t="shared" si="7"/>
        <v>3647.0682073964558</v>
      </c>
      <c r="W48" s="57">
        <f t="shared" si="7"/>
        <v>16926.702293799826</v>
      </c>
      <c r="X48" s="57">
        <f t="shared" si="7"/>
        <v>6857.1574564060029</v>
      </c>
      <c r="Y48" s="57">
        <f t="shared" si="7"/>
        <v>4758.7779916317986</v>
      </c>
      <c r="Z48" s="58">
        <f t="shared" si="7"/>
        <v>12069.307517284975</v>
      </c>
      <c r="AA48" s="52">
        <f>SUM($R48:$Z48)</f>
        <v>120592.69551290582</v>
      </c>
      <c r="AB48" s="14"/>
    </row>
    <row r="49" spans="1:31">
      <c r="A49" s="10" t="s">
        <v>12</v>
      </c>
      <c r="B49" s="57">
        <f t="shared" ref="B49:J49" si="8">B5-B35</f>
        <v>4292.5553329334134</v>
      </c>
      <c r="C49" s="57">
        <f t="shared" si="8"/>
        <v>11202.99060235821</v>
      </c>
      <c r="D49" s="57">
        <f t="shared" si="8"/>
        <v>39797.847965935289</v>
      </c>
      <c r="E49" s="57">
        <f t="shared" si="8"/>
        <v>18382.488190120381</v>
      </c>
      <c r="F49" s="57">
        <f t="shared" si="8"/>
        <v>3357.3020271874166</v>
      </c>
      <c r="G49" s="57">
        <f t="shared" si="8"/>
        <v>17493.2757154192</v>
      </c>
      <c r="H49" s="57">
        <f t="shared" si="8"/>
        <v>6916.976117915975</v>
      </c>
      <c r="I49" s="57">
        <f t="shared" si="8"/>
        <v>4877.0111715481171</v>
      </c>
      <c r="J49" s="58">
        <f t="shared" si="8"/>
        <v>13311.420374224646</v>
      </c>
      <c r="K49" s="52">
        <f t="shared" ref="K49:K59" si="9">SUM($B49:$J49)</f>
        <v>119631.86749764264</v>
      </c>
      <c r="L49" s="14"/>
      <c r="Q49" s="10" t="s">
        <v>12</v>
      </c>
      <c r="R49" s="57">
        <f t="shared" ref="R49:Z49" si="10">B5-R35</f>
        <v>4292.5553329334134</v>
      </c>
      <c r="S49" s="57">
        <f t="shared" si="10"/>
        <v>11202.99060235821</v>
      </c>
      <c r="T49" s="57">
        <f t="shared" si="10"/>
        <v>39797.847965935289</v>
      </c>
      <c r="U49" s="57">
        <f t="shared" si="10"/>
        <v>18382.488190120381</v>
      </c>
      <c r="V49" s="57">
        <f t="shared" si="10"/>
        <v>3357.3020271874166</v>
      </c>
      <c r="W49" s="57">
        <f t="shared" si="10"/>
        <v>17493.2757154192</v>
      </c>
      <c r="X49" s="57">
        <f t="shared" si="10"/>
        <v>6916.976117915975</v>
      </c>
      <c r="Y49" s="57">
        <f t="shared" si="10"/>
        <v>4877.0111715481171</v>
      </c>
      <c r="Z49" s="58">
        <f t="shared" si="10"/>
        <v>13311.420374224646</v>
      </c>
      <c r="AA49" s="52">
        <f t="shared" ref="AA49:AA58" si="11">SUM($R49:$Z49)</f>
        <v>119631.86749764264</v>
      </c>
      <c r="AB49" s="14"/>
    </row>
    <row r="50" spans="1:31">
      <c r="A50" s="10" t="s">
        <v>13</v>
      </c>
      <c r="B50" s="57">
        <f t="shared" ref="B50:J50" si="12">B6-B36</f>
        <v>4365.678524295141</v>
      </c>
      <c r="C50" s="57">
        <f t="shared" si="12"/>
        <v>12233.177325783252</v>
      </c>
      <c r="D50" s="57">
        <f t="shared" si="12"/>
        <v>46365.679728546813</v>
      </c>
      <c r="E50" s="57">
        <f t="shared" si="12"/>
        <v>20698.400639269406</v>
      </c>
      <c r="F50" s="57">
        <f t="shared" si="12"/>
        <v>3901.8772624078524</v>
      </c>
      <c r="G50" s="57">
        <f t="shared" si="12"/>
        <v>20256.772614576643</v>
      </c>
      <c r="H50" s="57">
        <f t="shared" si="12"/>
        <v>8000.7066286022919</v>
      </c>
      <c r="I50" s="57">
        <f t="shared" si="12"/>
        <v>5675.0626359832631</v>
      </c>
      <c r="J50" s="58">
        <f t="shared" si="12"/>
        <v>14990.725527952272</v>
      </c>
      <c r="K50" s="52">
        <f t="shared" si="9"/>
        <v>136488.08088741693</v>
      </c>
      <c r="L50" s="14"/>
      <c r="Q50" s="10" t="s">
        <v>13</v>
      </c>
      <c r="R50" s="57">
        <f t="shared" ref="R50:Z50" si="13">B6-R36</f>
        <v>4365.678524295141</v>
      </c>
      <c r="S50" s="57">
        <f t="shared" si="13"/>
        <v>12233.177325783252</v>
      </c>
      <c r="T50" s="57">
        <f t="shared" si="13"/>
        <v>46365.679728546813</v>
      </c>
      <c r="U50" s="57">
        <f t="shared" si="13"/>
        <v>20698.400639269406</v>
      </c>
      <c r="V50" s="57">
        <f t="shared" si="13"/>
        <v>3901.8772624078524</v>
      </c>
      <c r="W50" s="57">
        <f t="shared" si="13"/>
        <v>20256.772614576643</v>
      </c>
      <c r="X50" s="57">
        <f t="shared" si="13"/>
        <v>8000.7066286022919</v>
      </c>
      <c r="Y50" s="57">
        <f t="shared" si="13"/>
        <v>5675.0626359832631</v>
      </c>
      <c r="Z50" s="58">
        <f t="shared" si="13"/>
        <v>14990.725527952272</v>
      </c>
      <c r="AA50" s="52">
        <f t="shared" si="11"/>
        <v>136488.08088741693</v>
      </c>
      <c r="AB50" s="14"/>
    </row>
    <row r="51" spans="1:31">
      <c r="A51" s="10" t="s">
        <v>14</v>
      </c>
      <c r="B51" s="57">
        <f t="shared" ref="B51:J51" si="14">B7-B37</f>
        <v>4950.0428698153919</v>
      </c>
      <c r="C51" s="57">
        <f t="shared" si="14"/>
        <v>14637.879024670978</v>
      </c>
      <c r="D51" s="57">
        <f t="shared" si="14"/>
        <v>59757.342310054177</v>
      </c>
      <c r="E51" s="57">
        <f t="shared" si="14"/>
        <v>24906.309999999998</v>
      </c>
      <c r="F51" s="57">
        <f t="shared" si="14"/>
        <v>4755.7579999999998</v>
      </c>
      <c r="G51" s="57">
        <f t="shared" si="14"/>
        <v>26215.64</v>
      </c>
      <c r="H51" s="57">
        <f t="shared" si="14"/>
        <v>10037.09</v>
      </c>
      <c r="I51" s="57">
        <f t="shared" si="14"/>
        <v>7064.2699999999995</v>
      </c>
      <c r="J51" s="58">
        <f t="shared" si="14"/>
        <v>19013.662</v>
      </c>
      <c r="K51" s="52">
        <f t="shared" si="9"/>
        <v>171337.99420454056</v>
      </c>
      <c r="L51" s="14"/>
      <c r="Q51" s="10" t="s">
        <v>14</v>
      </c>
      <c r="R51" s="57">
        <f t="shared" ref="R51:Z51" si="15">B7-R37</f>
        <v>4950.0428698153919</v>
      </c>
      <c r="S51" s="57">
        <f t="shared" si="15"/>
        <v>14637.879024670978</v>
      </c>
      <c r="T51" s="57">
        <f t="shared" si="15"/>
        <v>59757.342310054177</v>
      </c>
      <c r="U51" s="57">
        <f t="shared" si="15"/>
        <v>24906.309999999998</v>
      </c>
      <c r="V51" s="57">
        <f t="shared" si="15"/>
        <v>4755.7579999999998</v>
      </c>
      <c r="W51" s="57">
        <f t="shared" si="15"/>
        <v>26215.64</v>
      </c>
      <c r="X51" s="57">
        <f t="shared" si="15"/>
        <v>10037.09</v>
      </c>
      <c r="Y51" s="57">
        <f t="shared" si="15"/>
        <v>7064.2699999999995</v>
      </c>
      <c r="Z51" s="58">
        <f t="shared" si="15"/>
        <v>19013.662</v>
      </c>
      <c r="AA51" s="52">
        <f t="shared" si="11"/>
        <v>171337.99420454056</v>
      </c>
      <c r="AB51" s="14"/>
    </row>
    <row r="52" spans="1:31">
      <c r="A52" s="10" t="s">
        <v>15</v>
      </c>
      <c r="B52" s="57">
        <f t="shared" ref="B52:J52" si="16">B8-B38</f>
        <v>5071.63</v>
      </c>
      <c r="C52" s="57">
        <f t="shared" si="16"/>
        <v>14904.878000000001</v>
      </c>
      <c r="D52" s="57">
        <f t="shared" si="16"/>
        <v>59756.894</v>
      </c>
      <c r="E52" s="57">
        <f t="shared" si="16"/>
        <v>24906.309999999998</v>
      </c>
      <c r="F52" s="57">
        <f t="shared" si="16"/>
        <v>4755.7579999999998</v>
      </c>
      <c r="G52" s="57">
        <f t="shared" si="16"/>
        <v>26215.64</v>
      </c>
      <c r="H52" s="57">
        <f t="shared" si="16"/>
        <v>10037.09</v>
      </c>
      <c r="I52" s="57">
        <f t="shared" si="16"/>
        <v>7064.2699999999995</v>
      </c>
      <c r="J52" s="58">
        <f t="shared" si="16"/>
        <v>19013.662</v>
      </c>
      <c r="K52" s="52">
        <f t="shared" si="9"/>
        <v>171726.13199999998</v>
      </c>
      <c r="L52" s="14"/>
      <c r="Q52" s="10" t="s">
        <v>15</v>
      </c>
      <c r="R52" s="57">
        <f t="shared" ref="R52:Z52" si="17">B8-R38</f>
        <v>5071.63</v>
      </c>
      <c r="S52" s="57">
        <f t="shared" si="17"/>
        <v>14904.878000000001</v>
      </c>
      <c r="T52" s="57">
        <f t="shared" si="17"/>
        <v>59756.894</v>
      </c>
      <c r="U52" s="57">
        <f t="shared" si="17"/>
        <v>24906.309999999998</v>
      </c>
      <c r="V52" s="57">
        <f t="shared" si="17"/>
        <v>4755.7579999999998</v>
      </c>
      <c r="W52" s="57">
        <f t="shared" si="17"/>
        <v>26215.64</v>
      </c>
      <c r="X52" s="57">
        <f t="shared" si="17"/>
        <v>10037.09</v>
      </c>
      <c r="Y52" s="57">
        <f t="shared" si="17"/>
        <v>7064.2699999999995</v>
      </c>
      <c r="Z52" s="58">
        <f t="shared" si="17"/>
        <v>19013.662</v>
      </c>
      <c r="AA52" s="52">
        <f t="shared" si="11"/>
        <v>171726.13199999998</v>
      </c>
      <c r="AB52" s="14"/>
    </row>
    <row r="53" spans="1:31">
      <c r="A53" s="10" t="s">
        <v>16</v>
      </c>
      <c r="B53" s="57">
        <f t="shared" ref="B53:J53" si="18">B9-B39</f>
        <v>4694.6918964277156</v>
      </c>
      <c r="C53" s="57">
        <f t="shared" si="18"/>
        <v>13187.825692253098</v>
      </c>
      <c r="D53" s="57">
        <f t="shared" si="18"/>
        <v>50381.908819344637</v>
      </c>
      <c r="E53" s="57">
        <f t="shared" si="18"/>
        <v>22352.618102947283</v>
      </c>
      <c r="F53" s="57">
        <f t="shared" si="18"/>
        <v>4205.0811583822815</v>
      </c>
      <c r="G53" s="57">
        <f t="shared" si="18"/>
        <v>21883.182087127363</v>
      </c>
      <c r="H53" s="57">
        <f t="shared" si="18"/>
        <v>8773.4033214382162</v>
      </c>
      <c r="I53" s="57">
        <f t="shared" si="18"/>
        <v>6251.4331380753138</v>
      </c>
      <c r="J53" s="58">
        <f t="shared" si="18"/>
        <v>16584.903487574575</v>
      </c>
      <c r="K53" s="52">
        <f t="shared" si="9"/>
        <v>148315.04770357048</v>
      </c>
      <c r="L53" s="14"/>
      <c r="Q53" s="10" t="s">
        <v>16</v>
      </c>
      <c r="R53" s="57">
        <f t="shared" ref="R53:Z53" si="19">B9-R39</f>
        <v>4694.6918964277156</v>
      </c>
      <c r="S53" s="57">
        <f t="shared" si="19"/>
        <v>13187.825692253098</v>
      </c>
      <c r="T53" s="57">
        <f t="shared" si="19"/>
        <v>50381.908819344637</v>
      </c>
      <c r="U53" s="57">
        <f t="shared" si="19"/>
        <v>22352.618102947283</v>
      </c>
      <c r="V53" s="57">
        <f t="shared" si="19"/>
        <v>4205.0811583822815</v>
      </c>
      <c r="W53" s="57">
        <f t="shared" si="19"/>
        <v>21883.182087127363</v>
      </c>
      <c r="X53" s="57">
        <f t="shared" si="19"/>
        <v>8773.4033214382162</v>
      </c>
      <c r="Y53" s="57">
        <f t="shared" si="19"/>
        <v>6251.4331380753138</v>
      </c>
      <c r="Z53" s="58">
        <f t="shared" si="19"/>
        <v>16584.903487574575</v>
      </c>
      <c r="AA53" s="52">
        <f>SUM($R53:$Z53)</f>
        <v>148315.04770357048</v>
      </c>
      <c r="AB53" s="14"/>
    </row>
    <row r="54" spans="1:31">
      <c r="A54" s="10" t="s">
        <v>17</v>
      </c>
      <c r="B54" s="57">
        <f t="shared" ref="B54:J54" si="20">B10-B40</f>
        <v>4706.9400839832033</v>
      </c>
      <c r="C54" s="57">
        <f t="shared" si="20"/>
        <v>11705.041423298038</v>
      </c>
      <c r="D54" s="57">
        <f t="shared" si="20"/>
        <v>42387.677379921326</v>
      </c>
      <c r="E54" s="57">
        <f t="shared" si="20"/>
        <v>19178.58590701536</v>
      </c>
      <c r="F54" s="57">
        <f t="shared" si="20"/>
        <v>3467.2129920942934</v>
      </c>
      <c r="G54" s="57">
        <f t="shared" si="20"/>
        <v>18123.228470926057</v>
      </c>
      <c r="H54" s="57">
        <f t="shared" si="20"/>
        <v>7303.9066843485971</v>
      </c>
      <c r="I54" s="57">
        <f t="shared" si="20"/>
        <v>5290.8123012552296</v>
      </c>
      <c r="J54" s="58">
        <f t="shared" si="20"/>
        <v>13881.451498874007</v>
      </c>
      <c r="K54" s="52">
        <f t="shared" si="9"/>
        <v>126044.85674171611</v>
      </c>
      <c r="L54" s="14"/>
      <c r="Q54" s="10" t="s">
        <v>17</v>
      </c>
      <c r="R54" s="57">
        <f t="shared" ref="R54:Z54" si="21">B10-R40</f>
        <v>4706.9400839832033</v>
      </c>
      <c r="S54" s="57">
        <f t="shared" si="21"/>
        <v>11705.041423298038</v>
      </c>
      <c r="T54" s="57">
        <f t="shared" si="21"/>
        <v>42387.677379921326</v>
      </c>
      <c r="U54" s="57">
        <f t="shared" si="21"/>
        <v>19178.58590701536</v>
      </c>
      <c r="V54" s="57">
        <f t="shared" si="21"/>
        <v>3467.2129920942934</v>
      </c>
      <c r="W54" s="57">
        <f t="shared" si="21"/>
        <v>18123.228470926057</v>
      </c>
      <c r="X54" s="57">
        <f t="shared" si="21"/>
        <v>7303.9066843485971</v>
      </c>
      <c r="Y54" s="57">
        <f t="shared" si="21"/>
        <v>5290.8123012552296</v>
      </c>
      <c r="Z54" s="58">
        <f t="shared" si="21"/>
        <v>13881.451498874007</v>
      </c>
      <c r="AA54" s="52">
        <f t="shared" si="11"/>
        <v>126044.85674171611</v>
      </c>
      <c r="AB54" s="14"/>
    </row>
    <row r="55" spans="1:31">
      <c r="A55" s="10" t="s">
        <v>18</v>
      </c>
      <c r="B55" s="57">
        <f t="shared" ref="B55:J55" si="22">B11-B41</f>
        <v>5401.6504019196154</v>
      </c>
      <c r="C55" s="57">
        <f t="shared" si="22"/>
        <v>13158.829713497711</v>
      </c>
      <c r="D55" s="57">
        <f t="shared" si="22"/>
        <v>43697.277357458799</v>
      </c>
      <c r="E55" s="57">
        <f t="shared" si="22"/>
        <v>19106.215205479453</v>
      </c>
      <c r="F55" s="57">
        <f t="shared" si="22"/>
        <v>3751.9895829893835</v>
      </c>
      <c r="G55" s="57">
        <f t="shared" si="22"/>
        <v>17901.36580231987</v>
      </c>
      <c r="H55" s="57">
        <f t="shared" si="22"/>
        <v>7678.9267404806915</v>
      </c>
      <c r="I55" s="57">
        <f t="shared" si="22"/>
        <v>5024.7951464435146</v>
      </c>
      <c r="J55" s="58">
        <f t="shared" si="22"/>
        <v>14253.672672513927</v>
      </c>
      <c r="K55" s="52">
        <f t="shared" si="9"/>
        <v>129974.72262310296</v>
      </c>
      <c r="L55" s="14"/>
      <c r="Q55" s="10" t="s">
        <v>18</v>
      </c>
      <c r="R55" s="57">
        <f t="shared" ref="R55:Z55" si="23">B11-R41</f>
        <v>5401.6504019196154</v>
      </c>
      <c r="S55" s="57">
        <f t="shared" si="23"/>
        <v>13158.829713497711</v>
      </c>
      <c r="T55" s="57">
        <f t="shared" si="23"/>
        <v>43697.277357458799</v>
      </c>
      <c r="U55" s="57">
        <f t="shared" si="23"/>
        <v>19106.215205479453</v>
      </c>
      <c r="V55" s="57">
        <f t="shared" si="23"/>
        <v>3751.9895829893835</v>
      </c>
      <c r="W55" s="57">
        <f t="shared" si="23"/>
        <v>17901.36580231987</v>
      </c>
      <c r="X55" s="57">
        <f t="shared" si="23"/>
        <v>7678.9267404806915</v>
      </c>
      <c r="Y55" s="57">
        <f t="shared" si="23"/>
        <v>5024.7951464435146</v>
      </c>
      <c r="Z55" s="58">
        <f t="shared" si="23"/>
        <v>14253.672672513927</v>
      </c>
      <c r="AA55" s="52">
        <f t="shared" si="11"/>
        <v>129974.72262310296</v>
      </c>
      <c r="AB55" s="14"/>
    </row>
    <row r="56" spans="1:31">
      <c r="A56" s="10" t="s">
        <v>19</v>
      </c>
      <c r="B56" s="57">
        <f t="shared" ref="B56:J56" si="24">B12-B42</f>
        <v>5851.3760287942405</v>
      </c>
      <c r="C56" s="57">
        <f t="shared" si="24"/>
        <v>14726.006706275786</v>
      </c>
      <c r="D56" s="57">
        <f t="shared" si="24"/>
        <v>48267.960248512172</v>
      </c>
      <c r="E56" s="57">
        <f t="shared" si="24"/>
        <v>22094.141311747615</v>
      </c>
      <c r="F56" s="57">
        <f t="shared" si="24"/>
        <v>4481.4296228259309</v>
      </c>
      <c r="G56" s="57">
        <f t="shared" si="24"/>
        <v>22208.069923300714</v>
      </c>
      <c r="H56" s="57">
        <f t="shared" si="24"/>
        <v>9447.4546484510629</v>
      </c>
      <c r="I56" s="57">
        <f t="shared" si="24"/>
        <v>6783.477447698745</v>
      </c>
      <c r="J56" s="58">
        <f t="shared" si="24"/>
        <v>17121.015759867252</v>
      </c>
      <c r="K56" s="52">
        <f t="shared" si="9"/>
        <v>150980.93169747351</v>
      </c>
      <c r="L56" s="14"/>
      <c r="Q56" s="10" t="s">
        <v>19</v>
      </c>
      <c r="R56" s="57">
        <f t="shared" ref="R56:Z56" si="25">B12-R42</f>
        <v>5851.3760287942405</v>
      </c>
      <c r="S56" s="57">
        <f t="shared" si="25"/>
        <v>14726.006706275786</v>
      </c>
      <c r="T56" s="57">
        <f t="shared" si="25"/>
        <v>48267.960248512172</v>
      </c>
      <c r="U56" s="57">
        <f t="shared" si="25"/>
        <v>22094.141311747615</v>
      </c>
      <c r="V56" s="57">
        <f t="shared" si="25"/>
        <v>4481.4296228259309</v>
      </c>
      <c r="W56" s="57">
        <f t="shared" si="25"/>
        <v>22208.069923300714</v>
      </c>
      <c r="X56" s="57">
        <f t="shared" si="25"/>
        <v>9447.4546484510629</v>
      </c>
      <c r="Y56" s="57">
        <f t="shared" si="25"/>
        <v>6783.477447698745</v>
      </c>
      <c r="Z56" s="58">
        <f t="shared" si="25"/>
        <v>17121.015759867252</v>
      </c>
      <c r="AA56" s="52">
        <f t="shared" si="11"/>
        <v>150980.93169747351</v>
      </c>
      <c r="AB56" s="14"/>
    </row>
    <row r="57" spans="1:31">
      <c r="A57" s="10" t="s">
        <v>20</v>
      </c>
      <c r="B57" s="57">
        <f t="shared" ref="B57:J57" si="26">B13-B43</f>
        <v>6095.14</v>
      </c>
      <c r="C57" s="57">
        <f t="shared" si="26"/>
        <v>15287.688</v>
      </c>
      <c r="D57" s="57">
        <f t="shared" si="26"/>
        <v>52632.39688686205</v>
      </c>
      <c r="E57" s="57">
        <f t="shared" si="26"/>
        <v>23924.126193441265</v>
      </c>
      <c r="F57" s="57">
        <f t="shared" si="26"/>
        <v>4866.1279999999997</v>
      </c>
      <c r="G57" s="57">
        <f t="shared" si="26"/>
        <v>23876.075521215098</v>
      </c>
      <c r="H57" s="57">
        <f t="shared" si="26"/>
        <v>9610.8625459087234</v>
      </c>
      <c r="I57" s="57">
        <f t="shared" si="26"/>
        <v>6783.477447698745</v>
      </c>
      <c r="J57" s="58">
        <f t="shared" si="26"/>
        <v>17937.320620994826</v>
      </c>
      <c r="K57" s="52">
        <f t="shared" si="9"/>
        <v>161013.21521612071</v>
      </c>
      <c r="L57" s="14"/>
      <c r="Q57" s="10" t="s">
        <v>20</v>
      </c>
      <c r="R57" s="57">
        <f t="shared" ref="R57:Z57" si="27">B13-R43</f>
        <v>6095.14</v>
      </c>
      <c r="S57" s="57">
        <f t="shared" si="27"/>
        <v>15287.688</v>
      </c>
      <c r="T57" s="57">
        <f t="shared" si="27"/>
        <v>52632.39688686205</v>
      </c>
      <c r="U57" s="57">
        <f t="shared" si="27"/>
        <v>23924.126193441265</v>
      </c>
      <c r="V57" s="57">
        <f t="shared" si="27"/>
        <v>4866.1279999999997</v>
      </c>
      <c r="W57" s="57">
        <f t="shared" si="27"/>
        <v>23876.075521215098</v>
      </c>
      <c r="X57" s="57">
        <f t="shared" si="27"/>
        <v>9610.8625459087234</v>
      </c>
      <c r="Y57" s="57">
        <f t="shared" si="27"/>
        <v>6783.477447698745</v>
      </c>
      <c r="Z57" s="58">
        <f t="shared" si="27"/>
        <v>17937.320620994826</v>
      </c>
      <c r="AA57" s="52">
        <f t="shared" si="11"/>
        <v>161013.21521612071</v>
      </c>
      <c r="AB57" s="14"/>
    </row>
    <row r="58" spans="1:31">
      <c r="A58" s="10" t="s">
        <v>21</v>
      </c>
      <c r="B58" s="57">
        <f t="shared" ref="B58:J58" si="28">B14-B44</f>
        <v>6070.7556028794243</v>
      </c>
      <c r="C58" s="57">
        <f t="shared" si="28"/>
        <v>15230.927646328541</v>
      </c>
      <c r="D58" s="57">
        <f t="shared" si="28"/>
        <v>52635.505057241258</v>
      </c>
      <c r="E58" s="57">
        <f t="shared" si="28"/>
        <v>23924.126193441265</v>
      </c>
      <c r="F58" s="57">
        <f t="shared" si="28"/>
        <v>4866.1279999999997</v>
      </c>
      <c r="G58" s="57">
        <f t="shared" si="28"/>
        <v>23876.075521215098</v>
      </c>
      <c r="H58" s="57">
        <f t="shared" si="28"/>
        <v>9610.9545825778332</v>
      </c>
      <c r="I58" s="57">
        <f t="shared" si="28"/>
        <v>6783.477447698745</v>
      </c>
      <c r="J58" s="58">
        <f t="shared" si="28"/>
        <v>17937.320620994826</v>
      </c>
      <c r="K58" s="52">
        <f t="shared" si="9"/>
        <v>160935.27067237697</v>
      </c>
      <c r="L58" s="14"/>
      <c r="Q58" s="10" t="s">
        <v>21</v>
      </c>
      <c r="R58" s="57">
        <f t="shared" ref="R58:Z58" si="29">B14-R44</f>
        <v>6070.7556028794243</v>
      </c>
      <c r="S58" s="57">
        <f t="shared" si="29"/>
        <v>15230.927646328541</v>
      </c>
      <c r="T58" s="57">
        <f t="shared" si="29"/>
        <v>52635.505057241258</v>
      </c>
      <c r="U58" s="57">
        <f t="shared" si="29"/>
        <v>23924.126193441265</v>
      </c>
      <c r="V58" s="57">
        <f t="shared" si="29"/>
        <v>4866.1279999999997</v>
      </c>
      <c r="W58" s="57">
        <f t="shared" si="29"/>
        <v>23876.075521215098</v>
      </c>
      <c r="X58" s="57">
        <f t="shared" si="29"/>
        <v>9610.9545825778332</v>
      </c>
      <c r="Y58" s="57">
        <f t="shared" si="29"/>
        <v>6783.477447698745</v>
      </c>
      <c r="Z58" s="58">
        <f t="shared" si="29"/>
        <v>17937.320620994826</v>
      </c>
      <c r="AA58" s="52">
        <f t="shared" si="11"/>
        <v>160935.27067237697</v>
      </c>
      <c r="AB58" s="14"/>
    </row>
    <row r="59" spans="1:31">
      <c r="A59" s="10" t="s">
        <v>22</v>
      </c>
      <c r="B59" s="57">
        <f t="shared" ref="B59:J59" si="30">B15-B45</f>
        <v>5510.1244691061784</v>
      </c>
      <c r="C59" s="57">
        <f t="shared" si="30"/>
        <v>14030.937880947193</v>
      </c>
      <c r="D59" s="57">
        <f t="shared" si="30"/>
        <v>46234.235797484827</v>
      </c>
      <c r="E59" s="57">
        <f t="shared" si="30"/>
        <v>20812.126027397262</v>
      </c>
      <c r="F59" s="57">
        <f t="shared" si="30"/>
        <v>4161.6759067331977</v>
      </c>
      <c r="G59" s="57">
        <f t="shared" si="30"/>
        <v>19852.653111043939</v>
      </c>
      <c r="H59" s="57">
        <f t="shared" si="30"/>
        <v>8161.4995359939812</v>
      </c>
      <c r="I59" s="57">
        <f t="shared" si="30"/>
        <v>5601.1656485355643</v>
      </c>
      <c r="J59" s="58">
        <f t="shared" si="30"/>
        <v>14828.5927832958</v>
      </c>
      <c r="K59" s="52">
        <f t="shared" si="9"/>
        <v>139193.01116053795</v>
      </c>
      <c r="L59" s="14"/>
      <c r="Q59" s="10" t="s">
        <v>22</v>
      </c>
      <c r="R59" s="57">
        <f t="shared" ref="R59:Z59" si="31">B15-R45</f>
        <v>5510.1244691061784</v>
      </c>
      <c r="S59" s="57">
        <f t="shared" si="31"/>
        <v>14030.937880947193</v>
      </c>
      <c r="T59" s="57">
        <f t="shared" si="31"/>
        <v>46234.235797484827</v>
      </c>
      <c r="U59" s="57">
        <f t="shared" si="31"/>
        <v>20812.126027397262</v>
      </c>
      <c r="V59" s="57">
        <f t="shared" si="31"/>
        <v>4161.6759067331977</v>
      </c>
      <c r="W59" s="57">
        <f t="shared" si="31"/>
        <v>19852.653111043939</v>
      </c>
      <c r="X59" s="57">
        <f t="shared" si="31"/>
        <v>8161.4995359939812</v>
      </c>
      <c r="Y59" s="57">
        <f t="shared" si="31"/>
        <v>5601.1656485355643</v>
      </c>
      <c r="Z59" s="58">
        <f t="shared" si="31"/>
        <v>14828.5927832958</v>
      </c>
      <c r="AA59" s="52">
        <f>SUM($R59:$Z59)</f>
        <v>139193.01116053795</v>
      </c>
      <c r="AB59" s="14"/>
    </row>
    <row r="60" spans="1:31">
      <c r="K60" s="48"/>
      <c r="AA60" s="48"/>
    </row>
    <row r="61" spans="1:31">
      <c r="A61" s="18" t="s">
        <v>108</v>
      </c>
      <c r="B61" s="64">
        <f>$B$17-MIN($K$34:$K$45)</f>
        <v>171904.33919974303</v>
      </c>
      <c r="C61" s="19"/>
      <c r="D61" s="19"/>
      <c r="E61" s="19"/>
      <c r="F61" s="19"/>
      <c r="G61" s="19"/>
      <c r="H61" s="19"/>
      <c r="I61" s="19"/>
      <c r="J61" s="19"/>
      <c r="L61" s="14"/>
      <c r="M61" s="14"/>
      <c r="O61" s="16"/>
      <c r="Q61" s="18" t="s">
        <v>108</v>
      </c>
      <c r="R61" s="64">
        <f>$B$17-MIN($AA$34:$AA$45)</f>
        <v>171904.33919974303</v>
      </c>
      <c r="S61" s="19"/>
      <c r="T61" s="19"/>
      <c r="U61" s="19"/>
      <c r="V61" s="19"/>
      <c r="W61" s="19"/>
      <c r="X61" s="19"/>
      <c r="Y61" s="19"/>
      <c r="Z61" s="19"/>
      <c r="AB61" s="14"/>
      <c r="AC61" s="14"/>
      <c r="AE61" s="16"/>
    </row>
    <row r="63" spans="1:31">
      <c r="A63" s="1" t="s">
        <v>109</v>
      </c>
      <c r="B63" s="21" t="s">
        <v>36</v>
      </c>
      <c r="Q63" s="1" t="s">
        <v>109</v>
      </c>
      <c r="R63" s="21" t="s">
        <v>36</v>
      </c>
    </row>
    <row r="64" spans="1:31">
      <c r="A64" s="10" t="s">
        <v>11</v>
      </c>
      <c r="B64" s="60">
        <f>$B$61-K48</f>
        <v>51311.643686837211</v>
      </c>
      <c r="L64" s="14"/>
      <c r="M64" s="14"/>
      <c r="O64" s="16"/>
      <c r="Q64" s="10" t="s">
        <v>11</v>
      </c>
      <c r="R64" s="60">
        <f t="shared" ref="R64:R70" si="32">$R$61-AA48</f>
        <v>51311.643686837211</v>
      </c>
      <c r="AB64" s="14"/>
      <c r="AC64" s="14"/>
      <c r="AE64" s="16"/>
    </row>
    <row r="65" spans="1:31">
      <c r="A65" s="10" t="s">
        <v>12</v>
      </c>
      <c r="B65" s="57">
        <f t="shared" ref="B65:B75" si="33">$B$61-K49</f>
        <v>52272.471702100389</v>
      </c>
      <c r="L65" s="14"/>
      <c r="M65" s="14"/>
      <c r="O65" s="16"/>
      <c r="Q65" s="10" t="s">
        <v>12</v>
      </c>
      <c r="R65" s="60">
        <f t="shared" si="32"/>
        <v>52272.471702100389</v>
      </c>
      <c r="AB65" s="14"/>
      <c r="AC65" s="14"/>
      <c r="AE65" s="16"/>
    </row>
    <row r="66" spans="1:31">
      <c r="A66" s="10" t="s">
        <v>13</v>
      </c>
      <c r="B66" s="57">
        <f t="shared" si="33"/>
        <v>35416.258312326099</v>
      </c>
      <c r="L66" s="14"/>
      <c r="M66" s="14"/>
      <c r="O66" s="16"/>
      <c r="Q66" s="10" t="s">
        <v>13</v>
      </c>
      <c r="R66" s="60">
        <f t="shared" si="32"/>
        <v>35416.258312326099</v>
      </c>
      <c r="AB66" s="14"/>
      <c r="AC66" s="14"/>
      <c r="AE66" s="16"/>
    </row>
    <row r="67" spans="1:31">
      <c r="A67" s="10" t="s">
        <v>14</v>
      </c>
      <c r="B67" s="57">
        <f>$B$61-K51</f>
        <v>566.34499520246754</v>
      </c>
      <c r="L67" s="14"/>
      <c r="M67" s="14"/>
      <c r="O67" s="16"/>
      <c r="Q67" s="10" t="s">
        <v>14</v>
      </c>
      <c r="R67" s="60">
        <f t="shared" si="32"/>
        <v>566.34499520246754</v>
      </c>
      <c r="AB67" s="14"/>
      <c r="AC67" s="14"/>
      <c r="AE67" s="16"/>
    </row>
    <row r="68" spans="1:31">
      <c r="A68" s="10" t="s">
        <v>15</v>
      </c>
      <c r="B68" s="57">
        <f t="shared" si="33"/>
        <v>178.20719974304666</v>
      </c>
      <c r="L68" s="14"/>
      <c r="M68" s="14"/>
      <c r="O68" s="16"/>
      <c r="Q68" s="10" t="s">
        <v>15</v>
      </c>
      <c r="R68" s="60">
        <f t="shared" si="32"/>
        <v>178.20719974304666</v>
      </c>
      <c r="AB68" s="14"/>
      <c r="AC68" s="14"/>
      <c r="AE68" s="16"/>
    </row>
    <row r="69" spans="1:31">
      <c r="A69" s="10" t="s">
        <v>16</v>
      </c>
      <c r="B69" s="57">
        <f t="shared" si="33"/>
        <v>23589.291496172547</v>
      </c>
      <c r="L69" s="14"/>
      <c r="M69" s="14"/>
      <c r="O69" s="16"/>
      <c r="Q69" s="10" t="s">
        <v>16</v>
      </c>
      <c r="R69" s="60">
        <f t="shared" si="32"/>
        <v>23589.291496172547</v>
      </c>
      <c r="AB69" s="14"/>
      <c r="AC69" s="14"/>
      <c r="AE69" s="16"/>
    </row>
    <row r="70" spans="1:31">
      <c r="A70" s="10" t="s">
        <v>17</v>
      </c>
      <c r="B70" s="57">
        <f t="shared" si="33"/>
        <v>45859.48245802692</v>
      </c>
      <c r="L70" s="14"/>
      <c r="M70" s="14"/>
      <c r="O70" s="16"/>
      <c r="Q70" s="10" t="s">
        <v>17</v>
      </c>
      <c r="R70" s="60">
        <f t="shared" si="32"/>
        <v>45859.48245802692</v>
      </c>
      <c r="AB70" s="14"/>
      <c r="AC70" s="14"/>
      <c r="AE70" s="16"/>
    </row>
    <row r="71" spans="1:31">
      <c r="A71" s="10" t="s">
        <v>18</v>
      </c>
      <c r="B71" s="57">
        <f t="shared" si="33"/>
        <v>41929.616576640066</v>
      </c>
      <c r="L71" s="14"/>
      <c r="M71" s="14"/>
      <c r="O71" s="16"/>
      <c r="Q71" s="10" t="s">
        <v>18</v>
      </c>
      <c r="R71" s="60">
        <f t="shared" ref="R71:R74" si="34">$R$61-AA55</f>
        <v>41929.616576640066</v>
      </c>
      <c r="AB71" s="14"/>
      <c r="AC71" s="14"/>
      <c r="AE71" s="16"/>
    </row>
    <row r="72" spans="1:31">
      <c r="A72" s="10" t="s">
        <v>19</v>
      </c>
      <c r="B72" s="57">
        <f t="shared" si="33"/>
        <v>20923.407502269518</v>
      </c>
      <c r="L72" s="14"/>
      <c r="M72" s="14"/>
      <c r="O72" s="16"/>
      <c r="Q72" s="10" t="s">
        <v>19</v>
      </c>
      <c r="R72" s="60">
        <f t="shared" si="34"/>
        <v>20923.407502269518</v>
      </c>
      <c r="AB72" s="14"/>
      <c r="AC72" s="14"/>
      <c r="AE72" s="16"/>
    </row>
    <row r="73" spans="1:31">
      <c r="A73" s="10" t="s">
        <v>20</v>
      </c>
      <c r="B73" s="57">
        <f t="shared" si="33"/>
        <v>10891.123983622325</v>
      </c>
      <c r="L73" s="14"/>
      <c r="M73" s="14"/>
      <c r="O73" s="16"/>
      <c r="Q73" s="10" t="s">
        <v>20</v>
      </c>
      <c r="R73" s="60">
        <f>$R$61-AA57</f>
        <v>10891.123983622325</v>
      </c>
      <c r="AB73" s="14"/>
      <c r="AC73" s="14"/>
      <c r="AE73" s="16"/>
    </row>
    <row r="74" spans="1:31">
      <c r="A74" s="10" t="s">
        <v>21</v>
      </c>
      <c r="B74" s="57">
        <f t="shared" si="33"/>
        <v>10969.068527366064</v>
      </c>
      <c r="L74" s="14"/>
      <c r="M74" s="14"/>
      <c r="O74" s="16"/>
      <c r="Q74" s="10" t="s">
        <v>21</v>
      </c>
      <c r="R74" s="60">
        <f t="shared" si="34"/>
        <v>10969.068527366064</v>
      </c>
      <c r="AB74" s="14"/>
      <c r="AC74" s="14"/>
      <c r="AE74" s="16"/>
    </row>
    <row r="75" spans="1:31">
      <c r="A75" s="10" t="s">
        <v>22</v>
      </c>
      <c r="B75" s="57">
        <f t="shared" si="33"/>
        <v>32711.32803920508</v>
      </c>
      <c r="L75" s="14"/>
      <c r="M75" s="14"/>
      <c r="O75" s="16"/>
      <c r="Q75" s="10" t="s">
        <v>22</v>
      </c>
      <c r="R75" s="60">
        <f>$R$61-AA59</f>
        <v>32711.32803920508</v>
      </c>
      <c r="AB75" s="14"/>
      <c r="AC75" s="14"/>
      <c r="AE75" s="16"/>
    </row>
    <row r="76" spans="1:31">
      <c r="A76" s="13" t="s">
        <v>37</v>
      </c>
      <c r="B76" s="65">
        <f>SUM($B$64:$B$75)/$B$61</f>
        <v>1.8999999999999992</v>
      </c>
      <c r="Q76" s="13" t="s">
        <v>37</v>
      </c>
      <c r="R76" s="65">
        <f>SUM($R$64:$R$75)/$R$61</f>
        <v>1.8999999999999992</v>
      </c>
    </row>
    <row r="78" spans="1:31">
      <c r="A78" s="1" t="s">
        <v>110</v>
      </c>
      <c r="B78" s="59">
        <f>(SUM($B$64:$B$75)-$D$79*$B$61)/(12-$D$79)</f>
        <v>-1.1526269487815329E-11</v>
      </c>
      <c r="D78" s="1" t="s">
        <v>39</v>
      </c>
      <c r="Q78" s="1" t="s">
        <v>110</v>
      </c>
      <c r="R78" s="59">
        <f>(SUM($R$64:$R$75)-$T$79*$R$61)/(12-$T$79)</f>
        <v>-1.1526269487815329E-11</v>
      </c>
      <c r="T78" s="1" t="s">
        <v>39</v>
      </c>
    </row>
    <row r="79" spans="1:31">
      <c r="A79" s="1" t="s">
        <v>38</v>
      </c>
      <c r="D79" s="66">
        <f>'計算用(太陽光)'!D79</f>
        <v>1.9</v>
      </c>
      <c r="Q79" s="1" t="s">
        <v>38</v>
      </c>
      <c r="T79" s="66">
        <f>'計算用(太陽光)'!T79</f>
        <v>1.9</v>
      </c>
    </row>
    <row r="80" spans="1:31" ht="15.6" thickBot="1"/>
    <row r="81" spans="1:22" ht="15.6" thickBot="1">
      <c r="A81" s="1" t="s">
        <v>111</v>
      </c>
      <c r="B81" s="81" t="e">
        <f>'入力(水力)'!E15*B83</f>
        <v>#N/A</v>
      </c>
      <c r="Q81" s="1" t="s">
        <v>111</v>
      </c>
      <c r="R81" s="87" t="e">
        <f>AVERAGE('入力(水力)'!E23:P23)*B83</f>
        <v>#N/A</v>
      </c>
      <c r="T81" s="49"/>
      <c r="V81" s="14"/>
    </row>
    <row r="82" spans="1:22" ht="15.6" thickBot="1">
      <c r="A82" s="80" t="s">
        <v>127</v>
      </c>
      <c r="B82" s="85">
        <f>(MIN($K$34:$K$45)+$B$78)*1000</f>
        <v>-1.1526269487815328E-8</v>
      </c>
      <c r="Q82" s="80" t="s">
        <v>127</v>
      </c>
      <c r="R82" s="93">
        <f>(MIN($AA$34:$AA$45)+$R$78)*1000</f>
        <v>-1.1526269487815328E-8</v>
      </c>
    </row>
    <row r="83" spans="1:22" ht="15.6" thickBot="1">
      <c r="A83" s="1" t="s">
        <v>112</v>
      </c>
      <c r="B83" s="82" t="e">
        <f>VLOOKUP('入力(水力)'!$E$13,$B$88:$C$96,2,FALSE)</f>
        <v>#N/A</v>
      </c>
      <c r="Q83" s="1" t="s">
        <v>112</v>
      </c>
      <c r="R83" s="90"/>
    </row>
    <row r="84" spans="1:22">
      <c r="A84" s="80" t="s">
        <v>127</v>
      </c>
      <c r="B84" s="84" t="e">
        <f>B82/'入力(水力)'!E15</f>
        <v>#DIV/0!</v>
      </c>
      <c r="Q84" s="80" t="s">
        <v>127</v>
      </c>
      <c r="R84" s="91" t="e">
        <f>R82/'入力(水力)'!U15</f>
        <v>#DIV/0!</v>
      </c>
      <c r="S84" s="1" t="s">
        <v>79</v>
      </c>
    </row>
    <row r="87" spans="1:22">
      <c r="C87" s="18" t="s">
        <v>130</v>
      </c>
    </row>
    <row r="88" spans="1:22">
      <c r="B88" s="11" t="s">
        <v>26</v>
      </c>
      <c r="C88" s="104">
        <v>0.42207809807399016</v>
      </c>
    </row>
    <row r="89" spans="1:22">
      <c r="B89" s="11" t="s">
        <v>27</v>
      </c>
      <c r="C89" s="104">
        <v>0.55530527673566898</v>
      </c>
    </row>
    <row r="90" spans="1:22">
      <c r="B90" s="11" t="s">
        <v>28</v>
      </c>
      <c r="C90" s="104">
        <v>0.51887604484725625</v>
      </c>
    </row>
    <row r="91" spans="1:22">
      <c r="B91" s="11" t="s">
        <v>29</v>
      </c>
      <c r="C91" s="104">
        <v>0.4607010451204826</v>
      </c>
    </row>
    <row r="92" spans="1:22">
      <c r="B92" s="11" t="s">
        <v>30</v>
      </c>
      <c r="C92" s="104">
        <v>0.52858772467937876</v>
      </c>
    </row>
    <row r="93" spans="1:22">
      <c r="B93" s="11" t="s">
        <v>31</v>
      </c>
      <c r="C93" s="104">
        <v>0.50094694020260366</v>
      </c>
    </row>
    <row r="94" spans="1:22">
      <c r="B94" s="11" t="s">
        <v>32</v>
      </c>
      <c r="C94" s="104">
        <v>0.40846808323343636</v>
      </c>
    </row>
    <row r="95" spans="1:22">
      <c r="B95" s="11" t="s">
        <v>33</v>
      </c>
      <c r="C95" s="104">
        <v>0.49597805119013261</v>
      </c>
    </row>
    <row r="96" spans="1:22">
      <c r="B96" s="11" t="s">
        <v>34</v>
      </c>
      <c r="C96" s="104">
        <v>0.35126486209264574</v>
      </c>
    </row>
  </sheetData>
  <phoneticPr fontId="2"/>
  <pageMargins left="0.7" right="0.7" top="0.75" bottom="0.75" header="0.3" footer="0.3"/>
  <drawing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theme="8" tint="0.59999389629810485"/>
  </sheetPr>
  <dimension ref="A1:AD96"/>
  <sheetViews>
    <sheetView zoomScale="70" zoomScaleNormal="70" workbookViewId="0">
      <selection activeCell="V17" sqref="V17"/>
    </sheetView>
  </sheetViews>
  <sheetFormatPr defaultColWidth="9" defaultRowHeight="15"/>
  <cols>
    <col min="1" max="1" width="29.109375" style="1" customWidth="1"/>
    <col min="2" max="2" width="11" style="1" customWidth="1"/>
    <col min="3" max="3" width="9.77734375" style="1" customWidth="1"/>
    <col min="4" max="4" width="13.33203125" style="1" bestFit="1" customWidth="1"/>
    <col min="5" max="10" width="9.77734375" style="1" bestFit="1" customWidth="1"/>
    <col min="11" max="11" width="11.33203125" style="1" customWidth="1"/>
    <col min="12" max="12" width="10" style="1" bestFit="1" customWidth="1"/>
    <col min="13" max="13" width="17.88671875" style="1" customWidth="1"/>
    <col min="14" max="14" width="9.33203125" style="1" bestFit="1" customWidth="1"/>
    <col min="15" max="15" width="7.33203125" style="1" bestFit="1" customWidth="1"/>
    <col min="16" max="16" width="9" style="1"/>
    <col min="17" max="17" width="34.6640625" style="1" customWidth="1"/>
    <col min="18" max="28" width="10.88671875" style="1" customWidth="1"/>
    <col min="29" max="29" width="9" style="1"/>
    <col min="30" max="30" width="10.88671875" style="1" customWidth="1"/>
    <col min="31" max="16384" width="9" style="1"/>
  </cols>
  <sheetData>
    <row r="1" spans="1:13">
      <c r="A1" s="36"/>
      <c r="J1" s="10" t="s">
        <v>35</v>
      </c>
      <c r="L1" s="8"/>
      <c r="M1" s="9" t="s">
        <v>74</v>
      </c>
    </row>
    <row r="2" spans="1:13">
      <c r="B2" s="11" t="s">
        <v>26</v>
      </c>
      <c r="C2" s="11" t="s">
        <v>27</v>
      </c>
      <c r="D2" s="11" t="s">
        <v>28</v>
      </c>
      <c r="E2" s="11" t="s">
        <v>29</v>
      </c>
      <c r="F2" s="11" t="s">
        <v>30</v>
      </c>
      <c r="G2" s="11" t="s">
        <v>31</v>
      </c>
      <c r="H2" s="11" t="s">
        <v>32</v>
      </c>
      <c r="I2" s="11" t="s">
        <v>33</v>
      </c>
      <c r="J2" s="11" t="s">
        <v>34</v>
      </c>
    </row>
    <row r="3" spans="1:13">
      <c r="A3" s="1" t="s">
        <v>107</v>
      </c>
    </row>
    <row r="4" spans="1:13">
      <c r="A4" s="10" t="s">
        <v>11</v>
      </c>
      <c r="B4" s="63">
        <f>'計算用(太陽光)'!B4</f>
        <v>4804.4476724655069</v>
      </c>
      <c r="C4" s="63">
        <f>'計算用(太陽光)'!C4</f>
        <v>12059.476121833362</v>
      </c>
      <c r="D4" s="63">
        <f>'計算用(太陽光)'!D4</f>
        <v>41128.614748559463</v>
      </c>
      <c r="E4" s="63">
        <f>'計算用(太陽光)'!E4</f>
        <v>18341.143503528438</v>
      </c>
      <c r="F4" s="63">
        <f>'計算用(太陽光)'!F4</f>
        <v>3647.0682073964558</v>
      </c>
      <c r="G4" s="63">
        <f>'計算用(太陽光)'!G4</f>
        <v>16926.702293799826</v>
      </c>
      <c r="H4" s="63">
        <f>'計算用(太陽光)'!H4</f>
        <v>6857.1574564060029</v>
      </c>
      <c r="I4" s="63">
        <f>'計算用(太陽光)'!I4</f>
        <v>4758.7779916317986</v>
      </c>
      <c r="J4" s="63">
        <f>'計算用(太陽光)'!J4</f>
        <v>12069.307517284975</v>
      </c>
    </row>
    <row r="5" spans="1:13">
      <c r="A5" s="10" t="s">
        <v>12</v>
      </c>
      <c r="B5" s="63">
        <f>'計算用(太陽光)'!B5</f>
        <v>4292.5553329334134</v>
      </c>
      <c r="C5" s="63">
        <f>'計算用(太陽光)'!C5</f>
        <v>11202.99060235821</v>
      </c>
      <c r="D5" s="63">
        <f>'計算用(太陽光)'!D5</f>
        <v>39797.847965935289</v>
      </c>
      <c r="E5" s="63">
        <f>'計算用(太陽光)'!E5</f>
        <v>18382.488190120381</v>
      </c>
      <c r="F5" s="63">
        <f>'計算用(太陽光)'!F5</f>
        <v>3357.3020271874166</v>
      </c>
      <c r="G5" s="63">
        <f>'計算用(太陽光)'!G5</f>
        <v>17493.2757154192</v>
      </c>
      <c r="H5" s="63">
        <f>'計算用(太陽光)'!H5</f>
        <v>6916.976117915975</v>
      </c>
      <c r="I5" s="63">
        <f>'計算用(太陽光)'!I5</f>
        <v>4877.0111715481171</v>
      </c>
      <c r="J5" s="63">
        <f>'計算用(太陽光)'!J5</f>
        <v>13311.420374224646</v>
      </c>
    </row>
    <row r="6" spans="1:13">
      <c r="A6" s="10" t="s">
        <v>13</v>
      </c>
      <c r="B6" s="63">
        <f>'計算用(太陽光)'!B6</f>
        <v>4365.678524295141</v>
      </c>
      <c r="C6" s="63">
        <f>'計算用(太陽光)'!C6</f>
        <v>12233.177325783252</v>
      </c>
      <c r="D6" s="63">
        <f>'計算用(太陽光)'!D6</f>
        <v>46365.679728546813</v>
      </c>
      <c r="E6" s="63">
        <f>'計算用(太陽光)'!E6</f>
        <v>20698.400639269406</v>
      </c>
      <c r="F6" s="63">
        <f>'計算用(太陽光)'!F6</f>
        <v>3901.8772624078524</v>
      </c>
      <c r="G6" s="63">
        <f>'計算用(太陽光)'!G6</f>
        <v>20256.772614576643</v>
      </c>
      <c r="H6" s="63">
        <f>'計算用(太陽光)'!H6</f>
        <v>8000.7066286022919</v>
      </c>
      <c r="I6" s="63">
        <f>'計算用(太陽光)'!I6</f>
        <v>5675.0626359832631</v>
      </c>
      <c r="J6" s="63">
        <f>'計算用(太陽光)'!J6</f>
        <v>14990.725527952272</v>
      </c>
    </row>
    <row r="7" spans="1:13">
      <c r="A7" s="10" t="s">
        <v>14</v>
      </c>
      <c r="B7" s="63">
        <f>'計算用(太陽光)'!B7</f>
        <v>4950.0428698153919</v>
      </c>
      <c r="C7" s="63">
        <f>'計算用(太陽光)'!C7</f>
        <v>14637.879024670978</v>
      </c>
      <c r="D7" s="63">
        <f>'計算用(太陽光)'!D7</f>
        <v>59757.342310054177</v>
      </c>
      <c r="E7" s="63">
        <f>'計算用(太陽光)'!E7</f>
        <v>24906.309999999998</v>
      </c>
      <c r="F7" s="63">
        <f>'計算用(太陽光)'!F7</f>
        <v>4755.7579999999998</v>
      </c>
      <c r="G7" s="63">
        <f>'計算用(太陽光)'!G7</f>
        <v>26215.64</v>
      </c>
      <c r="H7" s="63">
        <f>'計算用(太陽光)'!H7</f>
        <v>10037.09</v>
      </c>
      <c r="I7" s="63">
        <f>'計算用(太陽光)'!I7</f>
        <v>7064.2699999999995</v>
      </c>
      <c r="J7" s="63">
        <f>'計算用(太陽光)'!J7</f>
        <v>19013.662</v>
      </c>
    </row>
    <row r="8" spans="1:13">
      <c r="A8" s="10" t="s">
        <v>15</v>
      </c>
      <c r="B8" s="63">
        <f>'計算用(太陽光)'!B8</f>
        <v>5071.63</v>
      </c>
      <c r="C8" s="63">
        <f>'計算用(太陽光)'!C8</f>
        <v>14904.878000000001</v>
      </c>
      <c r="D8" s="63">
        <f>'計算用(太陽光)'!D8</f>
        <v>59756.894</v>
      </c>
      <c r="E8" s="63">
        <f>'計算用(太陽光)'!E8</f>
        <v>24906.309999999998</v>
      </c>
      <c r="F8" s="63">
        <f>'計算用(太陽光)'!F8</f>
        <v>4755.7579999999998</v>
      </c>
      <c r="G8" s="63">
        <f>'計算用(太陽光)'!G8</f>
        <v>26215.64</v>
      </c>
      <c r="H8" s="63">
        <f>'計算用(太陽光)'!H8</f>
        <v>10037.09</v>
      </c>
      <c r="I8" s="63">
        <f>'計算用(太陽光)'!I8</f>
        <v>7064.2699999999995</v>
      </c>
      <c r="J8" s="63">
        <f>'計算用(太陽光)'!J8</f>
        <v>19013.662</v>
      </c>
    </row>
    <row r="9" spans="1:13">
      <c r="A9" s="10" t="s">
        <v>16</v>
      </c>
      <c r="B9" s="63">
        <f>'計算用(太陽光)'!B9</f>
        <v>4694.6918964277156</v>
      </c>
      <c r="C9" s="63">
        <f>'計算用(太陽光)'!C9</f>
        <v>13187.825692253098</v>
      </c>
      <c r="D9" s="63">
        <f>'計算用(太陽光)'!D9</f>
        <v>50381.908819344637</v>
      </c>
      <c r="E9" s="63">
        <f>'計算用(太陽光)'!E9</f>
        <v>22352.618102947283</v>
      </c>
      <c r="F9" s="63">
        <f>'計算用(太陽光)'!F9</f>
        <v>4205.0811583822815</v>
      </c>
      <c r="G9" s="63">
        <f>'計算用(太陽光)'!G9</f>
        <v>21883.182087127363</v>
      </c>
      <c r="H9" s="63">
        <f>'計算用(太陽光)'!H9</f>
        <v>8773.4033214382162</v>
      </c>
      <c r="I9" s="63">
        <f>'計算用(太陽光)'!I9</f>
        <v>6251.4331380753138</v>
      </c>
      <c r="J9" s="63">
        <f>'計算用(太陽光)'!J9</f>
        <v>16584.903487574575</v>
      </c>
    </row>
    <row r="10" spans="1:13">
      <c r="A10" s="10" t="s">
        <v>17</v>
      </c>
      <c r="B10" s="63">
        <f>'計算用(太陽光)'!B10</f>
        <v>4706.9400839832033</v>
      </c>
      <c r="C10" s="63">
        <f>'計算用(太陽光)'!C10</f>
        <v>11705.041423298038</v>
      </c>
      <c r="D10" s="63">
        <f>'計算用(太陽光)'!D10</f>
        <v>42387.677379921326</v>
      </c>
      <c r="E10" s="63">
        <f>'計算用(太陽光)'!E10</f>
        <v>19178.58590701536</v>
      </c>
      <c r="F10" s="63">
        <f>'計算用(太陽光)'!F10</f>
        <v>3467.2129920942934</v>
      </c>
      <c r="G10" s="63">
        <f>'計算用(太陽光)'!G10</f>
        <v>18123.228470926057</v>
      </c>
      <c r="H10" s="63">
        <f>'計算用(太陽光)'!H10</f>
        <v>7303.9066843485971</v>
      </c>
      <c r="I10" s="63">
        <f>'計算用(太陽光)'!I10</f>
        <v>5290.8123012552296</v>
      </c>
      <c r="J10" s="63">
        <f>'計算用(太陽光)'!J10</f>
        <v>13881.451498874007</v>
      </c>
    </row>
    <row r="11" spans="1:13">
      <c r="A11" s="10" t="s">
        <v>18</v>
      </c>
      <c r="B11" s="63">
        <f>'計算用(太陽光)'!B11</f>
        <v>5401.6504019196154</v>
      </c>
      <c r="C11" s="63">
        <f>'計算用(太陽光)'!C11</f>
        <v>13158.829713497711</v>
      </c>
      <c r="D11" s="63">
        <f>'計算用(太陽光)'!D11</f>
        <v>43697.277357458799</v>
      </c>
      <c r="E11" s="63">
        <f>'計算用(太陽光)'!E11</f>
        <v>19106.215205479453</v>
      </c>
      <c r="F11" s="63">
        <f>'計算用(太陽光)'!F11</f>
        <v>3751.9895829893835</v>
      </c>
      <c r="G11" s="63">
        <f>'計算用(太陽光)'!G11</f>
        <v>17901.36580231987</v>
      </c>
      <c r="H11" s="63">
        <f>'計算用(太陽光)'!H11</f>
        <v>7678.9267404806915</v>
      </c>
      <c r="I11" s="63">
        <f>'計算用(太陽光)'!I11</f>
        <v>5024.7951464435146</v>
      </c>
      <c r="J11" s="63">
        <f>'計算用(太陽光)'!J11</f>
        <v>14253.672672513927</v>
      </c>
    </row>
    <row r="12" spans="1:13">
      <c r="A12" s="10" t="s">
        <v>19</v>
      </c>
      <c r="B12" s="63">
        <f>'計算用(太陽光)'!B12</f>
        <v>5851.3760287942405</v>
      </c>
      <c r="C12" s="63">
        <f>'計算用(太陽光)'!C12</f>
        <v>14726.006706275786</v>
      </c>
      <c r="D12" s="63">
        <f>'計算用(太陽光)'!D12</f>
        <v>48267.960248512172</v>
      </c>
      <c r="E12" s="63">
        <f>'計算用(太陽光)'!E12</f>
        <v>22094.141311747615</v>
      </c>
      <c r="F12" s="63">
        <f>'計算用(太陽光)'!F12</f>
        <v>4481.4296228259309</v>
      </c>
      <c r="G12" s="63">
        <f>'計算用(太陽光)'!G12</f>
        <v>22208.069923300714</v>
      </c>
      <c r="H12" s="63">
        <f>'計算用(太陽光)'!H12</f>
        <v>9447.4546484510629</v>
      </c>
      <c r="I12" s="63">
        <f>'計算用(太陽光)'!I12</f>
        <v>6783.477447698745</v>
      </c>
      <c r="J12" s="63">
        <f>'計算用(太陽光)'!J12</f>
        <v>17121.015759867252</v>
      </c>
    </row>
    <row r="13" spans="1:13">
      <c r="A13" s="10" t="s">
        <v>20</v>
      </c>
      <c r="B13" s="63">
        <f>'計算用(太陽光)'!B13</f>
        <v>6095.14</v>
      </c>
      <c r="C13" s="63">
        <f>'計算用(太陽光)'!C13</f>
        <v>15287.688</v>
      </c>
      <c r="D13" s="63">
        <f>'計算用(太陽光)'!D13</f>
        <v>52632.39688686205</v>
      </c>
      <c r="E13" s="63">
        <f>'計算用(太陽光)'!E13</f>
        <v>23924.126193441265</v>
      </c>
      <c r="F13" s="63">
        <f>'計算用(太陽光)'!F13</f>
        <v>4866.1279999999997</v>
      </c>
      <c r="G13" s="63">
        <f>'計算用(太陽光)'!G13</f>
        <v>23876.075521215098</v>
      </c>
      <c r="H13" s="63">
        <f>'計算用(太陽光)'!H13</f>
        <v>9610.8625459087234</v>
      </c>
      <c r="I13" s="63">
        <f>'計算用(太陽光)'!I13</f>
        <v>6783.477447698745</v>
      </c>
      <c r="J13" s="63">
        <f>'計算用(太陽光)'!J13</f>
        <v>17937.320620994826</v>
      </c>
    </row>
    <row r="14" spans="1:13">
      <c r="A14" s="10" t="s">
        <v>21</v>
      </c>
      <c r="B14" s="63">
        <f>'計算用(太陽光)'!B14</f>
        <v>6070.7556028794243</v>
      </c>
      <c r="C14" s="63">
        <f>'計算用(太陽光)'!C14</f>
        <v>15230.927646328541</v>
      </c>
      <c r="D14" s="63">
        <f>'計算用(太陽光)'!D14</f>
        <v>52635.505057241258</v>
      </c>
      <c r="E14" s="63">
        <f>'計算用(太陽光)'!E14</f>
        <v>23924.126193441265</v>
      </c>
      <c r="F14" s="63">
        <f>'計算用(太陽光)'!F14</f>
        <v>4866.1279999999997</v>
      </c>
      <c r="G14" s="63">
        <f>'計算用(太陽光)'!G14</f>
        <v>23876.075521215098</v>
      </c>
      <c r="H14" s="63">
        <f>'計算用(太陽光)'!H14</f>
        <v>9610.9545825778332</v>
      </c>
      <c r="I14" s="63">
        <f>'計算用(太陽光)'!I14</f>
        <v>6783.477447698745</v>
      </c>
      <c r="J14" s="63">
        <f>'計算用(太陽光)'!J14</f>
        <v>17937.320620994826</v>
      </c>
    </row>
    <row r="15" spans="1:13">
      <c r="A15" s="10" t="s">
        <v>22</v>
      </c>
      <c r="B15" s="63">
        <f>'計算用(太陽光)'!B15</f>
        <v>5510.1244691061784</v>
      </c>
      <c r="C15" s="63">
        <f>'計算用(太陽光)'!C15</f>
        <v>14030.937880947193</v>
      </c>
      <c r="D15" s="63">
        <f>'計算用(太陽光)'!D15</f>
        <v>46234.235797484827</v>
      </c>
      <c r="E15" s="63">
        <f>'計算用(太陽光)'!E15</f>
        <v>20812.126027397262</v>
      </c>
      <c r="F15" s="63">
        <f>'計算用(太陽光)'!F15</f>
        <v>4161.6759067331977</v>
      </c>
      <c r="G15" s="63">
        <f>'計算用(太陽光)'!G15</f>
        <v>19852.653111043939</v>
      </c>
      <c r="H15" s="63">
        <f>'計算用(太陽光)'!H15</f>
        <v>8161.4995359939812</v>
      </c>
      <c r="I15" s="63">
        <f>'計算用(太陽光)'!I15</f>
        <v>5601.1656485355643</v>
      </c>
      <c r="J15" s="63">
        <f>'計算用(太陽光)'!J15</f>
        <v>14828.5927832958</v>
      </c>
    </row>
    <row r="16" spans="1:13">
      <c r="B16" s="2"/>
      <c r="C16" s="2"/>
      <c r="D16" s="2"/>
      <c r="E16" s="2"/>
      <c r="F16" s="2"/>
      <c r="G16" s="2"/>
      <c r="H16" s="2"/>
      <c r="I16" s="2"/>
      <c r="J16" s="2"/>
      <c r="K16" s="2"/>
    </row>
    <row r="17" spans="1:30">
      <c r="A17" s="1" t="s">
        <v>131</v>
      </c>
      <c r="B17" s="25">
        <f>'計算用(太陽光)'!B17</f>
        <v>171904.33919974303</v>
      </c>
      <c r="C17" s="2"/>
      <c r="D17" s="2"/>
      <c r="E17" s="2"/>
      <c r="F17" s="2"/>
      <c r="G17" s="2"/>
      <c r="H17" s="2"/>
      <c r="I17" s="2"/>
      <c r="J17" s="2"/>
      <c r="K17" s="2"/>
    </row>
    <row r="18" spans="1:30">
      <c r="L18" s="12"/>
    </row>
    <row r="19" spans="1:30">
      <c r="A19" s="1" t="s">
        <v>114</v>
      </c>
      <c r="B19" s="17" t="s">
        <v>42</v>
      </c>
      <c r="N19" s="1" t="s">
        <v>63</v>
      </c>
    </row>
    <row r="20" spans="1:30">
      <c r="A20" s="10" t="s">
        <v>11</v>
      </c>
      <c r="B20" s="72">
        <f>'計算用(太陽光)'!B20</f>
        <v>2.4358675753022845E-2</v>
      </c>
      <c r="C20" s="72">
        <f>'計算用(太陽光)'!C20</f>
        <v>3.1212620579254991E-2</v>
      </c>
      <c r="D20" s="72">
        <f>'計算用(太陽光)'!D20</f>
        <v>1.6105204192489092E-2</v>
      </c>
      <c r="E20" s="72">
        <f>'計算用(太陽光)'!E20</f>
        <v>3.494980055501478E-2</v>
      </c>
      <c r="F20" s="72">
        <f>'計算用(太陽光)'!F20</f>
        <v>7.1250558029097216E-2</v>
      </c>
      <c r="G20" s="72">
        <f>'計算用(太陽光)'!G20</f>
        <v>1.4103285650509901E-2</v>
      </c>
      <c r="H20" s="72">
        <f>'計算用(太陽光)'!H20</f>
        <v>1.5899016436208536E-2</v>
      </c>
      <c r="I20" s="72">
        <f>'計算用(太陽光)'!I20</f>
        <v>2.0080077345877339E-2</v>
      </c>
      <c r="J20" s="72">
        <f>'計算用(太陽光)'!J20</f>
        <v>5.7864423008335986E-3</v>
      </c>
      <c r="N20" s="62">
        <f>HLOOKUP('記載例(太陽光)'!$E$13,$B$2:$J$31,ROW()-1,0)</f>
        <v>3.1212620579254991E-2</v>
      </c>
    </row>
    <row r="21" spans="1:30">
      <c r="A21" s="10" t="s">
        <v>12</v>
      </c>
      <c r="B21" s="72">
        <f>'計算用(太陽光)'!B21</f>
        <v>7.2948136008578329E-2</v>
      </c>
      <c r="C21" s="72">
        <f>'計算用(太陽光)'!C21</f>
        <v>0.12339260909929592</v>
      </c>
      <c r="D21" s="72">
        <f>'計算用(太陽光)'!D21</f>
        <v>9.38755458232855E-2</v>
      </c>
      <c r="E21" s="72">
        <f>'計算用(太陽光)'!E21</f>
        <v>9.7570336360657164E-2</v>
      </c>
      <c r="F21" s="72">
        <f>'計算用(太陽光)'!F21</f>
        <v>0.16879212503007263</v>
      </c>
      <c r="G21" s="72">
        <f>'計算用(太陽光)'!G21</f>
        <v>0.14032440658651002</v>
      </c>
      <c r="H21" s="72">
        <f>'計算用(太陽光)'!H21</f>
        <v>0.14308726148770815</v>
      </c>
      <c r="I21" s="72">
        <f>'計算用(太陽光)'!I21</f>
        <v>0.14700133928096606</v>
      </c>
      <c r="J21" s="72">
        <f>'計算用(太陽光)'!J21</f>
        <v>3.1707994728112761E-2</v>
      </c>
      <c r="N21" s="62">
        <f>HLOOKUP('記載例(太陽光)'!$E$13,$B$2:$J$31,ROW()-1,0)</f>
        <v>0.12339260909929592</v>
      </c>
    </row>
    <row r="22" spans="1:30">
      <c r="A22" s="10" t="s">
        <v>13</v>
      </c>
      <c r="B22" s="72">
        <f>'計算用(太陽光)'!B22</f>
        <v>9.4723119885253407E-2</v>
      </c>
      <c r="C22" s="72">
        <f>'計算用(太陽光)'!C22</f>
        <v>0.18462157707732441</v>
      </c>
      <c r="D22" s="72">
        <f>'計算用(太陽光)'!D22</f>
        <v>0.15141458803785271</v>
      </c>
      <c r="E22" s="72">
        <f>'計算用(太陽光)'!E22</f>
        <v>0.17580756246157489</v>
      </c>
      <c r="F22" s="72">
        <f>'計算用(太陽光)'!F22</f>
        <v>0.23537612716139142</v>
      </c>
      <c r="G22" s="72">
        <f>'計算用(太陽光)'!G22</f>
        <v>0.17864368666583519</v>
      </c>
      <c r="H22" s="72">
        <f>'計算用(太陽光)'!H22</f>
        <v>0.16993170394224522</v>
      </c>
      <c r="I22" s="72">
        <f>'計算用(太陽光)'!I22</f>
        <v>0.18113057066521118</v>
      </c>
      <c r="J22" s="72">
        <f>'計算用(太陽光)'!J22</f>
        <v>7.8563052418832699E-2</v>
      </c>
      <c r="N22" s="62">
        <f>HLOOKUP('記載例(太陽光)'!$E$13,$B$2:$J$31,ROW()-1,0)</f>
        <v>0.18462157707732441</v>
      </c>
    </row>
    <row r="23" spans="1:30">
      <c r="A23" s="10" t="s">
        <v>14</v>
      </c>
      <c r="B23" s="72">
        <f>'計算用(太陽光)'!B23</f>
        <v>8.4996637625578034E-2</v>
      </c>
      <c r="C23" s="72">
        <f>'計算用(太陽光)'!C23</f>
        <v>0.17437859682017381</v>
      </c>
      <c r="D23" s="72">
        <f>'計算用(太陽光)'!D23</f>
        <v>0.20869554873188911</v>
      </c>
      <c r="E23" s="72">
        <f>'計算用(太陽光)'!E23</f>
        <v>0.23465184435250741</v>
      </c>
      <c r="F23" s="72">
        <f>'計算用(太陽光)'!F23</f>
        <v>0.28342547636044596</v>
      </c>
      <c r="G23" s="72">
        <f>'計算用(太陽光)'!G23</f>
        <v>0.23264030260864424</v>
      </c>
      <c r="H23" s="72">
        <f>'計算用(太陽光)'!H23</f>
        <v>0.26003165117035631</v>
      </c>
      <c r="I23" s="72">
        <f>'計算用(太陽光)'!I23</f>
        <v>0.27200714368437928</v>
      </c>
      <c r="J23" s="72">
        <f>'計算用(太陽光)'!J23</f>
        <v>7.9630396647151866E-2</v>
      </c>
      <c r="N23" s="62">
        <f>HLOOKUP('記載例(太陽光)'!$E$13,$B$2:$J$31,ROW()-1,0)</f>
        <v>0.17437859682017381</v>
      </c>
    </row>
    <row r="24" spans="1:30">
      <c r="A24" s="10" t="s">
        <v>15</v>
      </c>
      <c r="B24" s="72">
        <f>'計算用(太陽光)'!B24</f>
        <v>8.714823640267208E-2</v>
      </c>
      <c r="C24" s="72">
        <f>'計算用(太陽光)'!C24</f>
        <v>0.21306436657519032</v>
      </c>
      <c r="D24" s="72">
        <f>'計算用(太陽光)'!D24</f>
        <v>0.22017310381285526</v>
      </c>
      <c r="E24" s="72">
        <f>'計算用(太陽光)'!E24</f>
        <v>0.2586063953142157</v>
      </c>
      <c r="F24" s="72">
        <f>'計算用(太陽光)'!F24</f>
        <v>0.32390440954983307</v>
      </c>
      <c r="G24" s="72">
        <f>'計算用(太陽光)'!G24</f>
        <v>0.25848250183400939</v>
      </c>
      <c r="H24" s="72">
        <f>'計算用(太陽光)'!H24</f>
        <v>0.2724897320910874</v>
      </c>
      <c r="I24" s="72">
        <f>'計算用(太陽光)'!I24</f>
        <v>0.28761673824153167</v>
      </c>
      <c r="J24" s="72">
        <f>'計算用(太陽光)'!J24</f>
        <v>9.1479731793405822E-2</v>
      </c>
      <c r="N24" s="62">
        <f>HLOOKUP('記載例(太陽光)'!$E$13,$B$2:$J$31,ROW()-1,0)</f>
        <v>0.21306436657519032</v>
      </c>
    </row>
    <row r="25" spans="1:30">
      <c r="A25" s="10" t="s">
        <v>16</v>
      </c>
      <c r="B25" s="72">
        <f>'計算用(太陽光)'!B25</f>
        <v>6.7545659413586562E-2</v>
      </c>
      <c r="C25" s="72">
        <f>'計算用(太陽光)'!C25</f>
        <v>0.14059845037165256</v>
      </c>
      <c r="D25" s="72">
        <f>'計算用(太陽光)'!D25</f>
        <v>0.14566489955036963</v>
      </c>
      <c r="E25" s="72">
        <f>'計算用(太陽光)'!E25</f>
        <v>0.15471957838632627</v>
      </c>
      <c r="F25" s="72">
        <f>'計算用(太陽光)'!F25</f>
        <v>0.2018904461210968</v>
      </c>
      <c r="G25" s="72">
        <f>'計算用(太陽光)'!G25</f>
        <v>0.15927190610633257</v>
      </c>
      <c r="H25" s="72">
        <f>'計算用(太陽光)'!H25</f>
        <v>0.15554984090309304</v>
      </c>
      <c r="I25" s="72">
        <f>'計算用(太陽光)'!I25</f>
        <v>0.18515584713675773</v>
      </c>
      <c r="J25" s="72">
        <f>'計算用(太陽光)'!J25</f>
        <v>6.6790269103506647E-2</v>
      </c>
      <c r="N25" s="62">
        <f>HLOOKUP('記載例(太陽光)'!$E$13,$B$2:$J$31,ROW()-1,0)</f>
        <v>0.14059845037165256</v>
      </c>
    </row>
    <row r="26" spans="1:30">
      <c r="A26" s="10" t="s">
        <v>17</v>
      </c>
      <c r="B26" s="72">
        <f>'計算用(太陽光)'!B26</f>
        <v>1.9709465008366792E-2</v>
      </c>
      <c r="C26" s="72">
        <f>'計算用(太陽光)'!C26</f>
        <v>0.10592278185388329</v>
      </c>
      <c r="D26" s="72">
        <f>'計算用(太陽光)'!D26</f>
        <v>0.11775502409020557</v>
      </c>
      <c r="E26" s="72">
        <f>'計算用(太陽光)'!E26</f>
        <v>0.13338027187190776</v>
      </c>
      <c r="F26" s="72">
        <f>'計算用(太陽光)'!F26</f>
        <v>0.16686951378048784</v>
      </c>
      <c r="G26" s="72">
        <f>'計算用(太陽光)'!G26</f>
        <v>0.13962775549151921</v>
      </c>
      <c r="H26" s="72">
        <f>'計算用(太陽光)'!H26</f>
        <v>0.14161972899650738</v>
      </c>
      <c r="I26" s="72">
        <f>'計算用(太陽光)'!I26</f>
        <v>0.16625669934738646</v>
      </c>
      <c r="J26" s="72">
        <f>'計算用(太陽光)'!J26</f>
        <v>4.8665782665474694E-2</v>
      </c>
      <c r="N26" s="62">
        <f>HLOOKUP('記載例(太陽光)'!$E$13,$B$2:$J$31,ROW()-1,0)</f>
        <v>0.10592278185388329</v>
      </c>
    </row>
    <row r="27" spans="1:30">
      <c r="A27" s="10" t="s">
        <v>18</v>
      </c>
      <c r="B27" s="72">
        <f>'計算用(太陽光)'!B27</f>
        <v>2.0708317639957048E-3</v>
      </c>
      <c r="C27" s="72">
        <f>'計算用(太陽光)'!C27</f>
        <v>9.3581897020168989E-3</v>
      </c>
      <c r="D27" s="72">
        <f>'計算用(太陽光)'!D27</f>
        <v>4.0185175604151606E-3</v>
      </c>
      <c r="E27" s="72">
        <f>'計算用(太陽光)'!E27</f>
        <v>4.3123558159119321E-3</v>
      </c>
      <c r="F27" s="72">
        <f>'計算用(太陽光)'!F27</f>
        <v>1.1225083821653808E-2</v>
      </c>
      <c r="G27" s="72">
        <f>'計算用(太陽光)'!G27</f>
        <v>3.2354666093940086E-3</v>
      </c>
      <c r="H27" s="72">
        <f>'計算用(太陽光)'!H27</f>
        <v>4.8888022368253183E-3</v>
      </c>
      <c r="I27" s="72">
        <f>'計算用(太陽光)'!I27</f>
        <v>6.5335593657319746E-3</v>
      </c>
      <c r="J27" s="72">
        <f>'計算用(太陽光)'!J27</f>
        <v>7.4738045582045133E-4</v>
      </c>
      <c r="N27" s="62">
        <f>HLOOKUP('記載例(太陽光)'!$E$13,$B$2:$J$31,ROW()-1,0)</f>
        <v>9.3581897020168989E-3</v>
      </c>
    </row>
    <row r="28" spans="1:30">
      <c r="A28" s="10" t="s">
        <v>19</v>
      </c>
      <c r="B28" s="72">
        <f>'計算用(太陽光)'!B28</f>
        <v>4.9649891585113824E-3</v>
      </c>
      <c r="C28" s="72">
        <f>'計算用(太陽光)'!C28</f>
        <v>8.0673536302862201E-3</v>
      </c>
      <c r="D28" s="72">
        <f>'計算用(太陽光)'!D28</f>
        <v>6.0033421305304259E-3</v>
      </c>
      <c r="E28" s="72">
        <f>'計算用(太陽光)'!E28</f>
        <v>3.9744999330213616E-2</v>
      </c>
      <c r="F28" s="72">
        <f>'計算用(太陽光)'!F28</f>
        <v>2.2080267974829773E-2</v>
      </c>
      <c r="G28" s="72">
        <f>'計算用(太陽光)'!G28</f>
        <v>3.4501111907090071E-2</v>
      </c>
      <c r="H28" s="72">
        <f>'計算用(太陽光)'!H28</f>
        <v>3.3670563719449112E-2</v>
      </c>
      <c r="I28" s="72">
        <f>'計算用(太陽光)'!I28</f>
        <v>4.2497560333597306E-2</v>
      </c>
      <c r="J28" s="72">
        <f>'計算用(太陽光)'!J28</f>
        <v>5.3947359916457485E-3</v>
      </c>
      <c r="N28" s="62">
        <f>HLOOKUP('記載例(太陽光)'!$E$13,$B$2:$J$31,ROW()-1,0)</f>
        <v>8.0673536302862201E-3</v>
      </c>
    </row>
    <row r="29" spans="1:30">
      <c r="A29" s="10" t="s">
        <v>20</v>
      </c>
      <c r="B29" s="72">
        <f>'計算用(太陽光)'!B29</f>
        <v>1.4008387784454072E-2</v>
      </c>
      <c r="C29" s="72">
        <f>'計算用(太陽光)'!C29</f>
        <v>4.0058076783620174E-2</v>
      </c>
      <c r="D29" s="72">
        <f>'計算用(太陽光)'!D29</f>
        <v>2.5334174412395365E-2</v>
      </c>
      <c r="E29" s="72">
        <f>'計算用(太陽光)'!E29</f>
        <v>5.1158882516708262E-2</v>
      </c>
      <c r="F29" s="72">
        <f>'計算用(太陽光)'!F29</f>
        <v>2.6673226669493604E-2</v>
      </c>
      <c r="G29" s="72">
        <f>'計算用(太陽光)'!G29</f>
        <v>3.7869743122103228E-2</v>
      </c>
      <c r="H29" s="72">
        <f>'計算用(太陽光)'!H29</f>
        <v>4.1497982051472093E-2</v>
      </c>
      <c r="I29" s="72">
        <f>'計算用(太陽光)'!I29</f>
        <v>5.2381165858430619E-2</v>
      </c>
      <c r="J29" s="72">
        <f>'計算用(太陽光)'!J29</f>
        <v>1.4185832082726743E-2</v>
      </c>
      <c r="N29" s="62">
        <f>HLOOKUP('記載例(太陽光)'!$E$13,$B$2:$J$31,ROW()-1,0)</f>
        <v>4.0058076783620174E-2</v>
      </c>
    </row>
    <row r="30" spans="1:30">
      <c r="A30" s="10" t="s">
        <v>21</v>
      </c>
      <c r="B30" s="72">
        <f>'計算用(太陽光)'!B30</f>
        <v>1.4334568619070408E-2</v>
      </c>
      <c r="C30" s="72">
        <f>'計算用(太陽光)'!C30</f>
        <v>1.3528594521030569E-2</v>
      </c>
      <c r="D30" s="72">
        <f>'計算用(太陽光)'!D30</f>
        <v>1.1855006818548999E-2</v>
      </c>
      <c r="E30" s="72">
        <f>'計算用(太陽光)'!E30</f>
        <v>2.9692082199814906E-2</v>
      </c>
      <c r="F30" s="72">
        <f>'計算用(太陽光)'!F30</f>
        <v>1.6018474858441038E-2</v>
      </c>
      <c r="G30" s="72">
        <f>'計算用(太陽光)'!G30</f>
        <v>3.0952586292506062E-2</v>
      </c>
      <c r="H30" s="72">
        <f>'計算用(太陽光)'!H30</f>
        <v>2.2418050413716629E-2</v>
      </c>
      <c r="I30" s="72">
        <f>'計算用(太陽光)'!I30</f>
        <v>3.7650910410400508E-2</v>
      </c>
      <c r="J30" s="72">
        <f>'計算用(太陽光)'!J30</f>
        <v>7.2007193612074567E-3</v>
      </c>
      <c r="N30" s="62">
        <f>HLOOKUP('記載例(太陽光)'!$E$13,$B$2:$J$31,ROW()-1,0)</f>
        <v>1.3528594521030569E-2</v>
      </c>
      <c r="Q30" s="1" t="s">
        <v>78</v>
      </c>
    </row>
    <row r="31" spans="1:30">
      <c r="A31" s="10" t="s">
        <v>22</v>
      </c>
      <c r="B31" s="72">
        <f>'計算用(太陽光)'!B31</f>
        <v>1.1785286957376484E-2</v>
      </c>
      <c r="C31" s="72">
        <f>'計算用(太陽光)'!C31</f>
        <v>1.5261728689312228E-2</v>
      </c>
      <c r="D31" s="72">
        <f>'計算用(太陽光)'!D31</f>
        <v>8.5707376909945465E-3</v>
      </c>
      <c r="E31" s="72">
        <f>'計算用(太陽光)'!E31</f>
        <v>1.5562588180689505E-2</v>
      </c>
      <c r="F31" s="72">
        <f>'計算用(太陽光)'!F31</f>
        <v>3.6992292340686406E-2</v>
      </c>
      <c r="G31" s="72">
        <f>'計算用(太陽光)'!G31</f>
        <v>1.7980332752910121E-2</v>
      </c>
      <c r="H31" s="72">
        <f>'計算用(太陽光)'!H31</f>
        <v>1.9744168620379792E-2</v>
      </c>
      <c r="I31" s="72">
        <f>'計算用(太陽光)'!I31</f>
        <v>2.8258365710449332E-2</v>
      </c>
      <c r="J31" s="72">
        <f>'計算用(太陽光)'!J31</f>
        <v>4.7007901988743847E-3</v>
      </c>
      <c r="N31" s="62">
        <f>HLOOKUP('記載例(太陽光)'!$E$13,$B$2:$J$31,ROW()-1,0)</f>
        <v>1.5261728689312228E-2</v>
      </c>
      <c r="Z31" s="10" t="s">
        <v>35</v>
      </c>
    </row>
    <row r="32" spans="1:30">
      <c r="A32" s="10"/>
      <c r="B32" s="10"/>
      <c r="C32" s="10"/>
      <c r="D32" s="10"/>
      <c r="E32" s="10"/>
      <c r="F32" s="10"/>
      <c r="G32" s="10"/>
      <c r="H32" s="10"/>
      <c r="I32" s="10"/>
      <c r="J32" s="10"/>
      <c r="N32" s="1" t="s">
        <v>63</v>
      </c>
      <c r="Q32" s="10"/>
      <c r="R32" s="11" t="s">
        <v>26</v>
      </c>
      <c r="S32" s="11" t="s">
        <v>27</v>
      </c>
      <c r="T32" s="11" t="s">
        <v>28</v>
      </c>
      <c r="U32" s="11" t="s">
        <v>29</v>
      </c>
      <c r="V32" s="11" t="s">
        <v>30</v>
      </c>
      <c r="W32" s="11" t="s">
        <v>31</v>
      </c>
      <c r="X32" s="11" t="s">
        <v>32</v>
      </c>
      <c r="Y32" s="11" t="s">
        <v>33</v>
      </c>
      <c r="Z32" s="11" t="s">
        <v>34</v>
      </c>
      <c r="AD32" s="1" t="s">
        <v>63</v>
      </c>
    </row>
    <row r="33" spans="1:30">
      <c r="A33" s="10"/>
      <c r="B33" s="18" t="s">
        <v>45</v>
      </c>
      <c r="C33" s="10"/>
      <c r="D33" s="10"/>
      <c r="E33" s="10"/>
      <c r="F33" s="10"/>
      <c r="G33" s="10"/>
      <c r="H33" s="10"/>
      <c r="I33" s="10"/>
      <c r="J33" s="10"/>
      <c r="K33" s="22" t="s">
        <v>36</v>
      </c>
      <c r="L33" s="22" t="s">
        <v>46</v>
      </c>
      <c r="N33" s="22" t="s">
        <v>36</v>
      </c>
      <c r="Q33" s="10"/>
      <c r="R33" s="18" t="s">
        <v>45</v>
      </c>
      <c r="S33" s="10"/>
      <c r="T33" s="10"/>
      <c r="U33" s="10"/>
      <c r="V33" s="10"/>
      <c r="W33" s="10"/>
      <c r="X33" s="10"/>
      <c r="Y33" s="10"/>
      <c r="Z33" s="10"/>
      <c r="AA33" s="22" t="s">
        <v>36</v>
      </c>
      <c r="AB33" s="22" t="s">
        <v>46</v>
      </c>
      <c r="AD33" s="22" t="s">
        <v>36</v>
      </c>
    </row>
    <row r="34" spans="1:30">
      <c r="A34" s="10" t="s">
        <v>11</v>
      </c>
      <c r="B34" s="53">
        <f>IF('記載例(太陽光)'!$E$13=B$2,B20*'記載例(太陽光)'!$E$15/1000,0)</f>
        <v>0</v>
      </c>
      <c r="C34" s="53">
        <f>IF('記載例(太陽光)'!$E$13=C$2,C20*'記載例(太陽光)'!$E$15/1000,0)</f>
        <v>0.3121262057925499</v>
      </c>
      <c r="D34" s="53">
        <f>IF('記載例(太陽光)'!$E$13=D$2,D20*'記載例(太陽光)'!$E$15/1000,0)</f>
        <v>0</v>
      </c>
      <c r="E34" s="53">
        <f>IF('記載例(太陽光)'!$E$13=E$2,E20*'記載例(太陽光)'!$E$15/1000,0)</f>
        <v>0</v>
      </c>
      <c r="F34" s="53">
        <f>IF('記載例(太陽光)'!$E$13=F$2,F20*'記載例(太陽光)'!$E$15/1000,0)</f>
        <v>0</v>
      </c>
      <c r="G34" s="53">
        <f>IF('記載例(太陽光)'!$E$13=G$2,G20*'記載例(太陽光)'!$E$15/1000,0)</f>
        <v>0</v>
      </c>
      <c r="H34" s="53">
        <f>IF('記載例(太陽光)'!$E$13=H$2,H20*'記載例(太陽光)'!$E$15/1000,0)</f>
        <v>0</v>
      </c>
      <c r="I34" s="53">
        <f>IF('記載例(太陽光)'!$E$13=I$2,I20*'記載例(太陽光)'!$E$15/1000,0)</f>
        <v>0</v>
      </c>
      <c r="J34" s="54">
        <f>IF('記載例(太陽光)'!$E$13=J$2,J20*'記載例(太陽光)'!$E$15/1000,0)</f>
        <v>0</v>
      </c>
      <c r="K34" s="55">
        <f>SUM(B34:J34)</f>
        <v>0.3121262057925499</v>
      </c>
      <c r="L34" s="56">
        <f>MIN($K$34:$K$45)</f>
        <v>8.0673536302862198E-2</v>
      </c>
      <c r="N34" s="61">
        <f t="shared" ref="N34:N45" si="0">K34*1000</f>
        <v>312.12620579254991</v>
      </c>
      <c r="Q34" s="10" t="s">
        <v>11</v>
      </c>
      <c r="R34" s="53">
        <f>IF('記載例(太陽光)'!$E$13=B$2,B20*'記載例(太陽光)'!$E$23/1000,0)</f>
        <v>0</v>
      </c>
      <c r="S34" s="53">
        <f>IF('記載例(太陽光)'!$E$13=C$2,C20*'記載例(太陽光)'!$E$23/1000,0)</f>
        <v>3.1212620579254991E-2</v>
      </c>
      <c r="T34" s="53">
        <f>IF('記載例(太陽光)'!$E$13=D$2,D20*'記載例(太陽光)'!$E$23/1000,0)</f>
        <v>0</v>
      </c>
      <c r="U34" s="53">
        <f>IF('記載例(太陽光)'!$E$13=E$2,E20*'記載例(太陽光)'!$E$23/1000,0)</f>
        <v>0</v>
      </c>
      <c r="V34" s="53">
        <f>IF('記載例(太陽光)'!$E$13=F$2,F20*'記載例(太陽光)'!$E$23/1000,0)</f>
        <v>0</v>
      </c>
      <c r="W34" s="53">
        <f>IF('記載例(太陽光)'!$E$13=G$2,G20*'記載例(太陽光)'!$E$23/1000,0)</f>
        <v>0</v>
      </c>
      <c r="X34" s="53">
        <f>IF('記載例(太陽光)'!$E$13=H$2,H20*'記載例(太陽光)'!$E$23/1000,0)</f>
        <v>0</v>
      </c>
      <c r="Y34" s="53">
        <f>IF('記載例(太陽光)'!$E$13=I$2,I20*'記載例(太陽光)'!$E$23/1000,0)</f>
        <v>0</v>
      </c>
      <c r="Z34" s="54">
        <f>IF('記載例(太陽光)'!$E$13=J$2,J20*'記載例(太陽光)'!$E$23/1000,0)</f>
        <v>0</v>
      </c>
      <c r="AA34" s="55">
        <f>SUM(R34:Z34)</f>
        <v>3.1212620579254991E-2</v>
      </c>
      <c r="AB34" s="56">
        <f>MIN($AA$34:$AA$45)</f>
        <v>8.0673536302862201E-3</v>
      </c>
      <c r="AD34" s="61">
        <f>AA34*1000</f>
        <v>31.212620579254992</v>
      </c>
    </row>
    <row r="35" spans="1:30">
      <c r="A35" s="10" t="s">
        <v>12</v>
      </c>
      <c r="B35" s="53">
        <f>IF('記載例(太陽光)'!$E$13=B$2,B21*'記載例(太陽光)'!$E$15/1000,0)</f>
        <v>0</v>
      </c>
      <c r="C35" s="53">
        <f>IF('記載例(太陽光)'!$E$13=C$2,C21*'記載例(太陽光)'!$E$15/1000,0)</f>
        <v>1.2339260909929592</v>
      </c>
      <c r="D35" s="53">
        <f>IF('記載例(太陽光)'!$E$13=D$2,D21*'記載例(太陽光)'!$E$15/1000,0)</f>
        <v>0</v>
      </c>
      <c r="E35" s="53">
        <f>IF('記載例(太陽光)'!$E$13=E$2,E21*'記載例(太陽光)'!$E$15/1000,0)</f>
        <v>0</v>
      </c>
      <c r="F35" s="53">
        <f>IF('記載例(太陽光)'!$E$13=F$2,F21*'記載例(太陽光)'!$E$15/1000,0)</f>
        <v>0</v>
      </c>
      <c r="G35" s="53">
        <f>IF('記載例(太陽光)'!$E$13=G$2,G21*'記載例(太陽光)'!$E$15/1000,0)</f>
        <v>0</v>
      </c>
      <c r="H35" s="53">
        <f>IF('記載例(太陽光)'!$E$13=H$2,H21*'記載例(太陽光)'!$E$15/1000,0)</f>
        <v>0</v>
      </c>
      <c r="I35" s="53">
        <f>IF('記載例(太陽光)'!$E$13=I$2,I21*'記載例(太陽光)'!$E$15/1000,0)</f>
        <v>0</v>
      </c>
      <c r="J35" s="54">
        <f>IF('記載例(太陽光)'!$E$13=J$2,J21*'記載例(太陽光)'!$E$15/1000,0)</f>
        <v>0</v>
      </c>
      <c r="K35" s="55">
        <f t="shared" ref="K35:K45" si="1">SUM(B35:J35)</f>
        <v>1.2339260909929592</v>
      </c>
      <c r="L35" s="56">
        <f t="shared" ref="L35:L45" si="2">MIN($K$34:$K$45)</f>
        <v>8.0673536302862198E-2</v>
      </c>
      <c r="N35" s="61">
        <f t="shared" si="0"/>
        <v>1233.9260909929592</v>
      </c>
      <c r="Q35" s="10" t="s">
        <v>12</v>
      </c>
      <c r="R35" s="53">
        <f>IF('記載例(太陽光)'!$E$13=B$2,B21*'記載例(太陽光)'!$F$23/1000,0)</f>
        <v>0</v>
      </c>
      <c r="S35" s="53">
        <f>IF('記載例(太陽光)'!$E$13=C$2,C21*'記載例(太陽光)'!$F$23/1000,0)</f>
        <v>0.12339260909929592</v>
      </c>
      <c r="T35" s="53">
        <f>IF('記載例(太陽光)'!$E$13=D$2,D21*'記載例(太陽光)'!$F$23/1000,0)</f>
        <v>0</v>
      </c>
      <c r="U35" s="53">
        <f>IF('記載例(太陽光)'!$E$13=E$2,E21*'記載例(太陽光)'!$F$23/1000,0)</f>
        <v>0</v>
      </c>
      <c r="V35" s="53">
        <f>IF('記載例(太陽光)'!$E$13=F$2,F21*'記載例(太陽光)'!$F$23/1000,0)</f>
        <v>0</v>
      </c>
      <c r="W35" s="53">
        <f>IF('記載例(太陽光)'!$E$13=G$2,G21*'記載例(太陽光)'!$F$23/1000,0)</f>
        <v>0</v>
      </c>
      <c r="X35" s="53">
        <f>IF('記載例(太陽光)'!$E$13=H$2,H21*'記載例(太陽光)'!$F$23/1000,0)</f>
        <v>0</v>
      </c>
      <c r="Y35" s="53">
        <f>IF('記載例(太陽光)'!$E$13=I$2,I21*'記載例(太陽光)'!$F$23/1000,0)</f>
        <v>0</v>
      </c>
      <c r="Z35" s="54">
        <f>IF('記載例(太陽光)'!$E$13=J$2,J21*'記載例(太陽光)'!$F$23/1000,0)</f>
        <v>0</v>
      </c>
      <c r="AA35" s="55">
        <f t="shared" ref="AA35:AA44" si="3">SUM(R35:Z35)</f>
        <v>0.12339260909929592</v>
      </c>
      <c r="AB35" s="56">
        <f t="shared" ref="AB35:AB45" si="4">MIN($AA$34:$AA$45)</f>
        <v>8.0673536302862201E-3</v>
      </c>
      <c r="AD35" s="61">
        <f t="shared" ref="AD35:AD45" si="5">AA35*1000</f>
        <v>123.39260909929592</v>
      </c>
    </row>
    <row r="36" spans="1:30">
      <c r="A36" s="10" t="s">
        <v>13</v>
      </c>
      <c r="B36" s="53">
        <f>IF('記載例(太陽光)'!$E$13=B$2,B22*'記載例(太陽光)'!$E$15/1000,0)</f>
        <v>0</v>
      </c>
      <c r="C36" s="53">
        <f>IF('記載例(太陽光)'!$E$13=C$2,C22*'記載例(太陽光)'!$E$15/1000,0)</f>
        <v>1.8462157707732441</v>
      </c>
      <c r="D36" s="53">
        <f>IF('記載例(太陽光)'!$E$13=D$2,D22*'記載例(太陽光)'!$E$15/1000,0)</f>
        <v>0</v>
      </c>
      <c r="E36" s="53">
        <f>IF('記載例(太陽光)'!$E$13=E$2,E22*'記載例(太陽光)'!$E$15/1000,0)</f>
        <v>0</v>
      </c>
      <c r="F36" s="53">
        <f>IF('記載例(太陽光)'!$E$13=F$2,F22*'記載例(太陽光)'!$E$15/1000,0)</f>
        <v>0</v>
      </c>
      <c r="G36" s="53">
        <f>IF('記載例(太陽光)'!$E$13=G$2,G22*'記載例(太陽光)'!$E$15/1000,0)</f>
        <v>0</v>
      </c>
      <c r="H36" s="53">
        <f>IF('記載例(太陽光)'!$E$13=H$2,H22*'記載例(太陽光)'!$E$15/1000,0)</f>
        <v>0</v>
      </c>
      <c r="I36" s="53">
        <f>IF('記載例(太陽光)'!$E$13=I$2,I22*'記載例(太陽光)'!$E$15/1000,0)</f>
        <v>0</v>
      </c>
      <c r="J36" s="54">
        <f>IF('記載例(太陽光)'!$E$13=J$2,J22*'記載例(太陽光)'!$E$15/1000,0)</f>
        <v>0</v>
      </c>
      <c r="K36" s="55">
        <f t="shared" si="1"/>
        <v>1.8462157707732441</v>
      </c>
      <c r="L36" s="56">
        <f t="shared" si="2"/>
        <v>8.0673536302862198E-2</v>
      </c>
      <c r="N36" s="61">
        <f t="shared" si="0"/>
        <v>1846.215770773244</v>
      </c>
      <c r="Q36" s="10" t="s">
        <v>13</v>
      </c>
      <c r="R36" s="53">
        <f>IF('記載例(太陽光)'!$E$13=B$2,B22*'記載例(太陽光)'!$G$23/1000,0)</f>
        <v>0</v>
      </c>
      <c r="S36" s="53">
        <f>IF('記載例(太陽光)'!$E$13=C$2,C22*'記載例(太陽光)'!$G$23/1000,0)</f>
        <v>0.18462157707732441</v>
      </c>
      <c r="T36" s="53">
        <f>IF('記載例(太陽光)'!$E$13=D$2,D22*'記載例(太陽光)'!$G$23/1000,0)</f>
        <v>0</v>
      </c>
      <c r="U36" s="53">
        <f>IF('記載例(太陽光)'!$E$13=E$2,E22*'記載例(太陽光)'!$G$23/1000,0)</f>
        <v>0</v>
      </c>
      <c r="V36" s="53">
        <f>IF('記載例(太陽光)'!$E$13=F$2,F22*'記載例(太陽光)'!$G$23/1000,0)</f>
        <v>0</v>
      </c>
      <c r="W36" s="53">
        <f>IF('記載例(太陽光)'!$E$13=G$2,G22*'記載例(太陽光)'!$G$23/1000,0)</f>
        <v>0</v>
      </c>
      <c r="X36" s="53">
        <f>IF('記載例(太陽光)'!$E$13=H$2,H22*'記載例(太陽光)'!$G$23/1000,0)</f>
        <v>0</v>
      </c>
      <c r="Y36" s="53">
        <f>IF('記載例(太陽光)'!$E$13=I$2,I22*'記載例(太陽光)'!$G$23/1000,0)</f>
        <v>0</v>
      </c>
      <c r="Z36" s="54">
        <f>IF('記載例(太陽光)'!$E$13=J$2,J22*'記載例(太陽光)'!$G$23/1000,0)</f>
        <v>0</v>
      </c>
      <c r="AA36" s="55">
        <f t="shared" si="3"/>
        <v>0.18462157707732441</v>
      </c>
      <c r="AB36" s="56">
        <f t="shared" si="4"/>
        <v>8.0673536302862201E-3</v>
      </c>
      <c r="AD36" s="61">
        <f t="shared" si="5"/>
        <v>184.62157707732442</v>
      </c>
    </row>
    <row r="37" spans="1:30">
      <c r="A37" s="10" t="s">
        <v>14</v>
      </c>
      <c r="B37" s="53">
        <f>IF('記載例(太陽光)'!$E$13=B$2,B23*'記載例(太陽光)'!$E$15/1000,0)</f>
        <v>0</v>
      </c>
      <c r="C37" s="53">
        <f>IF('記載例(太陽光)'!$E$13=C$2,C23*'記載例(太陽光)'!$E$15/1000,0)</f>
        <v>1.743785968201738</v>
      </c>
      <c r="D37" s="53">
        <f>IF('記載例(太陽光)'!$E$13=D$2,D23*'記載例(太陽光)'!$E$15/1000,0)</f>
        <v>0</v>
      </c>
      <c r="E37" s="53">
        <f>IF('記載例(太陽光)'!$E$13=E$2,E23*'記載例(太陽光)'!$E$15/1000,0)</f>
        <v>0</v>
      </c>
      <c r="F37" s="53">
        <f>IF('記載例(太陽光)'!$E$13=F$2,F23*'記載例(太陽光)'!$E$15/1000,0)</f>
        <v>0</v>
      </c>
      <c r="G37" s="53">
        <f>IF('記載例(太陽光)'!$E$13=G$2,G23*'記載例(太陽光)'!$E$15/1000,0)</f>
        <v>0</v>
      </c>
      <c r="H37" s="53">
        <f>IF('記載例(太陽光)'!$E$13=H$2,H23*'記載例(太陽光)'!$E$15/1000,0)</f>
        <v>0</v>
      </c>
      <c r="I37" s="53">
        <f>IF('記載例(太陽光)'!$E$13=I$2,I23*'記載例(太陽光)'!$E$15/1000,0)</f>
        <v>0</v>
      </c>
      <c r="J37" s="54">
        <f>IF('記載例(太陽光)'!$E$13=J$2,J23*'記載例(太陽光)'!$E$15/1000,0)</f>
        <v>0</v>
      </c>
      <c r="K37" s="55">
        <f t="shared" si="1"/>
        <v>1.743785968201738</v>
      </c>
      <c r="L37" s="56">
        <f t="shared" si="2"/>
        <v>8.0673536302862198E-2</v>
      </c>
      <c r="N37" s="61">
        <f t="shared" si="0"/>
        <v>1743.7859682017381</v>
      </c>
      <c r="Q37" s="10" t="s">
        <v>14</v>
      </c>
      <c r="R37" s="53">
        <f>IF('記載例(太陽光)'!$E$13=B$2,B23*'記載例(太陽光)'!$H$23/1000,0)</f>
        <v>0</v>
      </c>
      <c r="S37" s="53">
        <f>IF('記載例(太陽光)'!$E$13=C$2,C23*'記載例(太陽光)'!$H$23/1000,0)</f>
        <v>0.17437859682017381</v>
      </c>
      <c r="T37" s="53">
        <f>IF('記載例(太陽光)'!$E$13=D$2,D23*'記載例(太陽光)'!$H$23/1000,0)</f>
        <v>0</v>
      </c>
      <c r="U37" s="53">
        <f>IF('記載例(太陽光)'!$E$13=E$2,E23*'記載例(太陽光)'!$H$23/1000,0)</f>
        <v>0</v>
      </c>
      <c r="V37" s="53">
        <f>IF('記載例(太陽光)'!$E$13=F$2,F23*'記載例(太陽光)'!$H$23/1000,0)</f>
        <v>0</v>
      </c>
      <c r="W37" s="53">
        <f>IF('記載例(太陽光)'!$E$13=G$2,G23*'記載例(太陽光)'!$H$23/1000,0)</f>
        <v>0</v>
      </c>
      <c r="X37" s="53">
        <f>IF('記載例(太陽光)'!$E$13=H$2,H23*'記載例(太陽光)'!$H$23/1000,0)</f>
        <v>0</v>
      </c>
      <c r="Y37" s="53">
        <f>IF('記載例(太陽光)'!$E$13=I$2,I23*'記載例(太陽光)'!$H$23/1000,0)</f>
        <v>0</v>
      </c>
      <c r="Z37" s="54">
        <f>IF('記載例(太陽光)'!$E$13=J$2,J23*'記載例(太陽光)'!$H$23/1000,0)</f>
        <v>0</v>
      </c>
      <c r="AA37" s="55">
        <f t="shared" si="3"/>
        <v>0.17437859682017381</v>
      </c>
      <c r="AB37" s="56">
        <f t="shared" si="4"/>
        <v>8.0673536302862201E-3</v>
      </c>
      <c r="AD37" s="61">
        <f t="shared" si="5"/>
        <v>174.37859682017381</v>
      </c>
    </row>
    <row r="38" spans="1:30">
      <c r="A38" s="10" t="s">
        <v>15</v>
      </c>
      <c r="B38" s="53">
        <f>IF('記載例(太陽光)'!$E$13=B$2,B24*'記載例(太陽光)'!$E$15/1000,0)</f>
        <v>0</v>
      </c>
      <c r="C38" s="53">
        <f>IF('記載例(太陽光)'!$E$13=C$2,C24*'記載例(太陽光)'!$E$15/1000,0)</f>
        <v>2.130643665751903</v>
      </c>
      <c r="D38" s="53">
        <f>IF('記載例(太陽光)'!$E$13=D$2,D24*'記載例(太陽光)'!$E$15/1000,0)</f>
        <v>0</v>
      </c>
      <c r="E38" s="53">
        <f>IF('記載例(太陽光)'!$E$13=E$2,E24*'記載例(太陽光)'!$E$15/1000,0)</f>
        <v>0</v>
      </c>
      <c r="F38" s="53">
        <f>IF('記載例(太陽光)'!$E$13=F$2,F24*'記載例(太陽光)'!$E$15/1000,0)</f>
        <v>0</v>
      </c>
      <c r="G38" s="53">
        <f>IF('記載例(太陽光)'!$E$13=G$2,G24*'記載例(太陽光)'!$E$15/1000,0)</f>
        <v>0</v>
      </c>
      <c r="H38" s="53">
        <f>IF('記載例(太陽光)'!$E$13=H$2,H24*'記載例(太陽光)'!$E$15/1000,0)</f>
        <v>0</v>
      </c>
      <c r="I38" s="53">
        <f>IF('記載例(太陽光)'!$E$13=I$2,I24*'記載例(太陽光)'!$E$15/1000,0)</f>
        <v>0</v>
      </c>
      <c r="J38" s="54">
        <f>IF('記載例(太陽光)'!$E$13=J$2,J24*'記載例(太陽光)'!$E$15/1000,0)</f>
        <v>0</v>
      </c>
      <c r="K38" s="55">
        <f t="shared" si="1"/>
        <v>2.130643665751903</v>
      </c>
      <c r="L38" s="56">
        <f t="shared" si="2"/>
        <v>8.0673536302862198E-2</v>
      </c>
      <c r="N38" s="61">
        <f t="shared" si="0"/>
        <v>2130.643665751903</v>
      </c>
      <c r="Q38" s="10" t="s">
        <v>15</v>
      </c>
      <c r="R38" s="53">
        <f>IF('記載例(太陽光)'!$E$13=B$2,B24*'記載例(太陽光)'!$I$23/1000,0)</f>
        <v>0</v>
      </c>
      <c r="S38" s="53">
        <f>IF('記載例(太陽光)'!$E$13=C$2,C24*'記載例(太陽光)'!$I$23/1000,0)</f>
        <v>0.21306436657519032</v>
      </c>
      <c r="T38" s="53">
        <f>IF('記載例(太陽光)'!$E$13=D$2,D24*'記載例(太陽光)'!$I$23/1000,0)</f>
        <v>0</v>
      </c>
      <c r="U38" s="53">
        <f>IF('記載例(太陽光)'!$E$13=E$2,E24*'記載例(太陽光)'!$I$23/1000,0)</f>
        <v>0</v>
      </c>
      <c r="V38" s="53">
        <f>IF('記載例(太陽光)'!$E$13=F$2,F24*'記載例(太陽光)'!$I$23/1000,0)</f>
        <v>0</v>
      </c>
      <c r="W38" s="53">
        <f>IF('記載例(太陽光)'!$E$13=G$2,G24*'記載例(太陽光)'!$I$23/1000,0)</f>
        <v>0</v>
      </c>
      <c r="X38" s="53">
        <f>IF('記載例(太陽光)'!$E$13=H$2,H24*'記載例(太陽光)'!$I$23/1000,0)</f>
        <v>0</v>
      </c>
      <c r="Y38" s="53">
        <f>IF('記載例(太陽光)'!$E$13=I$2,I24*'記載例(太陽光)'!$I$23/1000,0)</f>
        <v>0</v>
      </c>
      <c r="Z38" s="54">
        <f>IF('記載例(太陽光)'!$E$13=J$2,J24*'記載例(太陽光)'!$I$23/1000,0)</f>
        <v>0</v>
      </c>
      <c r="AA38" s="55">
        <f t="shared" si="3"/>
        <v>0.21306436657519032</v>
      </c>
      <c r="AB38" s="56">
        <f t="shared" si="4"/>
        <v>8.0673536302862201E-3</v>
      </c>
      <c r="AD38" s="61">
        <f t="shared" si="5"/>
        <v>213.06436657519032</v>
      </c>
    </row>
    <row r="39" spans="1:30">
      <c r="A39" s="10" t="s">
        <v>16</v>
      </c>
      <c r="B39" s="53">
        <f>IF('記載例(太陽光)'!$E$13=B$2,B25*'記載例(太陽光)'!$E$15/1000,0)</f>
        <v>0</v>
      </c>
      <c r="C39" s="53">
        <f>IF('記載例(太陽光)'!$E$13=C$2,C25*'記載例(太陽光)'!$E$15/1000,0)</f>
        <v>1.4059845037165255</v>
      </c>
      <c r="D39" s="53">
        <f>IF('記載例(太陽光)'!$E$13=D$2,D25*'記載例(太陽光)'!$E$15/1000,0)</f>
        <v>0</v>
      </c>
      <c r="E39" s="53">
        <f>IF('記載例(太陽光)'!$E$13=E$2,E25*'記載例(太陽光)'!$E$15/1000,0)</f>
        <v>0</v>
      </c>
      <c r="F39" s="53">
        <f>IF('記載例(太陽光)'!$E$13=F$2,F25*'記載例(太陽光)'!$E$15/1000,0)</f>
        <v>0</v>
      </c>
      <c r="G39" s="53">
        <f>IF('記載例(太陽光)'!$E$13=G$2,G25*'記載例(太陽光)'!$E$15/1000,0)</f>
        <v>0</v>
      </c>
      <c r="H39" s="53">
        <f>IF('記載例(太陽光)'!$E$13=H$2,H25*'記載例(太陽光)'!$E$15/1000,0)</f>
        <v>0</v>
      </c>
      <c r="I39" s="53">
        <f>IF('記載例(太陽光)'!$E$13=I$2,I25*'記載例(太陽光)'!$E$15/1000,0)</f>
        <v>0</v>
      </c>
      <c r="J39" s="54">
        <f>IF('記載例(太陽光)'!$E$13=J$2,J25*'記載例(太陽光)'!$E$15/1000,0)</f>
        <v>0</v>
      </c>
      <c r="K39" s="55">
        <f t="shared" si="1"/>
        <v>1.4059845037165255</v>
      </c>
      <c r="L39" s="56">
        <f t="shared" si="2"/>
        <v>8.0673536302862198E-2</v>
      </c>
      <c r="N39" s="61">
        <f t="shared" si="0"/>
        <v>1405.9845037165255</v>
      </c>
      <c r="Q39" s="10" t="s">
        <v>16</v>
      </c>
      <c r="R39" s="53">
        <f>IF('記載例(太陽光)'!$E$13=B$2,B25*'記載例(太陽光)'!$J$23/1000,0)</f>
        <v>0</v>
      </c>
      <c r="S39" s="53">
        <f>IF('記載例(太陽光)'!$E$13=C$2,C25*'記載例(太陽光)'!$J$23/1000,0)</f>
        <v>0.14059845037165256</v>
      </c>
      <c r="T39" s="53">
        <f>IF('記載例(太陽光)'!$E$13=D$2,D25*'記載例(太陽光)'!$J$23/1000,0)</f>
        <v>0</v>
      </c>
      <c r="U39" s="53">
        <f>IF('記載例(太陽光)'!$E$13=E$2,E25*'記載例(太陽光)'!$J$23/1000,0)</f>
        <v>0</v>
      </c>
      <c r="V39" s="53">
        <f>IF('記載例(太陽光)'!$E$13=F$2,F25*'記載例(太陽光)'!$J$23/1000,0)</f>
        <v>0</v>
      </c>
      <c r="W39" s="53">
        <f>IF('記載例(太陽光)'!$E$13=G$2,G25*'記載例(太陽光)'!$J$23/1000,0)</f>
        <v>0</v>
      </c>
      <c r="X39" s="53">
        <f>IF('記載例(太陽光)'!$E$13=H$2,H25*'記載例(太陽光)'!$J$23/1000,0)</f>
        <v>0</v>
      </c>
      <c r="Y39" s="53">
        <f>IF('記載例(太陽光)'!$E$13=I$2,I25*'記載例(太陽光)'!$J$23/1000,0)</f>
        <v>0</v>
      </c>
      <c r="Z39" s="54">
        <f>IF('記載例(太陽光)'!$E$13=J$2,J25*'記載例(太陽光)'!$J$23/1000,0)</f>
        <v>0</v>
      </c>
      <c r="AA39" s="55">
        <f t="shared" si="3"/>
        <v>0.14059845037165256</v>
      </c>
      <c r="AB39" s="56">
        <f t="shared" si="4"/>
        <v>8.0673536302862201E-3</v>
      </c>
      <c r="AD39" s="61">
        <f t="shared" si="5"/>
        <v>140.59845037165255</v>
      </c>
    </row>
    <row r="40" spans="1:30">
      <c r="A40" s="10" t="s">
        <v>17</v>
      </c>
      <c r="B40" s="53">
        <f>IF('記載例(太陽光)'!$E$13=B$2,B26*'記載例(太陽光)'!$E$15/1000,0)</f>
        <v>0</v>
      </c>
      <c r="C40" s="53">
        <f>IF('記載例(太陽光)'!$E$13=C$2,C26*'記載例(太陽光)'!$E$15/1000,0)</f>
        <v>1.0592278185388329</v>
      </c>
      <c r="D40" s="53">
        <f>IF('記載例(太陽光)'!$E$13=D$2,D26*'記載例(太陽光)'!$E$15/1000,0)</f>
        <v>0</v>
      </c>
      <c r="E40" s="53">
        <f>IF('記載例(太陽光)'!$E$13=E$2,E26*'記載例(太陽光)'!$E$15/1000,0)</f>
        <v>0</v>
      </c>
      <c r="F40" s="53">
        <f>IF('記載例(太陽光)'!$E$13=F$2,F26*'記載例(太陽光)'!$E$15/1000,0)</f>
        <v>0</v>
      </c>
      <c r="G40" s="53">
        <f>IF('記載例(太陽光)'!$E$13=G$2,G26*'記載例(太陽光)'!$E$15/1000,0)</f>
        <v>0</v>
      </c>
      <c r="H40" s="53">
        <f>IF('記載例(太陽光)'!$E$13=H$2,H26*'記載例(太陽光)'!$E$15/1000,0)</f>
        <v>0</v>
      </c>
      <c r="I40" s="53">
        <f>IF('記載例(太陽光)'!$E$13=I$2,I26*'記載例(太陽光)'!$E$15/1000,0)</f>
        <v>0</v>
      </c>
      <c r="J40" s="54">
        <f>IF('記載例(太陽光)'!$E$13=J$2,J26*'記載例(太陽光)'!$E$15/1000,0)</f>
        <v>0</v>
      </c>
      <c r="K40" s="55">
        <f t="shared" si="1"/>
        <v>1.0592278185388329</v>
      </c>
      <c r="L40" s="56">
        <f t="shared" si="2"/>
        <v>8.0673536302862198E-2</v>
      </c>
      <c r="N40" s="61">
        <f t="shared" si="0"/>
        <v>1059.2278185388329</v>
      </c>
      <c r="Q40" s="10" t="s">
        <v>17</v>
      </c>
      <c r="R40" s="53">
        <f>IF('記載例(太陽光)'!$E$13=B$2,B26*'記載例(太陽光)'!$K$23/1000,0)</f>
        <v>0</v>
      </c>
      <c r="S40" s="53">
        <f>IF('記載例(太陽光)'!$E$13=C$2,C26*'記載例(太陽光)'!$K$23/1000,0)</f>
        <v>0.10592278185388329</v>
      </c>
      <c r="T40" s="53">
        <f>IF('記載例(太陽光)'!$E$13=D$2,D26*'記載例(太陽光)'!$K$23/1000,0)</f>
        <v>0</v>
      </c>
      <c r="U40" s="53">
        <f>IF('記載例(太陽光)'!$E$13=E$2,E26*'記載例(太陽光)'!$K$23/1000,0)</f>
        <v>0</v>
      </c>
      <c r="V40" s="53">
        <f>IF('記載例(太陽光)'!$E$13=F$2,F26*'記載例(太陽光)'!$K$23/1000,0)</f>
        <v>0</v>
      </c>
      <c r="W40" s="53">
        <f>IF('記載例(太陽光)'!$E$13=G$2,G26*'記載例(太陽光)'!$K$23/1000,0)</f>
        <v>0</v>
      </c>
      <c r="X40" s="53">
        <f>IF('記載例(太陽光)'!$E$13=H$2,H26*'記載例(太陽光)'!$K$23/1000,0)</f>
        <v>0</v>
      </c>
      <c r="Y40" s="53">
        <f>IF('記載例(太陽光)'!$E$13=I$2,I26*'記載例(太陽光)'!$K$23/1000,0)</f>
        <v>0</v>
      </c>
      <c r="Z40" s="54">
        <f>IF('記載例(太陽光)'!$E$13=J$2,J26*'記載例(太陽光)'!$K$23/1000,0)</f>
        <v>0</v>
      </c>
      <c r="AA40" s="55">
        <f t="shared" si="3"/>
        <v>0.10592278185388329</v>
      </c>
      <c r="AB40" s="56">
        <f t="shared" si="4"/>
        <v>8.0673536302862201E-3</v>
      </c>
      <c r="AD40" s="61">
        <f t="shared" si="5"/>
        <v>105.92278185388329</v>
      </c>
    </row>
    <row r="41" spans="1:30">
      <c r="A41" s="10" t="s">
        <v>18</v>
      </c>
      <c r="B41" s="53">
        <f>IF('記載例(太陽光)'!$E$13=B$2,B27*'記載例(太陽光)'!$E$15/1000,0)</f>
        <v>0</v>
      </c>
      <c r="C41" s="53">
        <f>IF('記載例(太陽光)'!$E$13=C$2,C27*'記載例(太陽光)'!$E$15/1000,0)</f>
        <v>9.3581897020168989E-2</v>
      </c>
      <c r="D41" s="53">
        <f>IF('記載例(太陽光)'!$E$13=D$2,D27*'記載例(太陽光)'!$E$15/1000,0)</f>
        <v>0</v>
      </c>
      <c r="E41" s="53">
        <f>IF('記載例(太陽光)'!$E$13=E$2,E27*'記載例(太陽光)'!$E$15/1000,0)</f>
        <v>0</v>
      </c>
      <c r="F41" s="53">
        <f>IF('記載例(太陽光)'!$E$13=F$2,F27*'記載例(太陽光)'!$E$15/1000,0)</f>
        <v>0</v>
      </c>
      <c r="G41" s="53">
        <f>IF('記載例(太陽光)'!$E$13=G$2,G27*'記載例(太陽光)'!$E$15/1000,0)</f>
        <v>0</v>
      </c>
      <c r="H41" s="53">
        <f>IF('記載例(太陽光)'!$E$13=H$2,H27*'記載例(太陽光)'!$E$15/1000,0)</f>
        <v>0</v>
      </c>
      <c r="I41" s="53">
        <f>IF('記載例(太陽光)'!$E$13=I$2,I27*'記載例(太陽光)'!$E$15/1000,0)</f>
        <v>0</v>
      </c>
      <c r="J41" s="54">
        <f>IF('記載例(太陽光)'!$E$13=J$2,J27*'記載例(太陽光)'!$E$15/1000,0)</f>
        <v>0</v>
      </c>
      <c r="K41" s="55">
        <f t="shared" si="1"/>
        <v>9.3581897020168989E-2</v>
      </c>
      <c r="L41" s="56">
        <f t="shared" si="2"/>
        <v>8.0673536302862198E-2</v>
      </c>
      <c r="N41" s="61">
        <f t="shared" si="0"/>
        <v>93.581897020168995</v>
      </c>
      <c r="Q41" s="10" t="s">
        <v>18</v>
      </c>
      <c r="R41" s="53">
        <f>IF('記載例(太陽光)'!$E$13=B$2,B27*'記載例(太陽光)'!$L$23/1000,0)</f>
        <v>0</v>
      </c>
      <c r="S41" s="53">
        <f>IF('記載例(太陽光)'!$E$13=C$2,C27*'記載例(太陽光)'!$L$23/1000,0)</f>
        <v>9.3581897020168989E-3</v>
      </c>
      <c r="T41" s="53">
        <f>IF('記載例(太陽光)'!$E$13=D$2,D27*'記載例(太陽光)'!$L$23/1000,0)</f>
        <v>0</v>
      </c>
      <c r="U41" s="53">
        <f>IF('記載例(太陽光)'!$E$13=E$2,E27*'記載例(太陽光)'!$L$23/1000,0)</f>
        <v>0</v>
      </c>
      <c r="V41" s="53">
        <f>IF('記載例(太陽光)'!$E$13=F$2,F27*'記載例(太陽光)'!$L$23/1000,0)</f>
        <v>0</v>
      </c>
      <c r="W41" s="53">
        <f>IF('記載例(太陽光)'!$E$13=G$2,G27*'記載例(太陽光)'!$L$23/1000,0)</f>
        <v>0</v>
      </c>
      <c r="X41" s="53">
        <f>IF('記載例(太陽光)'!$E$13=H$2,H27*'記載例(太陽光)'!$L$23/1000,0)</f>
        <v>0</v>
      </c>
      <c r="Y41" s="53">
        <f>IF('記載例(太陽光)'!$E$13=I$2,I27*'記載例(太陽光)'!$L$23/1000,0)</f>
        <v>0</v>
      </c>
      <c r="Z41" s="54">
        <f>IF('記載例(太陽光)'!$E$13=J$2,J27*'記載例(太陽光)'!$L$23/1000,0)</f>
        <v>0</v>
      </c>
      <c r="AA41" s="55">
        <f t="shared" si="3"/>
        <v>9.3581897020168989E-3</v>
      </c>
      <c r="AB41" s="56">
        <f t="shared" si="4"/>
        <v>8.0673536302862201E-3</v>
      </c>
      <c r="AD41" s="61">
        <f t="shared" si="5"/>
        <v>9.3581897020168991</v>
      </c>
    </row>
    <row r="42" spans="1:30">
      <c r="A42" s="10" t="s">
        <v>19</v>
      </c>
      <c r="B42" s="53">
        <f>IF('記載例(太陽光)'!$E$13=B$2,B28*'記載例(太陽光)'!$E$15/1000,0)</f>
        <v>0</v>
      </c>
      <c r="C42" s="53">
        <f>IF('記載例(太陽光)'!$E$13=C$2,C28*'記載例(太陽光)'!$E$15/1000,0)</f>
        <v>8.0673536302862198E-2</v>
      </c>
      <c r="D42" s="53">
        <f>IF('記載例(太陽光)'!$E$13=D$2,D28*'記載例(太陽光)'!$E$15/1000,0)</f>
        <v>0</v>
      </c>
      <c r="E42" s="53">
        <f>IF('記載例(太陽光)'!$E$13=E$2,E28*'記載例(太陽光)'!$E$15/1000,0)</f>
        <v>0</v>
      </c>
      <c r="F42" s="53">
        <f>IF('記載例(太陽光)'!$E$13=F$2,F28*'記載例(太陽光)'!$E$15/1000,0)</f>
        <v>0</v>
      </c>
      <c r="G42" s="53">
        <f>IF('記載例(太陽光)'!$E$13=G$2,G28*'記載例(太陽光)'!$E$15/1000,0)</f>
        <v>0</v>
      </c>
      <c r="H42" s="53">
        <f>IF('記載例(太陽光)'!$E$13=H$2,H28*'記載例(太陽光)'!$E$15/1000,0)</f>
        <v>0</v>
      </c>
      <c r="I42" s="53">
        <f>IF('記載例(太陽光)'!$E$13=I$2,I28*'記載例(太陽光)'!$E$15/1000,0)</f>
        <v>0</v>
      </c>
      <c r="J42" s="54">
        <f>IF('記載例(太陽光)'!$E$13=J$2,J28*'記載例(太陽光)'!$E$15/1000,0)</f>
        <v>0</v>
      </c>
      <c r="K42" s="55">
        <f t="shared" si="1"/>
        <v>8.0673536302862198E-2</v>
      </c>
      <c r="L42" s="56">
        <f t="shared" si="2"/>
        <v>8.0673536302862198E-2</v>
      </c>
      <c r="N42" s="61">
        <f t="shared" si="0"/>
        <v>80.673536302862203</v>
      </c>
      <c r="Q42" s="10" t="s">
        <v>19</v>
      </c>
      <c r="R42" s="53">
        <f>IF('記載例(太陽光)'!$E$13=B$2,B28*'記載例(太陽光)'!$M$23/1000,0)</f>
        <v>0</v>
      </c>
      <c r="S42" s="53">
        <f>IF('記載例(太陽光)'!$E$13=C$2,C28*'記載例(太陽光)'!$M$23/1000,0)</f>
        <v>8.0673536302862201E-3</v>
      </c>
      <c r="T42" s="53">
        <f>IF('記載例(太陽光)'!$E$13=D$2,D28*'記載例(太陽光)'!$M$23/1000,0)</f>
        <v>0</v>
      </c>
      <c r="U42" s="53">
        <f>IF('記載例(太陽光)'!$E$13=E$2,E28*'記載例(太陽光)'!$M$23/1000,0)</f>
        <v>0</v>
      </c>
      <c r="V42" s="53">
        <f>IF('記載例(太陽光)'!$E$13=F$2,F28*'記載例(太陽光)'!$M$23/1000,0)</f>
        <v>0</v>
      </c>
      <c r="W42" s="53">
        <f>IF('記載例(太陽光)'!$E$13=G$2,G28*'記載例(太陽光)'!$M$23/1000,0)</f>
        <v>0</v>
      </c>
      <c r="X42" s="53">
        <f>IF('記載例(太陽光)'!$E$13=H$2,H28*'記載例(太陽光)'!$M$23/1000,0)</f>
        <v>0</v>
      </c>
      <c r="Y42" s="53">
        <f>IF('記載例(太陽光)'!$E$13=I$2,I28*'記載例(太陽光)'!$M$23/1000,0)</f>
        <v>0</v>
      </c>
      <c r="Z42" s="54">
        <f>IF('記載例(太陽光)'!$E$13=J$2,J28*'記載例(太陽光)'!$M$23/1000,0)</f>
        <v>0</v>
      </c>
      <c r="AA42" s="55">
        <f t="shared" si="3"/>
        <v>8.0673536302862201E-3</v>
      </c>
      <c r="AB42" s="56">
        <f t="shared" si="4"/>
        <v>8.0673536302862201E-3</v>
      </c>
      <c r="AD42" s="61">
        <f t="shared" si="5"/>
        <v>8.0673536302862203</v>
      </c>
    </row>
    <row r="43" spans="1:30">
      <c r="A43" s="10" t="s">
        <v>20</v>
      </c>
      <c r="B43" s="53">
        <f>IF('記載例(太陽光)'!$E$13=B$2,B29*'記載例(太陽光)'!$E$15/1000,0)</f>
        <v>0</v>
      </c>
      <c r="C43" s="53">
        <f>IF('記載例(太陽光)'!$E$13=C$2,C29*'記載例(太陽光)'!$E$15/1000,0)</f>
        <v>0.40058076783620172</v>
      </c>
      <c r="D43" s="53">
        <f>IF('記載例(太陽光)'!$E$13=D$2,D29*'記載例(太陽光)'!$E$15/1000,0)</f>
        <v>0</v>
      </c>
      <c r="E43" s="53">
        <f>IF('記載例(太陽光)'!$E$13=E$2,E29*'記載例(太陽光)'!$E$15/1000,0)</f>
        <v>0</v>
      </c>
      <c r="F43" s="53">
        <f>IF('記載例(太陽光)'!$E$13=F$2,F29*'記載例(太陽光)'!$E$15/1000,0)</f>
        <v>0</v>
      </c>
      <c r="G43" s="53">
        <f>IF('記載例(太陽光)'!$E$13=G$2,G29*'記載例(太陽光)'!$E$15/1000,0)</f>
        <v>0</v>
      </c>
      <c r="H43" s="53">
        <f>IF('記載例(太陽光)'!$E$13=H$2,H29*'記載例(太陽光)'!$E$15/1000,0)</f>
        <v>0</v>
      </c>
      <c r="I43" s="53">
        <f>IF('記載例(太陽光)'!$E$13=I$2,I29*'記載例(太陽光)'!$E$15/1000,0)</f>
        <v>0</v>
      </c>
      <c r="J43" s="54">
        <f>IF('記載例(太陽光)'!$E$13=J$2,J29*'記載例(太陽光)'!$E$15/1000,0)</f>
        <v>0</v>
      </c>
      <c r="K43" s="55">
        <f t="shared" si="1"/>
        <v>0.40058076783620172</v>
      </c>
      <c r="L43" s="56">
        <f t="shared" si="2"/>
        <v>8.0673536302862198E-2</v>
      </c>
      <c r="N43" s="61">
        <f t="shared" si="0"/>
        <v>400.58076783620174</v>
      </c>
      <c r="Q43" s="10" t="s">
        <v>20</v>
      </c>
      <c r="R43" s="53">
        <f>IF('記載例(太陽光)'!$E$13=B$2,B29*'記載例(太陽光)'!$N$23/1000,0)</f>
        <v>0</v>
      </c>
      <c r="S43" s="53">
        <f>IF('記載例(太陽光)'!$E$13=C$2,C29*'記載例(太陽光)'!$N$23/1000,0)</f>
        <v>4.0058076783620174E-2</v>
      </c>
      <c r="T43" s="53">
        <f>IF('記載例(太陽光)'!$E$13=D$2,D29*'記載例(太陽光)'!$N$23/1000,0)</f>
        <v>0</v>
      </c>
      <c r="U43" s="53">
        <f>IF('記載例(太陽光)'!$E$13=E$2,E29*'記載例(太陽光)'!$N$23/1000,0)</f>
        <v>0</v>
      </c>
      <c r="V43" s="53">
        <f>IF('記載例(太陽光)'!$E$13=F$2,F29*'記載例(太陽光)'!$N$23/1000,0)</f>
        <v>0</v>
      </c>
      <c r="W43" s="53">
        <f>IF('記載例(太陽光)'!$E$13=G$2,G29*'記載例(太陽光)'!$N$23/1000,0)</f>
        <v>0</v>
      </c>
      <c r="X43" s="53">
        <f>IF('記載例(太陽光)'!$E$13=H$2,H29*'記載例(太陽光)'!$N$23/1000,0)</f>
        <v>0</v>
      </c>
      <c r="Y43" s="53">
        <f>IF('記載例(太陽光)'!$E$13=I$2,I29*'記載例(太陽光)'!$N$23/1000,0)</f>
        <v>0</v>
      </c>
      <c r="Z43" s="54">
        <f>IF('記載例(太陽光)'!$E$13=J$2,J29*'記載例(太陽光)'!$N$23/1000,0)</f>
        <v>0</v>
      </c>
      <c r="AA43" s="55">
        <f t="shared" si="3"/>
        <v>4.0058076783620174E-2</v>
      </c>
      <c r="AB43" s="56">
        <f t="shared" si="4"/>
        <v>8.0673536302862201E-3</v>
      </c>
      <c r="AD43" s="61">
        <f t="shared" si="5"/>
        <v>40.058076783620173</v>
      </c>
    </row>
    <row r="44" spans="1:30">
      <c r="A44" s="10" t="s">
        <v>21</v>
      </c>
      <c r="B44" s="53">
        <f>IF('記載例(太陽光)'!$E$13=B$2,B30*'記載例(太陽光)'!$E$15/1000,0)</f>
        <v>0</v>
      </c>
      <c r="C44" s="53">
        <f>IF('記載例(太陽光)'!$E$13=C$2,C30*'記載例(太陽光)'!$E$15/1000,0)</f>
        <v>0.13528594521030571</v>
      </c>
      <c r="D44" s="53">
        <f>IF('記載例(太陽光)'!$E$13=D$2,D30*'記載例(太陽光)'!$E$15/1000,0)</f>
        <v>0</v>
      </c>
      <c r="E44" s="53">
        <f>IF('記載例(太陽光)'!$E$13=E$2,E30*'記載例(太陽光)'!$E$15/1000,0)</f>
        <v>0</v>
      </c>
      <c r="F44" s="53">
        <f>IF('記載例(太陽光)'!$E$13=F$2,F30*'記載例(太陽光)'!$E$15/1000,0)</f>
        <v>0</v>
      </c>
      <c r="G44" s="53">
        <f>IF('記載例(太陽光)'!$E$13=G$2,G30*'記載例(太陽光)'!$E$15/1000,0)</f>
        <v>0</v>
      </c>
      <c r="H44" s="53">
        <f>IF('記載例(太陽光)'!$E$13=H$2,H30*'記載例(太陽光)'!$E$15/1000,0)</f>
        <v>0</v>
      </c>
      <c r="I44" s="53">
        <f>IF('記載例(太陽光)'!$E$13=I$2,I30*'記載例(太陽光)'!$E$15/1000,0)</f>
        <v>0</v>
      </c>
      <c r="J44" s="54">
        <f>IF('記載例(太陽光)'!$E$13=J$2,J30*'記載例(太陽光)'!$E$15/1000,0)</f>
        <v>0</v>
      </c>
      <c r="K44" s="55">
        <f t="shared" si="1"/>
        <v>0.13528594521030571</v>
      </c>
      <c r="L44" s="56">
        <f t="shared" si="2"/>
        <v>8.0673536302862198E-2</v>
      </c>
      <c r="N44" s="61">
        <f t="shared" si="0"/>
        <v>135.2859452103057</v>
      </c>
      <c r="Q44" s="10" t="s">
        <v>21</v>
      </c>
      <c r="R44" s="53">
        <f>IF('記載例(太陽光)'!$E$13=B$2,B30*'記載例(太陽光)'!$O$23/1000,0)</f>
        <v>0</v>
      </c>
      <c r="S44" s="53">
        <f>IF('記載例(太陽光)'!$E$13=C$2,C30*'記載例(太陽光)'!$O$23/1000,0)</f>
        <v>1.3528594521030569E-2</v>
      </c>
      <c r="T44" s="53">
        <f>IF('記載例(太陽光)'!$E$13=D$2,D30*'記載例(太陽光)'!$O$23/1000,0)</f>
        <v>0</v>
      </c>
      <c r="U44" s="53">
        <f>IF('記載例(太陽光)'!$E$13=E$2,E30*'記載例(太陽光)'!$O$23/1000,0)</f>
        <v>0</v>
      </c>
      <c r="V44" s="53">
        <f>IF('記載例(太陽光)'!$E$13=F$2,F30*'記載例(太陽光)'!$O$23/1000,0)</f>
        <v>0</v>
      </c>
      <c r="W44" s="53">
        <f>IF('記載例(太陽光)'!$E$13=G$2,G30*'記載例(太陽光)'!$O$23/1000,0)</f>
        <v>0</v>
      </c>
      <c r="X44" s="53">
        <f>IF('記載例(太陽光)'!$E$13=H$2,H30*'記載例(太陽光)'!$O$23/1000,0)</f>
        <v>0</v>
      </c>
      <c r="Y44" s="53">
        <f>IF('記載例(太陽光)'!$E$13=I$2,I30*'記載例(太陽光)'!$O$23/1000,0)</f>
        <v>0</v>
      </c>
      <c r="Z44" s="54">
        <f>IF('記載例(太陽光)'!$E$13=J$2,J30*'記載例(太陽光)'!$O$23/1000,0)</f>
        <v>0</v>
      </c>
      <c r="AA44" s="55">
        <f t="shared" si="3"/>
        <v>1.3528594521030569E-2</v>
      </c>
      <c r="AB44" s="56">
        <f t="shared" si="4"/>
        <v>8.0673536302862201E-3</v>
      </c>
      <c r="AD44" s="61">
        <f t="shared" si="5"/>
        <v>13.52859452103057</v>
      </c>
    </row>
    <row r="45" spans="1:30">
      <c r="A45" s="10" t="s">
        <v>22</v>
      </c>
      <c r="B45" s="53">
        <f>IF('記載例(太陽光)'!$E$13=B$2,B31*'記載例(太陽光)'!$E$15/1000,0)</f>
        <v>0</v>
      </c>
      <c r="C45" s="53">
        <f>IF('記載例(太陽光)'!$E$13=C$2,C31*'記載例(太陽光)'!$E$15/1000,0)</f>
        <v>0.15261728689312226</v>
      </c>
      <c r="D45" s="53">
        <f>IF('記載例(太陽光)'!$E$13=D$2,D31*'記載例(太陽光)'!$E$15/1000,0)</f>
        <v>0</v>
      </c>
      <c r="E45" s="53">
        <f>IF('記載例(太陽光)'!$E$13=E$2,E31*'記載例(太陽光)'!$E$15/1000,0)</f>
        <v>0</v>
      </c>
      <c r="F45" s="53">
        <f>IF('記載例(太陽光)'!$E$13=F$2,F31*'記載例(太陽光)'!$E$15/1000,0)</f>
        <v>0</v>
      </c>
      <c r="G45" s="53">
        <f>IF('記載例(太陽光)'!$E$13=G$2,G31*'記載例(太陽光)'!$E$15/1000,0)</f>
        <v>0</v>
      </c>
      <c r="H45" s="53">
        <f>IF('記載例(太陽光)'!$E$13=H$2,H31*'記載例(太陽光)'!$E$15/1000,0)</f>
        <v>0</v>
      </c>
      <c r="I45" s="53">
        <f>IF('記載例(太陽光)'!$E$13=I$2,I31*'記載例(太陽光)'!$E$15/1000,0)</f>
        <v>0</v>
      </c>
      <c r="J45" s="54">
        <f>IF('記載例(太陽光)'!$E$13=J$2,J31*'記載例(太陽光)'!$E$15/1000,0)</f>
        <v>0</v>
      </c>
      <c r="K45" s="55">
        <f t="shared" si="1"/>
        <v>0.15261728689312226</v>
      </c>
      <c r="L45" s="56">
        <f t="shared" si="2"/>
        <v>8.0673536302862198E-2</v>
      </c>
      <c r="N45" s="61">
        <f t="shared" si="0"/>
        <v>152.61728689312227</v>
      </c>
      <c r="Q45" s="10" t="s">
        <v>22</v>
      </c>
      <c r="R45" s="53">
        <f>IF('記載例(太陽光)'!$E$13=B$2,B31*'記載例(太陽光)'!$P$23/1000,0)</f>
        <v>0</v>
      </c>
      <c r="S45" s="53">
        <f>IF('記載例(太陽光)'!$E$13=C$2,C31*'記載例(太陽光)'!$P$23/1000,0)</f>
        <v>1.5261728689312228E-2</v>
      </c>
      <c r="T45" s="53">
        <f>IF('記載例(太陽光)'!$E$13=D$2,D31*'記載例(太陽光)'!$P$23/1000,0)</f>
        <v>0</v>
      </c>
      <c r="U45" s="53">
        <f>IF('記載例(太陽光)'!$E$13=E$2,E31*'記載例(太陽光)'!$P$23/1000,0)</f>
        <v>0</v>
      </c>
      <c r="V45" s="53">
        <f>IF('記載例(太陽光)'!$E$13=F$2,F31*'記載例(太陽光)'!$P$23/1000,0)</f>
        <v>0</v>
      </c>
      <c r="W45" s="53">
        <f>IF('記載例(太陽光)'!$E$13=G$2,G31*'記載例(太陽光)'!$P$23/1000,0)</f>
        <v>0</v>
      </c>
      <c r="X45" s="53">
        <f>IF('記載例(太陽光)'!$E$13=H$2,H31*'記載例(太陽光)'!$P$23/1000,0)</f>
        <v>0</v>
      </c>
      <c r="Y45" s="53">
        <f>IF('記載例(太陽光)'!$E$13=I$2,I31*'記載例(太陽光)'!$P$23/1000,0)</f>
        <v>0</v>
      </c>
      <c r="Z45" s="54">
        <f>IF('記載例(太陽光)'!$E$13=J$2,J31*'記載例(太陽光)'!$P$23/1000,0)</f>
        <v>0</v>
      </c>
      <c r="AA45" s="55">
        <f>SUM(R45:Z45)</f>
        <v>1.5261728689312228E-2</v>
      </c>
      <c r="AB45" s="56">
        <f t="shared" si="4"/>
        <v>8.0673536302862201E-3</v>
      </c>
      <c r="AD45" s="61">
        <f t="shared" si="5"/>
        <v>15.261728689312228</v>
      </c>
    </row>
    <row r="46" spans="1:30">
      <c r="B46" s="10"/>
      <c r="C46" s="10"/>
      <c r="D46" s="10"/>
      <c r="E46" s="10"/>
      <c r="F46" s="10"/>
      <c r="G46" s="10"/>
      <c r="H46" s="10"/>
      <c r="I46" s="10"/>
      <c r="J46" s="10"/>
      <c r="R46" s="10"/>
      <c r="S46" s="10"/>
      <c r="T46" s="10"/>
      <c r="U46" s="10"/>
      <c r="V46" s="10"/>
      <c r="W46" s="10"/>
      <c r="X46" s="10"/>
      <c r="Y46" s="10"/>
      <c r="Z46" s="10"/>
    </row>
    <row r="47" spans="1:30">
      <c r="A47" s="1" t="s">
        <v>113</v>
      </c>
      <c r="K47" s="22" t="s">
        <v>36</v>
      </c>
      <c r="Q47" s="1" t="s">
        <v>113</v>
      </c>
      <c r="AA47" s="22" t="s">
        <v>36</v>
      </c>
    </row>
    <row r="48" spans="1:30">
      <c r="A48" s="10" t="s">
        <v>11</v>
      </c>
      <c r="B48" s="57">
        <f>B4-B34</f>
        <v>4804.4476724655069</v>
      </c>
      <c r="C48" s="57">
        <f t="shared" ref="C48:J48" si="6">C4-C34</f>
        <v>12059.16399562757</v>
      </c>
      <c r="D48" s="57">
        <f t="shared" si="6"/>
        <v>41128.614748559463</v>
      </c>
      <c r="E48" s="57">
        <f t="shared" si="6"/>
        <v>18341.143503528438</v>
      </c>
      <c r="F48" s="57">
        <f t="shared" si="6"/>
        <v>3647.0682073964558</v>
      </c>
      <c r="G48" s="57">
        <f t="shared" si="6"/>
        <v>16926.702293799826</v>
      </c>
      <c r="H48" s="57">
        <f t="shared" si="6"/>
        <v>6857.1574564060029</v>
      </c>
      <c r="I48" s="57">
        <f t="shared" si="6"/>
        <v>4758.7779916317986</v>
      </c>
      <c r="J48" s="58">
        <f t="shared" si="6"/>
        <v>12069.307517284975</v>
      </c>
      <c r="K48" s="52">
        <f>SUM($B48:$J48)</f>
        <v>120592.38338670004</v>
      </c>
      <c r="L48" s="14"/>
      <c r="Q48" s="10" t="s">
        <v>11</v>
      </c>
      <c r="R48" s="57">
        <f>B4-R34</f>
        <v>4804.4476724655069</v>
      </c>
      <c r="S48" s="57">
        <f t="shared" ref="S48:Z48" si="7">C4-S34</f>
        <v>12059.444909212783</v>
      </c>
      <c r="T48" s="57">
        <f t="shared" si="7"/>
        <v>41128.614748559463</v>
      </c>
      <c r="U48" s="57">
        <f t="shared" si="7"/>
        <v>18341.143503528438</v>
      </c>
      <c r="V48" s="57">
        <f t="shared" si="7"/>
        <v>3647.0682073964558</v>
      </c>
      <c r="W48" s="57">
        <f t="shared" si="7"/>
        <v>16926.702293799826</v>
      </c>
      <c r="X48" s="57">
        <f t="shared" si="7"/>
        <v>6857.1574564060029</v>
      </c>
      <c r="Y48" s="57">
        <f t="shared" si="7"/>
        <v>4758.7779916317986</v>
      </c>
      <c r="Z48" s="58">
        <f t="shared" si="7"/>
        <v>12069.307517284975</v>
      </c>
      <c r="AA48" s="52">
        <f>SUM($R48:$Z48)</f>
        <v>120592.66430028525</v>
      </c>
      <c r="AB48" s="14"/>
    </row>
    <row r="49" spans="1:29">
      <c r="A49" s="10" t="s">
        <v>12</v>
      </c>
      <c r="B49" s="57">
        <f t="shared" ref="B49:J49" si="8">B5-B35</f>
        <v>4292.5553329334134</v>
      </c>
      <c r="C49" s="57">
        <f t="shared" si="8"/>
        <v>11201.756676267218</v>
      </c>
      <c r="D49" s="57">
        <f t="shared" si="8"/>
        <v>39797.847965935289</v>
      </c>
      <c r="E49" s="57">
        <f t="shared" si="8"/>
        <v>18382.488190120381</v>
      </c>
      <c r="F49" s="57">
        <f t="shared" si="8"/>
        <v>3357.3020271874166</v>
      </c>
      <c r="G49" s="57">
        <f t="shared" si="8"/>
        <v>17493.2757154192</v>
      </c>
      <c r="H49" s="57">
        <f t="shared" si="8"/>
        <v>6916.976117915975</v>
      </c>
      <c r="I49" s="57">
        <f t="shared" si="8"/>
        <v>4877.0111715481171</v>
      </c>
      <c r="J49" s="58">
        <f t="shared" si="8"/>
        <v>13311.420374224646</v>
      </c>
      <c r="K49" s="52">
        <f t="shared" ref="K49:K59" si="9">SUM($B49:$J49)</f>
        <v>119630.63357155165</v>
      </c>
      <c r="L49" s="14"/>
      <c r="Q49" s="10" t="s">
        <v>12</v>
      </c>
      <c r="R49" s="57">
        <f t="shared" ref="R49:Z49" si="10">B5-R35</f>
        <v>4292.5553329334134</v>
      </c>
      <c r="S49" s="57">
        <f t="shared" si="10"/>
        <v>11202.867209749111</v>
      </c>
      <c r="T49" s="57">
        <f t="shared" si="10"/>
        <v>39797.847965935289</v>
      </c>
      <c r="U49" s="57">
        <f t="shared" si="10"/>
        <v>18382.488190120381</v>
      </c>
      <c r="V49" s="57">
        <f t="shared" si="10"/>
        <v>3357.3020271874166</v>
      </c>
      <c r="W49" s="57">
        <f t="shared" si="10"/>
        <v>17493.2757154192</v>
      </c>
      <c r="X49" s="57">
        <f t="shared" si="10"/>
        <v>6916.976117915975</v>
      </c>
      <c r="Y49" s="57">
        <f t="shared" si="10"/>
        <v>4877.0111715481171</v>
      </c>
      <c r="Z49" s="58">
        <f t="shared" si="10"/>
        <v>13311.420374224646</v>
      </c>
      <c r="AA49" s="52">
        <f t="shared" ref="AA49:AA58" si="11">SUM($R49:$Z49)</f>
        <v>119631.74410503355</v>
      </c>
      <c r="AB49" s="14"/>
    </row>
    <row r="50" spans="1:29">
      <c r="A50" s="10" t="s">
        <v>13</v>
      </c>
      <c r="B50" s="57">
        <f t="shared" ref="B50:J50" si="12">B6-B36</f>
        <v>4365.678524295141</v>
      </c>
      <c r="C50" s="57">
        <f t="shared" si="12"/>
        <v>12231.331110012479</v>
      </c>
      <c r="D50" s="57">
        <f t="shared" si="12"/>
        <v>46365.679728546813</v>
      </c>
      <c r="E50" s="57">
        <f t="shared" si="12"/>
        <v>20698.400639269406</v>
      </c>
      <c r="F50" s="57">
        <f t="shared" si="12"/>
        <v>3901.8772624078524</v>
      </c>
      <c r="G50" s="57">
        <f t="shared" si="12"/>
        <v>20256.772614576643</v>
      </c>
      <c r="H50" s="57">
        <f t="shared" si="12"/>
        <v>8000.7066286022919</v>
      </c>
      <c r="I50" s="57">
        <f t="shared" si="12"/>
        <v>5675.0626359832631</v>
      </c>
      <c r="J50" s="58">
        <f t="shared" si="12"/>
        <v>14990.725527952272</v>
      </c>
      <c r="K50" s="52">
        <f t="shared" si="9"/>
        <v>136486.23467164618</v>
      </c>
      <c r="L50" s="14"/>
      <c r="Q50" s="10" t="s">
        <v>13</v>
      </c>
      <c r="R50" s="57">
        <f t="shared" ref="R50:Z50" si="13">B6-R36</f>
        <v>4365.678524295141</v>
      </c>
      <c r="S50" s="57">
        <f t="shared" si="13"/>
        <v>12232.992704206175</v>
      </c>
      <c r="T50" s="57">
        <f t="shared" si="13"/>
        <v>46365.679728546813</v>
      </c>
      <c r="U50" s="57">
        <f t="shared" si="13"/>
        <v>20698.400639269406</v>
      </c>
      <c r="V50" s="57">
        <f t="shared" si="13"/>
        <v>3901.8772624078524</v>
      </c>
      <c r="W50" s="57">
        <f t="shared" si="13"/>
        <v>20256.772614576643</v>
      </c>
      <c r="X50" s="57">
        <f t="shared" si="13"/>
        <v>8000.7066286022919</v>
      </c>
      <c r="Y50" s="57">
        <f t="shared" si="13"/>
        <v>5675.0626359832631</v>
      </c>
      <c r="Z50" s="58">
        <f t="shared" si="13"/>
        <v>14990.725527952272</v>
      </c>
      <c r="AA50" s="52">
        <f t="shared" si="11"/>
        <v>136487.89626583987</v>
      </c>
      <c r="AB50" s="14"/>
    </row>
    <row r="51" spans="1:29">
      <c r="A51" s="10" t="s">
        <v>14</v>
      </c>
      <c r="B51" s="57">
        <f t="shared" ref="B51:J51" si="14">B7-B37</f>
        <v>4950.0428698153919</v>
      </c>
      <c r="C51" s="57">
        <f t="shared" si="14"/>
        <v>14636.135238702776</v>
      </c>
      <c r="D51" s="57">
        <f t="shared" si="14"/>
        <v>59757.342310054177</v>
      </c>
      <c r="E51" s="57">
        <f t="shared" si="14"/>
        <v>24906.309999999998</v>
      </c>
      <c r="F51" s="57">
        <f t="shared" si="14"/>
        <v>4755.7579999999998</v>
      </c>
      <c r="G51" s="57">
        <f t="shared" si="14"/>
        <v>26215.64</v>
      </c>
      <c r="H51" s="57">
        <f t="shared" si="14"/>
        <v>10037.09</v>
      </c>
      <c r="I51" s="57">
        <f t="shared" si="14"/>
        <v>7064.2699999999995</v>
      </c>
      <c r="J51" s="58">
        <f t="shared" si="14"/>
        <v>19013.662</v>
      </c>
      <c r="K51" s="52">
        <f t="shared" si="9"/>
        <v>171336.25041857234</v>
      </c>
      <c r="L51" s="14"/>
      <c r="Q51" s="10" t="s">
        <v>14</v>
      </c>
      <c r="R51" s="57">
        <f t="shared" ref="R51:Z51" si="15">B7-R37</f>
        <v>4950.0428698153919</v>
      </c>
      <c r="S51" s="57">
        <f t="shared" si="15"/>
        <v>14637.704646074157</v>
      </c>
      <c r="T51" s="57">
        <f t="shared" si="15"/>
        <v>59757.342310054177</v>
      </c>
      <c r="U51" s="57">
        <f t="shared" si="15"/>
        <v>24906.309999999998</v>
      </c>
      <c r="V51" s="57">
        <f t="shared" si="15"/>
        <v>4755.7579999999998</v>
      </c>
      <c r="W51" s="57">
        <f t="shared" si="15"/>
        <v>26215.64</v>
      </c>
      <c r="X51" s="57">
        <f t="shared" si="15"/>
        <v>10037.09</v>
      </c>
      <c r="Y51" s="57">
        <f t="shared" si="15"/>
        <v>7064.2699999999995</v>
      </c>
      <c r="Z51" s="58">
        <f t="shared" si="15"/>
        <v>19013.662</v>
      </c>
      <c r="AA51" s="52">
        <f t="shared" si="11"/>
        <v>171337.81982594373</v>
      </c>
      <c r="AB51" s="14"/>
    </row>
    <row r="52" spans="1:29">
      <c r="A52" s="10" t="s">
        <v>15</v>
      </c>
      <c r="B52" s="57">
        <f t="shared" ref="B52:J52" si="16">B8-B38</f>
        <v>5071.63</v>
      </c>
      <c r="C52" s="57">
        <f t="shared" si="16"/>
        <v>14902.747356334248</v>
      </c>
      <c r="D52" s="57">
        <f t="shared" si="16"/>
        <v>59756.894</v>
      </c>
      <c r="E52" s="57">
        <f t="shared" si="16"/>
        <v>24906.309999999998</v>
      </c>
      <c r="F52" s="57">
        <f t="shared" si="16"/>
        <v>4755.7579999999998</v>
      </c>
      <c r="G52" s="57">
        <f t="shared" si="16"/>
        <v>26215.64</v>
      </c>
      <c r="H52" s="57">
        <f t="shared" si="16"/>
        <v>10037.09</v>
      </c>
      <c r="I52" s="57">
        <f t="shared" si="16"/>
        <v>7064.2699999999995</v>
      </c>
      <c r="J52" s="58">
        <f t="shared" si="16"/>
        <v>19013.662</v>
      </c>
      <c r="K52" s="52">
        <f t="shared" si="9"/>
        <v>171724.00135633425</v>
      </c>
      <c r="L52" s="14"/>
      <c r="Q52" s="10" t="s">
        <v>15</v>
      </c>
      <c r="R52" s="57">
        <f t="shared" ref="R52:Z52" si="17">B8-R38</f>
        <v>5071.63</v>
      </c>
      <c r="S52" s="57">
        <f t="shared" si="17"/>
        <v>14904.664935633426</v>
      </c>
      <c r="T52" s="57">
        <f t="shared" si="17"/>
        <v>59756.894</v>
      </c>
      <c r="U52" s="57">
        <f t="shared" si="17"/>
        <v>24906.309999999998</v>
      </c>
      <c r="V52" s="57">
        <f t="shared" si="17"/>
        <v>4755.7579999999998</v>
      </c>
      <c r="W52" s="57">
        <f t="shared" si="17"/>
        <v>26215.64</v>
      </c>
      <c r="X52" s="57">
        <f t="shared" si="17"/>
        <v>10037.09</v>
      </c>
      <c r="Y52" s="57">
        <f t="shared" si="17"/>
        <v>7064.2699999999995</v>
      </c>
      <c r="Z52" s="58">
        <f t="shared" si="17"/>
        <v>19013.662</v>
      </c>
      <c r="AA52" s="52">
        <f t="shared" si="11"/>
        <v>171725.91893563344</v>
      </c>
      <c r="AB52" s="14"/>
    </row>
    <row r="53" spans="1:29">
      <c r="A53" s="10" t="s">
        <v>16</v>
      </c>
      <c r="B53" s="57">
        <f t="shared" ref="B53:J53" si="18">B9-B39</f>
        <v>4694.6918964277156</v>
      </c>
      <c r="C53" s="57">
        <f t="shared" si="18"/>
        <v>13186.419707749381</v>
      </c>
      <c r="D53" s="57">
        <f t="shared" si="18"/>
        <v>50381.908819344637</v>
      </c>
      <c r="E53" s="57">
        <f t="shared" si="18"/>
        <v>22352.618102947283</v>
      </c>
      <c r="F53" s="57">
        <f t="shared" si="18"/>
        <v>4205.0811583822815</v>
      </c>
      <c r="G53" s="57">
        <f t="shared" si="18"/>
        <v>21883.182087127363</v>
      </c>
      <c r="H53" s="57">
        <f t="shared" si="18"/>
        <v>8773.4033214382162</v>
      </c>
      <c r="I53" s="57">
        <f t="shared" si="18"/>
        <v>6251.4331380753138</v>
      </c>
      <c r="J53" s="58">
        <f t="shared" si="18"/>
        <v>16584.903487574575</v>
      </c>
      <c r="K53" s="52">
        <f t="shared" si="9"/>
        <v>148313.64171906674</v>
      </c>
      <c r="L53" s="14"/>
      <c r="Q53" s="10" t="s">
        <v>16</v>
      </c>
      <c r="R53" s="57">
        <f t="shared" ref="R53:Z53" si="19">B9-R39</f>
        <v>4694.6918964277156</v>
      </c>
      <c r="S53" s="57">
        <f t="shared" si="19"/>
        <v>13187.685093802727</v>
      </c>
      <c r="T53" s="57">
        <f t="shared" si="19"/>
        <v>50381.908819344637</v>
      </c>
      <c r="U53" s="57">
        <f t="shared" si="19"/>
        <v>22352.618102947283</v>
      </c>
      <c r="V53" s="57">
        <f t="shared" si="19"/>
        <v>4205.0811583822815</v>
      </c>
      <c r="W53" s="57">
        <f t="shared" si="19"/>
        <v>21883.182087127363</v>
      </c>
      <c r="X53" s="57">
        <f t="shared" si="19"/>
        <v>8773.4033214382162</v>
      </c>
      <c r="Y53" s="57">
        <f t="shared" si="19"/>
        <v>6251.4331380753138</v>
      </c>
      <c r="Z53" s="58">
        <f t="shared" si="19"/>
        <v>16584.903487574575</v>
      </c>
      <c r="AA53" s="52">
        <f t="shared" si="11"/>
        <v>148314.9071051201</v>
      </c>
      <c r="AB53" s="14"/>
    </row>
    <row r="54" spans="1:29">
      <c r="A54" s="10" t="s">
        <v>17</v>
      </c>
      <c r="B54" s="57">
        <f t="shared" ref="B54:J54" si="20">B10-B40</f>
        <v>4706.9400839832033</v>
      </c>
      <c r="C54" s="57">
        <f t="shared" si="20"/>
        <v>11703.982195479499</v>
      </c>
      <c r="D54" s="57">
        <f t="shared" si="20"/>
        <v>42387.677379921326</v>
      </c>
      <c r="E54" s="57">
        <f t="shared" si="20"/>
        <v>19178.58590701536</v>
      </c>
      <c r="F54" s="57">
        <f t="shared" si="20"/>
        <v>3467.2129920942934</v>
      </c>
      <c r="G54" s="57">
        <f t="shared" si="20"/>
        <v>18123.228470926057</v>
      </c>
      <c r="H54" s="57">
        <f t="shared" si="20"/>
        <v>7303.9066843485971</v>
      </c>
      <c r="I54" s="57">
        <f t="shared" si="20"/>
        <v>5290.8123012552296</v>
      </c>
      <c r="J54" s="58">
        <f t="shared" si="20"/>
        <v>13881.451498874007</v>
      </c>
      <c r="K54" s="52">
        <f t="shared" si="9"/>
        <v>126043.79751389757</v>
      </c>
      <c r="L54" s="14"/>
      <c r="Q54" s="10" t="s">
        <v>17</v>
      </c>
      <c r="R54" s="57">
        <f t="shared" ref="R54:Z54" si="21">B10-R40</f>
        <v>4706.9400839832033</v>
      </c>
      <c r="S54" s="57">
        <f t="shared" si="21"/>
        <v>11704.935500516185</v>
      </c>
      <c r="T54" s="57">
        <f t="shared" si="21"/>
        <v>42387.677379921326</v>
      </c>
      <c r="U54" s="57">
        <f t="shared" si="21"/>
        <v>19178.58590701536</v>
      </c>
      <c r="V54" s="57">
        <f t="shared" si="21"/>
        <v>3467.2129920942934</v>
      </c>
      <c r="W54" s="57">
        <f t="shared" si="21"/>
        <v>18123.228470926057</v>
      </c>
      <c r="X54" s="57">
        <f t="shared" si="21"/>
        <v>7303.9066843485971</v>
      </c>
      <c r="Y54" s="57">
        <f t="shared" si="21"/>
        <v>5290.8123012552296</v>
      </c>
      <c r="Z54" s="58">
        <f t="shared" si="21"/>
        <v>13881.451498874007</v>
      </c>
      <c r="AA54" s="52">
        <f t="shared" si="11"/>
        <v>126044.75081893425</v>
      </c>
      <c r="AB54" s="14"/>
    </row>
    <row r="55" spans="1:29">
      <c r="A55" s="10" t="s">
        <v>18</v>
      </c>
      <c r="B55" s="57">
        <f t="shared" ref="B55:J55" si="22">B11-B41</f>
        <v>5401.6504019196154</v>
      </c>
      <c r="C55" s="57">
        <f t="shared" si="22"/>
        <v>13158.73613160069</v>
      </c>
      <c r="D55" s="57">
        <f t="shared" si="22"/>
        <v>43697.277357458799</v>
      </c>
      <c r="E55" s="57">
        <f t="shared" si="22"/>
        <v>19106.215205479453</v>
      </c>
      <c r="F55" s="57">
        <f t="shared" si="22"/>
        <v>3751.9895829893835</v>
      </c>
      <c r="G55" s="57">
        <f t="shared" si="22"/>
        <v>17901.36580231987</v>
      </c>
      <c r="H55" s="57">
        <f t="shared" si="22"/>
        <v>7678.9267404806915</v>
      </c>
      <c r="I55" s="57">
        <f t="shared" si="22"/>
        <v>5024.7951464435146</v>
      </c>
      <c r="J55" s="58">
        <f t="shared" si="22"/>
        <v>14253.672672513927</v>
      </c>
      <c r="K55" s="52">
        <f t="shared" si="9"/>
        <v>129974.62904120595</v>
      </c>
      <c r="L55" s="14"/>
      <c r="Q55" s="10" t="s">
        <v>18</v>
      </c>
      <c r="R55" s="57">
        <f t="shared" ref="R55:Z55" si="23">B11-R41</f>
        <v>5401.6504019196154</v>
      </c>
      <c r="S55" s="57">
        <f t="shared" si="23"/>
        <v>13158.820355308009</v>
      </c>
      <c r="T55" s="57">
        <f t="shared" si="23"/>
        <v>43697.277357458799</v>
      </c>
      <c r="U55" s="57">
        <f t="shared" si="23"/>
        <v>19106.215205479453</v>
      </c>
      <c r="V55" s="57">
        <f t="shared" si="23"/>
        <v>3751.9895829893835</v>
      </c>
      <c r="W55" s="57">
        <f t="shared" si="23"/>
        <v>17901.36580231987</v>
      </c>
      <c r="X55" s="57">
        <f t="shared" si="23"/>
        <v>7678.9267404806915</v>
      </c>
      <c r="Y55" s="57">
        <f t="shared" si="23"/>
        <v>5024.7951464435146</v>
      </c>
      <c r="Z55" s="58">
        <f t="shared" si="23"/>
        <v>14253.672672513927</v>
      </c>
      <c r="AA55" s="52">
        <f t="shared" si="11"/>
        <v>129974.71326491325</v>
      </c>
      <c r="AB55" s="14"/>
    </row>
    <row r="56" spans="1:29">
      <c r="A56" s="10" t="s">
        <v>19</v>
      </c>
      <c r="B56" s="57">
        <f t="shared" ref="B56:J56" si="24">B12-B42</f>
        <v>5851.3760287942405</v>
      </c>
      <c r="C56" s="57">
        <f t="shared" si="24"/>
        <v>14725.926032739484</v>
      </c>
      <c r="D56" s="57">
        <f t="shared" si="24"/>
        <v>48267.960248512172</v>
      </c>
      <c r="E56" s="57">
        <f t="shared" si="24"/>
        <v>22094.141311747615</v>
      </c>
      <c r="F56" s="57">
        <f t="shared" si="24"/>
        <v>4481.4296228259309</v>
      </c>
      <c r="G56" s="57">
        <f t="shared" si="24"/>
        <v>22208.069923300714</v>
      </c>
      <c r="H56" s="57">
        <f t="shared" si="24"/>
        <v>9447.4546484510629</v>
      </c>
      <c r="I56" s="57">
        <f t="shared" si="24"/>
        <v>6783.477447698745</v>
      </c>
      <c r="J56" s="58">
        <f t="shared" si="24"/>
        <v>17121.015759867252</v>
      </c>
      <c r="K56" s="52">
        <f t="shared" si="9"/>
        <v>150980.85102393723</v>
      </c>
      <c r="L56" s="14"/>
      <c r="Q56" s="10" t="s">
        <v>19</v>
      </c>
      <c r="R56" s="57">
        <f t="shared" ref="R56:Z56" si="25">B12-R42</f>
        <v>5851.3760287942405</v>
      </c>
      <c r="S56" s="57">
        <f t="shared" si="25"/>
        <v>14725.998638922156</v>
      </c>
      <c r="T56" s="57">
        <f t="shared" si="25"/>
        <v>48267.960248512172</v>
      </c>
      <c r="U56" s="57">
        <f t="shared" si="25"/>
        <v>22094.141311747615</v>
      </c>
      <c r="V56" s="57">
        <f t="shared" si="25"/>
        <v>4481.4296228259309</v>
      </c>
      <c r="W56" s="57">
        <f t="shared" si="25"/>
        <v>22208.069923300714</v>
      </c>
      <c r="X56" s="57">
        <f t="shared" si="25"/>
        <v>9447.4546484510629</v>
      </c>
      <c r="Y56" s="57">
        <f t="shared" si="25"/>
        <v>6783.477447698745</v>
      </c>
      <c r="Z56" s="58">
        <f t="shared" si="25"/>
        <v>17121.015759867252</v>
      </c>
      <c r="AA56" s="52">
        <f t="shared" si="11"/>
        <v>150980.92363011988</v>
      </c>
      <c r="AB56" s="14"/>
    </row>
    <row r="57" spans="1:29">
      <c r="A57" s="10" t="s">
        <v>20</v>
      </c>
      <c r="B57" s="57">
        <f t="shared" ref="B57:J57" si="26">B13-B43</f>
        <v>6095.14</v>
      </c>
      <c r="C57" s="57">
        <f t="shared" si="26"/>
        <v>15287.287419232163</v>
      </c>
      <c r="D57" s="57">
        <f t="shared" si="26"/>
        <v>52632.39688686205</v>
      </c>
      <c r="E57" s="57">
        <f t="shared" si="26"/>
        <v>23924.126193441265</v>
      </c>
      <c r="F57" s="57">
        <f t="shared" si="26"/>
        <v>4866.1279999999997</v>
      </c>
      <c r="G57" s="57">
        <f t="shared" si="26"/>
        <v>23876.075521215098</v>
      </c>
      <c r="H57" s="57">
        <f t="shared" si="26"/>
        <v>9610.8625459087234</v>
      </c>
      <c r="I57" s="57">
        <f t="shared" si="26"/>
        <v>6783.477447698745</v>
      </c>
      <c r="J57" s="58">
        <f t="shared" si="26"/>
        <v>17937.320620994826</v>
      </c>
      <c r="K57" s="52">
        <f t="shared" si="9"/>
        <v>161012.81463535287</v>
      </c>
      <c r="L57" s="14"/>
      <c r="Q57" s="10" t="s">
        <v>20</v>
      </c>
      <c r="R57" s="57">
        <f t="shared" ref="R57:Z57" si="27">B13-R43</f>
        <v>6095.14</v>
      </c>
      <c r="S57" s="57">
        <f t="shared" si="27"/>
        <v>15287.647941923216</v>
      </c>
      <c r="T57" s="57">
        <f t="shared" si="27"/>
        <v>52632.39688686205</v>
      </c>
      <c r="U57" s="57">
        <f t="shared" si="27"/>
        <v>23924.126193441265</v>
      </c>
      <c r="V57" s="57">
        <f t="shared" si="27"/>
        <v>4866.1279999999997</v>
      </c>
      <c r="W57" s="57">
        <f t="shared" si="27"/>
        <v>23876.075521215098</v>
      </c>
      <c r="X57" s="57">
        <f t="shared" si="27"/>
        <v>9610.8625459087234</v>
      </c>
      <c r="Y57" s="57">
        <f t="shared" si="27"/>
        <v>6783.477447698745</v>
      </c>
      <c r="Z57" s="58">
        <f t="shared" si="27"/>
        <v>17937.320620994826</v>
      </c>
      <c r="AA57" s="52">
        <f t="shared" si="11"/>
        <v>161013.17515804392</v>
      </c>
      <c r="AB57" s="14"/>
    </row>
    <row r="58" spans="1:29">
      <c r="A58" s="10" t="s">
        <v>21</v>
      </c>
      <c r="B58" s="57">
        <f t="shared" ref="B58:J58" si="28">B14-B44</f>
        <v>6070.7556028794243</v>
      </c>
      <c r="C58" s="57">
        <f t="shared" si="28"/>
        <v>15230.79236038333</v>
      </c>
      <c r="D58" s="57">
        <f t="shared" si="28"/>
        <v>52635.505057241258</v>
      </c>
      <c r="E58" s="57">
        <f t="shared" si="28"/>
        <v>23924.126193441265</v>
      </c>
      <c r="F58" s="57">
        <f t="shared" si="28"/>
        <v>4866.1279999999997</v>
      </c>
      <c r="G58" s="57">
        <f t="shared" si="28"/>
        <v>23876.075521215098</v>
      </c>
      <c r="H58" s="57">
        <f t="shared" si="28"/>
        <v>9610.9545825778332</v>
      </c>
      <c r="I58" s="57">
        <f t="shared" si="28"/>
        <v>6783.477447698745</v>
      </c>
      <c r="J58" s="58">
        <f t="shared" si="28"/>
        <v>17937.320620994826</v>
      </c>
      <c r="K58" s="52">
        <f t="shared" si="9"/>
        <v>160935.13538643176</v>
      </c>
      <c r="L58" s="14"/>
      <c r="Q58" s="10" t="s">
        <v>21</v>
      </c>
      <c r="R58" s="57">
        <f t="shared" ref="R58:Z58" si="29">B14-R44</f>
        <v>6070.7556028794243</v>
      </c>
      <c r="S58" s="57">
        <f t="shared" si="29"/>
        <v>15230.914117734019</v>
      </c>
      <c r="T58" s="57">
        <f t="shared" si="29"/>
        <v>52635.505057241258</v>
      </c>
      <c r="U58" s="57">
        <f t="shared" si="29"/>
        <v>23924.126193441265</v>
      </c>
      <c r="V58" s="57">
        <f t="shared" si="29"/>
        <v>4866.1279999999997</v>
      </c>
      <c r="W58" s="57">
        <f t="shared" si="29"/>
        <v>23876.075521215098</v>
      </c>
      <c r="X58" s="57">
        <f t="shared" si="29"/>
        <v>9610.9545825778332</v>
      </c>
      <c r="Y58" s="57">
        <f t="shared" si="29"/>
        <v>6783.477447698745</v>
      </c>
      <c r="Z58" s="58">
        <f t="shared" si="29"/>
        <v>17937.320620994826</v>
      </c>
      <c r="AA58" s="52">
        <f t="shared" si="11"/>
        <v>160935.25714378245</v>
      </c>
      <c r="AB58" s="14"/>
    </row>
    <row r="59" spans="1:29">
      <c r="A59" s="10" t="s">
        <v>22</v>
      </c>
      <c r="B59" s="57">
        <f t="shared" ref="B59:J59" si="30">B15-B45</f>
        <v>5510.1244691061784</v>
      </c>
      <c r="C59" s="57">
        <f t="shared" si="30"/>
        <v>14030.7852636603</v>
      </c>
      <c r="D59" s="57">
        <f t="shared" si="30"/>
        <v>46234.235797484827</v>
      </c>
      <c r="E59" s="57">
        <f t="shared" si="30"/>
        <v>20812.126027397262</v>
      </c>
      <c r="F59" s="57">
        <f t="shared" si="30"/>
        <v>4161.6759067331977</v>
      </c>
      <c r="G59" s="57">
        <f t="shared" si="30"/>
        <v>19852.653111043939</v>
      </c>
      <c r="H59" s="57">
        <f t="shared" si="30"/>
        <v>8161.4995359939812</v>
      </c>
      <c r="I59" s="57">
        <f t="shared" si="30"/>
        <v>5601.1656485355643</v>
      </c>
      <c r="J59" s="58">
        <f t="shared" si="30"/>
        <v>14828.5927832958</v>
      </c>
      <c r="K59" s="52">
        <f t="shared" si="9"/>
        <v>139192.85854325106</v>
      </c>
      <c r="L59" s="14"/>
      <c r="Q59" s="10" t="s">
        <v>22</v>
      </c>
      <c r="R59" s="57">
        <f t="shared" ref="R59:Z59" si="31">B15-R45</f>
        <v>5510.1244691061784</v>
      </c>
      <c r="S59" s="57">
        <f t="shared" si="31"/>
        <v>14030.922619218503</v>
      </c>
      <c r="T59" s="57">
        <f t="shared" si="31"/>
        <v>46234.235797484827</v>
      </c>
      <c r="U59" s="57">
        <f t="shared" si="31"/>
        <v>20812.126027397262</v>
      </c>
      <c r="V59" s="57">
        <f t="shared" si="31"/>
        <v>4161.6759067331977</v>
      </c>
      <c r="W59" s="57">
        <f t="shared" si="31"/>
        <v>19852.653111043939</v>
      </c>
      <c r="X59" s="57">
        <f t="shared" si="31"/>
        <v>8161.4995359939812</v>
      </c>
      <c r="Y59" s="57">
        <f t="shared" si="31"/>
        <v>5601.1656485355643</v>
      </c>
      <c r="Z59" s="58">
        <f t="shared" si="31"/>
        <v>14828.5927832958</v>
      </c>
      <c r="AA59" s="52">
        <f>SUM($R59:$Z59)</f>
        <v>139192.99589880925</v>
      </c>
      <c r="AB59" s="14"/>
    </row>
    <row r="61" spans="1:29">
      <c r="A61" s="18" t="s">
        <v>108</v>
      </c>
      <c r="B61" s="64">
        <f>$B$17-MIN($K$34:$K$45)</f>
        <v>171904.25852620672</v>
      </c>
      <c r="C61" s="19"/>
      <c r="D61" s="19"/>
      <c r="E61" s="19"/>
      <c r="F61" s="19"/>
      <c r="G61" s="19"/>
      <c r="H61" s="19"/>
      <c r="I61" s="19"/>
      <c r="J61" s="19"/>
      <c r="L61" s="14"/>
      <c r="M61" s="14"/>
      <c r="O61" s="16"/>
      <c r="Q61" s="18" t="s">
        <v>108</v>
      </c>
      <c r="R61" s="64">
        <f>$B$17-MIN($AA$34:$AA$45)</f>
        <v>171904.3311323894</v>
      </c>
      <c r="S61" s="19"/>
      <c r="T61" s="19"/>
      <c r="U61" s="19"/>
      <c r="V61" s="19"/>
      <c r="W61" s="19"/>
      <c r="X61" s="19"/>
      <c r="Y61" s="19"/>
      <c r="Z61" s="19"/>
      <c r="AB61" s="14"/>
      <c r="AC61" s="14"/>
    </row>
    <row r="63" spans="1:29">
      <c r="A63" s="1" t="s">
        <v>109</v>
      </c>
      <c r="B63" s="21" t="s">
        <v>36</v>
      </c>
      <c r="Q63" s="1" t="s">
        <v>109</v>
      </c>
      <c r="R63" s="21" t="s">
        <v>36</v>
      </c>
    </row>
    <row r="64" spans="1:29">
      <c r="A64" s="10" t="s">
        <v>11</v>
      </c>
      <c r="B64" s="60">
        <f t="shared" ref="B64:B75" si="32">$B$61-K48</f>
        <v>51311.875139506679</v>
      </c>
      <c r="L64" s="14"/>
      <c r="M64" s="14"/>
      <c r="O64" s="16"/>
      <c r="Q64" s="10" t="s">
        <v>11</v>
      </c>
      <c r="R64" s="60">
        <f>$R$61-AA48</f>
        <v>51311.666832104151</v>
      </c>
      <c r="AB64" s="14"/>
      <c r="AC64" s="14"/>
    </row>
    <row r="65" spans="1:29">
      <c r="A65" s="10" t="s">
        <v>12</v>
      </c>
      <c r="B65" s="57">
        <f t="shared" si="32"/>
        <v>52273.624954655068</v>
      </c>
      <c r="L65" s="14"/>
      <c r="M65" s="14"/>
      <c r="O65" s="16"/>
      <c r="Q65" s="10" t="s">
        <v>12</v>
      </c>
      <c r="R65" s="60">
        <f>$R$61-AA49</f>
        <v>52272.587027355854</v>
      </c>
      <c r="AB65" s="14"/>
      <c r="AC65" s="14"/>
    </row>
    <row r="66" spans="1:29">
      <c r="A66" s="10" t="s">
        <v>13</v>
      </c>
      <c r="B66" s="57">
        <f t="shared" si="32"/>
        <v>35418.023854560539</v>
      </c>
      <c r="L66" s="14"/>
      <c r="M66" s="14"/>
      <c r="O66" s="16"/>
      <c r="Q66" s="10" t="s">
        <v>13</v>
      </c>
      <c r="R66" s="60">
        <f t="shared" ref="R66:R74" si="33">$R$61-AA50</f>
        <v>35416.434866549534</v>
      </c>
      <c r="AB66" s="14"/>
      <c r="AC66" s="14"/>
    </row>
    <row r="67" spans="1:29">
      <c r="A67" s="10" t="s">
        <v>14</v>
      </c>
      <c r="B67" s="57">
        <f t="shared" si="32"/>
        <v>568.00810763437767</v>
      </c>
      <c r="L67" s="14"/>
      <c r="M67" s="14"/>
      <c r="O67" s="16"/>
      <c r="Q67" s="10" t="s">
        <v>14</v>
      </c>
      <c r="R67" s="60">
        <f t="shared" si="33"/>
        <v>566.51130644566729</v>
      </c>
      <c r="AB67" s="14"/>
      <c r="AC67" s="14"/>
    </row>
    <row r="68" spans="1:29">
      <c r="A68" s="10" t="s">
        <v>15</v>
      </c>
      <c r="B68" s="57">
        <f t="shared" si="32"/>
        <v>180.25716987246415</v>
      </c>
      <c r="L68" s="14"/>
      <c r="M68" s="14"/>
      <c r="O68" s="16"/>
      <c r="Q68" s="10" t="s">
        <v>15</v>
      </c>
      <c r="R68" s="60">
        <f t="shared" si="33"/>
        <v>178.41219675596221</v>
      </c>
      <c r="AB68" s="14"/>
      <c r="AC68" s="14"/>
    </row>
    <row r="69" spans="1:29">
      <c r="A69" s="10" t="s">
        <v>16</v>
      </c>
      <c r="B69" s="57">
        <f t="shared" si="32"/>
        <v>23590.616807139973</v>
      </c>
      <c r="L69" s="14"/>
      <c r="M69" s="14"/>
      <c r="O69" s="16"/>
      <c r="Q69" s="10" t="s">
        <v>16</v>
      </c>
      <c r="R69" s="60">
        <f t="shared" si="33"/>
        <v>23589.424027269299</v>
      </c>
      <c r="AB69" s="14"/>
      <c r="AC69" s="14"/>
    </row>
    <row r="70" spans="1:29">
      <c r="A70" s="10" t="s">
        <v>17</v>
      </c>
      <c r="B70" s="57">
        <f t="shared" si="32"/>
        <v>45860.461012309141</v>
      </c>
      <c r="L70" s="14"/>
      <c r="M70" s="14"/>
      <c r="O70" s="16"/>
      <c r="Q70" s="10" t="s">
        <v>17</v>
      </c>
      <c r="R70" s="60">
        <f t="shared" si="33"/>
        <v>45859.580313455153</v>
      </c>
      <c r="AB70" s="14"/>
      <c r="AC70" s="14"/>
    </row>
    <row r="71" spans="1:29">
      <c r="A71" s="10" t="s">
        <v>18</v>
      </c>
      <c r="B71" s="57">
        <f t="shared" si="32"/>
        <v>41929.629485000769</v>
      </c>
      <c r="L71" s="14"/>
      <c r="M71" s="14"/>
      <c r="O71" s="16"/>
      <c r="Q71" s="10" t="s">
        <v>18</v>
      </c>
      <c r="R71" s="60">
        <f t="shared" si="33"/>
        <v>41929.617867476147</v>
      </c>
      <c r="AB71" s="14"/>
      <c r="AC71" s="14"/>
    </row>
    <row r="72" spans="1:29">
      <c r="A72" s="10" t="s">
        <v>19</v>
      </c>
      <c r="B72" s="57">
        <f t="shared" si="32"/>
        <v>20923.407502269489</v>
      </c>
      <c r="L72" s="14"/>
      <c r="M72" s="14"/>
      <c r="O72" s="16"/>
      <c r="Q72" s="10" t="s">
        <v>19</v>
      </c>
      <c r="R72" s="60">
        <f t="shared" si="33"/>
        <v>20923.407502269518</v>
      </c>
      <c r="AB72" s="14"/>
      <c r="AC72" s="14"/>
    </row>
    <row r="73" spans="1:29">
      <c r="A73" s="10" t="s">
        <v>20</v>
      </c>
      <c r="B73" s="57">
        <f t="shared" si="32"/>
        <v>10891.443890853843</v>
      </c>
      <c r="L73" s="14"/>
      <c r="M73" s="14"/>
      <c r="O73" s="16"/>
      <c r="Q73" s="10" t="s">
        <v>20</v>
      </c>
      <c r="R73" s="60">
        <f t="shared" si="33"/>
        <v>10891.155974345485</v>
      </c>
      <c r="AB73" s="14"/>
      <c r="AC73" s="14"/>
    </row>
    <row r="74" spans="1:29">
      <c r="A74" s="10" t="s">
        <v>21</v>
      </c>
      <c r="B74" s="57">
        <f t="shared" si="32"/>
        <v>10969.123139774951</v>
      </c>
      <c r="L74" s="14"/>
      <c r="M74" s="14"/>
      <c r="O74" s="16"/>
      <c r="Q74" s="10" t="s">
        <v>21</v>
      </c>
      <c r="R74" s="60">
        <f t="shared" si="33"/>
        <v>10969.07398860695</v>
      </c>
      <c r="AB74" s="14"/>
      <c r="AC74" s="14"/>
    </row>
    <row r="75" spans="1:29">
      <c r="A75" s="10" t="s">
        <v>22</v>
      </c>
      <c r="B75" s="57">
        <f t="shared" si="32"/>
        <v>32711.399982955656</v>
      </c>
      <c r="L75" s="14"/>
      <c r="M75" s="14"/>
      <c r="O75" s="16"/>
      <c r="Q75" s="10" t="s">
        <v>22</v>
      </c>
      <c r="R75" s="60">
        <f>$R$61-AA59</f>
        <v>32711.335233580146</v>
      </c>
      <c r="AB75" s="14"/>
      <c r="AC75" s="14"/>
    </row>
    <row r="76" spans="1:29">
      <c r="A76" s="13" t="s">
        <v>37</v>
      </c>
      <c r="B76" s="65">
        <f>SUM($B$64:$B$75)/$B$61</f>
        <v>1.9000568912418114</v>
      </c>
      <c r="Q76" s="13" t="s">
        <v>37</v>
      </c>
      <c r="R76" s="65">
        <f>SUM($R$64:$R$75)/$R$61</f>
        <v>1.900005689121778</v>
      </c>
    </row>
    <row r="78" spans="1:29">
      <c r="A78" s="1" t="s">
        <v>110</v>
      </c>
      <c r="B78" s="59">
        <f>(SUM($B$64:$B$75)-$D$79*$B$61)/(12-$D$79)</f>
        <v>0.9683016574501272</v>
      </c>
      <c r="D78" s="1" t="s">
        <v>39</v>
      </c>
      <c r="Q78" s="1" t="s">
        <v>110</v>
      </c>
      <c r="R78" s="59">
        <f>(SUM($R$64:$R$75)-$T$79*$R$61)/(12-$T$79)</f>
        <v>9.6830165740978524E-2</v>
      </c>
      <c r="T78" s="1" t="s">
        <v>39</v>
      </c>
    </row>
    <row r="79" spans="1:29">
      <c r="A79" s="1" t="s">
        <v>38</v>
      </c>
      <c r="D79" s="66">
        <f>'計算用(太陽光)'!D79</f>
        <v>1.9</v>
      </c>
      <c r="Q79" s="1" t="s">
        <v>38</v>
      </c>
      <c r="T79" s="66">
        <f>'計算用(太陽光)'!T79</f>
        <v>1.9</v>
      </c>
    </row>
    <row r="80" spans="1:29" ht="15.6" thickBot="1"/>
    <row r="81" spans="1:22" ht="15.6" thickBot="1">
      <c r="A81" s="1" t="s">
        <v>111</v>
      </c>
      <c r="B81" s="99">
        <f>'記載例(太陽光)'!E15*B83</f>
        <v>1048.9751937653891</v>
      </c>
      <c r="F81" s="14"/>
      <c r="Q81" s="1" t="s">
        <v>111</v>
      </c>
      <c r="R81" s="97">
        <f>AVERAGE('記載例(太陽光)'!E23:P23)*B83</f>
        <v>104.89751937653892</v>
      </c>
      <c r="V81" s="14"/>
    </row>
    <row r="82" spans="1:22" ht="15.6" thickBot="1">
      <c r="A82" s="80" t="s">
        <v>127</v>
      </c>
      <c r="B82" s="96">
        <f>(MIN($K$34:$K$45)+$B$78)*1000</f>
        <v>1048.9751937529895</v>
      </c>
      <c r="Q82" s="80" t="s">
        <v>127</v>
      </c>
      <c r="R82" s="98">
        <f>(MIN($AA$34:$AA$45)+$R$78)*1000</f>
        <v>104.89751937126475</v>
      </c>
    </row>
    <row r="83" spans="1:22" ht="15.6" thickBot="1">
      <c r="A83" s="1" t="s">
        <v>112</v>
      </c>
      <c r="B83" s="82">
        <f>VLOOKUP('記載例(太陽光)'!$E$13,$B$88:$C$96,2,FALSE)</f>
        <v>0.10489751937653892</v>
      </c>
      <c r="Q83" s="1" t="s">
        <v>112</v>
      </c>
      <c r="R83" s="89"/>
      <c r="S83" s="1" t="s">
        <v>79</v>
      </c>
    </row>
    <row r="84" spans="1:22">
      <c r="A84" s="80" t="s">
        <v>127</v>
      </c>
      <c r="B84" s="88">
        <f>B82/'記載例(太陽光)'!E15</f>
        <v>0.10489751937529895</v>
      </c>
      <c r="Q84" s="80" t="s">
        <v>127</v>
      </c>
      <c r="R84" s="84" t="e">
        <f>R82/'記載例(太陽光)'!U15</f>
        <v>#DIV/0!</v>
      </c>
      <c r="S84" s="94" t="s">
        <v>79</v>
      </c>
    </row>
    <row r="87" spans="1:22">
      <c r="C87" s="18" t="s">
        <v>128</v>
      </c>
    </row>
    <row r="88" spans="1:22">
      <c r="B88" s="11" t="s">
        <v>26</v>
      </c>
      <c r="C88" s="104">
        <v>4.9365742017868725E-2</v>
      </c>
    </row>
    <row r="89" spans="1:22">
      <c r="B89" s="11" t="s">
        <v>27</v>
      </c>
      <c r="C89" s="104">
        <v>0.10489751937653892</v>
      </c>
    </row>
    <row r="90" spans="1:22">
      <c r="B90" s="11" t="s">
        <v>28</v>
      </c>
      <c r="C90" s="104">
        <v>9.9947098302160559E-2</v>
      </c>
    </row>
    <row r="91" spans="1:22">
      <c r="B91" s="11" t="s">
        <v>29</v>
      </c>
      <c r="C91" s="104">
        <v>0.12179769280648875</v>
      </c>
    </row>
    <row r="92" spans="1:22">
      <c r="B92" s="11" t="s">
        <v>30</v>
      </c>
      <c r="C92" s="104">
        <v>0.15490079224728767</v>
      </c>
    </row>
    <row r="93" spans="1:22">
      <c r="B93" s="11" t="s">
        <v>31</v>
      </c>
      <c r="C93" s="104">
        <v>0.12352802827993691</v>
      </c>
    </row>
    <row r="94" spans="1:22">
      <c r="B94" s="11" t="s">
        <v>32</v>
      </c>
      <c r="C94" s="104">
        <v>0.12681470317515278</v>
      </c>
    </row>
    <row r="95" spans="1:22">
      <c r="B95" s="11" t="s">
        <v>33</v>
      </c>
      <c r="C95" s="104">
        <v>0.14124455221591273</v>
      </c>
    </row>
    <row r="96" spans="1:22">
      <c r="B96" s="11" t="s">
        <v>34</v>
      </c>
      <c r="C96" s="104">
        <v>4.3054765123523804E-2</v>
      </c>
    </row>
  </sheetData>
  <phoneticPr fontId="2"/>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theme="8" tint="0.59999389629810485"/>
  </sheetPr>
  <dimension ref="A1:AD96"/>
  <sheetViews>
    <sheetView zoomScale="70" zoomScaleNormal="70" workbookViewId="0">
      <selection activeCell="V17" sqref="V17"/>
    </sheetView>
  </sheetViews>
  <sheetFormatPr defaultColWidth="9" defaultRowHeight="15"/>
  <cols>
    <col min="1" max="1" width="29.109375" style="1" customWidth="1"/>
    <col min="2" max="2" width="11.21875" style="1" customWidth="1"/>
    <col min="3" max="3" width="9.77734375" style="1" customWidth="1"/>
    <col min="4" max="4" width="13.33203125" style="1" bestFit="1" customWidth="1"/>
    <col min="5" max="10" width="9.77734375" style="1" bestFit="1" customWidth="1"/>
    <col min="11" max="11" width="10.77734375" style="1" customWidth="1"/>
    <col min="12" max="12" width="10" style="1" bestFit="1" customWidth="1"/>
    <col min="13" max="13" width="17.88671875" style="1" customWidth="1"/>
    <col min="14" max="14" width="9.33203125" style="1" bestFit="1" customWidth="1"/>
    <col min="15" max="15" width="7.33203125" style="1" bestFit="1" customWidth="1"/>
    <col min="16" max="16" width="9" style="1"/>
    <col min="17" max="17" width="34.6640625" style="1" bestFit="1" customWidth="1"/>
    <col min="18" max="18" width="10.44140625" style="1" customWidth="1"/>
    <col min="19" max="26" width="9.6640625" style="1" customWidth="1"/>
    <col min="27" max="27" width="10.21875" style="1" bestFit="1" customWidth="1"/>
    <col min="28" max="28" width="10.44140625" style="1" bestFit="1" customWidth="1"/>
    <col min="29" max="16384" width="9" style="1"/>
  </cols>
  <sheetData>
    <row r="1" spans="1:13">
      <c r="A1" s="36"/>
      <c r="J1" s="10" t="s">
        <v>35</v>
      </c>
      <c r="L1" s="8"/>
      <c r="M1" s="9" t="s">
        <v>74</v>
      </c>
    </row>
    <row r="2" spans="1:13">
      <c r="B2" s="11" t="s">
        <v>26</v>
      </c>
      <c r="C2" s="11" t="s">
        <v>27</v>
      </c>
      <c r="D2" s="11" t="s">
        <v>28</v>
      </c>
      <c r="E2" s="11" t="s">
        <v>29</v>
      </c>
      <c r="F2" s="11" t="s">
        <v>30</v>
      </c>
      <c r="G2" s="11" t="s">
        <v>31</v>
      </c>
      <c r="H2" s="11" t="s">
        <v>32</v>
      </c>
      <c r="I2" s="11" t="s">
        <v>33</v>
      </c>
      <c r="J2" s="11" t="s">
        <v>34</v>
      </c>
    </row>
    <row r="3" spans="1:13">
      <c r="A3" s="1" t="s">
        <v>107</v>
      </c>
    </row>
    <row r="4" spans="1:13">
      <c r="A4" s="10" t="s">
        <v>11</v>
      </c>
      <c r="B4" s="63">
        <f>'計算用(記載例太陽光)'!B4</f>
        <v>4804.4476724655069</v>
      </c>
      <c r="C4" s="63">
        <f>'計算用(記載例太陽光)'!C4</f>
        <v>12059.476121833362</v>
      </c>
      <c r="D4" s="63">
        <f>'計算用(記載例太陽光)'!D4</f>
        <v>41128.614748559463</v>
      </c>
      <c r="E4" s="63">
        <f>'計算用(記載例太陽光)'!E4</f>
        <v>18341.143503528438</v>
      </c>
      <c r="F4" s="63">
        <f>'計算用(記載例太陽光)'!F4</f>
        <v>3647.0682073964558</v>
      </c>
      <c r="G4" s="63">
        <f>'計算用(記載例太陽光)'!G4</f>
        <v>16926.702293799826</v>
      </c>
      <c r="H4" s="63">
        <f>'計算用(記載例太陽光)'!H4</f>
        <v>6857.1574564060029</v>
      </c>
      <c r="I4" s="63">
        <f>'計算用(記載例太陽光)'!I4</f>
        <v>4758.7779916317986</v>
      </c>
      <c r="J4" s="63">
        <f>'計算用(記載例太陽光)'!J4</f>
        <v>12069.307517284975</v>
      </c>
    </row>
    <row r="5" spans="1:13">
      <c r="A5" s="10" t="s">
        <v>12</v>
      </c>
      <c r="B5" s="63">
        <f>'計算用(記載例太陽光)'!B5</f>
        <v>4292.5553329334134</v>
      </c>
      <c r="C5" s="63">
        <f>'計算用(記載例太陽光)'!C5</f>
        <v>11202.99060235821</v>
      </c>
      <c r="D5" s="63">
        <f>'計算用(記載例太陽光)'!D5</f>
        <v>39797.847965935289</v>
      </c>
      <c r="E5" s="63">
        <f>'計算用(記載例太陽光)'!E5</f>
        <v>18382.488190120381</v>
      </c>
      <c r="F5" s="63">
        <f>'計算用(記載例太陽光)'!F5</f>
        <v>3357.3020271874166</v>
      </c>
      <c r="G5" s="63">
        <f>'計算用(記載例太陽光)'!G5</f>
        <v>17493.2757154192</v>
      </c>
      <c r="H5" s="63">
        <f>'計算用(記載例太陽光)'!H5</f>
        <v>6916.976117915975</v>
      </c>
      <c r="I5" s="63">
        <f>'計算用(記載例太陽光)'!I5</f>
        <v>4877.0111715481171</v>
      </c>
      <c r="J5" s="63">
        <f>'計算用(記載例太陽光)'!J5</f>
        <v>13311.420374224646</v>
      </c>
    </row>
    <row r="6" spans="1:13">
      <c r="A6" s="10" t="s">
        <v>13</v>
      </c>
      <c r="B6" s="63">
        <f>'計算用(記載例太陽光)'!B6</f>
        <v>4365.678524295141</v>
      </c>
      <c r="C6" s="63">
        <f>'計算用(記載例太陽光)'!C6</f>
        <v>12233.177325783252</v>
      </c>
      <c r="D6" s="63">
        <f>'計算用(記載例太陽光)'!D6</f>
        <v>46365.679728546813</v>
      </c>
      <c r="E6" s="63">
        <f>'計算用(記載例太陽光)'!E6</f>
        <v>20698.400639269406</v>
      </c>
      <c r="F6" s="63">
        <f>'計算用(記載例太陽光)'!F6</f>
        <v>3901.8772624078524</v>
      </c>
      <c r="G6" s="63">
        <f>'計算用(記載例太陽光)'!G6</f>
        <v>20256.772614576643</v>
      </c>
      <c r="H6" s="63">
        <f>'計算用(記載例太陽光)'!H6</f>
        <v>8000.7066286022919</v>
      </c>
      <c r="I6" s="63">
        <f>'計算用(記載例太陽光)'!I6</f>
        <v>5675.0626359832631</v>
      </c>
      <c r="J6" s="63">
        <f>'計算用(記載例太陽光)'!J6</f>
        <v>14990.725527952272</v>
      </c>
    </row>
    <row r="7" spans="1:13">
      <c r="A7" s="10" t="s">
        <v>14</v>
      </c>
      <c r="B7" s="63">
        <f>'計算用(記載例太陽光)'!B7</f>
        <v>4950.0428698153919</v>
      </c>
      <c r="C7" s="63">
        <f>'計算用(記載例太陽光)'!C7</f>
        <v>14637.879024670978</v>
      </c>
      <c r="D7" s="63">
        <f>'計算用(記載例太陽光)'!D7</f>
        <v>59757.342310054177</v>
      </c>
      <c r="E7" s="63">
        <f>'計算用(記載例太陽光)'!E7</f>
        <v>24906.309999999998</v>
      </c>
      <c r="F7" s="63">
        <f>'計算用(記載例太陽光)'!F7</f>
        <v>4755.7579999999998</v>
      </c>
      <c r="G7" s="63">
        <f>'計算用(記載例太陽光)'!G7</f>
        <v>26215.64</v>
      </c>
      <c r="H7" s="63">
        <f>'計算用(記載例太陽光)'!H7</f>
        <v>10037.09</v>
      </c>
      <c r="I7" s="63">
        <f>'計算用(記載例太陽光)'!I7</f>
        <v>7064.2699999999995</v>
      </c>
      <c r="J7" s="63">
        <f>'計算用(記載例太陽光)'!J7</f>
        <v>19013.662</v>
      </c>
    </row>
    <row r="8" spans="1:13">
      <c r="A8" s="10" t="s">
        <v>15</v>
      </c>
      <c r="B8" s="63">
        <f>'計算用(記載例太陽光)'!B8</f>
        <v>5071.63</v>
      </c>
      <c r="C8" s="63">
        <f>'計算用(記載例太陽光)'!C8</f>
        <v>14904.878000000001</v>
      </c>
      <c r="D8" s="63">
        <f>'計算用(記載例太陽光)'!D8</f>
        <v>59756.894</v>
      </c>
      <c r="E8" s="63">
        <f>'計算用(記載例太陽光)'!E8</f>
        <v>24906.309999999998</v>
      </c>
      <c r="F8" s="63">
        <f>'計算用(記載例太陽光)'!F8</f>
        <v>4755.7579999999998</v>
      </c>
      <c r="G8" s="63">
        <f>'計算用(記載例太陽光)'!G8</f>
        <v>26215.64</v>
      </c>
      <c r="H8" s="63">
        <f>'計算用(記載例太陽光)'!H8</f>
        <v>10037.09</v>
      </c>
      <c r="I8" s="63">
        <f>'計算用(記載例太陽光)'!I8</f>
        <v>7064.2699999999995</v>
      </c>
      <c r="J8" s="63">
        <f>'計算用(記載例太陽光)'!J8</f>
        <v>19013.662</v>
      </c>
    </row>
    <row r="9" spans="1:13">
      <c r="A9" s="10" t="s">
        <v>16</v>
      </c>
      <c r="B9" s="63">
        <f>'計算用(記載例太陽光)'!B9</f>
        <v>4694.6918964277156</v>
      </c>
      <c r="C9" s="63">
        <f>'計算用(記載例太陽光)'!C9</f>
        <v>13187.825692253098</v>
      </c>
      <c r="D9" s="63">
        <f>'計算用(記載例太陽光)'!D9</f>
        <v>50381.908819344637</v>
      </c>
      <c r="E9" s="63">
        <f>'計算用(記載例太陽光)'!E9</f>
        <v>22352.618102947283</v>
      </c>
      <c r="F9" s="63">
        <f>'計算用(記載例太陽光)'!F9</f>
        <v>4205.0811583822815</v>
      </c>
      <c r="G9" s="63">
        <f>'計算用(記載例太陽光)'!G9</f>
        <v>21883.182087127363</v>
      </c>
      <c r="H9" s="63">
        <f>'計算用(記載例太陽光)'!H9</f>
        <v>8773.4033214382162</v>
      </c>
      <c r="I9" s="63">
        <f>'計算用(記載例太陽光)'!I9</f>
        <v>6251.4331380753138</v>
      </c>
      <c r="J9" s="63">
        <f>'計算用(記載例太陽光)'!J9</f>
        <v>16584.903487574575</v>
      </c>
    </row>
    <row r="10" spans="1:13">
      <c r="A10" s="10" t="s">
        <v>17</v>
      </c>
      <c r="B10" s="63">
        <f>'計算用(記載例太陽光)'!B10</f>
        <v>4706.9400839832033</v>
      </c>
      <c r="C10" s="63">
        <f>'計算用(記載例太陽光)'!C10</f>
        <v>11705.041423298038</v>
      </c>
      <c r="D10" s="63">
        <f>'計算用(記載例太陽光)'!D10</f>
        <v>42387.677379921326</v>
      </c>
      <c r="E10" s="63">
        <f>'計算用(記載例太陽光)'!E10</f>
        <v>19178.58590701536</v>
      </c>
      <c r="F10" s="63">
        <f>'計算用(記載例太陽光)'!F10</f>
        <v>3467.2129920942934</v>
      </c>
      <c r="G10" s="63">
        <f>'計算用(記載例太陽光)'!G10</f>
        <v>18123.228470926057</v>
      </c>
      <c r="H10" s="63">
        <f>'計算用(記載例太陽光)'!H10</f>
        <v>7303.9066843485971</v>
      </c>
      <c r="I10" s="63">
        <f>'計算用(記載例太陽光)'!I10</f>
        <v>5290.8123012552296</v>
      </c>
      <c r="J10" s="63">
        <f>'計算用(記載例太陽光)'!J10</f>
        <v>13881.451498874007</v>
      </c>
    </row>
    <row r="11" spans="1:13">
      <c r="A11" s="10" t="s">
        <v>18</v>
      </c>
      <c r="B11" s="63">
        <f>'計算用(記載例太陽光)'!B11</f>
        <v>5401.6504019196154</v>
      </c>
      <c r="C11" s="63">
        <f>'計算用(記載例太陽光)'!C11</f>
        <v>13158.829713497711</v>
      </c>
      <c r="D11" s="63">
        <f>'計算用(記載例太陽光)'!D11</f>
        <v>43697.277357458799</v>
      </c>
      <c r="E11" s="63">
        <f>'計算用(記載例太陽光)'!E11</f>
        <v>19106.215205479453</v>
      </c>
      <c r="F11" s="63">
        <f>'計算用(記載例太陽光)'!F11</f>
        <v>3751.9895829893835</v>
      </c>
      <c r="G11" s="63">
        <f>'計算用(記載例太陽光)'!G11</f>
        <v>17901.36580231987</v>
      </c>
      <c r="H11" s="63">
        <f>'計算用(記載例太陽光)'!H11</f>
        <v>7678.9267404806915</v>
      </c>
      <c r="I11" s="63">
        <f>'計算用(記載例太陽光)'!I11</f>
        <v>5024.7951464435146</v>
      </c>
      <c r="J11" s="63">
        <f>'計算用(記載例太陽光)'!J11</f>
        <v>14253.672672513927</v>
      </c>
    </row>
    <row r="12" spans="1:13">
      <c r="A12" s="10" t="s">
        <v>19</v>
      </c>
      <c r="B12" s="63">
        <f>'計算用(記載例太陽光)'!B12</f>
        <v>5851.3760287942405</v>
      </c>
      <c r="C12" s="63">
        <f>'計算用(記載例太陽光)'!C12</f>
        <v>14726.006706275786</v>
      </c>
      <c r="D12" s="63">
        <f>'計算用(記載例太陽光)'!D12</f>
        <v>48267.960248512172</v>
      </c>
      <c r="E12" s="63">
        <f>'計算用(記載例太陽光)'!E12</f>
        <v>22094.141311747615</v>
      </c>
      <c r="F12" s="63">
        <f>'計算用(記載例太陽光)'!F12</f>
        <v>4481.4296228259309</v>
      </c>
      <c r="G12" s="63">
        <f>'計算用(記載例太陽光)'!G12</f>
        <v>22208.069923300714</v>
      </c>
      <c r="H12" s="63">
        <f>'計算用(記載例太陽光)'!H12</f>
        <v>9447.4546484510629</v>
      </c>
      <c r="I12" s="63">
        <f>'計算用(記載例太陽光)'!I12</f>
        <v>6783.477447698745</v>
      </c>
      <c r="J12" s="63">
        <f>'計算用(記載例太陽光)'!J12</f>
        <v>17121.015759867252</v>
      </c>
    </row>
    <row r="13" spans="1:13">
      <c r="A13" s="10" t="s">
        <v>20</v>
      </c>
      <c r="B13" s="63">
        <f>'計算用(記載例太陽光)'!B13</f>
        <v>6095.14</v>
      </c>
      <c r="C13" s="63">
        <f>'計算用(記載例太陽光)'!C13</f>
        <v>15287.688</v>
      </c>
      <c r="D13" s="63">
        <f>'計算用(記載例太陽光)'!D13</f>
        <v>52632.39688686205</v>
      </c>
      <c r="E13" s="63">
        <f>'計算用(記載例太陽光)'!E13</f>
        <v>23924.126193441265</v>
      </c>
      <c r="F13" s="63">
        <f>'計算用(記載例太陽光)'!F13</f>
        <v>4866.1279999999997</v>
      </c>
      <c r="G13" s="63">
        <f>'計算用(記載例太陽光)'!G13</f>
        <v>23876.075521215098</v>
      </c>
      <c r="H13" s="63">
        <f>'計算用(記載例太陽光)'!H13</f>
        <v>9610.8625459087234</v>
      </c>
      <c r="I13" s="63">
        <f>'計算用(記載例太陽光)'!I13</f>
        <v>6783.477447698745</v>
      </c>
      <c r="J13" s="63">
        <f>'計算用(記載例太陽光)'!J13</f>
        <v>17937.320620994826</v>
      </c>
    </row>
    <row r="14" spans="1:13">
      <c r="A14" s="10" t="s">
        <v>21</v>
      </c>
      <c r="B14" s="63">
        <f>'計算用(記載例太陽光)'!B14</f>
        <v>6070.7556028794243</v>
      </c>
      <c r="C14" s="63">
        <f>'計算用(記載例太陽光)'!C14</f>
        <v>15230.927646328541</v>
      </c>
      <c r="D14" s="63">
        <f>'計算用(記載例太陽光)'!D14</f>
        <v>52635.505057241258</v>
      </c>
      <c r="E14" s="63">
        <f>'計算用(記載例太陽光)'!E14</f>
        <v>23924.126193441265</v>
      </c>
      <c r="F14" s="63">
        <f>'計算用(記載例太陽光)'!F14</f>
        <v>4866.1279999999997</v>
      </c>
      <c r="G14" s="63">
        <f>'計算用(記載例太陽光)'!G14</f>
        <v>23876.075521215098</v>
      </c>
      <c r="H14" s="63">
        <f>'計算用(記載例太陽光)'!H14</f>
        <v>9610.9545825778332</v>
      </c>
      <c r="I14" s="63">
        <f>'計算用(記載例太陽光)'!I14</f>
        <v>6783.477447698745</v>
      </c>
      <c r="J14" s="63">
        <f>'計算用(記載例太陽光)'!J14</f>
        <v>17937.320620994826</v>
      </c>
    </row>
    <row r="15" spans="1:13">
      <c r="A15" s="10" t="s">
        <v>22</v>
      </c>
      <c r="B15" s="63">
        <f>'計算用(記載例太陽光)'!B15</f>
        <v>5510.1244691061784</v>
      </c>
      <c r="C15" s="63">
        <f>'計算用(記載例太陽光)'!C15</f>
        <v>14030.937880947193</v>
      </c>
      <c r="D15" s="63">
        <f>'計算用(記載例太陽光)'!D15</f>
        <v>46234.235797484827</v>
      </c>
      <c r="E15" s="63">
        <f>'計算用(記載例太陽光)'!E15</f>
        <v>20812.126027397262</v>
      </c>
      <c r="F15" s="63">
        <f>'計算用(記載例太陽光)'!F15</f>
        <v>4161.6759067331977</v>
      </c>
      <c r="G15" s="63">
        <f>'計算用(記載例太陽光)'!G15</f>
        <v>19852.653111043939</v>
      </c>
      <c r="H15" s="63">
        <f>'計算用(記載例太陽光)'!H15</f>
        <v>8161.4995359939812</v>
      </c>
      <c r="I15" s="63">
        <f>'計算用(記載例太陽光)'!I15</f>
        <v>5601.1656485355643</v>
      </c>
      <c r="J15" s="63">
        <f>'計算用(記載例太陽光)'!J15</f>
        <v>14828.5927832958</v>
      </c>
    </row>
    <row r="16" spans="1:13">
      <c r="B16" s="2"/>
      <c r="C16" s="2"/>
      <c r="D16" s="2"/>
      <c r="E16" s="2"/>
      <c r="F16" s="2"/>
      <c r="G16" s="2"/>
      <c r="H16" s="2"/>
      <c r="I16" s="2"/>
      <c r="J16" s="2"/>
      <c r="K16" s="2"/>
    </row>
    <row r="17" spans="1:30">
      <c r="A17" s="1" t="s">
        <v>131</v>
      </c>
      <c r="B17" s="25">
        <f>'計算用(記載例太陽光)'!B17</f>
        <v>171904.33919974303</v>
      </c>
      <c r="C17" s="2"/>
      <c r="D17" s="2"/>
      <c r="E17" s="2"/>
      <c r="F17" s="2"/>
      <c r="G17" s="2"/>
      <c r="H17" s="2"/>
      <c r="I17" s="2"/>
      <c r="J17" s="2"/>
      <c r="K17" s="2"/>
    </row>
    <row r="18" spans="1:30">
      <c r="L18" s="12"/>
    </row>
    <row r="19" spans="1:30">
      <c r="A19" s="1" t="s">
        <v>114</v>
      </c>
      <c r="B19" s="18" t="s">
        <v>43</v>
      </c>
      <c r="C19" s="10"/>
      <c r="D19" s="10"/>
      <c r="E19" s="10"/>
      <c r="F19" s="10"/>
      <c r="G19" s="10"/>
      <c r="H19" s="10"/>
      <c r="I19" s="10"/>
      <c r="J19" s="10"/>
      <c r="K19" s="10"/>
      <c r="N19" s="1" t="s">
        <v>63</v>
      </c>
    </row>
    <row r="20" spans="1:30">
      <c r="A20" s="10" t="s">
        <v>11</v>
      </c>
      <c r="B20" s="62">
        <f>'計算用(風力)'!B20</f>
        <v>0.23390030317571309</v>
      </c>
      <c r="C20" s="62">
        <f>'計算用(風力)'!C20</f>
        <v>0.33234806147102963</v>
      </c>
      <c r="D20" s="62">
        <f>'計算用(風力)'!D20</f>
        <v>0.37087000599670655</v>
      </c>
      <c r="E20" s="62">
        <f>'計算用(風力)'!E20</f>
        <v>0.2769694879978124</v>
      </c>
      <c r="F20" s="62">
        <f>'計算用(風力)'!F20</f>
        <v>0.17611513355700983</v>
      </c>
      <c r="G20" s="62">
        <f>'計算用(風力)'!G20</f>
        <v>0.2788377039823684</v>
      </c>
      <c r="H20" s="62">
        <f>'計算用(風力)'!H20</f>
        <v>0.15929654688710571</v>
      </c>
      <c r="I20" s="62">
        <f>'計算用(風力)'!I20</f>
        <v>0.28195982956810423</v>
      </c>
      <c r="J20" s="62">
        <f>'計算用(風力)'!J20</f>
        <v>0.17221236761345035</v>
      </c>
      <c r="N20" s="62">
        <f>HLOOKUP('記載例(風力)'!$E$13,$B$2:$J$31,ROW()-1,0)</f>
        <v>0.33234806147102963</v>
      </c>
    </row>
    <row r="21" spans="1:30">
      <c r="A21" s="10" t="s">
        <v>12</v>
      </c>
      <c r="B21" s="62">
        <f>'計算用(風力)'!B21</f>
        <v>0.15452303931108011</v>
      </c>
      <c r="C21" s="62">
        <f>'計算用(風力)'!C21</f>
        <v>0.14818647971366336</v>
      </c>
      <c r="D21" s="62">
        <f>'計算用(風力)'!D21</f>
        <v>9.7840620087609395E-2</v>
      </c>
      <c r="E21" s="62">
        <f>'計算用(風力)'!E21</f>
        <v>0.10844634796029326</v>
      </c>
      <c r="F21" s="62">
        <f>'計算用(風力)'!F21</f>
        <v>7.2911420091216567E-2</v>
      </c>
      <c r="G21" s="62">
        <f>'計算用(風力)'!G21</f>
        <v>0.24031986003909567</v>
      </c>
      <c r="H21" s="62">
        <f>'計算用(風力)'!H21</f>
        <v>0.10834770651343986</v>
      </c>
      <c r="I21" s="62">
        <f>'計算用(風力)'!I21</f>
        <v>0.12208398071593682</v>
      </c>
      <c r="J21" s="62">
        <f>'計算用(風力)'!J21</f>
        <v>9.3006776411315106E-2</v>
      </c>
      <c r="N21" s="62">
        <f>HLOOKUP('記載例(風力)'!$E$13,$B$2:$J$31,ROW()-1,0)</f>
        <v>0.14818647971366336</v>
      </c>
    </row>
    <row r="22" spans="1:30">
      <c r="A22" s="10" t="s">
        <v>13</v>
      </c>
      <c r="B22" s="62">
        <f>'計算用(風力)'!B22</f>
        <v>0.1448912611331947</v>
      </c>
      <c r="C22" s="62">
        <f>'計算用(風力)'!C22</f>
        <v>0.12070515917053996</v>
      </c>
      <c r="D22" s="62">
        <f>'計算用(風力)'!D22</f>
        <v>0.11136748930324371</v>
      </c>
      <c r="E22" s="62">
        <f>'計算用(風力)'!E22</f>
        <v>0.11978343861844154</v>
      </c>
      <c r="F22" s="62">
        <f>'計算用(風力)'!F22</f>
        <v>5.9037337529954007E-2</v>
      </c>
      <c r="G22" s="62">
        <f>'計算用(風力)'!G22</f>
        <v>0.18363914266293463</v>
      </c>
      <c r="H22" s="62">
        <f>'計算用(風力)'!H22</f>
        <v>0.10432845717596223</v>
      </c>
      <c r="I22" s="62">
        <f>'計算用(風力)'!I22</f>
        <v>0.18460552023253579</v>
      </c>
      <c r="J22" s="62">
        <f>'計算用(風力)'!J22</f>
        <v>0.11551031316048338</v>
      </c>
      <c r="N22" s="62">
        <f>HLOOKUP('記載例(風力)'!$E$13,$B$2:$J$31,ROW()-1,0)</f>
        <v>0.12070515917053996</v>
      </c>
    </row>
    <row r="23" spans="1:30">
      <c r="A23" s="10" t="s">
        <v>14</v>
      </c>
      <c r="B23" s="62">
        <f>'計算用(風力)'!B23</f>
        <v>0.11457184306308114</v>
      </c>
      <c r="C23" s="62">
        <f>'計算用(風力)'!C23</f>
        <v>9.2748648243756809E-2</v>
      </c>
      <c r="D23" s="62">
        <f>'計算用(風力)'!D23</f>
        <v>0.15250301012233167</v>
      </c>
      <c r="E23" s="62">
        <f>'計算用(風力)'!E23</f>
        <v>0.12891565797077953</v>
      </c>
      <c r="F23" s="62">
        <f>'計算用(風力)'!F23</f>
        <v>8.4901254431889867E-2</v>
      </c>
      <c r="G23" s="62">
        <f>'計算用(風力)'!G23</f>
        <v>8.3583233637755647E-2</v>
      </c>
      <c r="H23" s="62">
        <f>'計算用(風力)'!H23</f>
        <v>7.9256944554527434E-2</v>
      </c>
      <c r="I23" s="62">
        <f>'計算用(風力)'!I23</f>
        <v>9.1763719387848525E-2</v>
      </c>
      <c r="J23" s="62">
        <f>'計算用(風力)'!J23</f>
        <v>5.0491326274954118E-2</v>
      </c>
      <c r="N23" s="62">
        <f>HLOOKUP('記載例(風力)'!$E$13,$B$2:$J$31,ROW()-1,0)</f>
        <v>9.2748648243756809E-2</v>
      </c>
    </row>
    <row r="24" spans="1:30">
      <c r="A24" s="10" t="s">
        <v>15</v>
      </c>
      <c r="B24" s="62">
        <f>'計算用(風力)'!B24</f>
        <v>9.3941850327434018E-2</v>
      </c>
      <c r="C24" s="62">
        <f>'計算用(風力)'!C24</f>
        <v>0.12066271566855796</v>
      </c>
      <c r="D24" s="62">
        <f>'計算用(風力)'!D24</f>
        <v>6.7250759434209093E-2</v>
      </c>
      <c r="E24" s="62">
        <f>'計算用(風力)'!E24</f>
        <v>0.12379321434735335</v>
      </c>
      <c r="F24" s="62">
        <f>'計算用(風力)'!F24</f>
        <v>8.3107110146816307E-2</v>
      </c>
      <c r="G24" s="62">
        <f>'計算用(風力)'!G24</f>
        <v>0.11658460157169505</v>
      </c>
      <c r="H24" s="62">
        <f>'計算用(風力)'!H24</f>
        <v>9.5633752146134246E-2</v>
      </c>
      <c r="I24" s="62">
        <f>'計算用(風力)'!I24</f>
        <v>0.12728494192132719</v>
      </c>
      <c r="J24" s="62">
        <f>'計算用(風力)'!J24</f>
        <v>7.3368721961266967E-2</v>
      </c>
      <c r="N24" s="62">
        <f>HLOOKUP('記載例(風力)'!$E$13,$B$2:$J$31,ROW()-1,0)</f>
        <v>0.12066271566855796</v>
      </c>
    </row>
    <row r="25" spans="1:30">
      <c r="A25" s="10" t="s">
        <v>16</v>
      </c>
      <c r="B25" s="62">
        <f>'計算用(風力)'!B25</f>
        <v>0.1344781814906521</v>
      </c>
      <c r="C25" s="62">
        <f>'計算用(風力)'!C25</f>
        <v>0.14799153236641405</v>
      </c>
      <c r="D25" s="62">
        <f>'計算用(風力)'!D25</f>
        <v>0.17388643528703357</v>
      </c>
      <c r="E25" s="62">
        <f>'計算用(風力)'!E25</f>
        <v>0.11745936667370642</v>
      </c>
      <c r="F25" s="62">
        <f>'計算用(風力)'!F25</f>
        <v>9.9281863164071379E-2</v>
      </c>
      <c r="G25" s="62">
        <f>'計算用(風力)'!G25</f>
        <v>0.13680570055763261</v>
      </c>
      <c r="H25" s="62">
        <f>'計算用(風力)'!H25</f>
        <v>9.793949422796086E-2</v>
      </c>
      <c r="I25" s="62">
        <f>'計算用(風力)'!I25</f>
        <v>0.16222548133215603</v>
      </c>
      <c r="J25" s="62">
        <f>'計算用(風力)'!J25</f>
        <v>7.1714188052657224E-2</v>
      </c>
      <c r="N25" s="62">
        <f>HLOOKUP('記載例(風力)'!$E$13,$B$2:$J$31,ROW()-1,0)</f>
        <v>0.14799153236641405</v>
      </c>
    </row>
    <row r="26" spans="1:30">
      <c r="A26" s="10" t="s">
        <v>17</v>
      </c>
      <c r="B26" s="62">
        <f>'計算用(風力)'!B26</f>
        <v>0.16295646133319416</v>
      </c>
      <c r="C26" s="62">
        <f>'計算用(風力)'!C26</f>
        <v>0.21245033193928675</v>
      </c>
      <c r="D26" s="62">
        <f>'計算用(風力)'!D26</f>
        <v>0.24716829659489403</v>
      </c>
      <c r="E26" s="62">
        <f>'計算用(風力)'!E26</f>
        <v>0.17038186458303167</v>
      </c>
      <c r="F26" s="62">
        <f>'計算用(風力)'!F26</f>
        <v>0.13698330944290632</v>
      </c>
      <c r="G26" s="62">
        <f>'計算用(風力)'!G26</f>
        <v>0.15607169085804432</v>
      </c>
      <c r="H26" s="62">
        <f>'計算用(風力)'!H26</f>
        <v>0.13411891626557609</v>
      </c>
      <c r="I26" s="62">
        <f>'計算用(風力)'!I26</f>
        <v>0.20362469786077902</v>
      </c>
      <c r="J26" s="62">
        <f>'計算用(風力)'!J26</f>
        <v>0.1190738726841125</v>
      </c>
      <c r="N26" s="62">
        <f>HLOOKUP('記載例(風力)'!$E$13,$B$2:$J$31,ROW()-1,0)</f>
        <v>0.21245033193928675</v>
      </c>
    </row>
    <row r="27" spans="1:30">
      <c r="A27" s="10" t="s">
        <v>18</v>
      </c>
      <c r="B27" s="62">
        <f>'計算用(風力)'!B27</f>
        <v>0.24860626384559625</v>
      </c>
      <c r="C27" s="62">
        <f>'計算用(風力)'!C27</f>
        <v>0.30303207162603107</v>
      </c>
      <c r="D27" s="62">
        <f>'計算用(風力)'!D27</f>
        <v>0.16940394626535951</v>
      </c>
      <c r="E27" s="62">
        <f>'計算用(風力)'!E27</f>
        <v>0.27970743156586264</v>
      </c>
      <c r="F27" s="62">
        <f>'計算用(風力)'!F27</f>
        <v>0.26361085241621829</v>
      </c>
      <c r="G27" s="62">
        <f>'計算用(風力)'!G27</f>
        <v>0.27977513333957266</v>
      </c>
      <c r="H27" s="62">
        <f>'計算用(風力)'!H27</f>
        <v>0.19305063225089072</v>
      </c>
      <c r="I27" s="62">
        <f>'計算用(風力)'!I27</f>
        <v>0.34924225352251742</v>
      </c>
      <c r="J27" s="62">
        <f>'計算用(風力)'!J27</f>
        <v>0.17361128438022849</v>
      </c>
      <c r="N27" s="62">
        <f>HLOOKUP('記載例(風力)'!$E$13,$B$2:$J$31,ROW()-1,0)</f>
        <v>0.30303207162603107</v>
      </c>
    </row>
    <row r="28" spans="1:30">
      <c r="A28" s="10" t="s">
        <v>19</v>
      </c>
      <c r="B28" s="62">
        <f>'計算用(風力)'!B28</f>
        <v>0.28294371359616965</v>
      </c>
      <c r="C28" s="62">
        <f>'計算用(風力)'!C28</f>
        <v>0.49605556267396672</v>
      </c>
      <c r="D28" s="62">
        <f>'計算用(風力)'!D28</f>
        <v>0.22535590650409218</v>
      </c>
      <c r="E28" s="62">
        <f>'計算用(風力)'!E28</f>
        <v>0.26893408519124834</v>
      </c>
      <c r="F28" s="62">
        <f>'計算用(風力)'!F28</f>
        <v>0.25837496731601656</v>
      </c>
      <c r="G28" s="62">
        <f>'計算用(風力)'!G28</f>
        <v>0.28492704158893256</v>
      </c>
      <c r="H28" s="62">
        <f>'計算用(風力)'!H28</f>
        <v>0.25030916211438908</v>
      </c>
      <c r="I28" s="62">
        <f>'計算用(風力)'!I28</f>
        <v>0.31668698256789479</v>
      </c>
      <c r="J28" s="62">
        <f>'計算用(風力)'!J28</f>
        <v>0.24588964225957743</v>
      </c>
      <c r="N28" s="62">
        <f>HLOOKUP('記載例(風力)'!$E$13,$B$2:$J$31,ROW()-1,0)</f>
        <v>0.49605556267396672</v>
      </c>
    </row>
    <row r="29" spans="1:30">
      <c r="A29" s="10" t="s">
        <v>20</v>
      </c>
      <c r="B29" s="62">
        <f>'計算用(風力)'!B29</f>
        <v>0.19777256069565796</v>
      </c>
      <c r="C29" s="62">
        <f>'計算用(風力)'!C29</f>
        <v>0.45286722089815279</v>
      </c>
      <c r="D29" s="62">
        <f>'計算用(風力)'!D29</f>
        <v>0.22399923533666591</v>
      </c>
      <c r="E29" s="62">
        <f>'計算用(風力)'!E29</f>
        <v>0.3475669108548563</v>
      </c>
      <c r="F29" s="62">
        <f>'計算用(風力)'!F29</f>
        <v>0.23414968855244378</v>
      </c>
      <c r="G29" s="62">
        <f>'計算用(風力)'!G29</f>
        <v>0.3426581181815378</v>
      </c>
      <c r="H29" s="62">
        <f>'計算用(風力)'!H29</f>
        <v>0.25544755871070512</v>
      </c>
      <c r="I29" s="62">
        <f>'計算用(風力)'!I29</f>
        <v>0.41818901497636846</v>
      </c>
      <c r="J29" s="62">
        <f>'計算用(風力)'!J29</f>
        <v>0.204361392263569</v>
      </c>
      <c r="N29" s="62">
        <f>HLOOKUP('記載例(風力)'!$E$13,$B$2:$J$31,ROW()-1,0)</f>
        <v>0.45286722089815279</v>
      </c>
    </row>
    <row r="30" spans="1:30">
      <c r="A30" s="10" t="s">
        <v>21</v>
      </c>
      <c r="B30" s="62">
        <f>'計算用(風力)'!B30</f>
        <v>0.26087481090935188</v>
      </c>
      <c r="C30" s="62">
        <f>'計算用(風力)'!C30</f>
        <v>0.5218161391483116</v>
      </c>
      <c r="D30" s="62">
        <f>'計算用(風力)'!D30</f>
        <v>0.2645010026825112</v>
      </c>
      <c r="E30" s="62">
        <f>'計算用(風力)'!E30</f>
        <v>0.42945921257247888</v>
      </c>
      <c r="F30" s="62">
        <f>'計算用(風力)'!F30</f>
        <v>0.26379618164954455</v>
      </c>
      <c r="G30" s="62">
        <f>'計算用(風力)'!G30</f>
        <v>0.38843696582814075</v>
      </c>
      <c r="H30" s="62">
        <f>'計算用(風力)'!H30</f>
        <v>0.26151408961756289</v>
      </c>
      <c r="I30" s="62">
        <f>'計算用(風力)'!I30</f>
        <v>0.44022226957686561</v>
      </c>
      <c r="J30" s="62">
        <f>'計算用(風力)'!J30</f>
        <v>0.238780402107374</v>
      </c>
      <c r="N30" s="62">
        <f>HLOOKUP('記載例(風力)'!$E$13,$B$2:$J$31,ROW()-1,0)</f>
        <v>0.5218161391483116</v>
      </c>
      <c r="Q30" s="1" t="s">
        <v>78</v>
      </c>
    </row>
    <row r="31" spans="1:30">
      <c r="A31" s="10" t="s">
        <v>22</v>
      </c>
      <c r="B31" s="62">
        <f>'計算用(風力)'!B31</f>
        <v>0.21112649826260071</v>
      </c>
      <c r="C31" s="62">
        <f>'計算用(風力)'!C31</f>
        <v>0.3574490397935482</v>
      </c>
      <c r="D31" s="62">
        <f>'計算用(風力)'!D31</f>
        <v>0.30151015428671279</v>
      </c>
      <c r="E31" s="62">
        <f>'計算用(風力)'!E31</f>
        <v>0.4215628986576731</v>
      </c>
      <c r="F31" s="62">
        <f>'計算用(風力)'!F31</f>
        <v>0.23525431256275378</v>
      </c>
      <c r="G31" s="62">
        <f>'計算用(風力)'!G31</f>
        <v>0.307491059495832</v>
      </c>
      <c r="H31" s="62">
        <f>'計算用(風力)'!H31</f>
        <v>0.2603271837608146</v>
      </c>
      <c r="I31" s="62">
        <f>'計算用(風力)'!I31</f>
        <v>0.42699510365339816</v>
      </c>
      <c r="J31" s="62">
        <f>'計算用(風力)'!J31</f>
        <v>0.22196375553678097</v>
      </c>
      <c r="N31" s="62">
        <f>HLOOKUP('記載例(風力)'!$E$13,$B$2:$J$31,ROW()-1,0)</f>
        <v>0.3574490397935482</v>
      </c>
      <c r="Z31" s="10" t="s">
        <v>35</v>
      </c>
    </row>
    <row r="32" spans="1:30">
      <c r="A32" s="10"/>
      <c r="B32" s="10"/>
      <c r="C32" s="10"/>
      <c r="D32" s="10"/>
      <c r="E32" s="10"/>
      <c r="F32" s="10"/>
      <c r="G32" s="10"/>
      <c r="H32" s="10"/>
      <c r="I32" s="10"/>
      <c r="J32" s="10"/>
      <c r="N32" s="1" t="s">
        <v>56</v>
      </c>
      <c r="Q32" s="10"/>
      <c r="R32" s="11" t="s">
        <v>26</v>
      </c>
      <c r="S32" s="11" t="s">
        <v>27</v>
      </c>
      <c r="T32" s="11" t="s">
        <v>28</v>
      </c>
      <c r="U32" s="11" t="s">
        <v>29</v>
      </c>
      <c r="V32" s="11" t="s">
        <v>30</v>
      </c>
      <c r="W32" s="11" t="s">
        <v>31</v>
      </c>
      <c r="X32" s="11" t="s">
        <v>32</v>
      </c>
      <c r="Y32" s="11" t="s">
        <v>33</v>
      </c>
      <c r="Z32" s="11" t="s">
        <v>34</v>
      </c>
      <c r="AD32" s="1" t="s">
        <v>63</v>
      </c>
    </row>
    <row r="33" spans="1:30">
      <c r="A33" s="10"/>
      <c r="B33" s="18" t="s">
        <v>45</v>
      </c>
      <c r="C33" s="10"/>
      <c r="D33" s="10"/>
      <c r="E33" s="10"/>
      <c r="F33" s="10"/>
      <c r="G33" s="10"/>
      <c r="H33" s="10"/>
      <c r="I33" s="10"/>
      <c r="J33" s="10"/>
      <c r="K33" s="22" t="s">
        <v>36</v>
      </c>
      <c r="L33" s="22" t="s">
        <v>46</v>
      </c>
      <c r="N33" s="22" t="s">
        <v>36</v>
      </c>
      <c r="Q33" s="10"/>
      <c r="R33" s="18" t="s">
        <v>45</v>
      </c>
      <c r="S33" s="10"/>
      <c r="T33" s="10"/>
      <c r="U33" s="10"/>
      <c r="V33" s="10"/>
      <c r="W33" s="10"/>
      <c r="X33" s="10"/>
      <c r="Y33" s="10"/>
      <c r="Z33" s="10"/>
      <c r="AA33" s="22" t="s">
        <v>36</v>
      </c>
      <c r="AB33" s="22" t="s">
        <v>46</v>
      </c>
      <c r="AD33" s="22" t="s">
        <v>36</v>
      </c>
    </row>
    <row r="34" spans="1:30">
      <c r="A34" s="10" t="s">
        <v>11</v>
      </c>
      <c r="B34" s="53">
        <f>IF('記載例(風力)'!$E$13=B$2,B20*'記載例(風力)'!$E$15/1000,0)</f>
        <v>0</v>
      </c>
      <c r="C34" s="53">
        <f>IF('記載例(風力)'!$E$13=C$2,C20*'記載例(風力)'!$E$15/1000,0)</f>
        <v>3.3234806147102964</v>
      </c>
      <c r="D34" s="53">
        <f>IF('記載例(風力)'!$E$13=D$2,D20*'記載例(風力)'!$E$15/1000,0)</f>
        <v>0</v>
      </c>
      <c r="E34" s="53">
        <f>IF('記載例(風力)'!$E$13=E$2,E20*'記載例(風力)'!$E$15/1000,0)</f>
        <v>0</v>
      </c>
      <c r="F34" s="53">
        <f>IF('記載例(風力)'!$E$13=F$2,F20*'記載例(風力)'!$E$15/1000,0)</f>
        <v>0</v>
      </c>
      <c r="G34" s="53">
        <f>IF('記載例(風力)'!$E$13=G$2,G20*'記載例(風力)'!$E$15/1000,0)</f>
        <v>0</v>
      </c>
      <c r="H34" s="53">
        <f>IF('記載例(風力)'!$E$13=H$2,H20*'記載例(風力)'!$E$15/1000,0)</f>
        <v>0</v>
      </c>
      <c r="I34" s="53">
        <f>IF('記載例(風力)'!$E$13=I$2,I20*'記載例(風力)'!$E$15/1000,0)</f>
        <v>0</v>
      </c>
      <c r="J34" s="54">
        <f>IF('記載例(風力)'!$E$13=J$2,J20*'記載例(風力)'!$E$15/1000,0)</f>
        <v>0</v>
      </c>
      <c r="K34" s="55">
        <f>SUM(B34:J34)</f>
        <v>3.3234806147102964</v>
      </c>
      <c r="L34" s="56">
        <f>MIN($K$34:$K$45)</f>
        <v>0.92748648243756804</v>
      </c>
      <c r="N34" s="61">
        <f t="shared" ref="N34:N45" si="0">K34*1000</f>
        <v>3323.4806147102963</v>
      </c>
      <c r="Q34" s="10" t="s">
        <v>11</v>
      </c>
      <c r="R34" s="53">
        <f>IF('記載例(風力)'!$E$13=B$2,B20*'記載例(風力)'!$E$23/1000,0)</f>
        <v>0</v>
      </c>
      <c r="S34" s="53">
        <f>IF('記載例(風力)'!$E$13=C$2,C20*'記載例(風力)'!$E$23/1000,0)</f>
        <v>0.33234806147102963</v>
      </c>
      <c r="T34" s="53">
        <f>IF('記載例(風力)'!$E$13=D$2,D20*'記載例(風力)'!$E$23/1000,0)</f>
        <v>0</v>
      </c>
      <c r="U34" s="53">
        <f>IF('記載例(風力)'!$E$13=E$2,E20*'記載例(風力)'!$E$23/1000,0)</f>
        <v>0</v>
      </c>
      <c r="V34" s="53">
        <f>IF('記載例(風力)'!$E$13=F$2,F20*'記載例(風力)'!$E$23/1000,0)</f>
        <v>0</v>
      </c>
      <c r="W34" s="53">
        <f>IF('記載例(風力)'!$E$13=G$2,G20*'記載例(風力)'!$E$23/1000,0)</f>
        <v>0</v>
      </c>
      <c r="X34" s="53">
        <f>IF('記載例(風力)'!$E$13=H$2,H20*'記載例(風力)'!$E$23/1000,0)</f>
        <v>0</v>
      </c>
      <c r="Y34" s="53">
        <f>IF('記載例(風力)'!$E$13=I$2,I20*'記載例(風力)'!$E$23/1000,0)</f>
        <v>0</v>
      </c>
      <c r="Z34" s="54">
        <f>IF('記載例(風力)'!$E$13=J$2,J20*'記載例(風力)'!$E$23/1000,0)</f>
        <v>0</v>
      </c>
      <c r="AA34" s="55">
        <f>SUM(R34:Z34)</f>
        <v>0.33234806147102963</v>
      </c>
      <c r="AB34" s="56">
        <f>MIN($AA$34:$AA$45)</f>
        <v>9.2748648243756809E-2</v>
      </c>
      <c r="AD34" s="61">
        <f>AA34*1000</f>
        <v>332.34806147102961</v>
      </c>
    </row>
    <row r="35" spans="1:30">
      <c r="A35" s="10" t="s">
        <v>12</v>
      </c>
      <c r="B35" s="53">
        <f>IF('記載例(風力)'!$E$13=B$2,B21*'記載例(風力)'!$E$15/1000,0)</f>
        <v>0</v>
      </c>
      <c r="C35" s="53">
        <f>IF('記載例(風力)'!$E$13=C$2,C21*'記載例(風力)'!$E$15/1000,0)</f>
        <v>1.4818647971366337</v>
      </c>
      <c r="D35" s="53">
        <f>IF('記載例(風力)'!$E$13=D$2,D21*'記載例(風力)'!$E$15/1000,0)</f>
        <v>0</v>
      </c>
      <c r="E35" s="53">
        <f>IF('記載例(風力)'!$E$13=E$2,E21*'記載例(風力)'!$E$15/1000,0)</f>
        <v>0</v>
      </c>
      <c r="F35" s="53">
        <f>IF('記載例(風力)'!$E$13=F$2,F21*'記載例(風力)'!$E$15/1000,0)</f>
        <v>0</v>
      </c>
      <c r="G35" s="53">
        <f>IF('記載例(風力)'!$E$13=G$2,G21*'記載例(風力)'!$E$15/1000,0)</f>
        <v>0</v>
      </c>
      <c r="H35" s="53">
        <f>IF('記載例(風力)'!$E$13=H$2,H21*'記載例(風力)'!$E$15/1000,0)</f>
        <v>0</v>
      </c>
      <c r="I35" s="53">
        <f>IF('記載例(風力)'!$E$13=I$2,I21*'記載例(風力)'!$E$15/1000,0)</f>
        <v>0</v>
      </c>
      <c r="J35" s="54">
        <f>IF('記載例(風力)'!$E$13=J$2,J21*'記載例(風力)'!$E$15/1000,0)</f>
        <v>0</v>
      </c>
      <c r="K35" s="55">
        <f t="shared" ref="K35:K45" si="1">SUM(B35:J35)</f>
        <v>1.4818647971366337</v>
      </c>
      <c r="L35" s="56">
        <f t="shared" ref="L35:L45" si="2">MIN($K$34:$K$45)</f>
        <v>0.92748648243756804</v>
      </c>
      <c r="N35" s="61">
        <f t="shared" si="0"/>
        <v>1481.8647971366336</v>
      </c>
      <c r="Q35" s="10" t="s">
        <v>12</v>
      </c>
      <c r="R35" s="53">
        <f>IF('記載例(風力)'!$E$13=B$2,B21*'記載例(風力)'!$F$23/1000,0)</f>
        <v>0</v>
      </c>
      <c r="S35" s="53">
        <f>IF('記載例(風力)'!$E$13=C$2,C21*'記載例(風力)'!$F$23/1000,0)</f>
        <v>0.14818647971366336</v>
      </c>
      <c r="T35" s="53">
        <f>IF('記載例(風力)'!$E$13=D$2,D21*'記載例(風力)'!$F$23/1000,0)</f>
        <v>0</v>
      </c>
      <c r="U35" s="53">
        <f>IF('記載例(風力)'!$E$13=E$2,E21*'記載例(風力)'!$F$23/1000,0)</f>
        <v>0</v>
      </c>
      <c r="V35" s="53">
        <f>IF('記載例(風力)'!$E$13=F$2,F21*'記載例(風力)'!$F$23/1000,0)</f>
        <v>0</v>
      </c>
      <c r="W35" s="53">
        <f>IF('記載例(風力)'!$E$13=G$2,G21*'記載例(風力)'!$F$23/1000,0)</f>
        <v>0</v>
      </c>
      <c r="X35" s="53">
        <f>IF('記載例(風力)'!$E$13=H$2,H21*'記載例(風力)'!$F$23/1000,0)</f>
        <v>0</v>
      </c>
      <c r="Y35" s="53">
        <f>IF('記載例(風力)'!$E$13=I$2,I21*'記載例(風力)'!$F$23/1000,0)</f>
        <v>0</v>
      </c>
      <c r="Z35" s="54">
        <f>IF('記載例(風力)'!$E$13=J$2,J21*'記載例(風力)'!$F$23/1000,0)</f>
        <v>0</v>
      </c>
      <c r="AA35" s="55">
        <f t="shared" ref="AA35:AA44" si="3">SUM(R35:Z35)</f>
        <v>0.14818647971366336</v>
      </c>
      <c r="AB35" s="56">
        <f t="shared" ref="AB35:AB45" si="4">MIN($AA$34:$AA$45)</f>
        <v>9.2748648243756809E-2</v>
      </c>
      <c r="AD35" s="61">
        <f>AA35*1000</f>
        <v>148.18647971366337</v>
      </c>
    </row>
    <row r="36" spans="1:30">
      <c r="A36" s="10" t="s">
        <v>13</v>
      </c>
      <c r="B36" s="53">
        <f>IF('記載例(風力)'!$E$13=B$2,B22*'記載例(風力)'!$E$15/1000,0)</f>
        <v>0</v>
      </c>
      <c r="C36" s="53">
        <f>IF('記載例(風力)'!$E$13=C$2,C22*'記載例(風力)'!$E$15/1000,0)</f>
        <v>1.2070515917053997</v>
      </c>
      <c r="D36" s="53">
        <f>IF('記載例(風力)'!$E$13=D$2,D22*'記載例(風力)'!$E$15/1000,0)</f>
        <v>0</v>
      </c>
      <c r="E36" s="53">
        <f>IF('記載例(風力)'!$E$13=E$2,E22*'記載例(風力)'!$E$15/1000,0)</f>
        <v>0</v>
      </c>
      <c r="F36" s="53">
        <f>IF('記載例(風力)'!$E$13=F$2,F22*'記載例(風力)'!$E$15/1000,0)</f>
        <v>0</v>
      </c>
      <c r="G36" s="53">
        <f>IF('記載例(風力)'!$E$13=G$2,G22*'記載例(風力)'!$E$15/1000,0)</f>
        <v>0</v>
      </c>
      <c r="H36" s="53">
        <f>IF('記載例(風力)'!$E$13=H$2,H22*'記載例(風力)'!$E$15/1000,0)</f>
        <v>0</v>
      </c>
      <c r="I36" s="53">
        <f>IF('記載例(風力)'!$E$13=I$2,I22*'記載例(風力)'!$E$15/1000,0)</f>
        <v>0</v>
      </c>
      <c r="J36" s="54">
        <f>IF('記載例(風力)'!$E$13=J$2,J22*'記載例(風力)'!$E$15/1000,0)</f>
        <v>0</v>
      </c>
      <c r="K36" s="55">
        <f t="shared" si="1"/>
        <v>1.2070515917053997</v>
      </c>
      <c r="L36" s="56">
        <f t="shared" si="2"/>
        <v>0.92748648243756804</v>
      </c>
      <c r="N36" s="61">
        <f t="shared" si="0"/>
        <v>1207.0515917053997</v>
      </c>
      <c r="Q36" s="10" t="s">
        <v>13</v>
      </c>
      <c r="R36" s="53">
        <f>IF('記載例(風力)'!$E$13=B$2,B22*'記載例(風力)'!$G$23/1000,0)</f>
        <v>0</v>
      </c>
      <c r="S36" s="53">
        <f>IF('記載例(風力)'!$E$13=C$2,C22*'記載例(風力)'!$G$23/1000,0)</f>
        <v>0.12070515917053996</v>
      </c>
      <c r="T36" s="53">
        <f>IF('記載例(風力)'!$E$13=D$2,D22*'記載例(風力)'!$G$23/1000,0)</f>
        <v>0</v>
      </c>
      <c r="U36" s="53">
        <f>IF('記載例(風力)'!$E$13=E$2,E22*'記載例(風力)'!$G$23/1000,0)</f>
        <v>0</v>
      </c>
      <c r="V36" s="53">
        <f>IF('記載例(風力)'!$E$13=F$2,F22*'記載例(風力)'!$G$23/1000,0)</f>
        <v>0</v>
      </c>
      <c r="W36" s="53">
        <f>IF('記載例(風力)'!$E$13=G$2,G22*'記載例(風力)'!$G$23/1000,0)</f>
        <v>0</v>
      </c>
      <c r="X36" s="53">
        <f>IF('記載例(風力)'!$E$13=H$2,H22*'記載例(風力)'!$G$23/1000,0)</f>
        <v>0</v>
      </c>
      <c r="Y36" s="53">
        <f>IF('記載例(風力)'!$E$13=I$2,I22*'記載例(風力)'!$G$23/1000,0)</f>
        <v>0</v>
      </c>
      <c r="Z36" s="54">
        <f>IF('記載例(風力)'!$E$13=J$2,J22*'記載例(風力)'!$G$23/1000,0)</f>
        <v>0</v>
      </c>
      <c r="AA36" s="55">
        <f t="shared" si="3"/>
        <v>0.12070515917053996</v>
      </c>
      <c r="AB36" s="56">
        <f t="shared" si="4"/>
        <v>9.2748648243756809E-2</v>
      </c>
      <c r="AD36" s="61">
        <f t="shared" ref="AD36:AD45" si="5">AA36*1000</f>
        <v>120.70515917053996</v>
      </c>
    </row>
    <row r="37" spans="1:30">
      <c r="A37" s="10" t="s">
        <v>14</v>
      </c>
      <c r="B37" s="53">
        <f>IF('記載例(風力)'!$E$13=B$2,B23*'記載例(風力)'!$E$15/1000,0)</f>
        <v>0</v>
      </c>
      <c r="C37" s="53">
        <f>IF('記載例(風力)'!$E$13=C$2,C23*'記載例(風力)'!$E$15/1000,0)</f>
        <v>0.92748648243756804</v>
      </c>
      <c r="D37" s="53">
        <f>IF('記載例(風力)'!$E$13=D$2,D23*'記載例(風力)'!$E$15/1000,0)</f>
        <v>0</v>
      </c>
      <c r="E37" s="53">
        <f>IF('記載例(風力)'!$E$13=E$2,E23*'記載例(風力)'!$E$15/1000,0)</f>
        <v>0</v>
      </c>
      <c r="F37" s="53">
        <f>IF('記載例(風力)'!$E$13=F$2,F23*'記載例(風力)'!$E$15/1000,0)</f>
        <v>0</v>
      </c>
      <c r="G37" s="53">
        <f>IF('記載例(風力)'!$E$13=G$2,G23*'記載例(風力)'!$E$15/1000,0)</f>
        <v>0</v>
      </c>
      <c r="H37" s="53">
        <f>IF('記載例(風力)'!$E$13=H$2,H23*'記載例(風力)'!$E$15/1000,0)</f>
        <v>0</v>
      </c>
      <c r="I37" s="53">
        <f>IF('記載例(風力)'!$E$13=I$2,I23*'記載例(風力)'!$E$15/1000,0)</f>
        <v>0</v>
      </c>
      <c r="J37" s="54">
        <f>IF('記載例(風力)'!$E$13=J$2,J23*'記載例(風力)'!$E$15/1000,0)</f>
        <v>0</v>
      </c>
      <c r="K37" s="55">
        <f t="shared" si="1"/>
        <v>0.92748648243756804</v>
      </c>
      <c r="L37" s="56">
        <f t="shared" si="2"/>
        <v>0.92748648243756804</v>
      </c>
      <c r="N37" s="61">
        <f t="shared" si="0"/>
        <v>927.48648243756804</v>
      </c>
      <c r="Q37" s="10" t="s">
        <v>14</v>
      </c>
      <c r="R37" s="53">
        <f>IF('記載例(風力)'!$E$13=B$2,B23*'記載例(風力)'!$H$23/1000,0)</f>
        <v>0</v>
      </c>
      <c r="S37" s="53">
        <f>IF('記載例(風力)'!$E$13=C$2,C23*'記載例(風力)'!$H$23/1000,0)</f>
        <v>9.2748648243756809E-2</v>
      </c>
      <c r="T37" s="53">
        <f>IF('記載例(風力)'!$E$13=D$2,D23*'記載例(風力)'!$H$23/1000,0)</f>
        <v>0</v>
      </c>
      <c r="U37" s="53">
        <f>IF('記載例(風力)'!$E$13=E$2,E23*'記載例(風力)'!$H$23/1000,0)</f>
        <v>0</v>
      </c>
      <c r="V37" s="53">
        <f>IF('記載例(風力)'!$E$13=F$2,F23*'記載例(風力)'!$H$23/1000,0)</f>
        <v>0</v>
      </c>
      <c r="W37" s="53">
        <f>IF('記載例(風力)'!$E$13=G$2,G23*'記載例(風力)'!$H$23/1000,0)</f>
        <v>0</v>
      </c>
      <c r="X37" s="53">
        <f>IF('記載例(風力)'!$E$13=H$2,H23*'記載例(風力)'!$H$23/1000,0)</f>
        <v>0</v>
      </c>
      <c r="Y37" s="53">
        <f>IF('記載例(風力)'!$E$13=I$2,I23*'記載例(風力)'!$H$23/1000,0)</f>
        <v>0</v>
      </c>
      <c r="Z37" s="54">
        <f>IF('記載例(風力)'!$E$13=J$2,J23*'記載例(風力)'!$H$23/1000,0)</f>
        <v>0</v>
      </c>
      <c r="AA37" s="55">
        <f t="shared" si="3"/>
        <v>9.2748648243756809E-2</v>
      </c>
      <c r="AB37" s="56">
        <f t="shared" si="4"/>
        <v>9.2748648243756809E-2</v>
      </c>
      <c r="AD37" s="61">
        <f t="shared" si="5"/>
        <v>92.748648243756804</v>
      </c>
    </row>
    <row r="38" spans="1:30">
      <c r="A38" s="10" t="s">
        <v>15</v>
      </c>
      <c r="B38" s="53">
        <f>IF('記載例(風力)'!$E$13=B$2,B24*'記載例(風力)'!$E$15/1000,0)</f>
        <v>0</v>
      </c>
      <c r="C38" s="53">
        <f>IF('記載例(風力)'!$E$13=C$2,C24*'記載例(風力)'!$E$15/1000,0)</f>
        <v>1.2066271566855795</v>
      </c>
      <c r="D38" s="53">
        <f>IF('記載例(風力)'!$E$13=D$2,D24*'記載例(風力)'!$E$15/1000,0)</f>
        <v>0</v>
      </c>
      <c r="E38" s="53">
        <f>IF('記載例(風力)'!$E$13=E$2,E24*'記載例(風力)'!$E$15/1000,0)</f>
        <v>0</v>
      </c>
      <c r="F38" s="53">
        <f>IF('記載例(風力)'!$E$13=F$2,F24*'記載例(風力)'!$E$15/1000,0)</f>
        <v>0</v>
      </c>
      <c r="G38" s="53">
        <f>IF('記載例(風力)'!$E$13=G$2,G24*'記載例(風力)'!$E$15/1000,0)</f>
        <v>0</v>
      </c>
      <c r="H38" s="53">
        <f>IF('記載例(風力)'!$E$13=H$2,H24*'記載例(風力)'!$E$15/1000,0)</f>
        <v>0</v>
      </c>
      <c r="I38" s="53">
        <f>IF('記載例(風力)'!$E$13=I$2,I24*'記載例(風力)'!$E$15/1000,0)</f>
        <v>0</v>
      </c>
      <c r="J38" s="54">
        <f>IF('記載例(風力)'!$E$13=J$2,J24*'記載例(風力)'!$E$15/1000,0)</f>
        <v>0</v>
      </c>
      <c r="K38" s="55">
        <f t="shared" si="1"/>
        <v>1.2066271566855795</v>
      </c>
      <c r="L38" s="56">
        <f t="shared" si="2"/>
        <v>0.92748648243756804</v>
      </c>
      <c r="N38" s="61">
        <f t="shared" si="0"/>
        <v>1206.6271566855796</v>
      </c>
      <c r="Q38" s="10" t="s">
        <v>15</v>
      </c>
      <c r="R38" s="53">
        <f>IF('記載例(風力)'!$E$13=B$2,B24*'記載例(風力)'!$I$23/1000,0)</f>
        <v>0</v>
      </c>
      <c r="S38" s="53">
        <f>IF('記載例(風力)'!$E$13=C$2,C24*'記載例(風力)'!$I$23/1000,0)</f>
        <v>0.12066271566855796</v>
      </c>
      <c r="T38" s="53">
        <f>IF('記載例(風力)'!$E$13=D$2,D24*'記載例(風力)'!$I$23/1000,0)</f>
        <v>0</v>
      </c>
      <c r="U38" s="53">
        <f>IF('記載例(風力)'!$E$13=E$2,E24*'記載例(風力)'!$I$23/1000,0)</f>
        <v>0</v>
      </c>
      <c r="V38" s="53">
        <f>IF('記載例(風力)'!$E$13=F$2,F24*'記載例(風力)'!$I$23/1000,0)</f>
        <v>0</v>
      </c>
      <c r="W38" s="53">
        <f>IF('記載例(風力)'!$E$13=G$2,G24*'記載例(風力)'!$I$23/1000,0)</f>
        <v>0</v>
      </c>
      <c r="X38" s="53">
        <f>IF('記載例(風力)'!$E$13=H$2,H24*'記載例(風力)'!$I$23/1000,0)</f>
        <v>0</v>
      </c>
      <c r="Y38" s="53">
        <f>IF('記載例(風力)'!$E$13=I$2,I24*'記載例(風力)'!$I$23/1000,0)</f>
        <v>0</v>
      </c>
      <c r="Z38" s="54">
        <f>IF('記載例(風力)'!$E$13=J$2,J24*'記載例(風力)'!$I$23/1000,0)</f>
        <v>0</v>
      </c>
      <c r="AA38" s="55">
        <f t="shared" si="3"/>
        <v>0.12066271566855796</v>
      </c>
      <c r="AB38" s="56">
        <f t="shared" si="4"/>
        <v>9.2748648243756809E-2</v>
      </c>
      <c r="AD38" s="61">
        <f t="shared" si="5"/>
        <v>120.66271566855796</v>
      </c>
    </row>
    <row r="39" spans="1:30">
      <c r="A39" s="10" t="s">
        <v>16</v>
      </c>
      <c r="B39" s="53">
        <f>IF('記載例(風力)'!$E$13=B$2,B25*'記載例(風力)'!$E$15/1000,0)</f>
        <v>0</v>
      </c>
      <c r="C39" s="53">
        <f>IF('記載例(風力)'!$E$13=C$2,C25*'記載例(風力)'!$E$15/1000,0)</f>
        <v>1.4799153236641405</v>
      </c>
      <c r="D39" s="53">
        <f>IF('記載例(風力)'!$E$13=D$2,D25*'記載例(風力)'!$E$15/1000,0)</f>
        <v>0</v>
      </c>
      <c r="E39" s="53">
        <f>IF('記載例(風力)'!$E$13=E$2,E25*'記載例(風力)'!$E$15/1000,0)</f>
        <v>0</v>
      </c>
      <c r="F39" s="53">
        <f>IF('記載例(風力)'!$E$13=F$2,F25*'記載例(風力)'!$E$15/1000,0)</f>
        <v>0</v>
      </c>
      <c r="G39" s="53">
        <f>IF('記載例(風力)'!$E$13=G$2,G25*'記載例(風力)'!$E$15/1000,0)</f>
        <v>0</v>
      </c>
      <c r="H39" s="53">
        <f>IF('記載例(風力)'!$E$13=H$2,H25*'記載例(風力)'!$E$15/1000,0)</f>
        <v>0</v>
      </c>
      <c r="I39" s="53">
        <f>IF('記載例(風力)'!$E$13=I$2,I25*'記載例(風力)'!$E$15/1000,0)</f>
        <v>0</v>
      </c>
      <c r="J39" s="54">
        <f>IF('記載例(風力)'!$E$13=J$2,J25*'記載例(風力)'!$E$15/1000,0)</f>
        <v>0</v>
      </c>
      <c r="K39" s="55">
        <f t="shared" si="1"/>
        <v>1.4799153236641405</v>
      </c>
      <c r="L39" s="56">
        <f t="shared" si="2"/>
        <v>0.92748648243756804</v>
      </c>
      <c r="N39" s="61">
        <f t="shared" si="0"/>
        <v>1479.9153236641405</v>
      </c>
      <c r="Q39" s="10" t="s">
        <v>16</v>
      </c>
      <c r="R39" s="53">
        <f>IF('記載例(風力)'!$E$13=B$2,B25*'記載例(風力)'!$J$23/1000,0)</f>
        <v>0</v>
      </c>
      <c r="S39" s="53">
        <f>IF('記載例(風力)'!$E$13=C$2,C25*'記載例(風力)'!$J$23/1000,0)</f>
        <v>0.14799153236641405</v>
      </c>
      <c r="T39" s="53">
        <f>IF('記載例(風力)'!$E$13=D$2,D25*'記載例(風力)'!$J$23/1000,0)</f>
        <v>0</v>
      </c>
      <c r="U39" s="53">
        <f>IF('記載例(風力)'!$E$13=E$2,E25*'記載例(風力)'!$J$23/1000,0)</f>
        <v>0</v>
      </c>
      <c r="V39" s="53">
        <f>IF('記載例(風力)'!$E$13=F$2,F25*'記載例(風力)'!$J$23/1000,0)</f>
        <v>0</v>
      </c>
      <c r="W39" s="53">
        <f>IF('記載例(風力)'!$E$13=G$2,G25*'記載例(風力)'!$J$23/1000,0)</f>
        <v>0</v>
      </c>
      <c r="X39" s="53">
        <f>IF('記載例(風力)'!$E$13=H$2,H25*'記載例(風力)'!$J$23/1000,0)</f>
        <v>0</v>
      </c>
      <c r="Y39" s="53">
        <f>IF('記載例(風力)'!$E$13=I$2,I25*'記載例(風力)'!$J$23/1000,0)</f>
        <v>0</v>
      </c>
      <c r="Z39" s="54">
        <f>IF('記載例(風力)'!$E$13=J$2,J25*'記載例(風力)'!$J$23/1000,0)</f>
        <v>0</v>
      </c>
      <c r="AA39" s="55">
        <f t="shared" si="3"/>
        <v>0.14799153236641405</v>
      </c>
      <c r="AB39" s="56">
        <f t="shared" si="4"/>
        <v>9.2748648243756809E-2</v>
      </c>
      <c r="AD39" s="61">
        <f t="shared" si="5"/>
        <v>147.99153236641405</v>
      </c>
    </row>
    <row r="40" spans="1:30">
      <c r="A40" s="10" t="s">
        <v>17</v>
      </c>
      <c r="B40" s="53">
        <f>IF('記載例(風力)'!$E$13=B$2,B26*'記載例(風力)'!$E$15/1000,0)</f>
        <v>0</v>
      </c>
      <c r="C40" s="53">
        <f>IF('記載例(風力)'!$E$13=C$2,C26*'記載例(風力)'!$E$15/1000,0)</f>
        <v>2.1245033193928675</v>
      </c>
      <c r="D40" s="53">
        <f>IF('記載例(風力)'!$E$13=D$2,D26*'記載例(風力)'!$E$15/1000,0)</f>
        <v>0</v>
      </c>
      <c r="E40" s="53">
        <f>IF('記載例(風力)'!$E$13=E$2,E26*'記載例(風力)'!$E$15/1000,0)</f>
        <v>0</v>
      </c>
      <c r="F40" s="53">
        <f>IF('記載例(風力)'!$E$13=F$2,F26*'記載例(風力)'!$E$15/1000,0)</f>
        <v>0</v>
      </c>
      <c r="G40" s="53">
        <f>IF('記載例(風力)'!$E$13=G$2,G26*'記載例(風力)'!$E$15/1000,0)</f>
        <v>0</v>
      </c>
      <c r="H40" s="53">
        <f>IF('記載例(風力)'!$E$13=H$2,H26*'記載例(風力)'!$E$15/1000,0)</f>
        <v>0</v>
      </c>
      <c r="I40" s="53">
        <f>IF('記載例(風力)'!$E$13=I$2,I26*'記載例(風力)'!$E$15/1000,0)</f>
        <v>0</v>
      </c>
      <c r="J40" s="54">
        <f>IF('記載例(風力)'!$E$13=J$2,J26*'記載例(風力)'!$E$15/1000,0)</f>
        <v>0</v>
      </c>
      <c r="K40" s="55">
        <f t="shared" si="1"/>
        <v>2.1245033193928675</v>
      </c>
      <c r="L40" s="56">
        <f t="shared" si="2"/>
        <v>0.92748648243756804</v>
      </c>
      <c r="N40" s="61">
        <f t="shared" si="0"/>
        <v>2124.5033193928675</v>
      </c>
      <c r="Q40" s="10" t="s">
        <v>17</v>
      </c>
      <c r="R40" s="53">
        <f>IF('記載例(風力)'!$E$13=B$2,B26*'記載例(風力)'!$K$23/1000,0)</f>
        <v>0</v>
      </c>
      <c r="S40" s="53">
        <f>IF('記載例(風力)'!$E$13=C$2,C26*'記載例(風力)'!$K$23/1000,0)</f>
        <v>0.21245033193928675</v>
      </c>
      <c r="T40" s="53">
        <f>IF('記載例(風力)'!$E$13=D$2,D26*'記載例(風力)'!$K$23/1000,0)</f>
        <v>0</v>
      </c>
      <c r="U40" s="53">
        <f>IF('記載例(風力)'!$E$13=E$2,E26*'記載例(風力)'!$K$23/1000,0)</f>
        <v>0</v>
      </c>
      <c r="V40" s="53">
        <f>IF('記載例(風力)'!$E$13=F$2,F26*'記載例(風力)'!$K$23/1000,0)</f>
        <v>0</v>
      </c>
      <c r="W40" s="53">
        <f>IF('記載例(風力)'!$E$13=G$2,G26*'記載例(風力)'!$K$23/1000,0)</f>
        <v>0</v>
      </c>
      <c r="X40" s="53">
        <f>IF('記載例(風力)'!$E$13=H$2,H26*'記載例(風力)'!$K$23/1000,0)</f>
        <v>0</v>
      </c>
      <c r="Y40" s="53">
        <f>IF('記載例(風力)'!$E$13=I$2,I26*'記載例(風力)'!$K$23/1000,0)</f>
        <v>0</v>
      </c>
      <c r="Z40" s="54">
        <f>IF('記載例(風力)'!$E$13=J$2,J26*'記載例(風力)'!$K$23/1000,0)</f>
        <v>0</v>
      </c>
      <c r="AA40" s="55">
        <f t="shared" si="3"/>
        <v>0.21245033193928675</v>
      </c>
      <c r="AB40" s="56">
        <f t="shared" si="4"/>
        <v>9.2748648243756809E-2</v>
      </c>
      <c r="AD40" s="61">
        <f>AA40*1000</f>
        <v>212.45033193928674</v>
      </c>
    </row>
    <row r="41" spans="1:30">
      <c r="A41" s="10" t="s">
        <v>18</v>
      </c>
      <c r="B41" s="53">
        <f>IF('記載例(風力)'!$E$13=B$2,B27*'記載例(風力)'!$E$15/1000,0)</f>
        <v>0</v>
      </c>
      <c r="C41" s="53">
        <f>IF('記載例(風力)'!$E$13=C$2,C27*'記載例(風力)'!$E$15/1000,0)</f>
        <v>3.0303207162603107</v>
      </c>
      <c r="D41" s="53">
        <f>IF('記載例(風力)'!$E$13=D$2,D27*'記載例(風力)'!$E$15/1000,0)</f>
        <v>0</v>
      </c>
      <c r="E41" s="53">
        <f>IF('記載例(風力)'!$E$13=E$2,E27*'記載例(風力)'!$E$15/1000,0)</f>
        <v>0</v>
      </c>
      <c r="F41" s="53">
        <f>IF('記載例(風力)'!$E$13=F$2,F27*'記載例(風力)'!$E$15/1000,0)</f>
        <v>0</v>
      </c>
      <c r="G41" s="53">
        <f>IF('記載例(風力)'!$E$13=G$2,G27*'記載例(風力)'!$E$15/1000,0)</f>
        <v>0</v>
      </c>
      <c r="H41" s="53">
        <f>IF('記載例(風力)'!$E$13=H$2,H27*'記載例(風力)'!$E$15/1000,0)</f>
        <v>0</v>
      </c>
      <c r="I41" s="53">
        <f>IF('記載例(風力)'!$E$13=I$2,I27*'記載例(風力)'!$E$15/1000,0)</f>
        <v>0</v>
      </c>
      <c r="J41" s="54">
        <f>IF('記載例(風力)'!$E$13=J$2,J27*'記載例(風力)'!$E$15/1000,0)</f>
        <v>0</v>
      </c>
      <c r="K41" s="55">
        <f t="shared" si="1"/>
        <v>3.0303207162603107</v>
      </c>
      <c r="L41" s="56">
        <f t="shared" si="2"/>
        <v>0.92748648243756804</v>
      </c>
      <c r="N41" s="61">
        <f t="shared" si="0"/>
        <v>3030.3207162603107</v>
      </c>
      <c r="Q41" s="10" t="s">
        <v>18</v>
      </c>
      <c r="R41" s="53">
        <f>IF('記載例(風力)'!$E$13=B$2,B27*'記載例(風力)'!$L$23/1000,0)</f>
        <v>0</v>
      </c>
      <c r="S41" s="53">
        <f>IF('記載例(風力)'!$E$13=C$2,C27*'記載例(風力)'!$L$23/1000,0)</f>
        <v>0.30303207162603107</v>
      </c>
      <c r="T41" s="53">
        <f>IF('記載例(風力)'!$E$13=D$2,D27*'記載例(風力)'!$L$23/1000,0)</f>
        <v>0</v>
      </c>
      <c r="U41" s="53">
        <f>IF('記載例(風力)'!$E$13=E$2,E27*'記載例(風力)'!$L$23/1000,0)</f>
        <v>0</v>
      </c>
      <c r="V41" s="53">
        <f>IF('記載例(風力)'!$E$13=F$2,F27*'記載例(風力)'!$L$23/1000,0)</f>
        <v>0</v>
      </c>
      <c r="W41" s="53">
        <f>IF('記載例(風力)'!$E$13=G$2,G27*'記載例(風力)'!$L$23/1000,0)</f>
        <v>0</v>
      </c>
      <c r="X41" s="53">
        <f>IF('記載例(風力)'!$E$13=H$2,H27*'記載例(風力)'!$L$23/1000,0)</f>
        <v>0</v>
      </c>
      <c r="Y41" s="53">
        <f>IF('記載例(風力)'!$E$13=I$2,I27*'記載例(風力)'!$L$23/1000,0)</f>
        <v>0</v>
      </c>
      <c r="Z41" s="54">
        <f>IF('記載例(風力)'!$E$13=J$2,J27*'記載例(風力)'!$L$23/1000,0)</f>
        <v>0</v>
      </c>
      <c r="AA41" s="55">
        <f t="shared" si="3"/>
        <v>0.30303207162603107</v>
      </c>
      <c r="AB41" s="56">
        <f t="shared" si="4"/>
        <v>9.2748648243756809E-2</v>
      </c>
      <c r="AD41" s="61">
        <f t="shared" si="5"/>
        <v>303.0320716260311</v>
      </c>
    </row>
    <row r="42" spans="1:30">
      <c r="A42" s="10" t="s">
        <v>19</v>
      </c>
      <c r="B42" s="53">
        <f>IF('記載例(風力)'!$E$13=B$2,B28*'記載例(風力)'!$E$15/1000,0)</f>
        <v>0</v>
      </c>
      <c r="C42" s="53">
        <f>IF('記載例(風力)'!$E$13=C$2,C28*'記載例(風力)'!$E$15/1000,0)</f>
        <v>4.9605556267396667</v>
      </c>
      <c r="D42" s="53">
        <f>IF('記載例(風力)'!$E$13=D$2,D28*'記載例(風力)'!$E$15/1000,0)</f>
        <v>0</v>
      </c>
      <c r="E42" s="53">
        <f>IF('記載例(風力)'!$E$13=E$2,E28*'記載例(風力)'!$E$15/1000,0)</f>
        <v>0</v>
      </c>
      <c r="F42" s="53">
        <f>IF('記載例(風力)'!$E$13=F$2,F28*'記載例(風力)'!$E$15/1000,0)</f>
        <v>0</v>
      </c>
      <c r="G42" s="53">
        <f>IF('記載例(風力)'!$E$13=G$2,G28*'記載例(風力)'!$E$15/1000,0)</f>
        <v>0</v>
      </c>
      <c r="H42" s="53">
        <f>IF('記載例(風力)'!$E$13=H$2,H28*'記載例(風力)'!$E$15/1000,0)</f>
        <v>0</v>
      </c>
      <c r="I42" s="53">
        <f>IF('記載例(風力)'!$E$13=I$2,I28*'記載例(風力)'!$E$15/1000,0)</f>
        <v>0</v>
      </c>
      <c r="J42" s="54">
        <f>IF('記載例(風力)'!$E$13=J$2,J28*'記載例(風力)'!$E$15/1000,0)</f>
        <v>0</v>
      </c>
      <c r="K42" s="55">
        <f t="shared" si="1"/>
        <v>4.9605556267396667</v>
      </c>
      <c r="L42" s="56">
        <f t="shared" si="2"/>
        <v>0.92748648243756804</v>
      </c>
      <c r="N42" s="61">
        <f t="shared" si="0"/>
        <v>4960.5556267396669</v>
      </c>
      <c r="Q42" s="10" t="s">
        <v>19</v>
      </c>
      <c r="R42" s="53">
        <f>IF('記載例(風力)'!$E$13=B$2,B28*'記載例(風力)'!$M$23/1000,0)</f>
        <v>0</v>
      </c>
      <c r="S42" s="53">
        <f>IF('記載例(風力)'!$E$13=C$2,C28*'記載例(風力)'!$M$23/1000,0)</f>
        <v>0.49605556267396672</v>
      </c>
      <c r="T42" s="53">
        <f>IF('記載例(風力)'!$E$13=D$2,D28*'記載例(風力)'!$M$23/1000,0)</f>
        <v>0</v>
      </c>
      <c r="U42" s="53">
        <f>IF('記載例(風力)'!$E$13=E$2,E28*'記載例(風力)'!$M$23/1000,0)</f>
        <v>0</v>
      </c>
      <c r="V42" s="53">
        <f>IF('記載例(風力)'!$E$13=F$2,F28*'記載例(風力)'!$M$23/1000,0)</f>
        <v>0</v>
      </c>
      <c r="W42" s="53">
        <f>IF('記載例(風力)'!$E$13=G$2,G28*'記載例(風力)'!$M$23/1000,0)</f>
        <v>0</v>
      </c>
      <c r="X42" s="53">
        <f>IF('記載例(風力)'!$E$13=H$2,H28*'記載例(風力)'!$M$23/1000,0)</f>
        <v>0</v>
      </c>
      <c r="Y42" s="53">
        <f>IF('記載例(風力)'!$E$13=I$2,I28*'記載例(風力)'!$M$23/1000,0)</f>
        <v>0</v>
      </c>
      <c r="Z42" s="54">
        <f>IF('記載例(風力)'!$E$13=J$2,J28*'記載例(風力)'!$M$23/1000,0)</f>
        <v>0</v>
      </c>
      <c r="AA42" s="55">
        <f t="shared" si="3"/>
        <v>0.49605556267396672</v>
      </c>
      <c r="AB42" s="56">
        <f t="shared" si="4"/>
        <v>9.2748648243756809E-2</v>
      </c>
      <c r="AD42" s="61">
        <f t="shared" si="5"/>
        <v>496.05556267396673</v>
      </c>
    </row>
    <row r="43" spans="1:30">
      <c r="A43" s="10" t="s">
        <v>20</v>
      </c>
      <c r="B43" s="53">
        <f>IF('記載例(風力)'!$E$13=B$2,B29*'記載例(風力)'!$E$15/1000,0)</f>
        <v>0</v>
      </c>
      <c r="C43" s="53">
        <f>IF('記載例(風力)'!$E$13=C$2,C29*'記載例(風力)'!$E$15/1000,0)</f>
        <v>4.5286722089815274</v>
      </c>
      <c r="D43" s="53">
        <f>IF('記載例(風力)'!$E$13=D$2,D29*'記載例(風力)'!$E$15/1000,0)</f>
        <v>0</v>
      </c>
      <c r="E43" s="53">
        <f>IF('記載例(風力)'!$E$13=E$2,E29*'記載例(風力)'!$E$15/1000,0)</f>
        <v>0</v>
      </c>
      <c r="F43" s="53">
        <f>IF('記載例(風力)'!$E$13=F$2,F29*'記載例(風力)'!$E$15/1000,0)</f>
        <v>0</v>
      </c>
      <c r="G43" s="53">
        <f>IF('記載例(風力)'!$E$13=G$2,G29*'記載例(風力)'!$E$15/1000,0)</f>
        <v>0</v>
      </c>
      <c r="H43" s="53">
        <f>IF('記載例(風力)'!$E$13=H$2,H29*'記載例(風力)'!$E$15/1000,0)</f>
        <v>0</v>
      </c>
      <c r="I43" s="53">
        <f>IF('記載例(風力)'!$E$13=I$2,I29*'記載例(風力)'!$E$15/1000,0)</f>
        <v>0</v>
      </c>
      <c r="J43" s="54">
        <f>IF('記載例(風力)'!$E$13=J$2,J29*'記載例(風力)'!$E$15/1000,0)</f>
        <v>0</v>
      </c>
      <c r="K43" s="55">
        <f t="shared" si="1"/>
        <v>4.5286722089815274</v>
      </c>
      <c r="L43" s="56">
        <f t="shared" si="2"/>
        <v>0.92748648243756804</v>
      </c>
      <c r="N43" s="61">
        <f t="shared" si="0"/>
        <v>4528.6722089815275</v>
      </c>
      <c r="Q43" s="10" t="s">
        <v>20</v>
      </c>
      <c r="R43" s="53">
        <f>IF('記載例(風力)'!$E$13=B$2,B29*'記載例(風力)'!$N$23/1000,0)</f>
        <v>0</v>
      </c>
      <c r="S43" s="53">
        <f>IF('記載例(風力)'!$E$13=C$2,C29*'記載例(風力)'!$N$23/1000,0)</f>
        <v>0.45286722089815279</v>
      </c>
      <c r="T43" s="53">
        <f>IF('記載例(風力)'!$E$13=D$2,D29*'記載例(風力)'!$N$23/1000,0)</f>
        <v>0</v>
      </c>
      <c r="U43" s="53">
        <f>IF('記載例(風力)'!$E$13=E$2,E29*'記載例(風力)'!$N$23/1000,0)</f>
        <v>0</v>
      </c>
      <c r="V43" s="53">
        <f>IF('記載例(風力)'!$E$13=F$2,F29*'記載例(風力)'!$N$23/1000,0)</f>
        <v>0</v>
      </c>
      <c r="W43" s="53">
        <f>IF('記載例(風力)'!$E$13=G$2,G29*'記載例(風力)'!$N$23/1000,0)</f>
        <v>0</v>
      </c>
      <c r="X43" s="53">
        <f>IF('記載例(風力)'!$E$13=H$2,H29*'記載例(風力)'!$N$23/1000,0)</f>
        <v>0</v>
      </c>
      <c r="Y43" s="53">
        <f>IF('記載例(風力)'!$E$13=I$2,I29*'記載例(風力)'!$N$23/1000,0)</f>
        <v>0</v>
      </c>
      <c r="Z43" s="54">
        <f>IF('記載例(風力)'!$E$13=J$2,J29*'記載例(風力)'!$N$23/1000,0)</f>
        <v>0</v>
      </c>
      <c r="AA43" s="55">
        <f t="shared" si="3"/>
        <v>0.45286722089815279</v>
      </c>
      <c r="AB43" s="56">
        <f t="shared" si="4"/>
        <v>9.2748648243756809E-2</v>
      </c>
      <c r="AD43" s="61">
        <f t="shared" si="5"/>
        <v>452.86722089815277</v>
      </c>
    </row>
    <row r="44" spans="1:30">
      <c r="A44" s="10" t="s">
        <v>21</v>
      </c>
      <c r="B44" s="53">
        <f>IF('記載例(風力)'!$E$13=B$2,B30*'記載例(風力)'!$E$15/1000,0)</f>
        <v>0</v>
      </c>
      <c r="C44" s="53">
        <f>IF('記載例(風力)'!$E$13=C$2,C30*'記載例(風力)'!$E$15/1000,0)</f>
        <v>5.2181613914831155</v>
      </c>
      <c r="D44" s="53">
        <f>IF('記載例(風力)'!$E$13=D$2,D30*'記載例(風力)'!$E$15/1000,0)</f>
        <v>0</v>
      </c>
      <c r="E44" s="53">
        <f>IF('記載例(風力)'!$E$13=E$2,E30*'記載例(風力)'!$E$15/1000,0)</f>
        <v>0</v>
      </c>
      <c r="F44" s="53">
        <f>IF('記載例(風力)'!$E$13=F$2,F30*'記載例(風力)'!$E$15/1000,0)</f>
        <v>0</v>
      </c>
      <c r="G44" s="53">
        <f>IF('記載例(風力)'!$E$13=G$2,G30*'記載例(風力)'!$E$15/1000,0)</f>
        <v>0</v>
      </c>
      <c r="H44" s="53">
        <f>IF('記載例(風力)'!$E$13=H$2,H30*'記載例(風力)'!$E$15/1000,0)</f>
        <v>0</v>
      </c>
      <c r="I44" s="53">
        <f>IF('記載例(風力)'!$E$13=I$2,I30*'記載例(風力)'!$E$15/1000,0)</f>
        <v>0</v>
      </c>
      <c r="J44" s="54">
        <f>IF('記載例(風力)'!$E$13=J$2,J30*'記載例(風力)'!$E$15/1000,0)</f>
        <v>0</v>
      </c>
      <c r="K44" s="55">
        <f t="shared" si="1"/>
        <v>5.2181613914831155</v>
      </c>
      <c r="L44" s="56">
        <f t="shared" si="2"/>
        <v>0.92748648243756804</v>
      </c>
      <c r="N44" s="61">
        <f t="shared" si="0"/>
        <v>5218.1613914831159</v>
      </c>
      <c r="Q44" s="10" t="s">
        <v>21</v>
      </c>
      <c r="R44" s="53">
        <f>IF('記載例(風力)'!$E$13=B$2,B30*'記載例(風力)'!$O$23/1000,0)</f>
        <v>0</v>
      </c>
      <c r="S44" s="53">
        <f>IF('記載例(風力)'!$E$13=C$2,C30*'記載例(風力)'!$O$23/1000,0)</f>
        <v>0.5218161391483116</v>
      </c>
      <c r="T44" s="53">
        <f>IF('記載例(風力)'!$E$13=D$2,D30*'記載例(風力)'!$O$23/1000,0)</f>
        <v>0</v>
      </c>
      <c r="U44" s="53">
        <f>IF('記載例(風力)'!$E$13=E$2,E30*'記載例(風力)'!$O$23/1000,0)</f>
        <v>0</v>
      </c>
      <c r="V44" s="53">
        <f>IF('記載例(風力)'!$E$13=F$2,F30*'記載例(風力)'!$O$23/1000,0)</f>
        <v>0</v>
      </c>
      <c r="W44" s="53">
        <f>IF('記載例(風力)'!$E$13=G$2,G30*'記載例(風力)'!$O$23/1000,0)</f>
        <v>0</v>
      </c>
      <c r="X44" s="53">
        <f>IF('記載例(風力)'!$E$13=H$2,H30*'記載例(風力)'!$O$23/1000,0)</f>
        <v>0</v>
      </c>
      <c r="Y44" s="53">
        <f>IF('記載例(風力)'!$E$13=I$2,I30*'記載例(風力)'!$O$23/1000,0)</f>
        <v>0</v>
      </c>
      <c r="Z44" s="54">
        <f>IF('記載例(風力)'!$E$13=J$2,J30*'記載例(風力)'!$O$23/1000,0)</f>
        <v>0</v>
      </c>
      <c r="AA44" s="55">
        <f t="shared" si="3"/>
        <v>0.5218161391483116</v>
      </c>
      <c r="AB44" s="56">
        <f t="shared" si="4"/>
        <v>9.2748648243756809E-2</v>
      </c>
      <c r="AD44" s="61">
        <f t="shared" si="5"/>
        <v>521.81613914831155</v>
      </c>
    </row>
    <row r="45" spans="1:30">
      <c r="A45" s="10" t="s">
        <v>22</v>
      </c>
      <c r="B45" s="53">
        <f>IF('記載例(風力)'!$E$13=B$2,B31*'記載例(風力)'!$E$15/1000,0)</f>
        <v>0</v>
      </c>
      <c r="C45" s="53">
        <f>IF('記載例(風力)'!$E$13=C$2,C31*'記載例(風力)'!$E$15/1000,0)</f>
        <v>3.5744903979354823</v>
      </c>
      <c r="D45" s="53">
        <f>IF('記載例(風力)'!$E$13=D$2,D31*'記載例(風力)'!$E$15/1000,0)</f>
        <v>0</v>
      </c>
      <c r="E45" s="53">
        <f>IF('記載例(風力)'!$E$13=E$2,E31*'記載例(風力)'!$E$15/1000,0)</f>
        <v>0</v>
      </c>
      <c r="F45" s="53">
        <f>IF('記載例(風力)'!$E$13=F$2,F31*'記載例(風力)'!$E$15/1000,0)</f>
        <v>0</v>
      </c>
      <c r="G45" s="53">
        <f>IF('記載例(風力)'!$E$13=G$2,G31*'記載例(風力)'!$E$15/1000,0)</f>
        <v>0</v>
      </c>
      <c r="H45" s="53">
        <f>IF('記載例(風力)'!$E$13=H$2,H31*'記載例(風力)'!$E$15/1000,0)</f>
        <v>0</v>
      </c>
      <c r="I45" s="53">
        <f>IF('記載例(風力)'!$E$13=I$2,I31*'記載例(風力)'!$E$15/1000,0)</f>
        <v>0</v>
      </c>
      <c r="J45" s="54">
        <f>IF('記載例(風力)'!$E$13=J$2,J31*'記載例(風力)'!$E$15/1000,0)</f>
        <v>0</v>
      </c>
      <c r="K45" s="55">
        <f t="shared" si="1"/>
        <v>3.5744903979354823</v>
      </c>
      <c r="L45" s="56">
        <f t="shared" si="2"/>
        <v>0.92748648243756804</v>
      </c>
      <c r="N45" s="61">
        <f t="shared" si="0"/>
        <v>3574.4903979354822</v>
      </c>
      <c r="Q45" s="10" t="s">
        <v>22</v>
      </c>
      <c r="R45" s="53">
        <f>IF('記載例(風力)'!$E$13=B$2,B31*'記載例(風力)'!$P$23/1000,0)</f>
        <v>0</v>
      </c>
      <c r="S45" s="53">
        <f>IF('記載例(風力)'!$E$13=C$2,C31*'記載例(風力)'!$P$23/1000,0)</f>
        <v>0.3574490397935482</v>
      </c>
      <c r="T45" s="53">
        <f>IF('記載例(風力)'!$E$13=D$2,D31*'記載例(風力)'!$P$23/1000,0)</f>
        <v>0</v>
      </c>
      <c r="U45" s="53">
        <f>IF('記載例(風力)'!$E$13=E$2,E31*'記載例(風力)'!$P$23/1000,0)</f>
        <v>0</v>
      </c>
      <c r="V45" s="53">
        <f>IF('記載例(風力)'!$E$13=F$2,F31*'記載例(風力)'!$P$23/1000,0)</f>
        <v>0</v>
      </c>
      <c r="W45" s="53">
        <f>IF('記載例(風力)'!$E$13=G$2,G31*'記載例(風力)'!$P$23/1000,0)</f>
        <v>0</v>
      </c>
      <c r="X45" s="53">
        <f>IF('記載例(風力)'!$E$13=H$2,H31*'記載例(風力)'!$P$23/1000,0)</f>
        <v>0</v>
      </c>
      <c r="Y45" s="53">
        <f>IF('記載例(風力)'!$E$13=I$2,I31*'記載例(風力)'!$P$23/1000,0)</f>
        <v>0</v>
      </c>
      <c r="Z45" s="54">
        <f>IF('記載例(風力)'!$E$13=J$2,J31*'記載例(風力)'!$P$23/1000,0)</f>
        <v>0</v>
      </c>
      <c r="AA45" s="55">
        <f>SUM(R45:Z45)</f>
        <v>0.3574490397935482</v>
      </c>
      <c r="AB45" s="56">
        <f t="shared" si="4"/>
        <v>9.2748648243756809E-2</v>
      </c>
      <c r="AD45" s="61">
        <f t="shared" si="5"/>
        <v>357.4490397935482</v>
      </c>
    </row>
    <row r="46" spans="1:30">
      <c r="L46" s="14"/>
      <c r="AB46" s="14"/>
    </row>
    <row r="47" spans="1:30">
      <c r="A47" s="1" t="s">
        <v>113</v>
      </c>
      <c r="K47" s="22" t="s">
        <v>36</v>
      </c>
      <c r="Q47" s="1" t="s">
        <v>113</v>
      </c>
      <c r="AA47" s="22" t="s">
        <v>36</v>
      </c>
    </row>
    <row r="48" spans="1:30">
      <c r="A48" s="10" t="s">
        <v>11</v>
      </c>
      <c r="B48" s="57">
        <f>B4-B34</f>
        <v>4804.4476724655069</v>
      </c>
      <c r="C48" s="57">
        <f t="shared" ref="C48:J48" si="6">C4-C34</f>
        <v>12056.152641218652</v>
      </c>
      <c r="D48" s="57">
        <f t="shared" si="6"/>
        <v>41128.614748559463</v>
      </c>
      <c r="E48" s="57">
        <f t="shared" si="6"/>
        <v>18341.143503528438</v>
      </c>
      <c r="F48" s="57">
        <f t="shared" si="6"/>
        <v>3647.0682073964558</v>
      </c>
      <c r="G48" s="57">
        <f t="shared" si="6"/>
        <v>16926.702293799826</v>
      </c>
      <c r="H48" s="57">
        <f t="shared" si="6"/>
        <v>6857.1574564060029</v>
      </c>
      <c r="I48" s="57">
        <f t="shared" si="6"/>
        <v>4758.7779916317986</v>
      </c>
      <c r="J48" s="58">
        <f t="shared" si="6"/>
        <v>12069.307517284975</v>
      </c>
      <c r="K48" s="52">
        <f>SUM($B48:$J48)</f>
        <v>120589.37203229112</v>
      </c>
      <c r="L48" s="14"/>
      <c r="Q48" s="10" t="s">
        <v>11</v>
      </c>
      <c r="R48" s="57">
        <f>B4-R34</f>
        <v>4804.4476724655069</v>
      </c>
      <c r="S48" s="57">
        <f t="shared" ref="S48:Z48" si="7">C4-S34</f>
        <v>12059.143773771892</v>
      </c>
      <c r="T48" s="57">
        <f t="shared" si="7"/>
        <v>41128.614748559463</v>
      </c>
      <c r="U48" s="57">
        <f t="shared" si="7"/>
        <v>18341.143503528438</v>
      </c>
      <c r="V48" s="57">
        <f t="shared" si="7"/>
        <v>3647.0682073964558</v>
      </c>
      <c r="W48" s="57">
        <f t="shared" si="7"/>
        <v>16926.702293799826</v>
      </c>
      <c r="X48" s="57">
        <f t="shared" si="7"/>
        <v>6857.1574564060029</v>
      </c>
      <c r="Y48" s="57">
        <f t="shared" si="7"/>
        <v>4758.7779916317986</v>
      </c>
      <c r="Z48" s="58">
        <f t="shared" si="7"/>
        <v>12069.307517284975</v>
      </c>
      <c r="AA48" s="52">
        <f>SUM($R48:$Z48)</f>
        <v>120592.36316484436</v>
      </c>
      <c r="AB48" s="14"/>
    </row>
    <row r="49" spans="1:29">
      <c r="A49" s="10" t="s">
        <v>12</v>
      </c>
      <c r="B49" s="57">
        <f t="shared" ref="B49:J49" si="8">B5-B35</f>
        <v>4292.5553329334134</v>
      </c>
      <c r="C49" s="57">
        <f t="shared" si="8"/>
        <v>11201.508737561073</v>
      </c>
      <c r="D49" s="57">
        <f t="shared" si="8"/>
        <v>39797.847965935289</v>
      </c>
      <c r="E49" s="57">
        <f t="shared" si="8"/>
        <v>18382.488190120381</v>
      </c>
      <c r="F49" s="57">
        <f t="shared" si="8"/>
        <v>3357.3020271874166</v>
      </c>
      <c r="G49" s="57">
        <f t="shared" si="8"/>
        <v>17493.2757154192</v>
      </c>
      <c r="H49" s="57">
        <f t="shared" si="8"/>
        <v>6916.976117915975</v>
      </c>
      <c r="I49" s="57">
        <f t="shared" si="8"/>
        <v>4877.0111715481171</v>
      </c>
      <c r="J49" s="58">
        <f t="shared" si="8"/>
        <v>13311.420374224646</v>
      </c>
      <c r="K49" s="52">
        <f t="shared" ref="K49:K59" si="9">SUM($B49:$J49)</f>
        <v>119630.38563284549</v>
      </c>
      <c r="L49" s="14"/>
      <c r="Q49" s="10" t="s">
        <v>12</v>
      </c>
      <c r="R49" s="57">
        <f t="shared" ref="R49:Z49" si="10">B5-R35</f>
        <v>4292.5553329334134</v>
      </c>
      <c r="S49" s="57">
        <f t="shared" si="10"/>
        <v>11202.842415878496</v>
      </c>
      <c r="T49" s="57">
        <f t="shared" si="10"/>
        <v>39797.847965935289</v>
      </c>
      <c r="U49" s="57">
        <f t="shared" si="10"/>
        <v>18382.488190120381</v>
      </c>
      <c r="V49" s="57">
        <f t="shared" si="10"/>
        <v>3357.3020271874166</v>
      </c>
      <c r="W49" s="57">
        <f t="shared" si="10"/>
        <v>17493.2757154192</v>
      </c>
      <c r="X49" s="57">
        <f t="shared" si="10"/>
        <v>6916.976117915975</v>
      </c>
      <c r="Y49" s="57">
        <f t="shared" si="10"/>
        <v>4877.0111715481171</v>
      </c>
      <c r="Z49" s="58">
        <f t="shared" si="10"/>
        <v>13311.420374224646</v>
      </c>
      <c r="AA49" s="52">
        <f t="shared" ref="AA49:AA58" si="11">SUM($R49:$Z49)</f>
        <v>119631.71931116292</v>
      </c>
      <c r="AB49" s="14"/>
    </row>
    <row r="50" spans="1:29">
      <c r="A50" s="10" t="s">
        <v>13</v>
      </c>
      <c r="B50" s="57">
        <f t="shared" ref="B50:J50" si="12">B6-B36</f>
        <v>4365.678524295141</v>
      </c>
      <c r="C50" s="57">
        <f t="shared" si="12"/>
        <v>12231.970274191546</v>
      </c>
      <c r="D50" s="57">
        <f t="shared" si="12"/>
        <v>46365.679728546813</v>
      </c>
      <c r="E50" s="57">
        <f t="shared" si="12"/>
        <v>20698.400639269406</v>
      </c>
      <c r="F50" s="57">
        <f t="shared" si="12"/>
        <v>3901.8772624078524</v>
      </c>
      <c r="G50" s="57">
        <f t="shared" si="12"/>
        <v>20256.772614576643</v>
      </c>
      <c r="H50" s="57">
        <f t="shared" si="12"/>
        <v>8000.7066286022919</v>
      </c>
      <c r="I50" s="57">
        <f t="shared" si="12"/>
        <v>5675.0626359832631</v>
      </c>
      <c r="J50" s="58">
        <f t="shared" si="12"/>
        <v>14990.725527952272</v>
      </c>
      <c r="K50" s="52">
        <f t="shared" si="9"/>
        <v>136486.87383582524</v>
      </c>
      <c r="L50" s="14"/>
      <c r="Q50" s="10" t="s">
        <v>13</v>
      </c>
      <c r="R50" s="57">
        <f t="shared" ref="R50:Z50" si="13">B6-R36</f>
        <v>4365.678524295141</v>
      </c>
      <c r="S50" s="57">
        <f t="shared" si="13"/>
        <v>12233.056620624082</v>
      </c>
      <c r="T50" s="57">
        <f t="shared" si="13"/>
        <v>46365.679728546813</v>
      </c>
      <c r="U50" s="57">
        <f t="shared" si="13"/>
        <v>20698.400639269406</v>
      </c>
      <c r="V50" s="57">
        <f t="shared" si="13"/>
        <v>3901.8772624078524</v>
      </c>
      <c r="W50" s="57">
        <f t="shared" si="13"/>
        <v>20256.772614576643</v>
      </c>
      <c r="X50" s="57">
        <f t="shared" si="13"/>
        <v>8000.7066286022919</v>
      </c>
      <c r="Y50" s="57">
        <f t="shared" si="13"/>
        <v>5675.0626359832631</v>
      </c>
      <c r="Z50" s="58">
        <f t="shared" si="13"/>
        <v>14990.725527952272</v>
      </c>
      <c r="AA50" s="52">
        <f t="shared" si="11"/>
        <v>136487.96018225775</v>
      </c>
      <c r="AB50" s="14"/>
    </row>
    <row r="51" spans="1:29">
      <c r="A51" s="10" t="s">
        <v>14</v>
      </c>
      <c r="B51" s="57">
        <f t="shared" ref="B51:J51" si="14">B7-B37</f>
        <v>4950.0428698153919</v>
      </c>
      <c r="C51" s="57">
        <f t="shared" si="14"/>
        <v>14636.951538188539</v>
      </c>
      <c r="D51" s="57">
        <f t="shared" si="14"/>
        <v>59757.342310054177</v>
      </c>
      <c r="E51" s="57">
        <f t="shared" si="14"/>
        <v>24906.309999999998</v>
      </c>
      <c r="F51" s="57">
        <f t="shared" si="14"/>
        <v>4755.7579999999998</v>
      </c>
      <c r="G51" s="57">
        <f t="shared" si="14"/>
        <v>26215.64</v>
      </c>
      <c r="H51" s="57">
        <f t="shared" si="14"/>
        <v>10037.09</v>
      </c>
      <c r="I51" s="57">
        <f t="shared" si="14"/>
        <v>7064.2699999999995</v>
      </c>
      <c r="J51" s="58">
        <f t="shared" si="14"/>
        <v>19013.662</v>
      </c>
      <c r="K51" s="52">
        <f t="shared" si="9"/>
        <v>171337.06671805811</v>
      </c>
      <c r="L51" s="14"/>
      <c r="Q51" s="10" t="s">
        <v>14</v>
      </c>
      <c r="R51" s="57">
        <f t="shared" ref="R51:Z51" si="15">B7-R37</f>
        <v>4950.0428698153919</v>
      </c>
      <c r="S51" s="57">
        <f t="shared" si="15"/>
        <v>14637.786276022734</v>
      </c>
      <c r="T51" s="57">
        <f t="shared" si="15"/>
        <v>59757.342310054177</v>
      </c>
      <c r="U51" s="57">
        <f t="shared" si="15"/>
        <v>24906.309999999998</v>
      </c>
      <c r="V51" s="57">
        <f t="shared" si="15"/>
        <v>4755.7579999999998</v>
      </c>
      <c r="W51" s="57">
        <f t="shared" si="15"/>
        <v>26215.64</v>
      </c>
      <c r="X51" s="57">
        <f t="shared" si="15"/>
        <v>10037.09</v>
      </c>
      <c r="Y51" s="57">
        <f t="shared" si="15"/>
        <v>7064.2699999999995</v>
      </c>
      <c r="Z51" s="58">
        <f t="shared" si="15"/>
        <v>19013.662</v>
      </c>
      <c r="AA51" s="52">
        <f t="shared" si="11"/>
        <v>171337.90145589231</v>
      </c>
      <c r="AB51" s="14"/>
    </row>
    <row r="52" spans="1:29">
      <c r="A52" s="10" t="s">
        <v>15</v>
      </c>
      <c r="B52" s="57">
        <f t="shared" ref="B52:J52" si="16">B8-B38</f>
        <v>5071.63</v>
      </c>
      <c r="C52" s="57">
        <f t="shared" si="16"/>
        <v>14903.671372843315</v>
      </c>
      <c r="D52" s="57">
        <f t="shared" si="16"/>
        <v>59756.894</v>
      </c>
      <c r="E52" s="57">
        <f t="shared" si="16"/>
        <v>24906.309999999998</v>
      </c>
      <c r="F52" s="57">
        <f t="shared" si="16"/>
        <v>4755.7579999999998</v>
      </c>
      <c r="G52" s="57">
        <f t="shared" si="16"/>
        <v>26215.64</v>
      </c>
      <c r="H52" s="57">
        <f t="shared" si="16"/>
        <v>10037.09</v>
      </c>
      <c r="I52" s="57">
        <f t="shared" si="16"/>
        <v>7064.2699999999995</v>
      </c>
      <c r="J52" s="58">
        <f t="shared" si="16"/>
        <v>19013.662</v>
      </c>
      <c r="K52" s="52">
        <f t="shared" si="9"/>
        <v>171724.92537284331</v>
      </c>
      <c r="L52" s="14"/>
      <c r="Q52" s="10" t="s">
        <v>15</v>
      </c>
      <c r="R52" s="57">
        <f t="shared" ref="R52:Z52" si="17">B8-R38</f>
        <v>5071.63</v>
      </c>
      <c r="S52" s="57">
        <f t="shared" si="17"/>
        <v>14904.757337284333</v>
      </c>
      <c r="T52" s="57">
        <f t="shared" si="17"/>
        <v>59756.894</v>
      </c>
      <c r="U52" s="57">
        <f t="shared" si="17"/>
        <v>24906.309999999998</v>
      </c>
      <c r="V52" s="57">
        <f t="shared" si="17"/>
        <v>4755.7579999999998</v>
      </c>
      <c r="W52" s="57">
        <f t="shared" si="17"/>
        <v>26215.64</v>
      </c>
      <c r="X52" s="57">
        <f t="shared" si="17"/>
        <v>10037.09</v>
      </c>
      <c r="Y52" s="57">
        <f t="shared" si="17"/>
        <v>7064.2699999999995</v>
      </c>
      <c r="Z52" s="58">
        <f t="shared" si="17"/>
        <v>19013.662</v>
      </c>
      <c r="AA52" s="52">
        <f t="shared" si="11"/>
        <v>171726.01133728435</v>
      </c>
      <c r="AB52" s="14"/>
    </row>
    <row r="53" spans="1:29">
      <c r="A53" s="10" t="s">
        <v>16</v>
      </c>
      <c r="B53" s="57">
        <f t="shared" ref="B53:J53" si="18">B9-B39</f>
        <v>4694.6918964277156</v>
      </c>
      <c r="C53" s="57">
        <f t="shared" si="18"/>
        <v>13186.345776929435</v>
      </c>
      <c r="D53" s="57">
        <f t="shared" si="18"/>
        <v>50381.908819344637</v>
      </c>
      <c r="E53" s="57">
        <f t="shared" si="18"/>
        <v>22352.618102947283</v>
      </c>
      <c r="F53" s="57">
        <f t="shared" si="18"/>
        <v>4205.0811583822815</v>
      </c>
      <c r="G53" s="57">
        <f t="shared" si="18"/>
        <v>21883.182087127363</v>
      </c>
      <c r="H53" s="57">
        <f t="shared" si="18"/>
        <v>8773.4033214382162</v>
      </c>
      <c r="I53" s="57">
        <f t="shared" si="18"/>
        <v>6251.4331380753138</v>
      </c>
      <c r="J53" s="58">
        <f t="shared" si="18"/>
        <v>16584.903487574575</v>
      </c>
      <c r="K53" s="52">
        <f t="shared" si="9"/>
        <v>148313.56778824682</v>
      </c>
      <c r="L53" s="14"/>
      <c r="Q53" s="10" t="s">
        <v>16</v>
      </c>
      <c r="R53" s="57">
        <f t="shared" ref="R53:Z53" si="19">B9-R39</f>
        <v>4694.6918964277156</v>
      </c>
      <c r="S53" s="57">
        <f t="shared" si="19"/>
        <v>13187.677700720731</v>
      </c>
      <c r="T53" s="57">
        <f t="shared" si="19"/>
        <v>50381.908819344637</v>
      </c>
      <c r="U53" s="57">
        <f t="shared" si="19"/>
        <v>22352.618102947283</v>
      </c>
      <c r="V53" s="57">
        <f t="shared" si="19"/>
        <v>4205.0811583822815</v>
      </c>
      <c r="W53" s="57">
        <f t="shared" si="19"/>
        <v>21883.182087127363</v>
      </c>
      <c r="X53" s="57">
        <f t="shared" si="19"/>
        <v>8773.4033214382162</v>
      </c>
      <c r="Y53" s="57">
        <f t="shared" si="19"/>
        <v>6251.4331380753138</v>
      </c>
      <c r="Z53" s="58">
        <f t="shared" si="19"/>
        <v>16584.903487574575</v>
      </c>
      <c r="AA53" s="52">
        <f t="shared" si="11"/>
        <v>148314.89971203814</v>
      </c>
      <c r="AB53" s="14"/>
    </row>
    <row r="54" spans="1:29">
      <c r="A54" s="10" t="s">
        <v>17</v>
      </c>
      <c r="B54" s="57">
        <f t="shared" ref="B54:J54" si="20">B10-B40</f>
        <v>4706.9400839832033</v>
      </c>
      <c r="C54" s="57">
        <f t="shared" si="20"/>
        <v>11702.916919978645</v>
      </c>
      <c r="D54" s="57">
        <f t="shared" si="20"/>
        <v>42387.677379921326</v>
      </c>
      <c r="E54" s="57">
        <f t="shared" si="20"/>
        <v>19178.58590701536</v>
      </c>
      <c r="F54" s="57">
        <f t="shared" si="20"/>
        <v>3467.2129920942934</v>
      </c>
      <c r="G54" s="57">
        <f t="shared" si="20"/>
        <v>18123.228470926057</v>
      </c>
      <c r="H54" s="57">
        <f t="shared" si="20"/>
        <v>7303.9066843485971</v>
      </c>
      <c r="I54" s="57">
        <f t="shared" si="20"/>
        <v>5290.8123012552296</v>
      </c>
      <c r="J54" s="58">
        <f t="shared" si="20"/>
        <v>13881.451498874007</v>
      </c>
      <c r="K54" s="52">
        <f t="shared" si="9"/>
        <v>126042.73223839673</v>
      </c>
      <c r="L54" s="14"/>
      <c r="Q54" s="10" t="s">
        <v>17</v>
      </c>
      <c r="R54" s="57">
        <f t="shared" ref="R54:Z54" si="21">B10-R40</f>
        <v>4706.9400839832033</v>
      </c>
      <c r="S54" s="57">
        <f t="shared" si="21"/>
        <v>11704.828972966099</v>
      </c>
      <c r="T54" s="57">
        <f t="shared" si="21"/>
        <v>42387.677379921326</v>
      </c>
      <c r="U54" s="57">
        <f t="shared" si="21"/>
        <v>19178.58590701536</v>
      </c>
      <c r="V54" s="57">
        <f t="shared" si="21"/>
        <v>3467.2129920942934</v>
      </c>
      <c r="W54" s="57">
        <f t="shared" si="21"/>
        <v>18123.228470926057</v>
      </c>
      <c r="X54" s="57">
        <f t="shared" si="21"/>
        <v>7303.9066843485971</v>
      </c>
      <c r="Y54" s="57">
        <f t="shared" si="21"/>
        <v>5290.8123012552296</v>
      </c>
      <c r="Z54" s="58">
        <f t="shared" si="21"/>
        <v>13881.451498874007</v>
      </c>
      <c r="AA54" s="52">
        <f t="shared" si="11"/>
        <v>126044.64429138416</v>
      </c>
      <c r="AB54" s="14"/>
    </row>
    <row r="55" spans="1:29">
      <c r="A55" s="10" t="s">
        <v>18</v>
      </c>
      <c r="B55" s="57">
        <f t="shared" ref="B55:J55" si="22">B11-B41</f>
        <v>5401.6504019196154</v>
      </c>
      <c r="C55" s="57">
        <f t="shared" si="22"/>
        <v>13155.799392781451</v>
      </c>
      <c r="D55" s="57">
        <f t="shared" si="22"/>
        <v>43697.277357458799</v>
      </c>
      <c r="E55" s="57">
        <f t="shared" si="22"/>
        <v>19106.215205479453</v>
      </c>
      <c r="F55" s="57">
        <f t="shared" si="22"/>
        <v>3751.9895829893835</v>
      </c>
      <c r="G55" s="57">
        <f t="shared" si="22"/>
        <v>17901.36580231987</v>
      </c>
      <c r="H55" s="57">
        <f t="shared" si="22"/>
        <v>7678.9267404806915</v>
      </c>
      <c r="I55" s="57">
        <f t="shared" si="22"/>
        <v>5024.7951464435146</v>
      </c>
      <c r="J55" s="58">
        <f t="shared" si="22"/>
        <v>14253.672672513927</v>
      </c>
      <c r="K55" s="52">
        <f t="shared" si="9"/>
        <v>129971.6923023867</v>
      </c>
      <c r="L55" s="14"/>
      <c r="Q55" s="10" t="s">
        <v>18</v>
      </c>
      <c r="R55" s="57">
        <f t="shared" ref="R55:Z55" si="23">B11-R41</f>
        <v>5401.6504019196154</v>
      </c>
      <c r="S55" s="57">
        <f t="shared" si="23"/>
        <v>13158.526681426085</v>
      </c>
      <c r="T55" s="57">
        <f t="shared" si="23"/>
        <v>43697.277357458799</v>
      </c>
      <c r="U55" s="57">
        <f t="shared" si="23"/>
        <v>19106.215205479453</v>
      </c>
      <c r="V55" s="57">
        <f t="shared" si="23"/>
        <v>3751.9895829893835</v>
      </c>
      <c r="W55" s="57">
        <f t="shared" si="23"/>
        <v>17901.36580231987</v>
      </c>
      <c r="X55" s="57">
        <f t="shared" si="23"/>
        <v>7678.9267404806915</v>
      </c>
      <c r="Y55" s="57">
        <f t="shared" si="23"/>
        <v>5024.7951464435146</v>
      </c>
      <c r="Z55" s="58">
        <f t="shared" si="23"/>
        <v>14253.672672513927</v>
      </c>
      <c r="AA55" s="52">
        <f t="shared" si="11"/>
        <v>129974.41959103134</v>
      </c>
      <c r="AB55" s="14"/>
    </row>
    <row r="56" spans="1:29">
      <c r="A56" s="10" t="s">
        <v>19</v>
      </c>
      <c r="B56" s="57">
        <f t="shared" ref="B56:J56" si="24">B12-B42</f>
        <v>5851.3760287942405</v>
      </c>
      <c r="C56" s="57">
        <f t="shared" si="24"/>
        <v>14721.046150649046</v>
      </c>
      <c r="D56" s="57">
        <f t="shared" si="24"/>
        <v>48267.960248512172</v>
      </c>
      <c r="E56" s="57">
        <f t="shared" si="24"/>
        <v>22094.141311747615</v>
      </c>
      <c r="F56" s="57">
        <f t="shared" si="24"/>
        <v>4481.4296228259309</v>
      </c>
      <c r="G56" s="57">
        <f t="shared" si="24"/>
        <v>22208.069923300714</v>
      </c>
      <c r="H56" s="57">
        <f t="shared" si="24"/>
        <v>9447.4546484510629</v>
      </c>
      <c r="I56" s="57">
        <f t="shared" si="24"/>
        <v>6783.477447698745</v>
      </c>
      <c r="J56" s="58">
        <f t="shared" si="24"/>
        <v>17121.015759867252</v>
      </c>
      <c r="K56" s="52">
        <f t="shared" si="9"/>
        <v>150975.97114184679</v>
      </c>
      <c r="L56" s="14"/>
      <c r="Q56" s="10" t="s">
        <v>19</v>
      </c>
      <c r="R56" s="57">
        <f t="shared" ref="R56:Z56" si="25">B12-R42</f>
        <v>5851.3760287942405</v>
      </c>
      <c r="S56" s="57">
        <f t="shared" si="25"/>
        <v>14725.510650713113</v>
      </c>
      <c r="T56" s="57">
        <f t="shared" si="25"/>
        <v>48267.960248512172</v>
      </c>
      <c r="U56" s="57">
        <f t="shared" si="25"/>
        <v>22094.141311747615</v>
      </c>
      <c r="V56" s="57">
        <f t="shared" si="25"/>
        <v>4481.4296228259309</v>
      </c>
      <c r="W56" s="57">
        <f t="shared" si="25"/>
        <v>22208.069923300714</v>
      </c>
      <c r="X56" s="57">
        <f t="shared" si="25"/>
        <v>9447.4546484510629</v>
      </c>
      <c r="Y56" s="57">
        <f t="shared" si="25"/>
        <v>6783.477447698745</v>
      </c>
      <c r="Z56" s="58">
        <f t="shared" si="25"/>
        <v>17121.015759867252</v>
      </c>
      <c r="AA56" s="52">
        <f t="shared" si="11"/>
        <v>150980.43564191088</v>
      </c>
      <c r="AB56" s="14"/>
    </row>
    <row r="57" spans="1:29">
      <c r="A57" s="10" t="s">
        <v>20</v>
      </c>
      <c r="B57" s="57">
        <f t="shared" ref="B57:J57" si="26">B13-B43</f>
        <v>6095.14</v>
      </c>
      <c r="C57" s="57">
        <f t="shared" si="26"/>
        <v>15283.159327791018</v>
      </c>
      <c r="D57" s="57">
        <f t="shared" si="26"/>
        <v>52632.39688686205</v>
      </c>
      <c r="E57" s="57">
        <f t="shared" si="26"/>
        <v>23924.126193441265</v>
      </c>
      <c r="F57" s="57">
        <f t="shared" si="26"/>
        <v>4866.1279999999997</v>
      </c>
      <c r="G57" s="57">
        <f t="shared" si="26"/>
        <v>23876.075521215098</v>
      </c>
      <c r="H57" s="57">
        <f t="shared" si="26"/>
        <v>9610.8625459087234</v>
      </c>
      <c r="I57" s="57">
        <f t="shared" si="26"/>
        <v>6783.477447698745</v>
      </c>
      <c r="J57" s="58">
        <f t="shared" si="26"/>
        <v>17937.320620994826</v>
      </c>
      <c r="K57" s="52">
        <f t="shared" si="9"/>
        <v>161008.6865439117</v>
      </c>
      <c r="L57" s="14"/>
      <c r="Q57" s="10" t="s">
        <v>20</v>
      </c>
      <c r="R57" s="57">
        <f t="shared" ref="R57:Z57" si="27">B13-R43</f>
        <v>6095.14</v>
      </c>
      <c r="S57" s="57">
        <f t="shared" si="27"/>
        <v>15287.235132779102</v>
      </c>
      <c r="T57" s="57">
        <f t="shared" si="27"/>
        <v>52632.39688686205</v>
      </c>
      <c r="U57" s="57">
        <f t="shared" si="27"/>
        <v>23924.126193441265</v>
      </c>
      <c r="V57" s="57">
        <f t="shared" si="27"/>
        <v>4866.1279999999997</v>
      </c>
      <c r="W57" s="57">
        <f t="shared" si="27"/>
        <v>23876.075521215098</v>
      </c>
      <c r="X57" s="57">
        <f t="shared" si="27"/>
        <v>9610.8625459087234</v>
      </c>
      <c r="Y57" s="57">
        <f t="shared" si="27"/>
        <v>6783.477447698745</v>
      </c>
      <c r="Z57" s="58">
        <f t="shared" si="27"/>
        <v>17937.320620994826</v>
      </c>
      <c r="AA57" s="52">
        <f>SUM($R57:$Z57)</f>
        <v>161012.76234889979</v>
      </c>
      <c r="AB57" s="14"/>
    </row>
    <row r="58" spans="1:29">
      <c r="A58" s="10" t="s">
        <v>21</v>
      </c>
      <c r="B58" s="57">
        <f t="shared" ref="B58:J58" si="28">B14-B44</f>
        <v>6070.7556028794243</v>
      </c>
      <c r="C58" s="57">
        <f t="shared" si="28"/>
        <v>15225.709484937057</v>
      </c>
      <c r="D58" s="57">
        <f t="shared" si="28"/>
        <v>52635.505057241258</v>
      </c>
      <c r="E58" s="57">
        <f t="shared" si="28"/>
        <v>23924.126193441265</v>
      </c>
      <c r="F58" s="57">
        <f t="shared" si="28"/>
        <v>4866.1279999999997</v>
      </c>
      <c r="G58" s="57">
        <f t="shared" si="28"/>
        <v>23876.075521215098</v>
      </c>
      <c r="H58" s="57">
        <f t="shared" si="28"/>
        <v>9610.9545825778332</v>
      </c>
      <c r="I58" s="57">
        <f t="shared" si="28"/>
        <v>6783.477447698745</v>
      </c>
      <c r="J58" s="58">
        <f t="shared" si="28"/>
        <v>17937.320620994826</v>
      </c>
      <c r="K58" s="52">
        <f t="shared" si="9"/>
        <v>160930.05251098546</v>
      </c>
      <c r="L58" s="14"/>
      <c r="Q58" s="10" t="s">
        <v>21</v>
      </c>
      <c r="R58" s="57">
        <f t="shared" ref="R58:Z58" si="29">B14-R44</f>
        <v>6070.7556028794243</v>
      </c>
      <c r="S58" s="57">
        <f t="shared" si="29"/>
        <v>15230.405830189393</v>
      </c>
      <c r="T58" s="57">
        <f t="shared" si="29"/>
        <v>52635.505057241258</v>
      </c>
      <c r="U58" s="57">
        <f t="shared" si="29"/>
        <v>23924.126193441265</v>
      </c>
      <c r="V58" s="57">
        <f t="shared" si="29"/>
        <v>4866.1279999999997</v>
      </c>
      <c r="W58" s="57">
        <f t="shared" si="29"/>
        <v>23876.075521215098</v>
      </c>
      <c r="X58" s="57">
        <f t="shared" si="29"/>
        <v>9610.9545825778332</v>
      </c>
      <c r="Y58" s="57">
        <f t="shared" si="29"/>
        <v>6783.477447698745</v>
      </c>
      <c r="Z58" s="58">
        <f t="shared" si="29"/>
        <v>17937.320620994826</v>
      </c>
      <c r="AA58" s="52">
        <f t="shared" si="11"/>
        <v>160934.7488562378</v>
      </c>
      <c r="AB58" s="14"/>
    </row>
    <row r="59" spans="1:29">
      <c r="A59" s="10" t="s">
        <v>22</v>
      </c>
      <c r="B59" s="57">
        <f t="shared" ref="B59:J59" si="30">B15-B45</f>
        <v>5510.1244691061784</v>
      </c>
      <c r="C59" s="57">
        <f t="shared" si="30"/>
        <v>14027.363390549257</v>
      </c>
      <c r="D59" s="57">
        <f t="shared" si="30"/>
        <v>46234.235797484827</v>
      </c>
      <c r="E59" s="57">
        <f t="shared" si="30"/>
        <v>20812.126027397262</v>
      </c>
      <c r="F59" s="57">
        <f t="shared" si="30"/>
        <v>4161.6759067331977</v>
      </c>
      <c r="G59" s="57">
        <f t="shared" si="30"/>
        <v>19852.653111043939</v>
      </c>
      <c r="H59" s="57">
        <f t="shared" si="30"/>
        <v>8161.4995359939812</v>
      </c>
      <c r="I59" s="57">
        <f t="shared" si="30"/>
        <v>5601.1656485355643</v>
      </c>
      <c r="J59" s="58">
        <f t="shared" si="30"/>
        <v>14828.5927832958</v>
      </c>
      <c r="K59" s="52">
        <f t="shared" si="9"/>
        <v>139189.43667014001</v>
      </c>
      <c r="L59" s="14"/>
      <c r="Q59" s="10" t="s">
        <v>22</v>
      </c>
      <c r="R59" s="57">
        <f t="shared" ref="R59:Z59" si="31">B15-R45</f>
        <v>5510.1244691061784</v>
      </c>
      <c r="S59" s="57">
        <f t="shared" si="31"/>
        <v>14030.5804319074</v>
      </c>
      <c r="T59" s="57">
        <f t="shared" si="31"/>
        <v>46234.235797484827</v>
      </c>
      <c r="U59" s="57">
        <f t="shared" si="31"/>
        <v>20812.126027397262</v>
      </c>
      <c r="V59" s="57">
        <f t="shared" si="31"/>
        <v>4161.6759067331977</v>
      </c>
      <c r="W59" s="57">
        <f t="shared" si="31"/>
        <v>19852.653111043939</v>
      </c>
      <c r="X59" s="57">
        <f t="shared" si="31"/>
        <v>8161.4995359939812</v>
      </c>
      <c r="Y59" s="57">
        <f t="shared" si="31"/>
        <v>5601.1656485355643</v>
      </c>
      <c r="Z59" s="58">
        <f t="shared" si="31"/>
        <v>14828.5927832958</v>
      </c>
      <c r="AA59" s="52">
        <f>SUM($R59:$Z59)</f>
        <v>139192.65371149816</v>
      </c>
      <c r="AB59" s="14"/>
    </row>
    <row r="61" spans="1:29">
      <c r="A61" s="18" t="s">
        <v>108</v>
      </c>
      <c r="B61" s="64">
        <f>$B$17-MIN($K$34:$K$45)</f>
        <v>171903.4117132606</v>
      </c>
      <c r="C61" s="19"/>
      <c r="D61" s="19"/>
      <c r="E61" s="19"/>
      <c r="F61" s="19"/>
      <c r="G61" s="19"/>
      <c r="H61" s="19"/>
      <c r="I61" s="19"/>
      <c r="J61" s="19"/>
      <c r="L61" s="14"/>
      <c r="M61" s="14"/>
      <c r="O61" s="16"/>
      <c r="Q61" s="18" t="s">
        <v>108</v>
      </c>
      <c r="R61" s="64">
        <f>$B$17-MIN($AA$34:$AA$45)</f>
        <v>171904.24645109478</v>
      </c>
      <c r="S61" s="19"/>
      <c r="T61" s="19"/>
      <c r="U61" s="19"/>
      <c r="V61" s="19"/>
      <c r="W61" s="19"/>
      <c r="X61" s="19"/>
      <c r="Y61" s="19"/>
      <c r="Z61" s="19"/>
      <c r="AB61" s="14"/>
      <c r="AC61" s="14"/>
    </row>
    <row r="63" spans="1:29">
      <c r="A63" s="1" t="s">
        <v>109</v>
      </c>
      <c r="B63" s="21" t="s">
        <v>36</v>
      </c>
      <c r="Q63" s="1" t="s">
        <v>109</v>
      </c>
      <c r="R63" s="21" t="s">
        <v>36</v>
      </c>
    </row>
    <row r="64" spans="1:29">
      <c r="A64" s="10" t="s">
        <v>11</v>
      </c>
      <c r="B64" s="60">
        <f t="shared" ref="B64:B75" si="32">$B$61-K48</f>
        <v>51314.039680969479</v>
      </c>
      <c r="L64" s="14"/>
      <c r="M64" s="14"/>
      <c r="O64" s="16"/>
      <c r="Q64" s="10" t="s">
        <v>11</v>
      </c>
      <c r="R64" s="60">
        <f>$R$61-AA48</f>
        <v>51311.88328625042</v>
      </c>
      <c r="AB64" s="14"/>
      <c r="AC64" s="14"/>
    </row>
    <row r="65" spans="1:29">
      <c r="A65" s="10" t="s">
        <v>12</v>
      </c>
      <c r="B65" s="57">
        <f t="shared" si="32"/>
        <v>52273.026080415118</v>
      </c>
      <c r="L65" s="14"/>
      <c r="M65" s="14"/>
      <c r="O65" s="16"/>
      <c r="Q65" s="10" t="s">
        <v>12</v>
      </c>
      <c r="R65" s="60">
        <f t="shared" ref="R65:R74" si="33">$R$61-AA49</f>
        <v>52272.527139931859</v>
      </c>
      <c r="AB65" s="14"/>
      <c r="AC65" s="14"/>
    </row>
    <row r="66" spans="1:29">
      <c r="A66" s="10" t="s">
        <v>13</v>
      </c>
      <c r="B66" s="57">
        <f t="shared" si="32"/>
        <v>35416.537877435359</v>
      </c>
      <c r="L66" s="14"/>
      <c r="M66" s="14"/>
      <c r="O66" s="16"/>
      <c r="Q66" s="10" t="s">
        <v>13</v>
      </c>
      <c r="R66" s="60">
        <f t="shared" si="33"/>
        <v>35416.286268837022</v>
      </c>
      <c r="AB66" s="14"/>
      <c r="AC66" s="14"/>
    </row>
    <row r="67" spans="1:29">
      <c r="A67" s="10" t="s">
        <v>14</v>
      </c>
      <c r="B67" s="57">
        <f t="shared" si="32"/>
        <v>566.34499520249665</v>
      </c>
      <c r="L67" s="14"/>
      <c r="M67" s="14"/>
      <c r="O67" s="16"/>
      <c r="Q67" s="10" t="s">
        <v>14</v>
      </c>
      <c r="R67" s="60">
        <f t="shared" si="33"/>
        <v>566.34499520246754</v>
      </c>
      <c r="AB67" s="14"/>
      <c r="AC67" s="14"/>
    </row>
    <row r="68" spans="1:29">
      <c r="A68" s="10" t="s">
        <v>15</v>
      </c>
      <c r="B68" s="57">
        <f t="shared" si="32"/>
        <v>178.48634041729383</v>
      </c>
      <c r="L68" s="14"/>
      <c r="M68" s="14"/>
      <c r="O68" s="16"/>
      <c r="Q68" s="10" t="s">
        <v>15</v>
      </c>
      <c r="R68" s="60">
        <f t="shared" si="33"/>
        <v>178.23511381042772</v>
      </c>
      <c r="AB68" s="14"/>
      <c r="AC68" s="14"/>
    </row>
    <row r="69" spans="1:29">
      <c r="A69" s="10" t="s">
        <v>16</v>
      </c>
      <c r="B69" s="57">
        <f t="shared" si="32"/>
        <v>23589.843925013789</v>
      </c>
      <c r="L69" s="14"/>
      <c r="M69" s="14"/>
      <c r="O69" s="16"/>
      <c r="Q69" s="10" t="s">
        <v>16</v>
      </c>
      <c r="R69" s="60">
        <f t="shared" si="33"/>
        <v>23589.346739056637</v>
      </c>
      <c r="AB69" s="14"/>
      <c r="AC69" s="14"/>
    </row>
    <row r="70" spans="1:29">
      <c r="A70" s="10" t="s">
        <v>17</v>
      </c>
      <c r="B70" s="57">
        <f t="shared" si="32"/>
        <v>45860.679474863879</v>
      </c>
      <c r="L70" s="14"/>
      <c r="M70" s="14"/>
      <c r="O70" s="16"/>
      <c r="Q70" s="10" t="s">
        <v>17</v>
      </c>
      <c r="R70" s="60">
        <f t="shared" si="33"/>
        <v>45859.602159710616</v>
      </c>
      <c r="AB70" s="14"/>
      <c r="AC70" s="14"/>
    </row>
    <row r="71" spans="1:29">
      <c r="A71" s="10" t="s">
        <v>18</v>
      </c>
      <c r="B71" s="57">
        <f t="shared" si="32"/>
        <v>41931.719410873906</v>
      </c>
      <c r="L71" s="14"/>
      <c r="M71" s="14"/>
      <c r="O71" s="16"/>
      <c r="Q71" s="10" t="s">
        <v>18</v>
      </c>
      <c r="R71" s="60">
        <f t="shared" si="33"/>
        <v>41929.826860063433</v>
      </c>
      <c r="AB71" s="14"/>
      <c r="AC71" s="14"/>
    </row>
    <row r="72" spans="1:29">
      <c r="A72" s="10" t="s">
        <v>19</v>
      </c>
      <c r="B72" s="57">
        <f t="shared" si="32"/>
        <v>20927.440571413812</v>
      </c>
      <c r="L72" s="14"/>
      <c r="M72" s="14"/>
      <c r="O72" s="16"/>
      <c r="Q72" s="10" t="s">
        <v>19</v>
      </c>
      <c r="R72" s="60">
        <f t="shared" si="33"/>
        <v>20923.810809183895</v>
      </c>
      <c r="AB72" s="14"/>
      <c r="AC72" s="14"/>
    </row>
    <row r="73" spans="1:29">
      <c r="A73" s="10" t="s">
        <v>20</v>
      </c>
      <c r="B73" s="57">
        <f t="shared" si="32"/>
        <v>10894.725169348909</v>
      </c>
      <c r="L73" s="14"/>
      <c r="M73" s="14"/>
      <c r="O73" s="16"/>
      <c r="Q73" s="10" t="s">
        <v>20</v>
      </c>
      <c r="R73" s="60">
        <f t="shared" si="33"/>
        <v>10891.484102194983</v>
      </c>
      <c r="AB73" s="14"/>
      <c r="AC73" s="14"/>
    </row>
    <row r="74" spans="1:29">
      <c r="A74" s="10" t="s">
        <v>21</v>
      </c>
      <c r="B74" s="57">
        <f t="shared" si="32"/>
        <v>10973.35920227514</v>
      </c>
      <c r="L74" s="14"/>
      <c r="M74" s="14"/>
      <c r="O74" s="16"/>
      <c r="Q74" s="10" t="s">
        <v>21</v>
      </c>
      <c r="R74" s="60">
        <f t="shared" si="33"/>
        <v>10969.497594856977</v>
      </c>
      <c r="AB74" s="14"/>
      <c r="AC74" s="14"/>
    </row>
    <row r="75" spans="1:29">
      <c r="A75" s="10" t="s">
        <v>22</v>
      </c>
      <c r="B75" s="57">
        <f t="shared" si="32"/>
        <v>32713.97504312059</v>
      </c>
      <c r="L75" s="14"/>
      <c r="M75" s="14"/>
      <c r="O75" s="16"/>
      <c r="Q75" s="10" t="s">
        <v>22</v>
      </c>
      <c r="R75" s="60">
        <f>$R$61-AA59</f>
        <v>32711.592739596614</v>
      </c>
      <c r="AB75" s="14"/>
      <c r="AC75" s="14"/>
    </row>
    <row r="76" spans="1:29">
      <c r="A76" s="13" t="s">
        <v>37</v>
      </c>
      <c r="B76" s="65">
        <f>SUM($B$64:$B$75)/$B$61</f>
        <v>1.9001378420353521</v>
      </c>
      <c r="Q76" s="13" t="s">
        <v>37</v>
      </c>
      <c r="R76" s="65">
        <f>SUM($R$64:$R$75)/$R$61</f>
        <v>1.9000137841366005</v>
      </c>
    </row>
    <row r="78" spans="1:29">
      <c r="A78" s="1" t="s">
        <v>110</v>
      </c>
      <c r="B78" s="59">
        <f>(SUM($B$64:$B$75)-$D$79*$B$61)/(12-$D$79)</f>
        <v>2.3460907083682461</v>
      </c>
      <c r="D78" s="1" t="s">
        <v>39</v>
      </c>
      <c r="Q78" s="1" t="s">
        <v>110</v>
      </c>
      <c r="R78" s="59">
        <f>(SUM($R$64:$R$75)-$T$79*$R$61)/(12-$T$79)</f>
        <v>0.2346090708241457</v>
      </c>
      <c r="T78" s="1" t="s">
        <v>39</v>
      </c>
    </row>
    <row r="79" spans="1:29">
      <c r="A79" s="1" t="s">
        <v>38</v>
      </c>
      <c r="D79" s="66">
        <f>'計算用(記載例太陽光)'!D79</f>
        <v>1.9</v>
      </c>
      <c r="Q79" s="1" t="s">
        <v>38</v>
      </c>
      <c r="T79" s="66">
        <f>'計算用(太陽光)'!T79</f>
        <v>1.9</v>
      </c>
    </row>
    <row r="80" spans="1:29" ht="15.6" thickBot="1"/>
    <row r="81" spans="1:22" ht="15.6" thickBot="1">
      <c r="A81" s="1" t="s">
        <v>111</v>
      </c>
      <c r="B81" s="95">
        <f>'記載例(風力)'!E15*B83</f>
        <v>3273.5771908052743</v>
      </c>
      <c r="Q81" s="1" t="s">
        <v>111</v>
      </c>
      <c r="R81" s="97">
        <f>AVERAGE('記載例(風力)'!E23:P23)*B83</f>
        <v>327.35771908052743</v>
      </c>
      <c r="V81" s="14"/>
    </row>
    <row r="82" spans="1:22" ht="15.6" thickBot="1">
      <c r="A82" s="80" t="s">
        <v>127</v>
      </c>
      <c r="B82" s="96">
        <f>(MIN($K$34:$K$45)+$B$78)*1000</f>
        <v>3273.5771908058141</v>
      </c>
      <c r="Q82" s="80" t="s">
        <v>127</v>
      </c>
      <c r="R82" s="98">
        <f>(MIN($AA$34:$AA$45)+$R$78)*1000</f>
        <v>327.35771906790251</v>
      </c>
    </row>
    <row r="83" spans="1:22" ht="15.6" thickBot="1">
      <c r="A83" s="1" t="s">
        <v>112</v>
      </c>
      <c r="B83" s="82">
        <f>VLOOKUP('記載例(風力)'!$E$13,$B$88:$C$96,2,FALSE)</f>
        <v>0.32735771908052741</v>
      </c>
      <c r="Q83" s="1" t="s">
        <v>112</v>
      </c>
      <c r="R83" s="90"/>
      <c r="S83" s="1" t="s">
        <v>79</v>
      </c>
    </row>
    <row r="84" spans="1:22">
      <c r="A84" s="80" t="s">
        <v>127</v>
      </c>
      <c r="B84" s="88">
        <f>B82/'記載例(風力)'!E15</f>
        <v>0.32735771908058142</v>
      </c>
      <c r="Q84" s="80" t="s">
        <v>127</v>
      </c>
      <c r="R84" s="84" t="e">
        <f>R82/'記載例(風力)'!U15</f>
        <v>#DIV/0!</v>
      </c>
      <c r="S84" s="94" t="s">
        <v>79</v>
      </c>
    </row>
    <row r="87" spans="1:22">
      <c r="C87" s="18" t="s">
        <v>129</v>
      </c>
    </row>
    <row r="88" spans="1:22">
      <c r="B88" s="11" t="s">
        <v>26</v>
      </c>
      <c r="C88" s="104">
        <v>0.22184027595482503</v>
      </c>
    </row>
    <row r="89" spans="1:22">
      <c r="B89" s="11" t="s">
        <v>27</v>
      </c>
      <c r="C89" s="104">
        <v>0.32735771908052741</v>
      </c>
    </row>
    <row r="90" spans="1:22">
      <c r="B90" s="11" t="s">
        <v>28</v>
      </c>
      <c r="C90" s="104">
        <v>0.2381838477130164</v>
      </c>
    </row>
    <row r="91" spans="1:22">
      <c r="B91" s="11" t="s">
        <v>29</v>
      </c>
      <c r="C91" s="104">
        <v>0.27653266504888641</v>
      </c>
    </row>
    <row r="92" spans="1:22">
      <c r="B92" s="11" t="s">
        <v>30</v>
      </c>
      <c r="C92" s="104">
        <v>0.19480430008522417</v>
      </c>
    </row>
    <row r="93" spans="1:22">
      <c r="B93" s="11" t="s">
        <v>31</v>
      </c>
      <c r="C93" s="104">
        <v>0.27714160908347368</v>
      </c>
    </row>
    <row r="94" spans="1:22">
      <c r="B94" s="11" t="s">
        <v>32</v>
      </c>
      <c r="C94" s="104">
        <v>0.19797727170544543</v>
      </c>
    </row>
    <row r="95" spans="1:22">
      <c r="B95" s="11" t="s">
        <v>33</v>
      </c>
      <c r="C95" s="104">
        <v>0.30939443517975912</v>
      </c>
    </row>
    <row r="96" spans="1:22">
      <c r="B96" s="11" t="s">
        <v>34</v>
      </c>
      <c r="C96" s="104">
        <v>0.17623604383225736</v>
      </c>
    </row>
  </sheetData>
  <phoneticPr fontId="2"/>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tabColor theme="8" tint="0.59999389629810485"/>
  </sheetPr>
  <dimension ref="A1:AE96"/>
  <sheetViews>
    <sheetView zoomScale="70" zoomScaleNormal="70" workbookViewId="0">
      <selection activeCell="V17" sqref="V17"/>
    </sheetView>
  </sheetViews>
  <sheetFormatPr defaultColWidth="9" defaultRowHeight="15"/>
  <cols>
    <col min="1" max="1" width="29.109375" style="1" customWidth="1"/>
    <col min="2" max="2" width="11.21875" style="1" customWidth="1"/>
    <col min="3" max="3" width="9.77734375" style="1" customWidth="1"/>
    <col min="4" max="4" width="13.33203125" style="1" bestFit="1" customWidth="1"/>
    <col min="5" max="10" width="9.77734375" style="1" bestFit="1" customWidth="1"/>
    <col min="11" max="11" width="11" style="1" customWidth="1"/>
    <col min="12" max="12" width="10" style="1" bestFit="1" customWidth="1"/>
    <col min="13" max="13" width="17.88671875" style="1" customWidth="1"/>
    <col min="14" max="14" width="9.33203125" style="1" bestFit="1" customWidth="1"/>
    <col min="15" max="15" width="7.33203125" style="1" bestFit="1" customWidth="1"/>
    <col min="16" max="16" width="9" style="1"/>
    <col min="17" max="17" width="34.6640625" style="1" bestFit="1" customWidth="1"/>
    <col min="18" max="18" width="10.44140625" style="1" customWidth="1"/>
    <col min="19" max="26" width="9.77734375" style="1" customWidth="1"/>
    <col min="27" max="27" width="10.21875" style="1" bestFit="1" customWidth="1"/>
    <col min="28" max="28" width="10.44140625" style="1" bestFit="1" customWidth="1"/>
    <col min="29" max="16384" width="9" style="1"/>
  </cols>
  <sheetData>
    <row r="1" spans="1:13">
      <c r="A1" s="36"/>
      <c r="J1" s="10" t="s">
        <v>35</v>
      </c>
      <c r="L1" s="8"/>
      <c r="M1" s="9" t="s">
        <v>74</v>
      </c>
    </row>
    <row r="2" spans="1:13">
      <c r="B2" s="11" t="s">
        <v>26</v>
      </c>
      <c r="C2" s="11" t="s">
        <v>27</v>
      </c>
      <c r="D2" s="11" t="s">
        <v>28</v>
      </c>
      <c r="E2" s="11" t="s">
        <v>29</v>
      </c>
      <c r="F2" s="11" t="s">
        <v>30</v>
      </c>
      <c r="G2" s="11" t="s">
        <v>31</v>
      </c>
      <c r="H2" s="11" t="s">
        <v>32</v>
      </c>
      <c r="I2" s="11" t="s">
        <v>33</v>
      </c>
      <c r="J2" s="11" t="s">
        <v>34</v>
      </c>
    </row>
    <row r="3" spans="1:13">
      <c r="A3" s="1" t="s">
        <v>107</v>
      </c>
    </row>
    <row r="4" spans="1:13">
      <c r="A4" s="10" t="s">
        <v>11</v>
      </c>
      <c r="B4" s="63">
        <f>'計算用(記載例太陽光)'!B4</f>
        <v>4804.4476724655069</v>
      </c>
      <c r="C4" s="63">
        <f>'計算用(記載例太陽光)'!C4</f>
        <v>12059.476121833362</v>
      </c>
      <c r="D4" s="63">
        <f>'計算用(記載例太陽光)'!D4</f>
        <v>41128.614748559463</v>
      </c>
      <c r="E4" s="63">
        <f>'計算用(記載例太陽光)'!E4</f>
        <v>18341.143503528438</v>
      </c>
      <c r="F4" s="63">
        <f>'計算用(記載例太陽光)'!F4</f>
        <v>3647.0682073964558</v>
      </c>
      <c r="G4" s="63">
        <f>'計算用(記載例太陽光)'!G4</f>
        <v>16926.702293799826</v>
      </c>
      <c r="H4" s="63">
        <f>'計算用(記載例太陽光)'!H4</f>
        <v>6857.1574564060029</v>
      </c>
      <c r="I4" s="63">
        <f>'計算用(記載例太陽光)'!I4</f>
        <v>4758.7779916317986</v>
      </c>
      <c r="J4" s="63">
        <f>'計算用(記載例太陽光)'!J4</f>
        <v>12069.307517284975</v>
      </c>
    </row>
    <row r="5" spans="1:13">
      <c r="A5" s="10" t="s">
        <v>12</v>
      </c>
      <c r="B5" s="63">
        <f>'計算用(記載例太陽光)'!B5</f>
        <v>4292.5553329334134</v>
      </c>
      <c r="C5" s="63">
        <f>'計算用(記載例太陽光)'!C5</f>
        <v>11202.99060235821</v>
      </c>
      <c r="D5" s="63">
        <f>'計算用(記載例太陽光)'!D5</f>
        <v>39797.847965935289</v>
      </c>
      <c r="E5" s="63">
        <f>'計算用(記載例太陽光)'!E5</f>
        <v>18382.488190120381</v>
      </c>
      <c r="F5" s="63">
        <f>'計算用(記載例太陽光)'!F5</f>
        <v>3357.3020271874166</v>
      </c>
      <c r="G5" s="63">
        <f>'計算用(記載例太陽光)'!G5</f>
        <v>17493.2757154192</v>
      </c>
      <c r="H5" s="63">
        <f>'計算用(記載例太陽光)'!H5</f>
        <v>6916.976117915975</v>
      </c>
      <c r="I5" s="63">
        <f>'計算用(記載例太陽光)'!I5</f>
        <v>4877.0111715481171</v>
      </c>
      <c r="J5" s="63">
        <f>'計算用(記載例太陽光)'!J5</f>
        <v>13311.420374224646</v>
      </c>
    </row>
    <row r="6" spans="1:13">
      <c r="A6" s="10" t="s">
        <v>13</v>
      </c>
      <c r="B6" s="63">
        <f>'計算用(記載例太陽光)'!B6</f>
        <v>4365.678524295141</v>
      </c>
      <c r="C6" s="63">
        <f>'計算用(記載例太陽光)'!C6</f>
        <v>12233.177325783252</v>
      </c>
      <c r="D6" s="63">
        <f>'計算用(記載例太陽光)'!D6</f>
        <v>46365.679728546813</v>
      </c>
      <c r="E6" s="63">
        <f>'計算用(記載例太陽光)'!E6</f>
        <v>20698.400639269406</v>
      </c>
      <c r="F6" s="63">
        <f>'計算用(記載例太陽光)'!F6</f>
        <v>3901.8772624078524</v>
      </c>
      <c r="G6" s="63">
        <f>'計算用(記載例太陽光)'!G6</f>
        <v>20256.772614576643</v>
      </c>
      <c r="H6" s="63">
        <f>'計算用(記載例太陽光)'!H6</f>
        <v>8000.7066286022919</v>
      </c>
      <c r="I6" s="63">
        <f>'計算用(記載例太陽光)'!I6</f>
        <v>5675.0626359832631</v>
      </c>
      <c r="J6" s="63">
        <f>'計算用(記載例太陽光)'!J6</f>
        <v>14990.725527952272</v>
      </c>
    </row>
    <row r="7" spans="1:13">
      <c r="A7" s="10" t="s">
        <v>14</v>
      </c>
      <c r="B7" s="63">
        <f>'計算用(記載例太陽光)'!B7</f>
        <v>4950.0428698153919</v>
      </c>
      <c r="C7" s="63">
        <f>'計算用(記載例太陽光)'!C7</f>
        <v>14637.879024670978</v>
      </c>
      <c r="D7" s="63">
        <f>'計算用(記載例太陽光)'!D7</f>
        <v>59757.342310054177</v>
      </c>
      <c r="E7" s="63">
        <f>'計算用(記載例太陽光)'!E7</f>
        <v>24906.309999999998</v>
      </c>
      <c r="F7" s="63">
        <f>'計算用(記載例太陽光)'!F7</f>
        <v>4755.7579999999998</v>
      </c>
      <c r="G7" s="63">
        <f>'計算用(記載例太陽光)'!G7</f>
        <v>26215.64</v>
      </c>
      <c r="H7" s="63">
        <f>'計算用(記載例太陽光)'!H7</f>
        <v>10037.09</v>
      </c>
      <c r="I7" s="63">
        <f>'計算用(記載例太陽光)'!I7</f>
        <v>7064.2699999999995</v>
      </c>
      <c r="J7" s="63">
        <f>'計算用(記載例太陽光)'!J7</f>
        <v>19013.662</v>
      </c>
    </row>
    <row r="8" spans="1:13">
      <c r="A8" s="10" t="s">
        <v>15</v>
      </c>
      <c r="B8" s="63">
        <f>'計算用(記載例太陽光)'!B8</f>
        <v>5071.63</v>
      </c>
      <c r="C8" s="63">
        <f>'計算用(記載例太陽光)'!C8</f>
        <v>14904.878000000001</v>
      </c>
      <c r="D8" s="63">
        <f>'計算用(記載例太陽光)'!D8</f>
        <v>59756.894</v>
      </c>
      <c r="E8" s="63">
        <f>'計算用(記載例太陽光)'!E8</f>
        <v>24906.309999999998</v>
      </c>
      <c r="F8" s="63">
        <f>'計算用(記載例太陽光)'!F8</f>
        <v>4755.7579999999998</v>
      </c>
      <c r="G8" s="63">
        <f>'計算用(記載例太陽光)'!G8</f>
        <v>26215.64</v>
      </c>
      <c r="H8" s="63">
        <f>'計算用(記載例太陽光)'!H8</f>
        <v>10037.09</v>
      </c>
      <c r="I8" s="63">
        <f>'計算用(記載例太陽光)'!I8</f>
        <v>7064.2699999999995</v>
      </c>
      <c r="J8" s="63">
        <f>'計算用(記載例太陽光)'!J8</f>
        <v>19013.662</v>
      </c>
    </row>
    <row r="9" spans="1:13">
      <c r="A9" s="10" t="s">
        <v>16</v>
      </c>
      <c r="B9" s="63">
        <f>'計算用(記載例太陽光)'!B9</f>
        <v>4694.6918964277156</v>
      </c>
      <c r="C9" s="63">
        <f>'計算用(記載例太陽光)'!C9</f>
        <v>13187.825692253098</v>
      </c>
      <c r="D9" s="63">
        <f>'計算用(記載例太陽光)'!D9</f>
        <v>50381.908819344637</v>
      </c>
      <c r="E9" s="63">
        <f>'計算用(記載例太陽光)'!E9</f>
        <v>22352.618102947283</v>
      </c>
      <c r="F9" s="63">
        <f>'計算用(記載例太陽光)'!F9</f>
        <v>4205.0811583822815</v>
      </c>
      <c r="G9" s="63">
        <f>'計算用(記載例太陽光)'!G9</f>
        <v>21883.182087127363</v>
      </c>
      <c r="H9" s="63">
        <f>'計算用(記載例太陽光)'!H9</f>
        <v>8773.4033214382162</v>
      </c>
      <c r="I9" s="63">
        <f>'計算用(記載例太陽光)'!I9</f>
        <v>6251.4331380753138</v>
      </c>
      <c r="J9" s="63">
        <f>'計算用(記載例太陽光)'!J9</f>
        <v>16584.903487574575</v>
      </c>
    </row>
    <row r="10" spans="1:13">
      <c r="A10" s="10" t="s">
        <v>17</v>
      </c>
      <c r="B10" s="63">
        <f>'計算用(記載例太陽光)'!B10</f>
        <v>4706.9400839832033</v>
      </c>
      <c r="C10" s="63">
        <f>'計算用(記載例太陽光)'!C10</f>
        <v>11705.041423298038</v>
      </c>
      <c r="D10" s="63">
        <f>'計算用(記載例太陽光)'!D10</f>
        <v>42387.677379921326</v>
      </c>
      <c r="E10" s="63">
        <f>'計算用(記載例太陽光)'!E10</f>
        <v>19178.58590701536</v>
      </c>
      <c r="F10" s="63">
        <f>'計算用(記載例太陽光)'!F10</f>
        <v>3467.2129920942934</v>
      </c>
      <c r="G10" s="63">
        <f>'計算用(記載例太陽光)'!G10</f>
        <v>18123.228470926057</v>
      </c>
      <c r="H10" s="63">
        <f>'計算用(記載例太陽光)'!H10</f>
        <v>7303.9066843485971</v>
      </c>
      <c r="I10" s="63">
        <f>'計算用(記載例太陽光)'!I10</f>
        <v>5290.8123012552296</v>
      </c>
      <c r="J10" s="63">
        <f>'計算用(記載例太陽光)'!J10</f>
        <v>13881.451498874007</v>
      </c>
    </row>
    <row r="11" spans="1:13">
      <c r="A11" s="10" t="s">
        <v>18</v>
      </c>
      <c r="B11" s="63">
        <f>'計算用(記載例太陽光)'!B11</f>
        <v>5401.6504019196154</v>
      </c>
      <c r="C11" s="63">
        <f>'計算用(記載例太陽光)'!C11</f>
        <v>13158.829713497711</v>
      </c>
      <c r="D11" s="63">
        <f>'計算用(記載例太陽光)'!D11</f>
        <v>43697.277357458799</v>
      </c>
      <c r="E11" s="63">
        <f>'計算用(記載例太陽光)'!E11</f>
        <v>19106.215205479453</v>
      </c>
      <c r="F11" s="63">
        <f>'計算用(記載例太陽光)'!F11</f>
        <v>3751.9895829893835</v>
      </c>
      <c r="G11" s="63">
        <f>'計算用(記載例太陽光)'!G11</f>
        <v>17901.36580231987</v>
      </c>
      <c r="H11" s="63">
        <f>'計算用(記載例太陽光)'!H11</f>
        <v>7678.9267404806915</v>
      </c>
      <c r="I11" s="63">
        <f>'計算用(記載例太陽光)'!I11</f>
        <v>5024.7951464435146</v>
      </c>
      <c r="J11" s="63">
        <f>'計算用(記載例太陽光)'!J11</f>
        <v>14253.672672513927</v>
      </c>
    </row>
    <row r="12" spans="1:13">
      <c r="A12" s="10" t="s">
        <v>19</v>
      </c>
      <c r="B12" s="63">
        <f>'計算用(記載例太陽光)'!B12</f>
        <v>5851.3760287942405</v>
      </c>
      <c r="C12" s="63">
        <f>'計算用(記載例太陽光)'!C12</f>
        <v>14726.006706275786</v>
      </c>
      <c r="D12" s="63">
        <f>'計算用(記載例太陽光)'!D12</f>
        <v>48267.960248512172</v>
      </c>
      <c r="E12" s="63">
        <f>'計算用(記載例太陽光)'!E12</f>
        <v>22094.141311747615</v>
      </c>
      <c r="F12" s="63">
        <f>'計算用(記載例太陽光)'!F12</f>
        <v>4481.4296228259309</v>
      </c>
      <c r="G12" s="63">
        <f>'計算用(記載例太陽光)'!G12</f>
        <v>22208.069923300714</v>
      </c>
      <c r="H12" s="63">
        <f>'計算用(記載例太陽光)'!H12</f>
        <v>9447.4546484510629</v>
      </c>
      <c r="I12" s="63">
        <f>'計算用(記載例太陽光)'!I12</f>
        <v>6783.477447698745</v>
      </c>
      <c r="J12" s="63">
        <f>'計算用(記載例太陽光)'!J12</f>
        <v>17121.015759867252</v>
      </c>
    </row>
    <row r="13" spans="1:13">
      <c r="A13" s="10" t="s">
        <v>20</v>
      </c>
      <c r="B13" s="63">
        <f>'計算用(記載例太陽光)'!B13</f>
        <v>6095.14</v>
      </c>
      <c r="C13" s="63">
        <f>'計算用(記載例太陽光)'!C13</f>
        <v>15287.688</v>
      </c>
      <c r="D13" s="63">
        <f>'計算用(記載例太陽光)'!D13</f>
        <v>52632.39688686205</v>
      </c>
      <c r="E13" s="63">
        <f>'計算用(記載例太陽光)'!E13</f>
        <v>23924.126193441265</v>
      </c>
      <c r="F13" s="63">
        <f>'計算用(記載例太陽光)'!F13</f>
        <v>4866.1279999999997</v>
      </c>
      <c r="G13" s="63">
        <f>'計算用(記載例太陽光)'!G13</f>
        <v>23876.075521215098</v>
      </c>
      <c r="H13" s="63">
        <f>'計算用(記載例太陽光)'!H13</f>
        <v>9610.8625459087234</v>
      </c>
      <c r="I13" s="63">
        <f>'計算用(記載例太陽光)'!I13</f>
        <v>6783.477447698745</v>
      </c>
      <c r="J13" s="63">
        <f>'計算用(記載例太陽光)'!J13</f>
        <v>17937.320620994826</v>
      </c>
    </row>
    <row r="14" spans="1:13">
      <c r="A14" s="10" t="s">
        <v>21</v>
      </c>
      <c r="B14" s="63">
        <f>'計算用(記載例太陽光)'!B14</f>
        <v>6070.7556028794243</v>
      </c>
      <c r="C14" s="63">
        <f>'計算用(記載例太陽光)'!C14</f>
        <v>15230.927646328541</v>
      </c>
      <c r="D14" s="63">
        <f>'計算用(記載例太陽光)'!D14</f>
        <v>52635.505057241258</v>
      </c>
      <c r="E14" s="63">
        <f>'計算用(記載例太陽光)'!E14</f>
        <v>23924.126193441265</v>
      </c>
      <c r="F14" s="63">
        <f>'計算用(記載例太陽光)'!F14</f>
        <v>4866.1279999999997</v>
      </c>
      <c r="G14" s="63">
        <f>'計算用(記載例太陽光)'!G14</f>
        <v>23876.075521215098</v>
      </c>
      <c r="H14" s="63">
        <f>'計算用(記載例太陽光)'!H14</f>
        <v>9610.9545825778332</v>
      </c>
      <c r="I14" s="63">
        <f>'計算用(記載例太陽光)'!I14</f>
        <v>6783.477447698745</v>
      </c>
      <c r="J14" s="63">
        <f>'計算用(記載例太陽光)'!J14</f>
        <v>17937.320620994826</v>
      </c>
    </row>
    <row r="15" spans="1:13">
      <c r="A15" s="10" t="s">
        <v>22</v>
      </c>
      <c r="B15" s="63">
        <f>'計算用(記載例太陽光)'!B15</f>
        <v>5510.1244691061784</v>
      </c>
      <c r="C15" s="63">
        <f>'計算用(記載例太陽光)'!C15</f>
        <v>14030.937880947193</v>
      </c>
      <c r="D15" s="63">
        <f>'計算用(記載例太陽光)'!D15</f>
        <v>46234.235797484827</v>
      </c>
      <c r="E15" s="63">
        <f>'計算用(記載例太陽光)'!E15</f>
        <v>20812.126027397262</v>
      </c>
      <c r="F15" s="63">
        <f>'計算用(記載例太陽光)'!F15</f>
        <v>4161.6759067331977</v>
      </c>
      <c r="G15" s="63">
        <f>'計算用(記載例太陽光)'!G15</f>
        <v>19852.653111043939</v>
      </c>
      <c r="H15" s="63">
        <f>'計算用(記載例太陽光)'!H15</f>
        <v>8161.4995359939812</v>
      </c>
      <c r="I15" s="63">
        <f>'計算用(記載例太陽光)'!I15</f>
        <v>5601.1656485355643</v>
      </c>
      <c r="J15" s="63">
        <f>'計算用(記載例太陽光)'!J15</f>
        <v>14828.5927832958</v>
      </c>
    </row>
    <row r="16" spans="1:13">
      <c r="B16" s="2"/>
      <c r="C16" s="2"/>
      <c r="D16" s="2"/>
      <c r="E16" s="2"/>
      <c r="F16" s="2"/>
      <c r="G16" s="2"/>
      <c r="H16" s="2"/>
      <c r="I16" s="2"/>
      <c r="J16" s="2"/>
      <c r="K16" s="2"/>
    </row>
    <row r="17" spans="1:30">
      <c r="A17" s="1" t="s">
        <v>131</v>
      </c>
      <c r="B17" s="25">
        <f>'計算用(記載例太陽光)'!B17</f>
        <v>171904.33919974303</v>
      </c>
      <c r="C17" s="2"/>
      <c r="D17" s="2"/>
      <c r="E17" s="2"/>
      <c r="F17" s="2"/>
      <c r="G17" s="2"/>
      <c r="H17" s="2"/>
      <c r="I17" s="2"/>
      <c r="J17" s="2"/>
      <c r="K17" s="2"/>
    </row>
    <row r="18" spans="1:30">
      <c r="L18" s="12"/>
    </row>
    <row r="19" spans="1:30">
      <c r="A19" s="1" t="s">
        <v>114</v>
      </c>
      <c r="B19" s="18" t="s">
        <v>44</v>
      </c>
      <c r="C19" s="10"/>
      <c r="D19" s="10"/>
      <c r="E19" s="10"/>
      <c r="F19" s="10"/>
      <c r="G19" s="10"/>
      <c r="H19" s="10"/>
      <c r="I19" s="10"/>
      <c r="J19" s="10"/>
      <c r="K19" s="10"/>
      <c r="N19" s="1" t="s">
        <v>63</v>
      </c>
    </row>
    <row r="20" spans="1:30">
      <c r="A20" s="10" t="s">
        <v>11</v>
      </c>
      <c r="B20" s="62">
        <f>'計算用(水力)'!B20</f>
        <v>0.36239239515192506</v>
      </c>
      <c r="C20" s="62">
        <f>'計算用(水力)'!C20</f>
        <v>0.68978823794566924</v>
      </c>
      <c r="D20" s="62">
        <f>'計算用(水力)'!D20</f>
        <v>0.51159149367092283</v>
      </c>
      <c r="E20" s="62">
        <f>'計算用(水力)'!E20</f>
        <v>0.45223379975175987</v>
      </c>
      <c r="F20" s="62">
        <f>'計算用(水力)'!F20</f>
        <v>0.60953297102189308</v>
      </c>
      <c r="G20" s="62">
        <f>'計算用(水力)'!G20</f>
        <v>0.42154175755956069</v>
      </c>
      <c r="H20" s="62">
        <f>'計算用(水力)'!H20</f>
        <v>0.42309494216421062</v>
      </c>
      <c r="I20" s="62">
        <f>'計算用(水力)'!I20</f>
        <v>0.39993142564881845</v>
      </c>
      <c r="J20" s="62">
        <f>'計算用(水力)'!J20</f>
        <v>0.25563299628540487</v>
      </c>
      <c r="N20" s="26">
        <f>HLOOKUP('記載例(水力)'!$E$13,$B$2:$J$31,ROW()-1,0)</f>
        <v>0.68978823794566924</v>
      </c>
    </row>
    <row r="21" spans="1:30">
      <c r="A21" s="10" t="s">
        <v>12</v>
      </c>
      <c r="B21" s="62">
        <f>'計算用(水力)'!B21</f>
        <v>0.62561542487994437</v>
      </c>
      <c r="C21" s="62">
        <f>'計算用(水力)'!C21</f>
        <v>0.66386682874929304</v>
      </c>
      <c r="D21" s="62">
        <f>'計算用(水力)'!D21</f>
        <v>0.61728997076716685</v>
      </c>
      <c r="E21" s="62">
        <f>'計算用(水力)'!E21</f>
        <v>0.55583626549750331</v>
      </c>
      <c r="F21" s="62">
        <f>'計算用(水力)'!F21</f>
        <v>0.71499867281189522</v>
      </c>
      <c r="G21" s="62">
        <f>'計算用(水力)'!G21</f>
        <v>0.56850638930478703</v>
      </c>
      <c r="H21" s="62">
        <f>'計算用(水力)'!H21</f>
        <v>0.34214627092644484</v>
      </c>
      <c r="I21" s="62">
        <f>'計算用(水力)'!I21</f>
        <v>0.51273947492510397</v>
      </c>
      <c r="J21" s="62">
        <f>'計算用(水力)'!J21</f>
        <v>0.29724799356884624</v>
      </c>
      <c r="N21" s="26">
        <f>HLOOKUP('記載例(水力)'!$E$13,$B$2:$J$31,ROW()-1,0)</f>
        <v>0.66386682874929304</v>
      </c>
    </row>
    <row r="22" spans="1:30">
      <c r="A22" s="10" t="s">
        <v>13</v>
      </c>
      <c r="B22" s="62">
        <f>'計算用(水力)'!B22</f>
        <v>0.54773190972848185</v>
      </c>
      <c r="C22" s="62">
        <f>'計算用(水力)'!C22</f>
        <v>0.49895273219906278</v>
      </c>
      <c r="D22" s="62">
        <f>'計算用(水力)'!D22</f>
        <v>0.57678224529841804</v>
      </c>
      <c r="E22" s="62">
        <f>'計算用(水力)'!E22</f>
        <v>0.48772318676046783</v>
      </c>
      <c r="F22" s="62">
        <f>'計算用(水力)'!F22</f>
        <v>0.55476343957927632</v>
      </c>
      <c r="G22" s="62">
        <f>'計算用(水力)'!G22</f>
        <v>0.56474367972786665</v>
      </c>
      <c r="H22" s="62">
        <f>'計算用(水力)'!H22</f>
        <v>0.35897564912215529</v>
      </c>
      <c r="I22" s="62">
        <f>'計算用(水力)'!I22</f>
        <v>0.53694209233241064</v>
      </c>
      <c r="J22" s="62">
        <f>'計算用(水力)'!J22</f>
        <v>0.42174847770967877</v>
      </c>
      <c r="N22" s="26">
        <f>HLOOKUP('記載例(水力)'!$E$13,$B$2:$J$31,ROW()-1,0)</f>
        <v>0.49895273219906278</v>
      </c>
    </row>
    <row r="23" spans="1:30">
      <c r="A23" s="10" t="s">
        <v>14</v>
      </c>
      <c r="B23" s="62">
        <f>'計算用(水力)'!B23</f>
        <v>0.38481834739781801</v>
      </c>
      <c r="C23" s="62">
        <f>'計算用(水力)'!C23</f>
        <v>0.47047990295967534</v>
      </c>
      <c r="D23" s="62">
        <f>'計算用(水力)'!D23</f>
        <v>0.52059185777008044</v>
      </c>
      <c r="E23" s="62">
        <f>'計算用(水力)'!E23</f>
        <v>0.51977128723975818</v>
      </c>
      <c r="F23" s="62">
        <f>'計算用(水力)'!F23</f>
        <v>0.52237388897158232</v>
      </c>
      <c r="G23" s="62">
        <f>'計算用(水力)'!G23</f>
        <v>0.57939736256843066</v>
      </c>
      <c r="H23" s="62">
        <f>'計算用(水力)'!H23</f>
        <v>0.43337543350436747</v>
      </c>
      <c r="I23" s="62">
        <f>'計算用(水力)'!I23</f>
        <v>0.58136537495852514</v>
      </c>
      <c r="J23" s="62">
        <f>'計算用(水力)'!J23</f>
        <v>0.41119714765971055</v>
      </c>
      <c r="N23" s="26">
        <f>HLOOKUP('記載例(水力)'!$E$13,$B$2:$J$31,ROW()-1,0)</f>
        <v>0.47047990295967534</v>
      </c>
    </row>
    <row r="24" spans="1:30">
      <c r="A24" s="10" t="s">
        <v>15</v>
      </c>
      <c r="B24" s="62">
        <f>'計算用(水力)'!B24</f>
        <v>0.39950617427040669</v>
      </c>
      <c r="C24" s="62">
        <f>'計算用(水力)'!C24</f>
        <v>0.40277358472544961</v>
      </c>
      <c r="D24" s="62">
        <f>'計算用(水力)'!D24</f>
        <v>0.49752058371810365</v>
      </c>
      <c r="E24" s="62">
        <f>'計算用(水力)'!E24</f>
        <v>0.44988917484495194</v>
      </c>
      <c r="F24" s="62">
        <f>'計算用(水力)'!F24</f>
        <v>0.42776920973130184</v>
      </c>
      <c r="G24" s="62">
        <f>'計算用(水力)'!G24</f>
        <v>0.48211030986877457</v>
      </c>
      <c r="H24" s="62">
        <f>'計算用(水力)'!H24</f>
        <v>0.34276398115645496</v>
      </c>
      <c r="I24" s="62">
        <f>'計算用(水力)'!I24</f>
        <v>0.49176255052940804</v>
      </c>
      <c r="J24" s="62">
        <f>'計算用(水力)'!J24</f>
        <v>0.37340325697527565</v>
      </c>
      <c r="N24" s="26">
        <f>HLOOKUP('記載例(水力)'!$E$13,$B$2:$J$31,ROW()-1,0)</f>
        <v>0.40277358472544961</v>
      </c>
    </row>
    <row r="25" spans="1:30">
      <c r="A25" s="10" t="s">
        <v>16</v>
      </c>
      <c r="B25" s="62">
        <f>'計算用(水力)'!B25</f>
        <v>0.33675883019912478</v>
      </c>
      <c r="C25" s="62">
        <f>'計算用(水力)'!C25</f>
        <v>0.37398936662549287</v>
      </c>
      <c r="D25" s="62">
        <f>'計算用(水力)'!D25</f>
        <v>0.47421706203050201</v>
      </c>
      <c r="E25" s="62">
        <f>'計算用(水力)'!E25</f>
        <v>0.43568408936913361</v>
      </c>
      <c r="F25" s="62">
        <f>'計算用(水力)'!F25</f>
        <v>0.38435853587936858</v>
      </c>
      <c r="G25" s="62">
        <f>'計算用(水力)'!G25</f>
        <v>0.43355292886109148</v>
      </c>
      <c r="H25" s="62">
        <f>'計算用(水力)'!H25</f>
        <v>0.35805131221000541</v>
      </c>
      <c r="I25" s="62">
        <f>'計算用(水力)'!I25</f>
        <v>0.50793322290324849</v>
      </c>
      <c r="J25" s="62">
        <f>'計算用(水力)'!J25</f>
        <v>0.3757485401654721</v>
      </c>
      <c r="N25" s="26">
        <f>HLOOKUP('記載例(水力)'!$E$13,$B$2:$J$31,ROW()-1,0)</f>
        <v>0.37398936662549287</v>
      </c>
    </row>
    <row r="26" spans="1:30">
      <c r="A26" s="10" t="s">
        <v>17</v>
      </c>
      <c r="B26" s="62">
        <f>'計算用(水力)'!B26</f>
        <v>0.30800115706559417</v>
      </c>
      <c r="C26" s="62">
        <f>'計算用(水力)'!C26</f>
        <v>0.2883637130480195</v>
      </c>
      <c r="D26" s="62">
        <f>'計算用(水力)'!D26</f>
        <v>0.37190516192246603</v>
      </c>
      <c r="E26" s="62">
        <f>'計算用(水力)'!E26</f>
        <v>0.35587246289585134</v>
      </c>
      <c r="F26" s="62">
        <f>'計算用(水力)'!F26</f>
        <v>0.29995902208311503</v>
      </c>
      <c r="G26" s="62">
        <f>'計算用(水力)'!G26</f>
        <v>0.3192729219779879</v>
      </c>
      <c r="H26" s="62">
        <f>'計算用(水力)'!H26</f>
        <v>0.24128850932086346</v>
      </c>
      <c r="I26" s="62">
        <f>'計算用(水力)'!I26</f>
        <v>0.3889231054920167</v>
      </c>
      <c r="J26" s="62">
        <f>'計算用(水力)'!J26</f>
        <v>0.27394164121161108</v>
      </c>
      <c r="N26" s="26">
        <f>HLOOKUP('記載例(水力)'!$E$13,$B$2:$J$31,ROW()-1,0)</f>
        <v>0.2883637130480195</v>
      </c>
    </row>
    <row r="27" spans="1:30">
      <c r="A27" s="10" t="s">
        <v>18</v>
      </c>
      <c r="B27" s="62">
        <f>'計算用(水力)'!B27</f>
        <v>0.28963110467947484</v>
      </c>
      <c r="C27" s="62">
        <f>'計算用(水力)'!C27</f>
        <v>0.4100831012495304</v>
      </c>
      <c r="D27" s="62">
        <f>'計算用(水力)'!D27</f>
        <v>0.35207747468811296</v>
      </c>
      <c r="E27" s="62">
        <f>'計算用(水力)'!E27</f>
        <v>0.28664702107432011</v>
      </c>
      <c r="F27" s="62">
        <f>'計算用(水力)'!F27</f>
        <v>0.33301559571193018</v>
      </c>
      <c r="G27" s="62">
        <f>'計算用(水力)'!G27</f>
        <v>0.28802511069308612</v>
      </c>
      <c r="H27" s="62">
        <f>'計算用(水力)'!H27</f>
        <v>0.17752698654242813</v>
      </c>
      <c r="I27" s="62">
        <f>'計算用(水力)'!I27</f>
        <v>0.26023328043014421</v>
      </c>
      <c r="J27" s="62">
        <f>'計算用(水力)'!J27</f>
        <v>0.22084791802345202</v>
      </c>
      <c r="N27" s="26">
        <f>HLOOKUP('記載例(水力)'!$E$13,$B$2:$J$31,ROW()-1,0)</f>
        <v>0.4100831012495304</v>
      </c>
    </row>
    <row r="28" spans="1:30">
      <c r="A28" s="10" t="s">
        <v>19</v>
      </c>
      <c r="B28" s="62">
        <f>'計算用(水力)'!B28</f>
        <v>0.28648577097957806</v>
      </c>
      <c r="C28" s="62">
        <f>'計算用(水力)'!C28</f>
        <v>0.49910557369685282</v>
      </c>
      <c r="D28" s="62">
        <f>'計算用(水力)'!D28</f>
        <v>0.36551163216723481</v>
      </c>
      <c r="E28" s="62">
        <f>'計算用(水力)'!E28</f>
        <v>0.28039490692832503</v>
      </c>
      <c r="F28" s="62">
        <f>'計算用(水力)'!F28</f>
        <v>0.40798502603522069</v>
      </c>
      <c r="G28" s="62">
        <f>'計算用(水力)'!G28</f>
        <v>0.33132090128632807</v>
      </c>
      <c r="H28" s="62">
        <f>'計算用(水力)'!H28</f>
        <v>0.2514511188634771</v>
      </c>
      <c r="I28" s="62">
        <f>'計算用(水力)'!I28</f>
        <v>0.2918870194980987</v>
      </c>
      <c r="J28" s="62">
        <f>'計算用(水力)'!J28</f>
        <v>0.2193982236357862</v>
      </c>
      <c r="N28" s="26">
        <f>HLOOKUP('記載例(水力)'!$E$13,$B$2:$J$31,ROW()-1,0)</f>
        <v>0.49910557369685282</v>
      </c>
    </row>
    <row r="29" spans="1:30">
      <c r="A29" s="10" t="s">
        <v>20</v>
      </c>
      <c r="B29" s="62">
        <f>'計算用(水力)'!B29</f>
        <v>0.24896351185324858</v>
      </c>
      <c r="C29" s="62">
        <f>'計算用(水力)'!C29</f>
        <v>0.39108887389650565</v>
      </c>
      <c r="D29" s="62">
        <f>'計算用(水力)'!D29</f>
        <v>0.32036856602701408</v>
      </c>
      <c r="E29" s="62">
        <f>'計算用(水力)'!E29</f>
        <v>0.23882088884474989</v>
      </c>
      <c r="F29" s="62">
        <f>'計算用(水力)'!F29</f>
        <v>0.33171233066187233</v>
      </c>
      <c r="G29" s="62">
        <f>'計算用(水力)'!G29</f>
        <v>0.33246775487332125</v>
      </c>
      <c r="H29" s="62">
        <f>'計算用(水力)'!H29</f>
        <v>0.32260141423190974</v>
      </c>
      <c r="I29" s="62">
        <f>'計算用(水力)'!I29</f>
        <v>0.25828994773356623</v>
      </c>
      <c r="J29" s="62">
        <f>'計算用(水力)'!J29</f>
        <v>0.21294765250129588</v>
      </c>
      <c r="N29" s="26">
        <f>HLOOKUP('記載例(水力)'!$E$13,$B$2:$J$31,ROW()-1,0)</f>
        <v>0.39108887389650565</v>
      </c>
    </row>
    <row r="30" spans="1:30">
      <c r="A30" s="10" t="s">
        <v>21</v>
      </c>
      <c r="B30" s="62">
        <f>'計算用(水力)'!B30</f>
        <v>0.24898552918847122</v>
      </c>
      <c r="C30" s="62">
        <f>'計算用(水力)'!C30</f>
        <v>0.40894018222190709</v>
      </c>
      <c r="D30" s="62">
        <f>'計算用(水力)'!D30</f>
        <v>0.28874124298062148</v>
      </c>
      <c r="E30" s="62">
        <f>'計算用(水力)'!E30</f>
        <v>0.25463941848003685</v>
      </c>
      <c r="F30" s="62">
        <f>'計算用(水力)'!F30</f>
        <v>0.32566691376756696</v>
      </c>
      <c r="G30" s="62">
        <f>'計算用(水力)'!G30</f>
        <v>0.36247022655691158</v>
      </c>
      <c r="H30" s="62">
        <f>'計算用(水力)'!H30</f>
        <v>0.39956159711402151</v>
      </c>
      <c r="I30" s="62">
        <f>'計算用(水力)'!I30</f>
        <v>0.33726888209014583</v>
      </c>
      <c r="J30" s="62">
        <f>'計算用(水力)'!J30</f>
        <v>0.23300854435735702</v>
      </c>
      <c r="N30" s="26">
        <f>HLOOKUP('記載例(水力)'!$E$13,$B$2:$J$31,ROW()-1,0)</f>
        <v>0.40894018222190709</v>
      </c>
      <c r="Q30" s="1" t="s">
        <v>78</v>
      </c>
    </row>
    <row r="31" spans="1:30">
      <c r="A31" s="10" t="s">
        <v>22</v>
      </c>
      <c r="B31" s="62">
        <f>'計算用(水力)'!B31</f>
        <v>0.22409863515314585</v>
      </c>
      <c r="C31" s="62">
        <f>'計算用(水力)'!C31</f>
        <v>0.51115119771281059</v>
      </c>
      <c r="D31" s="62">
        <f>'計算用(水力)'!D31</f>
        <v>0.3440507619166252</v>
      </c>
      <c r="E31" s="62">
        <f>'計算用(水力)'!E31</f>
        <v>0.33556805403002671</v>
      </c>
      <c r="F31" s="62">
        <f>'計算用(水力)'!F31</f>
        <v>0.42660041300665597</v>
      </c>
      <c r="G31" s="62">
        <f>'計算用(水力)'!G31</f>
        <v>0.37615475276812871</v>
      </c>
      <c r="H31" s="62">
        <f>'計算用(水力)'!H31</f>
        <v>0.47469042550159929</v>
      </c>
      <c r="I31" s="62">
        <f>'計算用(水力)'!I31</f>
        <v>0.44210194047927326</v>
      </c>
      <c r="J31" s="62">
        <f>'計算用(水力)'!J31</f>
        <v>0.2526527150417624</v>
      </c>
      <c r="N31" s="26">
        <f>HLOOKUP('記載例(水力)'!$E$13,$B$2:$J$31,ROW()-1,0)</f>
        <v>0.51115119771281059</v>
      </c>
      <c r="Z31" s="10" t="s">
        <v>35</v>
      </c>
    </row>
    <row r="32" spans="1:30">
      <c r="A32" s="10"/>
      <c r="B32" s="10"/>
      <c r="C32" s="10"/>
      <c r="D32" s="10"/>
      <c r="E32" s="10"/>
      <c r="F32" s="10"/>
      <c r="G32" s="10"/>
      <c r="H32" s="10"/>
      <c r="I32" s="10"/>
      <c r="J32" s="10"/>
      <c r="N32" s="1" t="s">
        <v>56</v>
      </c>
      <c r="Q32" s="10"/>
      <c r="R32" s="11" t="s">
        <v>26</v>
      </c>
      <c r="S32" s="11" t="s">
        <v>27</v>
      </c>
      <c r="T32" s="11" t="s">
        <v>28</v>
      </c>
      <c r="U32" s="11" t="s">
        <v>29</v>
      </c>
      <c r="V32" s="11" t="s">
        <v>30</v>
      </c>
      <c r="W32" s="11" t="s">
        <v>31</v>
      </c>
      <c r="X32" s="11" t="s">
        <v>32</v>
      </c>
      <c r="Y32" s="11" t="s">
        <v>33</v>
      </c>
      <c r="Z32" s="11" t="s">
        <v>34</v>
      </c>
      <c r="AD32" s="1" t="s">
        <v>63</v>
      </c>
    </row>
    <row r="33" spans="1:30">
      <c r="A33" s="10"/>
      <c r="B33" s="18" t="s">
        <v>45</v>
      </c>
      <c r="C33" s="10"/>
      <c r="D33" s="10"/>
      <c r="E33" s="10"/>
      <c r="F33" s="10"/>
      <c r="G33" s="10"/>
      <c r="H33" s="10"/>
      <c r="I33" s="10"/>
      <c r="J33" s="10"/>
      <c r="K33" s="22" t="s">
        <v>36</v>
      </c>
      <c r="L33" s="22" t="s">
        <v>46</v>
      </c>
      <c r="N33" s="22" t="s">
        <v>36</v>
      </c>
      <c r="Q33" s="10"/>
      <c r="R33" s="18" t="s">
        <v>45</v>
      </c>
      <c r="S33" s="10"/>
      <c r="T33" s="10"/>
      <c r="U33" s="10"/>
      <c r="V33" s="10"/>
      <c r="W33" s="10"/>
      <c r="X33" s="10"/>
      <c r="Y33" s="10"/>
      <c r="Z33" s="10"/>
      <c r="AA33" s="22" t="s">
        <v>36</v>
      </c>
      <c r="AB33" s="22" t="s">
        <v>46</v>
      </c>
      <c r="AD33" s="22" t="s">
        <v>36</v>
      </c>
    </row>
    <row r="34" spans="1:30">
      <c r="A34" s="10" t="s">
        <v>11</v>
      </c>
      <c r="B34" s="68">
        <f>IF('記載例(水力)'!$E$13=B$2,B20*'記載例(水力)'!$E$15/1000,0)</f>
        <v>0</v>
      </c>
      <c r="C34" s="68">
        <f>IF('記載例(水力)'!$E$13=C$2,C20*'記載例(水力)'!$E$15/1000,0)</f>
        <v>6.8978823794566928</v>
      </c>
      <c r="D34" s="68">
        <f>IF('記載例(水力)'!$E$13=D$2,D20*'記載例(水力)'!$E$15/1000,0)</f>
        <v>0</v>
      </c>
      <c r="E34" s="68">
        <f>IF('記載例(水力)'!$E$13=E$2,E20*'記載例(水力)'!$E$15/1000,0)</f>
        <v>0</v>
      </c>
      <c r="F34" s="68">
        <f>IF('記載例(水力)'!$E$13=F$2,F20*'記載例(水力)'!$E$15/1000,0)</f>
        <v>0</v>
      </c>
      <c r="G34" s="68">
        <f>IF('記載例(水力)'!$E$13=G$2,G20*'記載例(水力)'!$E$15/1000,0)</f>
        <v>0</v>
      </c>
      <c r="H34" s="68">
        <f>IF('記載例(水力)'!$E$13=H$2,H20*'記載例(水力)'!$E$15/1000,0)</f>
        <v>0</v>
      </c>
      <c r="I34" s="68">
        <f>IF('記載例(水力)'!$E$13=I$2,I20*'記載例(水力)'!$E$15/1000,0)</f>
        <v>0</v>
      </c>
      <c r="J34" s="69">
        <f>IF('記載例(水力)'!$E$13=J$2,J20*'記載例(水力)'!$E$15/1000,0)</f>
        <v>0</v>
      </c>
      <c r="K34" s="70">
        <f>SUM(B34:J34)</f>
        <v>6.8978823794566928</v>
      </c>
      <c r="L34" s="71">
        <f>MIN($K$34:$K$45)</f>
        <v>2.8836371304801949</v>
      </c>
      <c r="N34" s="61">
        <f t="shared" ref="N34:N45" si="0">K34*1000</f>
        <v>6897.8823794566924</v>
      </c>
      <c r="Q34" s="10" t="s">
        <v>11</v>
      </c>
      <c r="R34" s="53">
        <f>IF('記載例(水力)'!$E$13=B$2,B20*'記載例(水力)'!$E$23/1000,0)</f>
        <v>0</v>
      </c>
      <c r="S34" s="53">
        <f>IF('記載例(水力)'!$E$13=C$2,C20*'記載例(水力)'!$E$23/1000,0)</f>
        <v>0.68978823794566924</v>
      </c>
      <c r="T34" s="53">
        <f>IF('記載例(水力)'!$E$13=D$2,D20*'記載例(水力)'!$E$23/1000,0)</f>
        <v>0</v>
      </c>
      <c r="U34" s="53">
        <f>IF('記載例(水力)'!$E$13=E$2,E20*'記載例(水力)'!$E$23/1000,0)</f>
        <v>0</v>
      </c>
      <c r="V34" s="53">
        <f>IF('記載例(水力)'!$E$13=F$2,F20*'記載例(水力)'!$E$23/1000,0)</f>
        <v>0</v>
      </c>
      <c r="W34" s="53">
        <f>IF('記載例(水力)'!$E$13=G$2,G20*'記載例(水力)'!$E$23/1000,0)</f>
        <v>0</v>
      </c>
      <c r="X34" s="53">
        <f>IF('記載例(水力)'!$E$13=H$2,H20*'記載例(水力)'!$E$23/1000,0)</f>
        <v>0</v>
      </c>
      <c r="Y34" s="53">
        <f>IF('記載例(水力)'!$E$13=I$2,I20*'記載例(水力)'!$E$23/1000,0)</f>
        <v>0</v>
      </c>
      <c r="Z34" s="54">
        <f>IF('記載例(水力)'!$E$13=J$2,J20*'記載例(水力)'!$E$23/1000,0)</f>
        <v>0</v>
      </c>
      <c r="AA34" s="55">
        <f>SUM(R34:Z34)</f>
        <v>0.68978823794566924</v>
      </c>
      <c r="AB34" s="56">
        <f>MIN($AA$34:$AA$45)</f>
        <v>0.2883637130480195</v>
      </c>
      <c r="AD34" s="61">
        <f t="shared" ref="AD34:AD45" si="1">AA34*1000</f>
        <v>689.78823794566927</v>
      </c>
    </row>
    <row r="35" spans="1:30">
      <c r="A35" s="10" t="s">
        <v>12</v>
      </c>
      <c r="B35" s="68">
        <f>IF('記載例(水力)'!$E$13=B$2,B21*'記載例(水力)'!$E$15/1000,0)</f>
        <v>0</v>
      </c>
      <c r="C35" s="68">
        <f>IF('記載例(水力)'!$E$13=C$2,C21*'記載例(水力)'!$E$15/1000,0)</f>
        <v>6.6386682874929299</v>
      </c>
      <c r="D35" s="68">
        <f>IF('記載例(水力)'!$E$13=D$2,D21*'記載例(水力)'!$E$15/1000,0)</f>
        <v>0</v>
      </c>
      <c r="E35" s="68">
        <f>IF('記載例(水力)'!$E$13=E$2,E21*'記載例(水力)'!$E$15/1000,0)</f>
        <v>0</v>
      </c>
      <c r="F35" s="68">
        <f>IF('記載例(水力)'!$E$13=F$2,F21*'記載例(水力)'!$E$15/1000,0)</f>
        <v>0</v>
      </c>
      <c r="G35" s="68">
        <f>IF('記載例(水力)'!$E$13=G$2,G21*'記載例(水力)'!$E$15/1000,0)</f>
        <v>0</v>
      </c>
      <c r="H35" s="68">
        <f>IF('記載例(水力)'!$E$13=H$2,H21*'記載例(水力)'!$E$15/1000,0)</f>
        <v>0</v>
      </c>
      <c r="I35" s="68">
        <f>IF('記載例(水力)'!$E$13=I$2,I21*'記載例(水力)'!$E$15/1000,0)</f>
        <v>0</v>
      </c>
      <c r="J35" s="69">
        <f>IF('記載例(水力)'!$E$13=J$2,J21*'記載例(水力)'!$E$15/1000,0)</f>
        <v>0</v>
      </c>
      <c r="K35" s="70">
        <f t="shared" ref="K35:K45" si="2">SUM(B35:J35)</f>
        <v>6.6386682874929299</v>
      </c>
      <c r="L35" s="71">
        <f t="shared" ref="L35:L45" si="3">MIN($K$34:$K$45)</f>
        <v>2.8836371304801949</v>
      </c>
      <c r="N35" s="61">
        <f t="shared" si="0"/>
        <v>6638.6682874929302</v>
      </c>
      <c r="Q35" s="10" t="s">
        <v>12</v>
      </c>
      <c r="R35" s="53">
        <f>IF('記載例(水力)'!$E$13=B$2,B21*'記載例(水力)'!$F$23/1000,0)</f>
        <v>0</v>
      </c>
      <c r="S35" s="53">
        <f>IF('記載例(水力)'!$E$13=C$2,C21*'記載例(水力)'!$F$23/1000,0)</f>
        <v>0.66386682874929304</v>
      </c>
      <c r="T35" s="53">
        <f>IF('記載例(水力)'!$E$13=D$2,D21*'記載例(水力)'!$F$23/1000,0)</f>
        <v>0</v>
      </c>
      <c r="U35" s="53">
        <f>IF('記載例(水力)'!$E$13=E$2,E21*'記載例(水力)'!$F$23/1000,0)</f>
        <v>0</v>
      </c>
      <c r="V35" s="53">
        <f>IF('記載例(水力)'!$E$13=F$2,F21*'記載例(水力)'!$F$23/1000,0)</f>
        <v>0</v>
      </c>
      <c r="W35" s="53">
        <f>IF('記載例(水力)'!$E$13=G$2,G21*'記載例(水力)'!$F$23/1000,0)</f>
        <v>0</v>
      </c>
      <c r="X35" s="53">
        <f>IF('記載例(水力)'!$E$13=H$2,H21*'記載例(水力)'!$F$23/1000,0)</f>
        <v>0</v>
      </c>
      <c r="Y35" s="53">
        <f>IF('記載例(水力)'!$E$13=I$2,I21*'記載例(水力)'!$F$23/1000,0)</f>
        <v>0</v>
      </c>
      <c r="Z35" s="54">
        <f>IF('記載例(水力)'!$E$13=J$2,J21*'記載例(水力)'!$F$23/1000,0)</f>
        <v>0</v>
      </c>
      <c r="AA35" s="55">
        <f t="shared" ref="AA35:AA44" si="4">SUM(R35:Z35)</f>
        <v>0.66386682874929304</v>
      </c>
      <c r="AB35" s="56">
        <f t="shared" ref="AB35:AB45" si="5">MIN($AA$34:$AA$45)</f>
        <v>0.2883637130480195</v>
      </c>
      <c r="AD35" s="61">
        <f t="shared" si="1"/>
        <v>663.86682874929306</v>
      </c>
    </row>
    <row r="36" spans="1:30">
      <c r="A36" s="10" t="s">
        <v>13</v>
      </c>
      <c r="B36" s="68">
        <f>IF('記載例(水力)'!$E$13=B$2,B22*'記載例(水力)'!$E$15/1000,0)</f>
        <v>0</v>
      </c>
      <c r="C36" s="68">
        <f>IF('記載例(水力)'!$E$13=C$2,C22*'記載例(水力)'!$E$15/1000,0)</f>
        <v>4.9895273219906278</v>
      </c>
      <c r="D36" s="68">
        <f>IF('記載例(水力)'!$E$13=D$2,D22*'記載例(水力)'!$E$15/1000,0)</f>
        <v>0</v>
      </c>
      <c r="E36" s="68">
        <f>IF('記載例(水力)'!$E$13=E$2,E22*'記載例(水力)'!$E$15/1000,0)</f>
        <v>0</v>
      </c>
      <c r="F36" s="68">
        <f>IF('記載例(水力)'!$E$13=F$2,F22*'記載例(水力)'!$E$15/1000,0)</f>
        <v>0</v>
      </c>
      <c r="G36" s="68">
        <f>IF('記載例(水力)'!$E$13=G$2,G22*'記載例(水力)'!$E$15/1000,0)</f>
        <v>0</v>
      </c>
      <c r="H36" s="68">
        <f>IF('記載例(水力)'!$E$13=H$2,H22*'記載例(水力)'!$E$15/1000,0)</f>
        <v>0</v>
      </c>
      <c r="I36" s="68">
        <f>IF('記載例(水力)'!$E$13=I$2,I22*'記載例(水力)'!$E$15/1000,0)</f>
        <v>0</v>
      </c>
      <c r="J36" s="69">
        <f>IF('記載例(水力)'!$E$13=J$2,J22*'記載例(水力)'!$E$15/1000,0)</f>
        <v>0</v>
      </c>
      <c r="K36" s="70">
        <f t="shared" si="2"/>
        <v>4.9895273219906278</v>
      </c>
      <c r="L36" s="71">
        <f t="shared" si="3"/>
        <v>2.8836371304801949</v>
      </c>
      <c r="N36" s="61">
        <f t="shared" si="0"/>
        <v>4989.5273219906276</v>
      </c>
      <c r="Q36" s="10" t="s">
        <v>13</v>
      </c>
      <c r="R36" s="53">
        <f>IF('記載例(水力)'!$E$13=B$2,B22*'記載例(水力)'!$G$23/1000,0)</f>
        <v>0</v>
      </c>
      <c r="S36" s="53">
        <f>IF('記載例(水力)'!$E$13=C$2,C22*'記載例(水力)'!$G$23/1000,0)</f>
        <v>0.49895273219906278</v>
      </c>
      <c r="T36" s="53">
        <f>IF('記載例(水力)'!$E$13=D$2,D22*'記載例(水力)'!$G$23/1000,0)</f>
        <v>0</v>
      </c>
      <c r="U36" s="53">
        <f>IF('記載例(水力)'!$E$13=E$2,E22*'記載例(水力)'!$G$23/1000,0)</f>
        <v>0</v>
      </c>
      <c r="V36" s="53">
        <f>IF('記載例(水力)'!$E$13=F$2,F22*'記載例(水力)'!$G$23/1000,0)</f>
        <v>0</v>
      </c>
      <c r="W36" s="53">
        <f>IF('記載例(水力)'!$E$13=G$2,G22*'記載例(水力)'!$G$23/1000,0)</f>
        <v>0</v>
      </c>
      <c r="X36" s="53">
        <f>IF('記載例(水力)'!$E$13=H$2,H22*'記載例(水力)'!$G$23/1000,0)</f>
        <v>0</v>
      </c>
      <c r="Y36" s="53">
        <f>IF('記載例(水力)'!$E$13=I$2,I22*'記載例(水力)'!$G$23/1000,0)</f>
        <v>0</v>
      </c>
      <c r="Z36" s="54">
        <f>IF('記載例(水力)'!$E$13=J$2,J22*'記載例(水力)'!$G$23/1000,0)</f>
        <v>0</v>
      </c>
      <c r="AA36" s="55">
        <f t="shared" si="4"/>
        <v>0.49895273219906278</v>
      </c>
      <c r="AB36" s="56">
        <f t="shared" si="5"/>
        <v>0.2883637130480195</v>
      </c>
      <c r="AD36" s="61">
        <f t="shared" si="1"/>
        <v>498.95273219906278</v>
      </c>
    </row>
    <row r="37" spans="1:30">
      <c r="A37" s="10" t="s">
        <v>14</v>
      </c>
      <c r="B37" s="68">
        <f>IF('記載例(水力)'!$E$13=B$2,B23*'記載例(水力)'!$E$15/1000,0)</f>
        <v>0</v>
      </c>
      <c r="C37" s="68">
        <f>IF('記載例(水力)'!$E$13=C$2,C23*'記載例(水力)'!$E$15/1000,0)</f>
        <v>4.7047990295967539</v>
      </c>
      <c r="D37" s="68">
        <f>IF('記載例(水力)'!$E$13=D$2,D23*'記載例(水力)'!$E$15/1000,0)</f>
        <v>0</v>
      </c>
      <c r="E37" s="68">
        <f>IF('記載例(水力)'!$E$13=E$2,E23*'記載例(水力)'!$E$15/1000,0)</f>
        <v>0</v>
      </c>
      <c r="F37" s="68">
        <f>IF('記載例(水力)'!$E$13=F$2,F23*'記載例(水力)'!$E$15/1000,0)</f>
        <v>0</v>
      </c>
      <c r="G37" s="68">
        <f>IF('記載例(水力)'!$E$13=G$2,G23*'記載例(水力)'!$E$15/1000,0)</f>
        <v>0</v>
      </c>
      <c r="H37" s="68">
        <f>IF('記載例(水力)'!$E$13=H$2,H23*'記載例(水力)'!$E$15/1000,0)</f>
        <v>0</v>
      </c>
      <c r="I37" s="68">
        <f>IF('記載例(水力)'!$E$13=I$2,I23*'記載例(水力)'!$E$15/1000,0)</f>
        <v>0</v>
      </c>
      <c r="J37" s="69">
        <f>IF('記載例(水力)'!$E$13=J$2,J23*'記載例(水力)'!$E$15/1000,0)</f>
        <v>0</v>
      </c>
      <c r="K37" s="70">
        <f t="shared" si="2"/>
        <v>4.7047990295967539</v>
      </c>
      <c r="L37" s="71">
        <f t="shared" si="3"/>
        <v>2.8836371304801949</v>
      </c>
      <c r="N37" s="61">
        <f t="shared" si="0"/>
        <v>4704.7990295967538</v>
      </c>
      <c r="Q37" s="10" t="s">
        <v>14</v>
      </c>
      <c r="R37" s="53">
        <f>IF('記載例(水力)'!$E$13=B$2,B23*'記載例(水力)'!$H$23/1000,0)</f>
        <v>0</v>
      </c>
      <c r="S37" s="53">
        <f>IF('記載例(水力)'!$E$13=C$2,C23*'記載例(水力)'!$H$23/1000,0)</f>
        <v>0.47047990295967534</v>
      </c>
      <c r="T37" s="53">
        <f>IF('記載例(水力)'!$E$13=D$2,D23*'記載例(水力)'!$H$23/1000,0)</f>
        <v>0</v>
      </c>
      <c r="U37" s="53">
        <f>IF('記載例(水力)'!$E$13=E$2,E23*'記載例(水力)'!$H$23/1000,0)</f>
        <v>0</v>
      </c>
      <c r="V37" s="53">
        <f>IF('記載例(水力)'!$E$13=F$2,F23*'記載例(水力)'!$H$23/1000,0)</f>
        <v>0</v>
      </c>
      <c r="W37" s="53">
        <f>IF('記載例(水力)'!$E$13=G$2,G23*'記載例(水力)'!$H$23/1000,0)</f>
        <v>0</v>
      </c>
      <c r="X37" s="53">
        <f>IF('記載例(水力)'!$E$13=H$2,H23*'記載例(水力)'!$H$23/1000,0)</f>
        <v>0</v>
      </c>
      <c r="Y37" s="53">
        <f>IF('記載例(水力)'!$E$13=I$2,I23*'記載例(水力)'!$H$23/1000,0)</f>
        <v>0</v>
      </c>
      <c r="Z37" s="54">
        <f>IF('記載例(水力)'!$E$13=J$2,J23*'記載例(水力)'!$H$23/1000,0)</f>
        <v>0</v>
      </c>
      <c r="AA37" s="55">
        <f t="shared" si="4"/>
        <v>0.47047990295967534</v>
      </c>
      <c r="AB37" s="56">
        <f t="shared" si="5"/>
        <v>0.2883637130480195</v>
      </c>
      <c r="AD37" s="61">
        <f t="shared" si="1"/>
        <v>470.47990295967537</v>
      </c>
    </row>
    <row r="38" spans="1:30">
      <c r="A38" s="10" t="s">
        <v>15</v>
      </c>
      <c r="B38" s="68">
        <f>IF('記載例(水力)'!$E$13=B$2,B24*'記載例(水力)'!$E$15/1000,0)</f>
        <v>0</v>
      </c>
      <c r="C38" s="68">
        <f>IF('記載例(水力)'!$E$13=C$2,C24*'記載例(水力)'!$E$15/1000,0)</f>
        <v>4.0277358472544957</v>
      </c>
      <c r="D38" s="68">
        <f>IF('記載例(水力)'!$E$13=D$2,D24*'記載例(水力)'!$E$15/1000,0)</f>
        <v>0</v>
      </c>
      <c r="E38" s="68">
        <f>IF('記載例(水力)'!$E$13=E$2,E24*'記載例(水力)'!$E$15/1000,0)</f>
        <v>0</v>
      </c>
      <c r="F38" s="68">
        <f>IF('記載例(水力)'!$E$13=F$2,F24*'記載例(水力)'!$E$15/1000,0)</f>
        <v>0</v>
      </c>
      <c r="G38" s="68">
        <f>IF('記載例(水力)'!$E$13=G$2,G24*'記載例(水力)'!$E$15/1000,0)</f>
        <v>0</v>
      </c>
      <c r="H38" s="68">
        <f>IF('記載例(水力)'!$E$13=H$2,H24*'記載例(水力)'!$E$15/1000,0)</f>
        <v>0</v>
      </c>
      <c r="I38" s="68">
        <f>IF('記載例(水力)'!$E$13=I$2,I24*'記載例(水力)'!$E$15/1000,0)</f>
        <v>0</v>
      </c>
      <c r="J38" s="69">
        <f>IF('記載例(水力)'!$E$13=J$2,J24*'記載例(水力)'!$E$15/1000,0)</f>
        <v>0</v>
      </c>
      <c r="K38" s="70">
        <f t="shared" si="2"/>
        <v>4.0277358472544957</v>
      </c>
      <c r="L38" s="71">
        <f t="shared" si="3"/>
        <v>2.8836371304801949</v>
      </c>
      <c r="N38" s="61">
        <f t="shared" si="0"/>
        <v>4027.7358472544956</v>
      </c>
      <c r="Q38" s="10" t="s">
        <v>15</v>
      </c>
      <c r="R38" s="53">
        <f>IF('記載例(水力)'!$E$13=B$2,B24*'記載例(水力)'!$I$23/1000,0)</f>
        <v>0</v>
      </c>
      <c r="S38" s="53">
        <f>IF('記載例(水力)'!$E$13=C$2,C24*'記載例(水力)'!$I$23/1000,0)</f>
        <v>0.40277358472544961</v>
      </c>
      <c r="T38" s="53">
        <f>IF('記載例(水力)'!$E$13=D$2,D24*'記載例(水力)'!$I$23/1000,0)</f>
        <v>0</v>
      </c>
      <c r="U38" s="53">
        <f>IF('記載例(水力)'!$E$13=E$2,E24*'記載例(水力)'!$I$23/1000,0)</f>
        <v>0</v>
      </c>
      <c r="V38" s="53">
        <f>IF('記載例(水力)'!$E$13=F$2,F24*'記載例(水力)'!$I$23/1000,0)</f>
        <v>0</v>
      </c>
      <c r="W38" s="53">
        <f>IF('記載例(水力)'!$E$13=G$2,G24*'記載例(水力)'!$I$23/1000,0)</f>
        <v>0</v>
      </c>
      <c r="X38" s="53">
        <f>IF('記載例(水力)'!$E$13=H$2,H24*'記載例(水力)'!$I$23/1000,0)</f>
        <v>0</v>
      </c>
      <c r="Y38" s="53">
        <f>IF('記載例(水力)'!$E$13=I$2,I24*'記載例(水力)'!$I$23/1000,0)</f>
        <v>0</v>
      </c>
      <c r="Z38" s="54">
        <f>IF('記載例(水力)'!$E$13=J$2,J24*'記載例(水力)'!$I$23/1000,0)</f>
        <v>0</v>
      </c>
      <c r="AA38" s="55">
        <f t="shared" si="4"/>
        <v>0.40277358472544961</v>
      </c>
      <c r="AB38" s="56">
        <f t="shared" si="5"/>
        <v>0.2883637130480195</v>
      </c>
      <c r="AD38" s="61">
        <f t="shared" si="1"/>
        <v>402.77358472544961</v>
      </c>
    </row>
    <row r="39" spans="1:30">
      <c r="A39" s="10" t="s">
        <v>16</v>
      </c>
      <c r="B39" s="68">
        <f>IF('記載例(水力)'!$E$13=B$2,B25*'記載例(水力)'!$E$15/1000,0)</f>
        <v>0</v>
      </c>
      <c r="C39" s="68">
        <f>IF('記載例(水力)'!$E$13=C$2,C25*'記載例(水力)'!$E$15/1000,0)</f>
        <v>3.7398936662549285</v>
      </c>
      <c r="D39" s="68">
        <f>IF('記載例(水力)'!$E$13=D$2,D25*'記載例(水力)'!$E$15/1000,0)</f>
        <v>0</v>
      </c>
      <c r="E39" s="68">
        <f>IF('記載例(水力)'!$E$13=E$2,E25*'記載例(水力)'!$E$15/1000,0)</f>
        <v>0</v>
      </c>
      <c r="F39" s="68">
        <f>IF('記載例(水力)'!$E$13=F$2,F25*'記載例(水力)'!$E$15/1000,0)</f>
        <v>0</v>
      </c>
      <c r="G39" s="68">
        <f>IF('記載例(水力)'!$E$13=G$2,G25*'記載例(水力)'!$E$15/1000,0)</f>
        <v>0</v>
      </c>
      <c r="H39" s="68">
        <f>IF('記載例(水力)'!$E$13=H$2,H25*'記載例(水力)'!$E$15/1000,0)</f>
        <v>0</v>
      </c>
      <c r="I39" s="68">
        <f>IF('記載例(水力)'!$E$13=I$2,I25*'記載例(水力)'!$E$15/1000,0)</f>
        <v>0</v>
      </c>
      <c r="J39" s="69">
        <f>IF('記載例(水力)'!$E$13=J$2,J25*'記載例(水力)'!$E$15/1000,0)</f>
        <v>0</v>
      </c>
      <c r="K39" s="70">
        <f t="shared" si="2"/>
        <v>3.7398936662549285</v>
      </c>
      <c r="L39" s="71">
        <f t="shared" si="3"/>
        <v>2.8836371304801949</v>
      </c>
      <c r="N39" s="61">
        <f t="shared" si="0"/>
        <v>3739.8936662549286</v>
      </c>
      <c r="Q39" s="10" t="s">
        <v>16</v>
      </c>
      <c r="R39" s="53">
        <f>IF('記載例(水力)'!$E$13=B$2,B25*'記載例(水力)'!$J$23/1000,0)</f>
        <v>0</v>
      </c>
      <c r="S39" s="53">
        <f>IF('記載例(水力)'!$E$13=C$2,C25*'記載例(水力)'!$J$23/1000,0)</f>
        <v>0.37398936662549287</v>
      </c>
      <c r="T39" s="53">
        <f>IF('記載例(水力)'!$E$13=D$2,D25*'記載例(水力)'!$J$23/1000,0)</f>
        <v>0</v>
      </c>
      <c r="U39" s="53">
        <f>IF('記載例(水力)'!$E$13=E$2,E25*'記載例(水力)'!$J$23/1000,0)</f>
        <v>0</v>
      </c>
      <c r="V39" s="53">
        <f>IF('記載例(水力)'!$E$13=F$2,F25*'記載例(水力)'!$J$23/1000,0)</f>
        <v>0</v>
      </c>
      <c r="W39" s="53">
        <f>IF('記載例(水力)'!$E$13=G$2,G25*'記載例(水力)'!$J$23/1000,0)</f>
        <v>0</v>
      </c>
      <c r="X39" s="53">
        <f>IF('記載例(水力)'!$E$13=H$2,H25*'記載例(水力)'!$J$23/1000,0)</f>
        <v>0</v>
      </c>
      <c r="Y39" s="53">
        <f>IF('記載例(水力)'!$E$13=I$2,I25*'記載例(水力)'!$J$23/1000,0)</f>
        <v>0</v>
      </c>
      <c r="Z39" s="54">
        <f>IF('記載例(水力)'!$E$13=J$2,J25*'記載例(水力)'!$J$23/1000,0)</f>
        <v>0</v>
      </c>
      <c r="AA39" s="55">
        <f t="shared" si="4"/>
        <v>0.37398936662549287</v>
      </c>
      <c r="AB39" s="56">
        <f t="shared" si="5"/>
        <v>0.2883637130480195</v>
      </c>
      <c r="AD39" s="61">
        <f t="shared" si="1"/>
        <v>373.98936662549289</v>
      </c>
    </row>
    <row r="40" spans="1:30">
      <c r="A40" s="10" t="s">
        <v>17</v>
      </c>
      <c r="B40" s="68">
        <f>IF('記載例(水力)'!$E$13=B$2,B26*'記載例(水力)'!$E$15/1000,0)</f>
        <v>0</v>
      </c>
      <c r="C40" s="68">
        <f>IF('記載例(水力)'!$E$13=C$2,C26*'記載例(水力)'!$E$15/1000,0)</f>
        <v>2.8836371304801949</v>
      </c>
      <c r="D40" s="68">
        <f>IF('記載例(水力)'!$E$13=D$2,D26*'記載例(水力)'!$E$15/1000,0)</f>
        <v>0</v>
      </c>
      <c r="E40" s="68">
        <f>IF('記載例(水力)'!$E$13=E$2,E26*'記載例(水力)'!$E$15/1000,0)</f>
        <v>0</v>
      </c>
      <c r="F40" s="68">
        <f>IF('記載例(水力)'!$E$13=F$2,F26*'記載例(水力)'!$E$15/1000,0)</f>
        <v>0</v>
      </c>
      <c r="G40" s="68">
        <f>IF('記載例(水力)'!$E$13=G$2,G26*'記載例(水力)'!$E$15/1000,0)</f>
        <v>0</v>
      </c>
      <c r="H40" s="68">
        <f>IF('記載例(水力)'!$E$13=H$2,H26*'記載例(水力)'!$E$15/1000,0)</f>
        <v>0</v>
      </c>
      <c r="I40" s="68">
        <f>IF('記載例(水力)'!$E$13=I$2,I26*'記載例(水力)'!$E$15/1000,0)</f>
        <v>0</v>
      </c>
      <c r="J40" s="69">
        <f>IF('記載例(水力)'!$E$13=J$2,J26*'記載例(水力)'!$E$15/1000,0)</f>
        <v>0</v>
      </c>
      <c r="K40" s="70">
        <f t="shared" si="2"/>
        <v>2.8836371304801949</v>
      </c>
      <c r="L40" s="71">
        <f t="shared" si="3"/>
        <v>2.8836371304801949</v>
      </c>
      <c r="N40" s="61">
        <f t="shared" si="0"/>
        <v>2883.6371304801951</v>
      </c>
      <c r="Q40" s="10" t="s">
        <v>17</v>
      </c>
      <c r="R40" s="53">
        <f>IF('記載例(水力)'!$E$13=B$2,B26*'記載例(水力)'!$K$23/1000,0)</f>
        <v>0</v>
      </c>
      <c r="S40" s="53">
        <f>IF('記載例(水力)'!$E$13=C$2,C26*'記載例(水力)'!$K$23/1000,0)</f>
        <v>0.2883637130480195</v>
      </c>
      <c r="T40" s="53">
        <f>IF('記載例(水力)'!$E$13=D$2,D26*'記載例(水力)'!$K$23/1000,0)</f>
        <v>0</v>
      </c>
      <c r="U40" s="53">
        <f>IF('記載例(水力)'!$E$13=E$2,E26*'記載例(水力)'!$K$23/1000,0)</f>
        <v>0</v>
      </c>
      <c r="V40" s="53">
        <f>IF('記載例(水力)'!$E$13=F$2,F26*'記載例(水力)'!$K$23/1000,0)</f>
        <v>0</v>
      </c>
      <c r="W40" s="53">
        <f>IF('記載例(水力)'!$E$13=G$2,G26*'記載例(水力)'!$K$23/1000,0)</f>
        <v>0</v>
      </c>
      <c r="X40" s="53">
        <f>IF('記載例(水力)'!$E$13=H$2,H26*'記載例(水力)'!$K$23/1000,0)</f>
        <v>0</v>
      </c>
      <c r="Y40" s="53">
        <f>IF('記載例(水力)'!$E$13=I$2,I26*'記載例(水力)'!$K$23/1000,0)</f>
        <v>0</v>
      </c>
      <c r="Z40" s="54">
        <f>IF('記載例(水力)'!$E$13=J$2,J26*'記載例(水力)'!$K$23/1000,0)</f>
        <v>0</v>
      </c>
      <c r="AA40" s="55">
        <f t="shared" si="4"/>
        <v>0.2883637130480195</v>
      </c>
      <c r="AB40" s="56">
        <f t="shared" si="5"/>
        <v>0.2883637130480195</v>
      </c>
      <c r="AD40" s="61">
        <f t="shared" si="1"/>
        <v>288.36371304801952</v>
      </c>
    </row>
    <row r="41" spans="1:30">
      <c r="A41" s="10" t="s">
        <v>18</v>
      </c>
      <c r="B41" s="68">
        <f>IF('記載例(水力)'!$E$13=B$2,B27*'記載例(水力)'!$E$15/1000,0)</f>
        <v>0</v>
      </c>
      <c r="C41" s="68">
        <f>IF('記載例(水力)'!$E$13=C$2,C27*'記載例(水力)'!$E$15/1000,0)</f>
        <v>4.1008310124953038</v>
      </c>
      <c r="D41" s="68">
        <f>IF('記載例(水力)'!$E$13=D$2,D27*'記載例(水力)'!$E$15/1000,0)</f>
        <v>0</v>
      </c>
      <c r="E41" s="68">
        <f>IF('記載例(水力)'!$E$13=E$2,E27*'記載例(水力)'!$E$15/1000,0)</f>
        <v>0</v>
      </c>
      <c r="F41" s="68">
        <f>IF('記載例(水力)'!$E$13=F$2,F27*'記載例(水力)'!$E$15/1000,0)</f>
        <v>0</v>
      </c>
      <c r="G41" s="68">
        <f>IF('記載例(水力)'!$E$13=G$2,G27*'記載例(水力)'!$E$15/1000,0)</f>
        <v>0</v>
      </c>
      <c r="H41" s="68">
        <f>IF('記載例(水力)'!$E$13=H$2,H27*'記載例(水力)'!$E$15/1000,0)</f>
        <v>0</v>
      </c>
      <c r="I41" s="68">
        <f>IF('記載例(水力)'!$E$13=I$2,I27*'記載例(水力)'!$E$15/1000,0)</f>
        <v>0</v>
      </c>
      <c r="J41" s="69">
        <f>IF('記載例(水力)'!$E$13=J$2,J27*'記載例(水力)'!$E$15/1000,0)</f>
        <v>0</v>
      </c>
      <c r="K41" s="70">
        <f t="shared" si="2"/>
        <v>4.1008310124953038</v>
      </c>
      <c r="L41" s="71">
        <f t="shared" si="3"/>
        <v>2.8836371304801949</v>
      </c>
      <c r="N41" s="61">
        <f t="shared" si="0"/>
        <v>4100.8310124953041</v>
      </c>
      <c r="Q41" s="10" t="s">
        <v>18</v>
      </c>
      <c r="R41" s="53">
        <f>IF('記載例(水力)'!$E$13=B$2,B27*'記載例(水力)'!$L$23/1000,0)</f>
        <v>0</v>
      </c>
      <c r="S41" s="53">
        <f>IF('記載例(水力)'!$E$13=C$2,C27*'記載例(水力)'!$L$23/1000,0)</f>
        <v>0.4100831012495304</v>
      </c>
      <c r="T41" s="53">
        <f>IF('記載例(水力)'!$E$13=D$2,D27*'記載例(水力)'!$L$23/1000,0)</f>
        <v>0</v>
      </c>
      <c r="U41" s="53">
        <f>IF('記載例(水力)'!$E$13=E$2,E27*'記載例(水力)'!$L$23/1000,0)</f>
        <v>0</v>
      </c>
      <c r="V41" s="53">
        <f>IF('記載例(水力)'!$E$13=F$2,F27*'記載例(水力)'!$L$23/1000,0)</f>
        <v>0</v>
      </c>
      <c r="W41" s="53">
        <f>IF('記載例(水力)'!$E$13=G$2,G27*'記載例(水力)'!$L$23/1000,0)</f>
        <v>0</v>
      </c>
      <c r="X41" s="53">
        <f>IF('記載例(水力)'!$E$13=H$2,H27*'記載例(水力)'!$L$23/1000,0)</f>
        <v>0</v>
      </c>
      <c r="Y41" s="53">
        <f>IF('記載例(水力)'!$E$13=I$2,I27*'記載例(水力)'!$L$23/1000,0)</f>
        <v>0</v>
      </c>
      <c r="Z41" s="54">
        <f>IF('記載例(水力)'!$E$13=J$2,J27*'記載例(水力)'!$L$23/1000,0)</f>
        <v>0</v>
      </c>
      <c r="AA41" s="55">
        <f t="shared" si="4"/>
        <v>0.4100831012495304</v>
      </c>
      <c r="AB41" s="56">
        <f t="shared" si="5"/>
        <v>0.2883637130480195</v>
      </c>
      <c r="AD41" s="61">
        <f t="shared" si="1"/>
        <v>410.08310124953039</v>
      </c>
    </row>
    <row r="42" spans="1:30">
      <c r="A42" s="10" t="s">
        <v>19</v>
      </c>
      <c r="B42" s="68">
        <f>IF('記載例(水力)'!$E$13=B$2,B28*'記載例(水力)'!$E$15/1000,0)</f>
        <v>0</v>
      </c>
      <c r="C42" s="68">
        <f>IF('記載例(水力)'!$E$13=C$2,C28*'記載例(水力)'!$E$15/1000,0)</f>
        <v>4.9910557369685282</v>
      </c>
      <c r="D42" s="68">
        <f>IF('記載例(水力)'!$E$13=D$2,D28*'記載例(水力)'!$E$15/1000,0)</f>
        <v>0</v>
      </c>
      <c r="E42" s="68">
        <f>IF('記載例(水力)'!$E$13=E$2,E28*'記載例(水力)'!$E$15/1000,0)</f>
        <v>0</v>
      </c>
      <c r="F42" s="68">
        <f>IF('記載例(水力)'!$E$13=F$2,F28*'記載例(水力)'!$E$15/1000,0)</f>
        <v>0</v>
      </c>
      <c r="G42" s="68">
        <f>IF('記載例(水力)'!$E$13=G$2,G28*'記載例(水力)'!$E$15/1000,0)</f>
        <v>0</v>
      </c>
      <c r="H42" s="68">
        <f>IF('記載例(水力)'!$E$13=H$2,H28*'記載例(水力)'!$E$15/1000,0)</f>
        <v>0</v>
      </c>
      <c r="I42" s="68">
        <f>IF('記載例(水力)'!$E$13=I$2,I28*'記載例(水力)'!$E$15/1000,0)</f>
        <v>0</v>
      </c>
      <c r="J42" s="69">
        <f>IF('記載例(水力)'!$E$13=J$2,J28*'記載例(水力)'!$E$15/1000,0)</f>
        <v>0</v>
      </c>
      <c r="K42" s="70">
        <f t="shared" si="2"/>
        <v>4.9910557369685282</v>
      </c>
      <c r="L42" s="71">
        <f t="shared" si="3"/>
        <v>2.8836371304801949</v>
      </c>
      <c r="N42" s="61">
        <f t="shared" si="0"/>
        <v>4991.0557369685284</v>
      </c>
      <c r="Q42" s="10" t="s">
        <v>19</v>
      </c>
      <c r="R42" s="53">
        <f>IF('記載例(水力)'!$E$13=B$2,B28*'記載例(水力)'!$M$23/1000,0)</f>
        <v>0</v>
      </c>
      <c r="S42" s="53">
        <f>IF('記載例(水力)'!$E$13=C$2,C28*'記載例(水力)'!$M$23/1000,0)</f>
        <v>0.49910557369685282</v>
      </c>
      <c r="T42" s="53">
        <f>IF('記載例(水力)'!$E$13=D$2,D28*'記載例(水力)'!$M$23/1000,0)</f>
        <v>0</v>
      </c>
      <c r="U42" s="53">
        <f>IF('記載例(水力)'!$E$13=E$2,E28*'記載例(水力)'!$M$23/1000,0)</f>
        <v>0</v>
      </c>
      <c r="V42" s="53">
        <f>IF('記載例(水力)'!$E$13=F$2,F28*'記載例(水力)'!$M$23/1000,0)</f>
        <v>0</v>
      </c>
      <c r="W42" s="53">
        <f>IF('記載例(水力)'!$E$13=G$2,G28*'記載例(水力)'!$M$23/1000,0)</f>
        <v>0</v>
      </c>
      <c r="X42" s="53">
        <f>IF('記載例(水力)'!$E$13=H$2,H28*'記載例(水力)'!$M$23/1000,0)</f>
        <v>0</v>
      </c>
      <c r="Y42" s="53">
        <f>IF('記載例(水力)'!$E$13=I$2,I28*'記載例(水力)'!$M$23/1000,0)</f>
        <v>0</v>
      </c>
      <c r="Z42" s="54">
        <f>IF('記載例(水力)'!$E$13=J$2,J28*'記載例(水力)'!$M$23/1000,0)</f>
        <v>0</v>
      </c>
      <c r="AA42" s="55">
        <f t="shared" si="4"/>
        <v>0.49910557369685282</v>
      </c>
      <c r="AB42" s="56">
        <f t="shared" si="5"/>
        <v>0.2883637130480195</v>
      </c>
      <c r="AD42" s="61">
        <f t="shared" si="1"/>
        <v>499.10557369685284</v>
      </c>
    </row>
    <row r="43" spans="1:30">
      <c r="A43" s="10" t="s">
        <v>20</v>
      </c>
      <c r="B43" s="68">
        <f>IF('記載例(水力)'!$E$13=B$2,B29*'記載例(水力)'!$E$15/1000,0)</f>
        <v>0</v>
      </c>
      <c r="C43" s="68">
        <f>IF('記載例(水力)'!$E$13=C$2,C29*'記載例(水力)'!$E$15/1000,0)</f>
        <v>3.9108887389650562</v>
      </c>
      <c r="D43" s="68">
        <f>IF('記載例(水力)'!$E$13=D$2,D29*'記載例(水力)'!$E$15/1000,0)</f>
        <v>0</v>
      </c>
      <c r="E43" s="68">
        <f>IF('記載例(水力)'!$E$13=E$2,E29*'記載例(水力)'!$E$15/1000,0)</f>
        <v>0</v>
      </c>
      <c r="F43" s="68">
        <f>IF('記載例(水力)'!$E$13=F$2,F29*'記載例(水力)'!$E$15/1000,0)</f>
        <v>0</v>
      </c>
      <c r="G43" s="68">
        <f>IF('記載例(水力)'!$E$13=G$2,G29*'記載例(水力)'!$E$15/1000,0)</f>
        <v>0</v>
      </c>
      <c r="H43" s="68">
        <f>IF('記載例(水力)'!$E$13=H$2,H29*'記載例(水力)'!$E$15/1000,0)</f>
        <v>0</v>
      </c>
      <c r="I43" s="68">
        <f>IF('記載例(水力)'!$E$13=I$2,I29*'記載例(水力)'!$E$15/1000,0)</f>
        <v>0</v>
      </c>
      <c r="J43" s="69">
        <f>IF('記載例(水力)'!$E$13=J$2,J29*'記載例(水力)'!$E$15/1000,0)</f>
        <v>0</v>
      </c>
      <c r="K43" s="70">
        <f t="shared" si="2"/>
        <v>3.9108887389650562</v>
      </c>
      <c r="L43" s="71">
        <f t="shared" si="3"/>
        <v>2.8836371304801949</v>
      </c>
      <c r="N43" s="61">
        <f t="shared" si="0"/>
        <v>3910.8887389650563</v>
      </c>
      <c r="Q43" s="10" t="s">
        <v>20</v>
      </c>
      <c r="R43" s="53">
        <f>IF('記載例(水力)'!$E$13=B$2,B29*'記載例(水力)'!$N$23/1000,0)</f>
        <v>0</v>
      </c>
      <c r="S43" s="53">
        <f>IF('記載例(水力)'!$E$13=C$2,C29*'記載例(水力)'!$N$23/1000,0)</f>
        <v>0.39108887389650565</v>
      </c>
      <c r="T43" s="53">
        <f>IF('記載例(水力)'!$E$13=D$2,D29*'記載例(水力)'!$N$23/1000,0)</f>
        <v>0</v>
      </c>
      <c r="U43" s="53">
        <f>IF('記載例(水力)'!$E$13=E$2,E29*'記載例(水力)'!$N$23/1000,0)</f>
        <v>0</v>
      </c>
      <c r="V43" s="53">
        <f>IF('記載例(水力)'!$E$13=F$2,F29*'記載例(水力)'!$N$23/1000,0)</f>
        <v>0</v>
      </c>
      <c r="W43" s="53">
        <f>IF('記載例(水力)'!$E$13=G$2,G29*'記載例(水力)'!$N$23/1000,0)</f>
        <v>0</v>
      </c>
      <c r="X43" s="53">
        <f>IF('記載例(水力)'!$E$13=H$2,H29*'記載例(水力)'!$N$23/1000,0)</f>
        <v>0</v>
      </c>
      <c r="Y43" s="53">
        <f>IF('記載例(水力)'!$E$13=I$2,I29*'記載例(水力)'!$N$23/1000,0)</f>
        <v>0</v>
      </c>
      <c r="Z43" s="54">
        <f>IF('記載例(水力)'!$E$13=J$2,J29*'記載例(水力)'!$N$23/1000,0)</f>
        <v>0</v>
      </c>
      <c r="AA43" s="55">
        <f t="shared" si="4"/>
        <v>0.39108887389650565</v>
      </c>
      <c r="AB43" s="56">
        <f t="shared" si="5"/>
        <v>0.2883637130480195</v>
      </c>
      <c r="AD43" s="61">
        <f t="shared" si="1"/>
        <v>391.08887389650567</v>
      </c>
    </row>
    <row r="44" spans="1:30">
      <c r="A44" s="10" t="s">
        <v>21</v>
      </c>
      <c r="B44" s="68">
        <f>IF('記載例(水力)'!$E$13=B$2,B30*'記載例(水力)'!$E$15/1000,0)</f>
        <v>0</v>
      </c>
      <c r="C44" s="68">
        <f>IF('記載例(水力)'!$E$13=C$2,C30*'記載例(水力)'!$E$15/1000,0)</f>
        <v>4.0894018222190711</v>
      </c>
      <c r="D44" s="68">
        <f>IF('記載例(水力)'!$E$13=D$2,D30*'記載例(水力)'!$E$15/1000,0)</f>
        <v>0</v>
      </c>
      <c r="E44" s="68">
        <f>IF('記載例(水力)'!$E$13=E$2,E30*'記載例(水力)'!$E$15/1000,0)</f>
        <v>0</v>
      </c>
      <c r="F44" s="68">
        <f>IF('記載例(水力)'!$E$13=F$2,F30*'記載例(水力)'!$E$15/1000,0)</f>
        <v>0</v>
      </c>
      <c r="G44" s="68">
        <f>IF('記載例(水力)'!$E$13=G$2,G30*'記載例(水力)'!$E$15/1000,0)</f>
        <v>0</v>
      </c>
      <c r="H44" s="68">
        <f>IF('記載例(水力)'!$E$13=H$2,H30*'記載例(水力)'!$E$15/1000,0)</f>
        <v>0</v>
      </c>
      <c r="I44" s="68">
        <f>IF('記載例(水力)'!$E$13=I$2,I30*'記載例(水力)'!$E$15/1000,0)</f>
        <v>0</v>
      </c>
      <c r="J44" s="69">
        <f>IF('記載例(水力)'!$E$13=J$2,J30*'記載例(水力)'!$E$15/1000,0)</f>
        <v>0</v>
      </c>
      <c r="K44" s="70">
        <f t="shared" si="2"/>
        <v>4.0894018222190711</v>
      </c>
      <c r="L44" s="71">
        <f t="shared" si="3"/>
        <v>2.8836371304801949</v>
      </c>
      <c r="N44" s="61">
        <f t="shared" si="0"/>
        <v>4089.4018222190712</v>
      </c>
      <c r="Q44" s="10" t="s">
        <v>21</v>
      </c>
      <c r="R44" s="53">
        <f>IF('記載例(水力)'!$E$13=B$2,B30*'記載例(水力)'!$O$23/1000,0)</f>
        <v>0</v>
      </c>
      <c r="S44" s="53">
        <f>IF('記載例(水力)'!$E$13=C$2,C30*'記載例(水力)'!$O$23/1000,0)</f>
        <v>0.40894018222190709</v>
      </c>
      <c r="T44" s="53">
        <f>IF('記載例(水力)'!$E$13=D$2,D30*'記載例(水力)'!$O$23/1000,0)</f>
        <v>0</v>
      </c>
      <c r="U44" s="53">
        <f>IF('記載例(水力)'!$E$13=E$2,E30*'記載例(水力)'!$O$23/1000,0)</f>
        <v>0</v>
      </c>
      <c r="V44" s="53">
        <f>IF('記載例(水力)'!$E$13=F$2,F30*'記載例(水力)'!$O$23/1000,0)</f>
        <v>0</v>
      </c>
      <c r="W44" s="53">
        <f>IF('記載例(水力)'!$E$13=G$2,G30*'記載例(水力)'!$O$23/1000,0)</f>
        <v>0</v>
      </c>
      <c r="X44" s="53">
        <f>IF('記載例(水力)'!$E$13=H$2,H30*'記載例(水力)'!$O$23/1000,0)</f>
        <v>0</v>
      </c>
      <c r="Y44" s="53">
        <f>IF('記載例(水力)'!$E$13=I$2,I30*'記載例(水力)'!$O$23/1000,0)</f>
        <v>0</v>
      </c>
      <c r="Z44" s="54">
        <f>IF('記載例(水力)'!$E$13=J$2,J30*'記載例(水力)'!$O$23/1000,0)</f>
        <v>0</v>
      </c>
      <c r="AA44" s="55">
        <f t="shared" si="4"/>
        <v>0.40894018222190709</v>
      </c>
      <c r="AB44" s="56">
        <f t="shared" si="5"/>
        <v>0.2883637130480195</v>
      </c>
      <c r="AD44" s="61">
        <f t="shared" si="1"/>
        <v>408.94018222190709</v>
      </c>
    </row>
    <row r="45" spans="1:30">
      <c r="A45" s="10" t="s">
        <v>22</v>
      </c>
      <c r="B45" s="68">
        <f>IF('記載例(水力)'!$E$13=B$2,B31*'記載例(水力)'!$E$15/1000,0)</f>
        <v>0</v>
      </c>
      <c r="C45" s="68">
        <f>IF('記載例(水力)'!$E$13=C$2,C31*'記載例(水力)'!$E$15/1000,0)</f>
        <v>5.1115119771281057</v>
      </c>
      <c r="D45" s="68">
        <f>IF('記載例(水力)'!$E$13=D$2,D31*'記載例(水力)'!$E$15/1000,0)</f>
        <v>0</v>
      </c>
      <c r="E45" s="68">
        <f>IF('記載例(水力)'!$E$13=E$2,E31*'記載例(水力)'!$E$15/1000,0)</f>
        <v>0</v>
      </c>
      <c r="F45" s="68">
        <f>IF('記載例(水力)'!$E$13=F$2,F31*'記載例(水力)'!$E$15/1000,0)</f>
        <v>0</v>
      </c>
      <c r="G45" s="68">
        <f>IF('記載例(水力)'!$E$13=G$2,G31*'記載例(水力)'!$E$15/1000,0)</f>
        <v>0</v>
      </c>
      <c r="H45" s="68">
        <f>IF('記載例(水力)'!$E$13=H$2,H31*'記載例(水力)'!$E$15/1000,0)</f>
        <v>0</v>
      </c>
      <c r="I45" s="68">
        <f>IF('記載例(水力)'!$E$13=I$2,I31*'記載例(水力)'!$E$15/1000,0)</f>
        <v>0</v>
      </c>
      <c r="J45" s="69">
        <f>IF('記載例(水力)'!$E$13=J$2,J31*'記載例(水力)'!$E$15/1000,0)</f>
        <v>0</v>
      </c>
      <c r="K45" s="70">
        <f t="shared" si="2"/>
        <v>5.1115119771281057</v>
      </c>
      <c r="L45" s="71">
        <f t="shared" si="3"/>
        <v>2.8836371304801949</v>
      </c>
      <c r="N45" s="61">
        <f t="shared" si="0"/>
        <v>5111.5119771281061</v>
      </c>
      <c r="Q45" s="10" t="s">
        <v>22</v>
      </c>
      <c r="R45" s="53">
        <f>IF('記載例(水力)'!$E$13=B$2,B31*'記載例(水力)'!$P$23/1000,0)</f>
        <v>0</v>
      </c>
      <c r="S45" s="53">
        <f>IF('記載例(水力)'!$E$13=C$2,C31*'記載例(水力)'!$P$23/1000,0)</f>
        <v>0.51115119771281059</v>
      </c>
      <c r="T45" s="53">
        <f>IF('記載例(水力)'!$E$13=D$2,D31*'記載例(水力)'!$P$23/1000,0)</f>
        <v>0</v>
      </c>
      <c r="U45" s="53">
        <f>IF('記載例(水力)'!$E$13=E$2,E31*'記載例(水力)'!$P$23/1000,0)</f>
        <v>0</v>
      </c>
      <c r="V45" s="53">
        <f>IF('記載例(水力)'!$E$13=F$2,F31*'記載例(水力)'!$P$23/1000,0)</f>
        <v>0</v>
      </c>
      <c r="W45" s="53">
        <f>IF('記載例(水力)'!$E$13=G$2,G31*'記載例(水力)'!$P$23/1000,0)</f>
        <v>0</v>
      </c>
      <c r="X45" s="53">
        <f>IF('記載例(水力)'!$E$13=H$2,H31*'記載例(水力)'!$P$23/1000,0)</f>
        <v>0</v>
      </c>
      <c r="Y45" s="53">
        <f>IF('記載例(水力)'!$E$13=I$2,I31*'記載例(水力)'!$P$23/1000,0)</f>
        <v>0</v>
      </c>
      <c r="Z45" s="54">
        <f>IF('記載例(水力)'!$E$13=J$2,J31*'記載例(水力)'!$P$23/1000,0)</f>
        <v>0</v>
      </c>
      <c r="AA45" s="55">
        <f>SUM(R45:Z45)</f>
        <v>0.51115119771281059</v>
      </c>
      <c r="AB45" s="56">
        <f t="shared" si="5"/>
        <v>0.2883637130480195</v>
      </c>
      <c r="AD45" s="61">
        <f t="shared" si="1"/>
        <v>511.15119771281059</v>
      </c>
    </row>
    <row r="46" spans="1:30">
      <c r="B46" s="10"/>
      <c r="C46" s="10"/>
      <c r="D46" s="10"/>
      <c r="E46" s="10"/>
      <c r="F46" s="10"/>
      <c r="G46" s="10"/>
      <c r="H46" s="10"/>
      <c r="I46" s="10"/>
      <c r="J46" s="10"/>
      <c r="R46" s="10"/>
      <c r="S46" s="10"/>
      <c r="T46" s="10"/>
      <c r="U46" s="10"/>
      <c r="V46" s="10"/>
      <c r="W46" s="10"/>
      <c r="X46" s="10"/>
      <c r="Y46" s="10"/>
      <c r="Z46" s="10"/>
    </row>
    <row r="47" spans="1:30">
      <c r="A47" s="1" t="s">
        <v>113</v>
      </c>
      <c r="K47" s="22" t="s">
        <v>36</v>
      </c>
      <c r="Q47" s="1" t="s">
        <v>113</v>
      </c>
      <c r="AA47" s="22" t="s">
        <v>36</v>
      </c>
    </row>
    <row r="48" spans="1:30">
      <c r="A48" s="10" t="s">
        <v>11</v>
      </c>
      <c r="B48" s="57">
        <f>B4-B34</f>
        <v>4804.4476724655069</v>
      </c>
      <c r="C48" s="57">
        <f t="shared" ref="C48:J48" si="6">C4-C34</f>
        <v>12052.578239453906</v>
      </c>
      <c r="D48" s="57">
        <f t="shared" si="6"/>
        <v>41128.614748559463</v>
      </c>
      <c r="E48" s="57">
        <f t="shared" si="6"/>
        <v>18341.143503528438</v>
      </c>
      <c r="F48" s="57">
        <f t="shared" si="6"/>
        <v>3647.0682073964558</v>
      </c>
      <c r="G48" s="57">
        <f t="shared" si="6"/>
        <v>16926.702293799826</v>
      </c>
      <c r="H48" s="57">
        <f t="shared" si="6"/>
        <v>6857.1574564060029</v>
      </c>
      <c r="I48" s="57">
        <f t="shared" si="6"/>
        <v>4758.7779916317986</v>
      </c>
      <c r="J48" s="58">
        <f t="shared" si="6"/>
        <v>12069.307517284975</v>
      </c>
      <c r="K48" s="52">
        <f>SUM($B48:$J48)</f>
        <v>120585.79763052637</v>
      </c>
      <c r="L48" s="14"/>
      <c r="Q48" s="10" t="s">
        <v>11</v>
      </c>
      <c r="R48" s="57">
        <f>B4-R34</f>
        <v>4804.4476724655069</v>
      </c>
      <c r="S48" s="57">
        <f t="shared" ref="S48:Z48" si="7">C4-S34</f>
        <v>12058.786333595417</v>
      </c>
      <c r="T48" s="57">
        <f t="shared" si="7"/>
        <v>41128.614748559463</v>
      </c>
      <c r="U48" s="57">
        <f t="shared" si="7"/>
        <v>18341.143503528438</v>
      </c>
      <c r="V48" s="57">
        <f t="shared" si="7"/>
        <v>3647.0682073964558</v>
      </c>
      <c r="W48" s="57">
        <f t="shared" si="7"/>
        <v>16926.702293799826</v>
      </c>
      <c r="X48" s="57">
        <f t="shared" si="7"/>
        <v>6857.1574564060029</v>
      </c>
      <c r="Y48" s="57">
        <f t="shared" si="7"/>
        <v>4758.7779916317986</v>
      </c>
      <c r="Z48" s="58">
        <f t="shared" si="7"/>
        <v>12069.307517284975</v>
      </c>
      <c r="AA48" s="52">
        <f>SUM($R48:$Z48)</f>
        <v>120592.00572466788</v>
      </c>
      <c r="AB48" s="14"/>
    </row>
    <row r="49" spans="1:31">
      <c r="A49" s="10" t="s">
        <v>12</v>
      </c>
      <c r="B49" s="57">
        <f t="shared" ref="B49:J49" si="8">B5-B35</f>
        <v>4292.5553329334134</v>
      </c>
      <c r="C49" s="57">
        <f t="shared" si="8"/>
        <v>11196.351934070717</v>
      </c>
      <c r="D49" s="57">
        <f t="shared" si="8"/>
        <v>39797.847965935289</v>
      </c>
      <c r="E49" s="57">
        <f t="shared" si="8"/>
        <v>18382.488190120381</v>
      </c>
      <c r="F49" s="57">
        <f t="shared" si="8"/>
        <v>3357.3020271874166</v>
      </c>
      <c r="G49" s="57">
        <f t="shared" si="8"/>
        <v>17493.2757154192</v>
      </c>
      <c r="H49" s="57">
        <f t="shared" si="8"/>
        <v>6916.976117915975</v>
      </c>
      <c r="I49" s="57">
        <f t="shared" si="8"/>
        <v>4877.0111715481171</v>
      </c>
      <c r="J49" s="58">
        <f t="shared" si="8"/>
        <v>13311.420374224646</v>
      </c>
      <c r="K49" s="52">
        <f t="shared" ref="K49:K59" si="9">SUM($B49:$J49)</f>
        <v>119625.22882935515</v>
      </c>
      <c r="L49" s="14"/>
      <c r="Q49" s="10" t="s">
        <v>12</v>
      </c>
      <c r="R49" s="57">
        <f t="shared" ref="R49:Z49" si="10">B5-R35</f>
        <v>4292.5553329334134</v>
      </c>
      <c r="S49" s="57">
        <f t="shared" si="10"/>
        <v>11202.326735529461</v>
      </c>
      <c r="T49" s="57">
        <f t="shared" si="10"/>
        <v>39797.847965935289</v>
      </c>
      <c r="U49" s="57">
        <f t="shared" si="10"/>
        <v>18382.488190120381</v>
      </c>
      <c r="V49" s="57">
        <f t="shared" si="10"/>
        <v>3357.3020271874166</v>
      </c>
      <c r="W49" s="57">
        <f t="shared" si="10"/>
        <v>17493.2757154192</v>
      </c>
      <c r="X49" s="57">
        <f t="shared" si="10"/>
        <v>6916.976117915975</v>
      </c>
      <c r="Y49" s="57">
        <f t="shared" si="10"/>
        <v>4877.0111715481171</v>
      </c>
      <c r="Z49" s="58">
        <f t="shared" si="10"/>
        <v>13311.420374224646</v>
      </c>
      <c r="AA49" s="52">
        <f t="shared" ref="AA49:AA58" si="11">SUM($R49:$Z49)</f>
        <v>119631.20363081389</v>
      </c>
      <c r="AB49" s="14"/>
    </row>
    <row r="50" spans="1:31">
      <c r="A50" s="10" t="s">
        <v>13</v>
      </c>
      <c r="B50" s="57">
        <f t="shared" ref="B50:J50" si="12">B6-B36</f>
        <v>4365.678524295141</v>
      </c>
      <c r="C50" s="57">
        <f t="shared" si="12"/>
        <v>12228.187798461262</v>
      </c>
      <c r="D50" s="57">
        <f t="shared" si="12"/>
        <v>46365.679728546813</v>
      </c>
      <c r="E50" s="57">
        <f t="shared" si="12"/>
        <v>20698.400639269406</v>
      </c>
      <c r="F50" s="57">
        <f t="shared" si="12"/>
        <v>3901.8772624078524</v>
      </c>
      <c r="G50" s="57">
        <f t="shared" si="12"/>
        <v>20256.772614576643</v>
      </c>
      <c r="H50" s="57">
        <f t="shared" si="12"/>
        <v>8000.7066286022919</v>
      </c>
      <c r="I50" s="57">
        <f t="shared" si="12"/>
        <v>5675.0626359832631</v>
      </c>
      <c r="J50" s="58">
        <f t="shared" si="12"/>
        <v>14990.725527952272</v>
      </c>
      <c r="K50" s="52">
        <f t="shared" si="9"/>
        <v>136483.09136009496</v>
      </c>
      <c r="L50" s="14"/>
      <c r="Q50" s="10" t="s">
        <v>13</v>
      </c>
      <c r="R50" s="57">
        <f t="shared" ref="R50:Z50" si="13">B6-R36</f>
        <v>4365.678524295141</v>
      </c>
      <c r="S50" s="57">
        <f t="shared" si="13"/>
        <v>12232.678373051052</v>
      </c>
      <c r="T50" s="57">
        <f t="shared" si="13"/>
        <v>46365.679728546813</v>
      </c>
      <c r="U50" s="57">
        <f t="shared" si="13"/>
        <v>20698.400639269406</v>
      </c>
      <c r="V50" s="57">
        <f t="shared" si="13"/>
        <v>3901.8772624078524</v>
      </c>
      <c r="W50" s="57">
        <f t="shared" si="13"/>
        <v>20256.772614576643</v>
      </c>
      <c r="X50" s="57">
        <f t="shared" si="13"/>
        <v>8000.7066286022919</v>
      </c>
      <c r="Y50" s="57">
        <f t="shared" si="13"/>
        <v>5675.0626359832631</v>
      </c>
      <c r="Z50" s="58">
        <f t="shared" si="13"/>
        <v>14990.725527952272</v>
      </c>
      <c r="AA50" s="52">
        <f t="shared" si="11"/>
        <v>136487.58193468474</v>
      </c>
      <c r="AB50" s="14"/>
    </row>
    <row r="51" spans="1:31">
      <c r="A51" s="10" t="s">
        <v>14</v>
      </c>
      <c r="B51" s="57">
        <f t="shared" ref="B51:J51" si="14">B7-B37</f>
        <v>4950.0428698153919</v>
      </c>
      <c r="C51" s="57">
        <f t="shared" si="14"/>
        <v>14633.174225641382</v>
      </c>
      <c r="D51" s="57">
        <f t="shared" si="14"/>
        <v>59757.342310054177</v>
      </c>
      <c r="E51" s="57">
        <f t="shared" si="14"/>
        <v>24906.309999999998</v>
      </c>
      <c r="F51" s="57">
        <f t="shared" si="14"/>
        <v>4755.7579999999998</v>
      </c>
      <c r="G51" s="57">
        <f t="shared" si="14"/>
        <v>26215.64</v>
      </c>
      <c r="H51" s="57">
        <f t="shared" si="14"/>
        <v>10037.09</v>
      </c>
      <c r="I51" s="57">
        <f t="shared" si="14"/>
        <v>7064.2699999999995</v>
      </c>
      <c r="J51" s="58">
        <f t="shared" si="14"/>
        <v>19013.662</v>
      </c>
      <c r="K51" s="52">
        <f t="shared" si="9"/>
        <v>171333.28940551094</v>
      </c>
      <c r="L51" s="14"/>
      <c r="Q51" s="10" t="s">
        <v>14</v>
      </c>
      <c r="R51" s="57">
        <f t="shared" ref="R51:Z51" si="15">B7-R37</f>
        <v>4950.0428698153919</v>
      </c>
      <c r="S51" s="57">
        <f t="shared" si="15"/>
        <v>14637.408544768017</v>
      </c>
      <c r="T51" s="57">
        <f t="shared" si="15"/>
        <v>59757.342310054177</v>
      </c>
      <c r="U51" s="57">
        <f t="shared" si="15"/>
        <v>24906.309999999998</v>
      </c>
      <c r="V51" s="57">
        <f t="shared" si="15"/>
        <v>4755.7579999999998</v>
      </c>
      <c r="W51" s="57">
        <f t="shared" si="15"/>
        <v>26215.64</v>
      </c>
      <c r="X51" s="57">
        <f t="shared" si="15"/>
        <v>10037.09</v>
      </c>
      <c r="Y51" s="57">
        <f t="shared" si="15"/>
        <v>7064.2699999999995</v>
      </c>
      <c r="Z51" s="58">
        <f t="shared" si="15"/>
        <v>19013.662</v>
      </c>
      <c r="AA51" s="52">
        <f t="shared" si="11"/>
        <v>171337.52372463758</v>
      </c>
      <c r="AB51" s="14"/>
    </row>
    <row r="52" spans="1:31">
      <c r="A52" s="10" t="s">
        <v>15</v>
      </c>
      <c r="B52" s="57">
        <f t="shared" ref="B52:J52" si="16">B8-B38</f>
        <v>5071.63</v>
      </c>
      <c r="C52" s="57">
        <f t="shared" si="16"/>
        <v>14900.850264152747</v>
      </c>
      <c r="D52" s="57">
        <f t="shared" si="16"/>
        <v>59756.894</v>
      </c>
      <c r="E52" s="57">
        <f t="shared" si="16"/>
        <v>24906.309999999998</v>
      </c>
      <c r="F52" s="57">
        <f t="shared" si="16"/>
        <v>4755.7579999999998</v>
      </c>
      <c r="G52" s="57">
        <f t="shared" si="16"/>
        <v>26215.64</v>
      </c>
      <c r="H52" s="57">
        <f t="shared" si="16"/>
        <v>10037.09</v>
      </c>
      <c r="I52" s="57">
        <f t="shared" si="16"/>
        <v>7064.2699999999995</v>
      </c>
      <c r="J52" s="58">
        <f t="shared" si="16"/>
        <v>19013.662</v>
      </c>
      <c r="K52" s="52">
        <f t="shared" si="9"/>
        <v>171722.10426415276</v>
      </c>
      <c r="L52" s="14"/>
      <c r="Q52" s="10" t="s">
        <v>15</v>
      </c>
      <c r="R52" s="57">
        <f t="shared" ref="R52:Z52" si="17">B8-R38</f>
        <v>5071.63</v>
      </c>
      <c r="S52" s="57">
        <f t="shared" si="17"/>
        <v>14904.475226415276</v>
      </c>
      <c r="T52" s="57">
        <f t="shared" si="17"/>
        <v>59756.894</v>
      </c>
      <c r="U52" s="57">
        <f t="shared" si="17"/>
        <v>24906.309999999998</v>
      </c>
      <c r="V52" s="57">
        <f t="shared" si="17"/>
        <v>4755.7579999999998</v>
      </c>
      <c r="W52" s="57">
        <f t="shared" si="17"/>
        <v>26215.64</v>
      </c>
      <c r="X52" s="57">
        <f t="shared" si="17"/>
        <v>10037.09</v>
      </c>
      <c r="Y52" s="57">
        <f t="shared" si="17"/>
        <v>7064.2699999999995</v>
      </c>
      <c r="Z52" s="58">
        <f t="shared" si="17"/>
        <v>19013.662</v>
      </c>
      <c r="AA52" s="52">
        <f t="shared" si="11"/>
        <v>171725.72922641528</v>
      </c>
      <c r="AB52" s="14"/>
    </row>
    <row r="53" spans="1:31">
      <c r="A53" s="10" t="s">
        <v>16</v>
      </c>
      <c r="B53" s="57">
        <f t="shared" ref="B53:J53" si="18">B9-B39</f>
        <v>4694.6918964277156</v>
      </c>
      <c r="C53" s="57">
        <f t="shared" si="18"/>
        <v>13184.085798586842</v>
      </c>
      <c r="D53" s="57">
        <f t="shared" si="18"/>
        <v>50381.908819344637</v>
      </c>
      <c r="E53" s="57">
        <f t="shared" si="18"/>
        <v>22352.618102947283</v>
      </c>
      <c r="F53" s="57">
        <f t="shared" si="18"/>
        <v>4205.0811583822815</v>
      </c>
      <c r="G53" s="57">
        <f t="shared" si="18"/>
        <v>21883.182087127363</v>
      </c>
      <c r="H53" s="57">
        <f t="shared" si="18"/>
        <v>8773.4033214382162</v>
      </c>
      <c r="I53" s="57">
        <f t="shared" si="18"/>
        <v>6251.4331380753138</v>
      </c>
      <c r="J53" s="58">
        <f t="shared" si="18"/>
        <v>16584.903487574575</v>
      </c>
      <c r="K53" s="52">
        <f t="shared" si="9"/>
        <v>148311.30780990425</v>
      </c>
      <c r="L53" s="14"/>
      <c r="Q53" s="10" t="s">
        <v>16</v>
      </c>
      <c r="R53" s="57">
        <f t="shared" ref="R53:Z53" si="19">B9-R39</f>
        <v>4694.6918964277156</v>
      </c>
      <c r="S53" s="57">
        <f t="shared" si="19"/>
        <v>13187.451702886472</v>
      </c>
      <c r="T53" s="57">
        <f t="shared" si="19"/>
        <v>50381.908819344637</v>
      </c>
      <c r="U53" s="57">
        <f t="shared" si="19"/>
        <v>22352.618102947283</v>
      </c>
      <c r="V53" s="57">
        <f t="shared" si="19"/>
        <v>4205.0811583822815</v>
      </c>
      <c r="W53" s="57">
        <f t="shared" si="19"/>
        <v>21883.182087127363</v>
      </c>
      <c r="X53" s="57">
        <f t="shared" si="19"/>
        <v>8773.4033214382162</v>
      </c>
      <c r="Y53" s="57">
        <f t="shared" si="19"/>
        <v>6251.4331380753138</v>
      </c>
      <c r="Z53" s="58">
        <f t="shared" si="19"/>
        <v>16584.903487574575</v>
      </c>
      <c r="AA53" s="52">
        <f>SUM($R53:$Z53)</f>
        <v>148314.67371420385</v>
      </c>
      <c r="AB53" s="14"/>
    </row>
    <row r="54" spans="1:31">
      <c r="A54" s="10" t="s">
        <v>17</v>
      </c>
      <c r="B54" s="57">
        <f t="shared" ref="B54:J54" si="20">B10-B40</f>
        <v>4706.9400839832033</v>
      </c>
      <c r="C54" s="57">
        <f t="shared" si="20"/>
        <v>11702.157786167558</v>
      </c>
      <c r="D54" s="57">
        <f t="shared" si="20"/>
        <v>42387.677379921326</v>
      </c>
      <c r="E54" s="57">
        <f t="shared" si="20"/>
        <v>19178.58590701536</v>
      </c>
      <c r="F54" s="57">
        <f t="shared" si="20"/>
        <v>3467.2129920942934</v>
      </c>
      <c r="G54" s="57">
        <f t="shared" si="20"/>
        <v>18123.228470926057</v>
      </c>
      <c r="H54" s="57">
        <f t="shared" si="20"/>
        <v>7303.9066843485971</v>
      </c>
      <c r="I54" s="57">
        <f t="shared" si="20"/>
        <v>5290.8123012552296</v>
      </c>
      <c r="J54" s="58">
        <f t="shared" si="20"/>
        <v>13881.451498874007</v>
      </c>
      <c r="K54" s="52">
        <f t="shared" si="9"/>
        <v>126041.97310458563</v>
      </c>
      <c r="L54" s="14"/>
      <c r="Q54" s="10" t="s">
        <v>17</v>
      </c>
      <c r="R54" s="57">
        <f t="shared" ref="R54:Z54" si="21">B10-R40</f>
        <v>4706.9400839832033</v>
      </c>
      <c r="S54" s="57">
        <f t="shared" si="21"/>
        <v>11704.753059584991</v>
      </c>
      <c r="T54" s="57">
        <f t="shared" si="21"/>
        <v>42387.677379921326</v>
      </c>
      <c r="U54" s="57">
        <f t="shared" si="21"/>
        <v>19178.58590701536</v>
      </c>
      <c r="V54" s="57">
        <f t="shared" si="21"/>
        <v>3467.2129920942934</v>
      </c>
      <c r="W54" s="57">
        <f t="shared" si="21"/>
        <v>18123.228470926057</v>
      </c>
      <c r="X54" s="57">
        <f t="shared" si="21"/>
        <v>7303.9066843485971</v>
      </c>
      <c r="Y54" s="57">
        <f t="shared" si="21"/>
        <v>5290.8123012552296</v>
      </c>
      <c r="Z54" s="58">
        <f t="shared" si="21"/>
        <v>13881.451498874007</v>
      </c>
      <c r="AA54" s="52">
        <f t="shared" si="11"/>
        <v>126044.56837800307</v>
      </c>
      <c r="AB54" s="14"/>
    </row>
    <row r="55" spans="1:31">
      <c r="A55" s="10" t="s">
        <v>18</v>
      </c>
      <c r="B55" s="57">
        <f t="shared" ref="B55:J55" si="22">B11-B41</f>
        <v>5401.6504019196154</v>
      </c>
      <c r="C55" s="57">
        <f t="shared" si="22"/>
        <v>13154.728882485215</v>
      </c>
      <c r="D55" s="57">
        <f t="shared" si="22"/>
        <v>43697.277357458799</v>
      </c>
      <c r="E55" s="57">
        <f t="shared" si="22"/>
        <v>19106.215205479453</v>
      </c>
      <c r="F55" s="57">
        <f t="shared" si="22"/>
        <v>3751.9895829893835</v>
      </c>
      <c r="G55" s="57">
        <f t="shared" si="22"/>
        <v>17901.36580231987</v>
      </c>
      <c r="H55" s="57">
        <f t="shared" si="22"/>
        <v>7678.9267404806915</v>
      </c>
      <c r="I55" s="57">
        <f t="shared" si="22"/>
        <v>5024.7951464435146</v>
      </c>
      <c r="J55" s="58">
        <f t="shared" si="22"/>
        <v>14253.672672513927</v>
      </c>
      <c r="K55" s="52">
        <f t="shared" si="9"/>
        <v>129970.62179209046</v>
      </c>
      <c r="L55" s="14"/>
      <c r="Q55" s="10" t="s">
        <v>18</v>
      </c>
      <c r="R55" s="57">
        <f t="shared" ref="R55:Z55" si="23">B11-R41</f>
        <v>5401.6504019196154</v>
      </c>
      <c r="S55" s="57">
        <f t="shared" si="23"/>
        <v>13158.419630396462</v>
      </c>
      <c r="T55" s="57">
        <f t="shared" si="23"/>
        <v>43697.277357458799</v>
      </c>
      <c r="U55" s="57">
        <f t="shared" si="23"/>
        <v>19106.215205479453</v>
      </c>
      <c r="V55" s="57">
        <f t="shared" si="23"/>
        <v>3751.9895829893835</v>
      </c>
      <c r="W55" s="57">
        <f t="shared" si="23"/>
        <v>17901.36580231987</v>
      </c>
      <c r="X55" s="57">
        <f t="shared" si="23"/>
        <v>7678.9267404806915</v>
      </c>
      <c r="Y55" s="57">
        <f t="shared" si="23"/>
        <v>5024.7951464435146</v>
      </c>
      <c r="Z55" s="58">
        <f t="shared" si="23"/>
        <v>14253.672672513927</v>
      </c>
      <c r="AA55" s="52">
        <f t="shared" si="11"/>
        <v>129974.31254000172</v>
      </c>
      <c r="AB55" s="14"/>
    </row>
    <row r="56" spans="1:31">
      <c r="A56" s="10" t="s">
        <v>19</v>
      </c>
      <c r="B56" s="57">
        <f t="shared" ref="B56:J56" si="24">B12-B42</f>
        <v>5851.3760287942405</v>
      </c>
      <c r="C56" s="57">
        <f t="shared" si="24"/>
        <v>14721.015650538817</v>
      </c>
      <c r="D56" s="57">
        <f t="shared" si="24"/>
        <v>48267.960248512172</v>
      </c>
      <c r="E56" s="57">
        <f t="shared" si="24"/>
        <v>22094.141311747615</v>
      </c>
      <c r="F56" s="57">
        <f t="shared" si="24"/>
        <v>4481.4296228259309</v>
      </c>
      <c r="G56" s="57">
        <f t="shared" si="24"/>
        <v>22208.069923300714</v>
      </c>
      <c r="H56" s="57">
        <f t="shared" si="24"/>
        <v>9447.4546484510629</v>
      </c>
      <c r="I56" s="57">
        <f t="shared" si="24"/>
        <v>6783.477447698745</v>
      </c>
      <c r="J56" s="58">
        <f t="shared" si="24"/>
        <v>17121.015759867252</v>
      </c>
      <c r="K56" s="52">
        <f t="shared" si="9"/>
        <v>150975.94064173655</v>
      </c>
      <c r="L56" s="14"/>
      <c r="Q56" s="10" t="s">
        <v>19</v>
      </c>
      <c r="R56" s="57">
        <f t="shared" ref="R56:Z56" si="25">B12-R42</f>
        <v>5851.3760287942405</v>
      </c>
      <c r="S56" s="57">
        <f t="shared" si="25"/>
        <v>14725.507600702089</v>
      </c>
      <c r="T56" s="57">
        <f t="shared" si="25"/>
        <v>48267.960248512172</v>
      </c>
      <c r="U56" s="57">
        <f t="shared" si="25"/>
        <v>22094.141311747615</v>
      </c>
      <c r="V56" s="57">
        <f t="shared" si="25"/>
        <v>4481.4296228259309</v>
      </c>
      <c r="W56" s="57">
        <f t="shared" si="25"/>
        <v>22208.069923300714</v>
      </c>
      <c r="X56" s="57">
        <f t="shared" si="25"/>
        <v>9447.4546484510629</v>
      </c>
      <c r="Y56" s="57">
        <f t="shared" si="25"/>
        <v>6783.477447698745</v>
      </c>
      <c r="Z56" s="58">
        <f t="shared" si="25"/>
        <v>17121.015759867252</v>
      </c>
      <c r="AA56" s="52">
        <f t="shared" si="11"/>
        <v>150980.43259189982</v>
      </c>
      <c r="AB56" s="14"/>
    </row>
    <row r="57" spans="1:31">
      <c r="A57" s="10" t="s">
        <v>20</v>
      </c>
      <c r="B57" s="57">
        <f t="shared" ref="B57:J57" si="26">B13-B43</f>
        <v>6095.14</v>
      </c>
      <c r="C57" s="57">
        <f t="shared" si="26"/>
        <v>15283.777111261035</v>
      </c>
      <c r="D57" s="57">
        <f t="shared" si="26"/>
        <v>52632.39688686205</v>
      </c>
      <c r="E57" s="57">
        <f t="shared" si="26"/>
        <v>23924.126193441265</v>
      </c>
      <c r="F57" s="57">
        <f t="shared" si="26"/>
        <v>4866.1279999999997</v>
      </c>
      <c r="G57" s="57">
        <f t="shared" si="26"/>
        <v>23876.075521215098</v>
      </c>
      <c r="H57" s="57">
        <f t="shared" si="26"/>
        <v>9610.8625459087234</v>
      </c>
      <c r="I57" s="57">
        <f t="shared" si="26"/>
        <v>6783.477447698745</v>
      </c>
      <c r="J57" s="58">
        <f t="shared" si="26"/>
        <v>17937.320620994826</v>
      </c>
      <c r="K57" s="52">
        <f t="shared" si="9"/>
        <v>161009.30432738172</v>
      </c>
      <c r="L57" s="14"/>
      <c r="Q57" s="10" t="s">
        <v>20</v>
      </c>
      <c r="R57" s="57">
        <f t="shared" ref="R57:Z57" si="27">B13-R43</f>
        <v>6095.14</v>
      </c>
      <c r="S57" s="57">
        <f t="shared" si="27"/>
        <v>15287.296911126103</v>
      </c>
      <c r="T57" s="57">
        <f t="shared" si="27"/>
        <v>52632.39688686205</v>
      </c>
      <c r="U57" s="57">
        <f t="shared" si="27"/>
        <v>23924.126193441265</v>
      </c>
      <c r="V57" s="57">
        <f t="shared" si="27"/>
        <v>4866.1279999999997</v>
      </c>
      <c r="W57" s="57">
        <f t="shared" si="27"/>
        <v>23876.075521215098</v>
      </c>
      <c r="X57" s="57">
        <f t="shared" si="27"/>
        <v>9610.8625459087234</v>
      </c>
      <c r="Y57" s="57">
        <f t="shared" si="27"/>
        <v>6783.477447698745</v>
      </c>
      <c r="Z57" s="58">
        <f t="shared" si="27"/>
        <v>17937.320620994826</v>
      </c>
      <c r="AA57" s="52">
        <f t="shared" si="11"/>
        <v>161012.8241272468</v>
      </c>
      <c r="AB57" s="14"/>
    </row>
    <row r="58" spans="1:31">
      <c r="A58" s="10" t="s">
        <v>21</v>
      </c>
      <c r="B58" s="57">
        <f t="shared" ref="B58:J58" si="28">B14-B44</f>
        <v>6070.7556028794243</v>
      </c>
      <c r="C58" s="57">
        <f t="shared" si="28"/>
        <v>15226.838244506322</v>
      </c>
      <c r="D58" s="57">
        <f t="shared" si="28"/>
        <v>52635.505057241258</v>
      </c>
      <c r="E58" s="57">
        <f t="shared" si="28"/>
        <v>23924.126193441265</v>
      </c>
      <c r="F58" s="57">
        <f t="shared" si="28"/>
        <v>4866.1279999999997</v>
      </c>
      <c r="G58" s="57">
        <f t="shared" si="28"/>
        <v>23876.075521215098</v>
      </c>
      <c r="H58" s="57">
        <f t="shared" si="28"/>
        <v>9610.9545825778332</v>
      </c>
      <c r="I58" s="57">
        <f t="shared" si="28"/>
        <v>6783.477447698745</v>
      </c>
      <c r="J58" s="58">
        <f t="shared" si="28"/>
        <v>17937.320620994826</v>
      </c>
      <c r="K58" s="52">
        <f t="shared" si="9"/>
        <v>160931.18127055472</v>
      </c>
      <c r="L58" s="14"/>
      <c r="Q58" s="10" t="s">
        <v>21</v>
      </c>
      <c r="R58" s="57">
        <f t="shared" ref="R58:Z58" si="29">B14-R44</f>
        <v>6070.7556028794243</v>
      </c>
      <c r="S58" s="57">
        <f t="shared" si="29"/>
        <v>15230.518706146318</v>
      </c>
      <c r="T58" s="57">
        <f t="shared" si="29"/>
        <v>52635.505057241258</v>
      </c>
      <c r="U58" s="57">
        <f t="shared" si="29"/>
        <v>23924.126193441265</v>
      </c>
      <c r="V58" s="57">
        <f t="shared" si="29"/>
        <v>4866.1279999999997</v>
      </c>
      <c r="W58" s="57">
        <f t="shared" si="29"/>
        <v>23876.075521215098</v>
      </c>
      <c r="X58" s="57">
        <f t="shared" si="29"/>
        <v>9610.9545825778332</v>
      </c>
      <c r="Y58" s="57">
        <f t="shared" si="29"/>
        <v>6783.477447698745</v>
      </c>
      <c r="Z58" s="58">
        <f t="shared" si="29"/>
        <v>17937.320620994826</v>
      </c>
      <c r="AA58" s="52">
        <f t="shared" si="11"/>
        <v>160934.86173219472</v>
      </c>
      <c r="AB58" s="14"/>
    </row>
    <row r="59" spans="1:31">
      <c r="A59" s="10" t="s">
        <v>22</v>
      </c>
      <c r="B59" s="57">
        <f t="shared" ref="B59:J59" si="30">B15-B45</f>
        <v>5510.1244691061784</v>
      </c>
      <c r="C59" s="57">
        <f t="shared" si="30"/>
        <v>14025.826368970065</v>
      </c>
      <c r="D59" s="57">
        <f t="shared" si="30"/>
        <v>46234.235797484827</v>
      </c>
      <c r="E59" s="57">
        <f t="shared" si="30"/>
        <v>20812.126027397262</v>
      </c>
      <c r="F59" s="57">
        <f t="shared" si="30"/>
        <v>4161.6759067331977</v>
      </c>
      <c r="G59" s="57">
        <f t="shared" si="30"/>
        <v>19852.653111043939</v>
      </c>
      <c r="H59" s="57">
        <f t="shared" si="30"/>
        <v>8161.4995359939812</v>
      </c>
      <c r="I59" s="57">
        <f t="shared" si="30"/>
        <v>5601.1656485355643</v>
      </c>
      <c r="J59" s="58">
        <f t="shared" si="30"/>
        <v>14828.5927832958</v>
      </c>
      <c r="K59" s="52">
        <f t="shared" si="9"/>
        <v>139187.89964856082</v>
      </c>
      <c r="L59" s="14"/>
      <c r="Q59" s="10" t="s">
        <v>22</v>
      </c>
      <c r="R59" s="57">
        <f t="shared" ref="R59:Z59" si="31">B15-R45</f>
        <v>5510.1244691061784</v>
      </c>
      <c r="S59" s="57">
        <f t="shared" si="31"/>
        <v>14030.426729749481</v>
      </c>
      <c r="T59" s="57">
        <f t="shared" si="31"/>
        <v>46234.235797484827</v>
      </c>
      <c r="U59" s="57">
        <f t="shared" si="31"/>
        <v>20812.126027397262</v>
      </c>
      <c r="V59" s="57">
        <f t="shared" si="31"/>
        <v>4161.6759067331977</v>
      </c>
      <c r="W59" s="57">
        <f t="shared" si="31"/>
        <v>19852.653111043939</v>
      </c>
      <c r="X59" s="57">
        <f t="shared" si="31"/>
        <v>8161.4995359939812</v>
      </c>
      <c r="Y59" s="57">
        <f t="shared" si="31"/>
        <v>5601.1656485355643</v>
      </c>
      <c r="Z59" s="58">
        <f t="shared" si="31"/>
        <v>14828.5927832958</v>
      </c>
      <c r="AA59" s="52">
        <f>SUM($R59:$Z59)</f>
        <v>139192.50000934023</v>
      </c>
      <c r="AB59" s="14"/>
    </row>
    <row r="61" spans="1:31">
      <c r="A61" s="18" t="s">
        <v>108</v>
      </c>
      <c r="B61" s="64">
        <f>$B$17-MIN($K$34:$K$45)</f>
        <v>171901.45556261254</v>
      </c>
      <c r="C61" s="19"/>
      <c r="D61" s="19"/>
      <c r="E61" s="19"/>
      <c r="F61" s="19"/>
      <c r="G61" s="19"/>
      <c r="H61" s="19"/>
      <c r="I61" s="19"/>
      <c r="J61" s="19"/>
      <c r="L61" s="14"/>
      <c r="M61" s="14"/>
      <c r="O61" s="16"/>
      <c r="Q61" s="18" t="s">
        <v>108</v>
      </c>
      <c r="R61" s="64">
        <f>$B$17-MIN($AA$34:$AA$45)</f>
        <v>171904.05083602999</v>
      </c>
      <c r="S61" s="19"/>
      <c r="T61" s="19"/>
      <c r="U61" s="19"/>
      <c r="V61" s="19"/>
      <c r="W61" s="19"/>
      <c r="X61" s="19"/>
      <c r="Y61" s="19"/>
      <c r="Z61" s="19"/>
      <c r="AB61" s="14"/>
      <c r="AC61" s="14"/>
      <c r="AE61" s="16"/>
    </row>
    <row r="63" spans="1:31">
      <c r="A63" s="1" t="s">
        <v>109</v>
      </c>
      <c r="B63" s="21" t="s">
        <v>36</v>
      </c>
      <c r="Q63" s="1" t="s">
        <v>109</v>
      </c>
      <c r="R63" s="21" t="s">
        <v>36</v>
      </c>
    </row>
    <row r="64" spans="1:31">
      <c r="A64" s="10" t="s">
        <v>11</v>
      </c>
      <c r="B64" s="60">
        <f t="shared" ref="B64:B75" si="32">$B$61-K48</f>
        <v>51315.657932086164</v>
      </c>
      <c r="L64" s="14"/>
      <c r="M64" s="14"/>
      <c r="O64" s="16"/>
      <c r="Q64" s="10" t="s">
        <v>11</v>
      </c>
      <c r="R64" s="60">
        <f>$R$61-AA48</f>
        <v>51312.045111362109</v>
      </c>
      <c r="AB64" s="14"/>
      <c r="AC64" s="14"/>
      <c r="AE64" s="16"/>
    </row>
    <row r="65" spans="1:31">
      <c r="A65" s="10" t="s">
        <v>12</v>
      </c>
      <c r="B65" s="57">
        <f t="shared" si="32"/>
        <v>52276.226733257383</v>
      </c>
      <c r="L65" s="14"/>
      <c r="M65" s="14"/>
      <c r="O65" s="16"/>
      <c r="Q65" s="10" t="s">
        <v>12</v>
      </c>
      <c r="R65" s="60">
        <f t="shared" ref="R65:R74" si="33">$R$61-AA49</f>
        <v>52272.847205216094</v>
      </c>
      <c r="AB65" s="14"/>
      <c r="AC65" s="14"/>
      <c r="AE65" s="16"/>
    </row>
    <row r="66" spans="1:31">
      <c r="A66" s="10" t="s">
        <v>13</v>
      </c>
      <c r="B66" s="57">
        <f t="shared" si="32"/>
        <v>35418.36420251758</v>
      </c>
      <c r="L66" s="14"/>
      <c r="M66" s="14"/>
      <c r="O66" s="16"/>
      <c r="Q66" s="10" t="s">
        <v>13</v>
      </c>
      <c r="R66" s="60">
        <f t="shared" si="33"/>
        <v>35416.468901345244</v>
      </c>
      <c r="AB66" s="14"/>
      <c r="AC66" s="14"/>
      <c r="AE66" s="16"/>
    </row>
    <row r="67" spans="1:31">
      <c r="A67" s="10" t="s">
        <v>14</v>
      </c>
      <c r="B67" s="57">
        <f t="shared" si="32"/>
        <v>568.16615710160113</v>
      </c>
      <c r="L67" s="14"/>
      <c r="M67" s="14"/>
      <c r="O67" s="16"/>
      <c r="Q67" s="10" t="s">
        <v>14</v>
      </c>
      <c r="R67" s="60">
        <f t="shared" si="33"/>
        <v>566.52711139241001</v>
      </c>
      <c r="AB67" s="14"/>
      <c r="AC67" s="14"/>
      <c r="AE67" s="16"/>
    </row>
    <row r="68" spans="1:31">
      <c r="A68" s="10" t="s">
        <v>15</v>
      </c>
      <c r="B68" s="57">
        <f t="shared" si="32"/>
        <v>179.35129845977644</v>
      </c>
      <c r="L68" s="14"/>
      <c r="M68" s="14"/>
      <c r="O68" s="16"/>
      <c r="Q68" s="10" t="s">
        <v>15</v>
      </c>
      <c r="R68" s="60">
        <f t="shared" si="33"/>
        <v>178.321609614708</v>
      </c>
      <c r="AB68" s="14"/>
      <c r="AC68" s="14"/>
      <c r="AE68" s="16"/>
    </row>
    <row r="69" spans="1:31">
      <c r="A69" s="10" t="s">
        <v>16</v>
      </c>
      <c r="B69" s="57">
        <f t="shared" si="32"/>
        <v>23590.14775270829</v>
      </c>
      <c r="L69" s="14"/>
      <c r="M69" s="14"/>
      <c r="O69" s="16"/>
      <c r="Q69" s="10" t="s">
        <v>16</v>
      </c>
      <c r="R69" s="60">
        <f t="shared" si="33"/>
        <v>23589.377121826139</v>
      </c>
      <c r="AB69" s="14"/>
      <c r="AC69" s="14"/>
      <c r="AE69" s="16"/>
    </row>
    <row r="70" spans="1:31">
      <c r="A70" s="10" t="s">
        <v>17</v>
      </c>
      <c r="B70" s="57">
        <f t="shared" si="32"/>
        <v>45859.482458026905</v>
      </c>
      <c r="L70" s="14"/>
      <c r="M70" s="14"/>
      <c r="O70" s="16"/>
      <c r="Q70" s="10" t="s">
        <v>17</v>
      </c>
      <c r="R70" s="60">
        <f>$R$61-AA54</f>
        <v>45859.48245802692</v>
      </c>
      <c r="AB70" s="14"/>
      <c r="AC70" s="14"/>
      <c r="AE70" s="16"/>
    </row>
    <row r="71" spans="1:31">
      <c r="A71" s="10" t="s">
        <v>18</v>
      </c>
      <c r="B71" s="57">
        <f t="shared" si="32"/>
        <v>41930.833770522077</v>
      </c>
      <c r="L71" s="14"/>
      <c r="M71" s="14"/>
      <c r="O71" s="16"/>
      <c r="Q71" s="10" t="s">
        <v>18</v>
      </c>
      <c r="R71" s="60">
        <f t="shared" si="33"/>
        <v>41929.73829602827</v>
      </c>
      <c r="AB71" s="14"/>
      <c r="AC71" s="14"/>
      <c r="AE71" s="16"/>
    </row>
    <row r="72" spans="1:31">
      <c r="A72" s="10" t="s">
        <v>19</v>
      </c>
      <c r="B72" s="57">
        <f t="shared" si="32"/>
        <v>20925.514920875983</v>
      </c>
      <c r="L72" s="14"/>
      <c r="M72" s="14"/>
      <c r="O72" s="16"/>
      <c r="Q72" s="10" t="s">
        <v>19</v>
      </c>
      <c r="R72" s="60">
        <f t="shared" si="33"/>
        <v>20923.618244130164</v>
      </c>
      <c r="AB72" s="14"/>
      <c r="AC72" s="14"/>
      <c r="AE72" s="16"/>
    </row>
    <row r="73" spans="1:31">
      <c r="A73" s="10" t="s">
        <v>20</v>
      </c>
      <c r="B73" s="57">
        <f t="shared" si="32"/>
        <v>10892.15123523082</v>
      </c>
      <c r="L73" s="14"/>
      <c r="M73" s="14"/>
      <c r="O73" s="16"/>
      <c r="Q73" s="10" t="s">
        <v>20</v>
      </c>
      <c r="R73" s="60">
        <f t="shared" si="33"/>
        <v>10891.226708783186</v>
      </c>
      <c r="AB73" s="14"/>
      <c r="AC73" s="14"/>
      <c r="AE73" s="16"/>
    </row>
    <row r="74" spans="1:31">
      <c r="A74" s="10" t="s">
        <v>21</v>
      </c>
      <c r="B74" s="57">
        <f t="shared" si="32"/>
        <v>10970.274292057817</v>
      </c>
      <c r="L74" s="14"/>
      <c r="M74" s="14"/>
      <c r="O74" s="16"/>
      <c r="Q74" s="10" t="s">
        <v>21</v>
      </c>
      <c r="R74" s="60">
        <f t="shared" si="33"/>
        <v>10969.189103835262</v>
      </c>
      <c r="AB74" s="14"/>
      <c r="AC74" s="14"/>
      <c r="AE74" s="16"/>
    </row>
    <row r="75" spans="1:31">
      <c r="A75" s="10" t="s">
        <v>22</v>
      </c>
      <c r="B75" s="57">
        <f t="shared" si="32"/>
        <v>32713.555914051714</v>
      </c>
      <c r="L75" s="14"/>
      <c r="M75" s="14"/>
      <c r="O75" s="16"/>
      <c r="Q75" s="10" t="s">
        <v>22</v>
      </c>
      <c r="R75" s="60">
        <f>$R$61-AA59</f>
        <v>32711.550826689752</v>
      </c>
      <c r="AB75" s="14"/>
      <c r="AC75" s="14"/>
      <c r="AE75" s="16"/>
    </row>
    <row r="76" spans="1:31">
      <c r="A76" s="13" t="s">
        <v>37</v>
      </c>
      <c r="B76" s="65">
        <f>SUM($B$64:$B$75)/$B$61</f>
        <v>1.9001568404283959</v>
      </c>
      <c r="Q76" s="13" t="s">
        <v>37</v>
      </c>
      <c r="R76" s="65">
        <f>SUM($R$64:$R$75)/$R$61</f>
        <v>1.9000156838060547</v>
      </c>
    </row>
    <row r="78" spans="1:31">
      <c r="A78" s="1" t="s">
        <v>110</v>
      </c>
      <c r="B78" s="59">
        <f>(SUM($B$64:$B$75)-$D$79*$B$61)/(12-$D$79)</f>
        <v>2.6694156368675706</v>
      </c>
      <c r="D78" s="1" t="s">
        <v>39</v>
      </c>
      <c r="Q78" s="1" t="s">
        <v>110</v>
      </c>
      <c r="R78" s="59">
        <f>(SUM($R$64:$R$75)-$T$79*$R$61)/(12-$T$79)</f>
        <v>0.26694156369540178</v>
      </c>
      <c r="T78" s="1" t="s">
        <v>39</v>
      </c>
    </row>
    <row r="79" spans="1:31">
      <c r="A79" s="1" t="s">
        <v>38</v>
      </c>
      <c r="D79" s="66">
        <f>'計算用(記載例太陽光)'!D79</f>
        <v>1.9</v>
      </c>
      <c r="Q79" s="1" t="s">
        <v>38</v>
      </c>
      <c r="T79" s="66">
        <f>'計算用(太陽光)'!T79</f>
        <v>1.9</v>
      </c>
    </row>
    <row r="80" spans="1:31" ht="15.6" thickBot="1"/>
    <row r="81" spans="1:22" ht="15.6" thickBot="1">
      <c r="A81" s="1" t="s">
        <v>111</v>
      </c>
      <c r="B81" s="95">
        <f>'記載例(水力)'!E15*B83</f>
        <v>5553.0527673566894</v>
      </c>
      <c r="Q81" s="1" t="s">
        <v>111</v>
      </c>
      <c r="R81" s="97">
        <f>AVERAGE('記載例(水力)'!E23:P23)*B83</f>
        <v>555.30527673566894</v>
      </c>
      <c r="V81" s="14"/>
    </row>
    <row r="82" spans="1:22" ht="15.6" thickBot="1">
      <c r="A82" s="80" t="s">
        <v>127</v>
      </c>
      <c r="B82" s="96">
        <f>(MIN($K$34:$K$45)+$B$78)*1000</f>
        <v>5553.0527673477645</v>
      </c>
      <c r="Q82" s="80" t="s">
        <v>127</v>
      </c>
      <c r="R82" s="98">
        <f>(MIN($AA$34:$AA$45)+$R$78)*1000</f>
        <v>555.30527674342125</v>
      </c>
    </row>
    <row r="83" spans="1:22" ht="15.6" thickBot="1">
      <c r="A83" s="1" t="s">
        <v>112</v>
      </c>
      <c r="B83" s="82">
        <f>VLOOKUP('記載例(水力)'!$E$13,$B$88:$C$96,2,FALSE)</f>
        <v>0.55530527673566898</v>
      </c>
      <c r="Q83" s="1" t="s">
        <v>112</v>
      </c>
      <c r="R83" s="90"/>
      <c r="S83" s="1" t="s">
        <v>79</v>
      </c>
    </row>
    <row r="84" spans="1:22">
      <c r="A84" s="80" t="s">
        <v>127</v>
      </c>
      <c r="B84" s="88">
        <f>B82/'記載例(水力)'!E15</f>
        <v>0.55530527673477648</v>
      </c>
      <c r="Q84" s="80" t="s">
        <v>127</v>
      </c>
      <c r="R84" s="84" t="e">
        <f>R82/'記載例(水力)'!U15</f>
        <v>#DIV/0!</v>
      </c>
      <c r="S84" s="94" t="s">
        <v>79</v>
      </c>
    </row>
    <row r="87" spans="1:22">
      <c r="C87" s="18" t="s">
        <v>130</v>
      </c>
    </row>
    <row r="88" spans="1:22">
      <c r="B88" s="11" t="s">
        <v>26</v>
      </c>
      <c r="C88" s="104">
        <v>0.42207809807399016</v>
      </c>
    </row>
    <row r="89" spans="1:22">
      <c r="B89" s="11" t="s">
        <v>27</v>
      </c>
      <c r="C89" s="104">
        <v>0.55530527673566898</v>
      </c>
    </row>
    <row r="90" spans="1:22">
      <c r="B90" s="11" t="s">
        <v>28</v>
      </c>
      <c r="C90" s="104">
        <v>0.51887604484725625</v>
      </c>
    </row>
    <row r="91" spans="1:22">
      <c r="B91" s="11" t="s">
        <v>29</v>
      </c>
      <c r="C91" s="104">
        <v>0.4607010451204826</v>
      </c>
    </row>
    <row r="92" spans="1:22">
      <c r="B92" s="11" t="s">
        <v>30</v>
      </c>
      <c r="C92" s="104">
        <v>0.52858772467937876</v>
      </c>
    </row>
    <row r="93" spans="1:22">
      <c r="B93" s="11" t="s">
        <v>31</v>
      </c>
      <c r="C93" s="104">
        <v>0.50094694020260366</v>
      </c>
    </row>
    <row r="94" spans="1:22">
      <c r="B94" s="11" t="s">
        <v>32</v>
      </c>
      <c r="C94" s="104">
        <v>0.40846808323343636</v>
      </c>
    </row>
    <row r="95" spans="1:22">
      <c r="B95" s="11" t="s">
        <v>33</v>
      </c>
      <c r="C95" s="104">
        <v>0.49597805119013261</v>
      </c>
    </row>
    <row r="96" spans="1:22">
      <c r="B96" s="11" t="s">
        <v>34</v>
      </c>
      <c r="C96" s="104">
        <v>0.35126486209264574</v>
      </c>
    </row>
  </sheetData>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tabColor theme="1" tint="0.499984740745262"/>
    <pageSetUpPr fitToPage="1"/>
  </sheetPr>
  <dimension ref="A1:Q43"/>
  <sheetViews>
    <sheetView zoomScale="70" zoomScaleNormal="70" workbookViewId="0"/>
  </sheetViews>
  <sheetFormatPr defaultColWidth="9" defaultRowHeight="15"/>
  <cols>
    <col min="1" max="4" width="5.6640625" style="1" customWidth="1"/>
    <col min="5" max="16" width="10.21875" style="1" bestFit="1" customWidth="1"/>
    <col min="17" max="20" width="5.6640625" style="1" customWidth="1"/>
    <col min="21" max="16384" width="9" style="1"/>
  </cols>
  <sheetData>
    <row r="1" spans="1:17" ht="16.2">
      <c r="A1" s="38" t="s">
        <v>65</v>
      </c>
      <c r="B1" s="38"/>
      <c r="C1" s="38"/>
      <c r="D1" s="38"/>
      <c r="E1" s="38"/>
      <c r="F1" s="39" t="s">
        <v>67</v>
      </c>
      <c r="G1" s="39"/>
      <c r="H1" s="39"/>
      <c r="I1" s="40" t="s">
        <v>66</v>
      </c>
    </row>
    <row r="2" spans="1:17" ht="16.2">
      <c r="A2" s="107" t="s">
        <v>0</v>
      </c>
      <c r="B2" s="108"/>
      <c r="C2" s="116" t="s">
        <v>135</v>
      </c>
      <c r="D2" s="117"/>
      <c r="E2" s="7"/>
      <c r="F2" s="7"/>
      <c r="G2" s="7"/>
      <c r="H2" s="7"/>
      <c r="I2" s="7"/>
      <c r="J2" s="7"/>
      <c r="K2" s="7"/>
      <c r="L2" s="7"/>
      <c r="M2" s="7"/>
      <c r="N2" s="7"/>
      <c r="O2" s="7"/>
      <c r="P2" s="7"/>
      <c r="Q2" s="7"/>
    </row>
    <row r="3" spans="1:17" ht="16.2">
      <c r="A3" s="27"/>
      <c r="B3" s="27"/>
      <c r="C3" s="7"/>
      <c r="D3" s="7"/>
      <c r="E3" s="7"/>
      <c r="F3" s="7"/>
      <c r="G3" s="7"/>
      <c r="H3" s="7"/>
      <c r="I3" s="7"/>
      <c r="J3" s="7"/>
      <c r="K3" s="7"/>
      <c r="L3" s="7"/>
      <c r="M3" s="7"/>
      <c r="N3" s="7"/>
      <c r="O3" s="7"/>
      <c r="P3" s="7"/>
      <c r="Q3" s="7"/>
    </row>
    <row r="4" spans="1:17" ht="16.2">
      <c r="A4" s="109" t="s">
        <v>132</v>
      </c>
      <c r="B4" s="109"/>
      <c r="C4" s="109"/>
      <c r="D4" s="109"/>
      <c r="E4" s="109"/>
      <c r="F4" s="109"/>
      <c r="G4" s="109"/>
      <c r="H4" s="109"/>
      <c r="I4" s="109"/>
      <c r="J4" s="109"/>
      <c r="K4" s="109"/>
      <c r="L4" s="109"/>
      <c r="M4" s="109"/>
      <c r="N4" s="109"/>
      <c r="O4" s="109"/>
      <c r="P4" s="109"/>
      <c r="Q4" s="109"/>
    </row>
    <row r="5" spans="1:17" ht="16.2">
      <c r="A5" s="7"/>
      <c r="B5" s="7"/>
      <c r="C5" s="7"/>
      <c r="D5" s="7"/>
      <c r="E5" s="7"/>
      <c r="F5" s="7"/>
      <c r="G5" s="7"/>
      <c r="H5" s="7"/>
      <c r="I5" s="7"/>
      <c r="J5" s="7"/>
      <c r="K5" s="7"/>
      <c r="L5" s="7"/>
      <c r="M5" s="7"/>
      <c r="N5" s="7"/>
      <c r="O5" s="7"/>
      <c r="P5" s="7"/>
      <c r="Q5" s="7"/>
    </row>
    <row r="6" spans="1:17" ht="16.2">
      <c r="A6" s="110" t="s">
        <v>50</v>
      </c>
      <c r="B6" s="110"/>
      <c r="C6" s="110"/>
      <c r="D6" s="110"/>
      <c r="E6" s="110"/>
      <c r="F6" s="110"/>
      <c r="G6" s="110"/>
      <c r="H6" s="110"/>
      <c r="I6" s="110"/>
      <c r="J6" s="110"/>
      <c r="K6" s="110"/>
      <c r="L6" s="110"/>
      <c r="M6" s="110"/>
      <c r="N6" s="110"/>
      <c r="O6" s="110"/>
      <c r="P6" s="110"/>
      <c r="Q6" s="110"/>
    </row>
    <row r="7" spans="1:17" ht="16.2">
      <c r="C7" s="7"/>
      <c r="D7" s="7"/>
      <c r="E7" s="7"/>
      <c r="F7" s="7"/>
      <c r="G7" s="7"/>
      <c r="H7" s="7"/>
      <c r="I7" s="7"/>
      <c r="J7" s="7"/>
      <c r="K7" s="7"/>
      <c r="L7" s="7"/>
      <c r="M7" s="7"/>
      <c r="N7" s="7"/>
      <c r="O7" s="7"/>
      <c r="P7" s="7"/>
      <c r="Q7" s="7"/>
    </row>
    <row r="8" spans="1:17" ht="16.2">
      <c r="A8" s="28"/>
      <c r="B8" s="28"/>
      <c r="C8" s="28"/>
      <c r="D8" s="28"/>
      <c r="E8" s="28"/>
      <c r="F8" s="28"/>
      <c r="G8" s="28"/>
      <c r="H8" s="28"/>
      <c r="I8" s="28"/>
      <c r="J8" s="28"/>
      <c r="K8" s="28"/>
      <c r="L8" s="28"/>
      <c r="M8" s="139" t="str">
        <f>'記載例(合計)'!M11</f>
        <v>&lt;会社名：広域エネルギー株式会社&gt;</v>
      </c>
      <c r="N8" s="139"/>
      <c r="O8" s="139"/>
      <c r="P8" s="139"/>
      <c r="Q8" s="139"/>
    </row>
    <row r="9" spans="1:17" ht="24" customHeight="1">
      <c r="A9" s="112" t="s">
        <v>1</v>
      </c>
      <c r="B9" s="112"/>
      <c r="C9" s="112"/>
      <c r="D9" s="112"/>
      <c r="E9" s="113" t="s">
        <v>24</v>
      </c>
      <c r="F9" s="114"/>
      <c r="G9" s="114"/>
      <c r="H9" s="114"/>
      <c r="I9" s="114"/>
      <c r="J9" s="114"/>
      <c r="K9" s="114"/>
      <c r="L9" s="114"/>
      <c r="M9" s="114"/>
      <c r="N9" s="114"/>
      <c r="O9" s="114"/>
      <c r="P9" s="115"/>
      <c r="Q9" s="37" t="s">
        <v>2</v>
      </c>
    </row>
    <row r="10" spans="1:17" ht="24" customHeight="1">
      <c r="A10" s="112" t="s">
        <v>3</v>
      </c>
      <c r="B10" s="112"/>
      <c r="C10" s="112"/>
      <c r="D10" s="112"/>
      <c r="E10" s="140">
        <f>'記載例(合計)'!E13</f>
        <v>9601</v>
      </c>
      <c r="F10" s="141"/>
      <c r="G10" s="141"/>
      <c r="H10" s="141"/>
      <c r="I10" s="141"/>
      <c r="J10" s="141"/>
      <c r="K10" s="141"/>
      <c r="L10" s="141"/>
      <c r="M10" s="141"/>
      <c r="N10" s="141"/>
      <c r="O10" s="141"/>
      <c r="P10" s="142"/>
      <c r="Q10" s="5"/>
    </row>
    <row r="11" spans="1:17" ht="30" customHeight="1">
      <c r="A11" s="121" t="s">
        <v>4</v>
      </c>
      <c r="B11" s="121"/>
      <c r="C11" s="121"/>
      <c r="D11" s="121"/>
      <c r="E11" s="125" t="str">
        <f>'記載例(合計)'!E14</f>
        <v>変動電源（アグリゲート）</v>
      </c>
      <c r="F11" s="126"/>
      <c r="G11" s="126"/>
      <c r="H11" s="126"/>
      <c r="I11" s="126"/>
      <c r="J11" s="126"/>
      <c r="K11" s="126"/>
      <c r="L11" s="126"/>
      <c r="M11" s="126"/>
      <c r="N11" s="126"/>
      <c r="O11" s="126"/>
      <c r="P11" s="127"/>
      <c r="Q11" s="5"/>
    </row>
    <row r="12" spans="1:17" ht="24" customHeight="1">
      <c r="A12" s="112" t="s">
        <v>5</v>
      </c>
      <c r="B12" s="112"/>
      <c r="C12" s="112"/>
      <c r="D12" s="112"/>
      <c r="E12" s="125" t="s">
        <v>55</v>
      </c>
      <c r="F12" s="126"/>
      <c r="G12" s="126"/>
      <c r="H12" s="126"/>
      <c r="I12" s="126"/>
      <c r="J12" s="126"/>
      <c r="K12" s="126"/>
      <c r="L12" s="126"/>
      <c r="M12" s="126"/>
      <c r="N12" s="126"/>
      <c r="O12" s="126"/>
      <c r="P12" s="127"/>
      <c r="Q12" s="5"/>
    </row>
    <row r="13" spans="1:17" ht="24" customHeight="1">
      <c r="A13" s="112" t="s">
        <v>6</v>
      </c>
      <c r="B13" s="112"/>
      <c r="C13" s="112"/>
      <c r="D13" s="112"/>
      <c r="E13" s="125" t="str">
        <f>'記載例(合計)'!E16</f>
        <v>東北</v>
      </c>
      <c r="F13" s="126"/>
      <c r="G13" s="126"/>
      <c r="H13" s="126"/>
      <c r="I13" s="126"/>
      <c r="J13" s="126"/>
      <c r="K13" s="126"/>
      <c r="L13" s="126"/>
      <c r="M13" s="126"/>
      <c r="N13" s="126"/>
      <c r="O13" s="126"/>
      <c r="P13" s="127"/>
      <c r="Q13" s="5"/>
    </row>
    <row r="14" spans="1:17" ht="24" customHeight="1">
      <c r="A14" s="112" t="s">
        <v>7</v>
      </c>
      <c r="B14" s="112"/>
      <c r="C14" s="112"/>
      <c r="D14" s="112"/>
      <c r="E14" s="143">
        <v>10000</v>
      </c>
      <c r="F14" s="144"/>
      <c r="G14" s="144"/>
      <c r="H14" s="144"/>
      <c r="I14" s="144"/>
      <c r="J14" s="144"/>
      <c r="K14" s="144"/>
      <c r="L14" s="144"/>
      <c r="M14" s="144"/>
      <c r="N14" s="144"/>
      <c r="O14" s="144"/>
      <c r="P14" s="145"/>
      <c r="Q14" s="23" t="s">
        <v>23</v>
      </c>
    </row>
    <row r="15" spans="1:17" ht="24" customHeight="1">
      <c r="A15" s="112" t="s">
        <v>40</v>
      </c>
      <c r="B15" s="112"/>
      <c r="C15" s="112"/>
      <c r="D15" s="112"/>
      <c r="E15" s="143">
        <v>10000</v>
      </c>
      <c r="F15" s="144"/>
      <c r="G15" s="144"/>
      <c r="H15" s="144"/>
      <c r="I15" s="144"/>
      <c r="J15" s="144"/>
      <c r="K15" s="144"/>
      <c r="L15" s="144"/>
      <c r="M15" s="144"/>
      <c r="N15" s="144"/>
      <c r="O15" s="144"/>
      <c r="P15" s="145"/>
      <c r="Q15" s="23" t="s">
        <v>23</v>
      </c>
    </row>
    <row r="16" spans="1:17" ht="24" customHeight="1">
      <c r="A16" s="112" t="s">
        <v>81</v>
      </c>
      <c r="B16" s="112"/>
      <c r="C16" s="112"/>
      <c r="D16" s="112"/>
      <c r="E16" s="146">
        <f>'計算用(記載例太陽光)'!B83</f>
        <v>0.10489751937653892</v>
      </c>
      <c r="F16" s="147"/>
      <c r="G16" s="147"/>
      <c r="H16" s="147"/>
      <c r="I16" s="147"/>
      <c r="J16" s="147"/>
      <c r="K16" s="147"/>
      <c r="L16" s="147"/>
      <c r="M16" s="147"/>
      <c r="N16" s="147"/>
      <c r="O16" s="147"/>
      <c r="P16" s="148"/>
      <c r="Q16" s="23" t="s">
        <v>82</v>
      </c>
    </row>
    <row r="17" spans="1:17" ht="24" customHeight="1">
      <c r="A17" s="112" t="s">
        <v>80</v>
      </c>
      <c r="B17" s="112"/>
      <c r="C17" s="112"/>
      <c r="D17" s="112"/>
      <c r="E17" s="43" t="s">
        <v>11</v>
      </c>
      <c r="F17" s="43" t="s">
        <v>12</v>
      </c>
      <c r="G17" s="43" t="s">
        <v>13</v>
      </c>
      <c r="H17" s="43" t="s">
        <v>14</v>
      </c>
      <c r="I17" s="43" t="s">
        <v>15</v>
      </c>
      <c r="J17" s="43" t="s">
        <v>16</v>
      </c>
      <c r="K17" s="43" t="s">
        <v>17</v>
      </c>
      <c r="L17" s="43" t="s">
        <v>18</v>
      </c>
      <c r="M17" s="43" t="s">
        <v>19</v>
      </c>
      <c r="N17" s="43" t="s">
        <v>20</v>
      </c>
      <c r="O17" s="43" t="s">
        <v>21</v>
      </c>
      <c r="P17" s="43" t="s">
        <v>22</v>
      </c>
      <c r="Q17" s="5"/>
    </row>
    <row r="18" spans="1:17" ht="24" customHeight="1">
      <c r="A18" s="112"/>
      <c r="B18" s="112"/>
      <c r="C18" s="112"/>
      <c r="D18" s="112"/>
      <c r="E18" s="44">
        <f>'計算用(記載例太陽光)'!N20</f>
        <v>3.1212620579254991E-2</v>
      </c>
      <c r="F18" s="44">
        <f>'計算用(記載例太陽光)'!N21</f>
        <v>0.12339260909929592</v>
      </c>
      <c r="G18" s="44">
        <f>'計算用(記載例太陽光)'!N22</f>
        <v>0.18462157707732441</v>
      </c>
      <c r="H18" s="44">
        <f>'計算用(記載例太陽光)'!N23</f>
        <v>0.17437859682017381</v>
      </c>
      <c r="I18" s="44">
        <f>'計算用(記載例太陽光)'!N24</f>
        <v>0.21306436657519032</v>
      </c>
      <c r="J18" s="44">
        <f>'計算用(記載例太陽光)'!N25</f>
        <v>0.14059845037165256</v>
      </c>
      <c r="K18" s="44">
        <f>'計算用(記載例太陽光)'!N26</f>
        <v>0.10592278185388329</v>
      </c>
      <c r="L18" s="44">
        <f>'計算用(記載例太陽光)'!N27</f>
        <v>9.3581897020168989E-3</v>
      </c>
      <c r="M18" s="44">
        <f>'計算用(記載例太陽光)'!N28</f>
        <v>8.0673536302862201E-3</v>
      </c>
      <c r="N18" s="44">
        <f>'計算用(記載例太陽光)'!N29</f>
        <v>4.0058076783620174E-2</v>
      </c>
      <c r="O18" s="44">
        <f>'計算用(記載例太陽光)'!N30</f>
        <v>1.3528594521030569E-2</v>
      </c>
      <c r="P18" s="44">
        <f>'計算用(記載例太陽光)'!N31</f>
        <v>1.5261728689312228E-2</v>
      </c>
      <c r="Q18" s="23" t="s">
        <v>82</v>
      </c>
    </row>
    <row r="19" spans="1:17" ht="24" customHeight="1">
      <c r="A19" s="112" t="s">
        <v>8</v>
      </c>
      <c r="B19" s="112"/>
      <c r="C19" s="112"/>
      <c r="D19" s="112"/>
      <c r="E19" s="43" t="s">
        <v>11</v>
      </c>
      <c r="F19" s="43" t="s">
        <v>12</v>
      </c>
      <c r="G19" s="43" t="s">
        <v>13</v>
      </c>
      <c r="H19" s="43" t="s">
        <v>14</v>
      </c>
      <c r="I19" s="43" t="s">
        <v>15</v>
      </c>
      <c r="J19" s="43" t="s">
        <v>16</v>
      </c>
      <c r="K19" s="43" t="s">
        <v>17</v>
      </c>
      <c r="L19" s="43" t="s">
        <v>18</v>
      </c>
      <c r="M19" s="43" t="s">
        <v>19</v>
      </c>
      <c r="N19" s="43" t="s">
        <v>20</v>
      </c>
      <c r="O19" s="43" t="s">
        <v>21</v>
      </c>
      <c r="P19" s="43" t="s">
        <v>22</v>
      </c>
      <c r="Q19" s="5"/>
    </row>
    <row r="20" spans="1:17" ht="24" customHeight="1">
      <c r="A20" s="112"/>
      <c r="B20" s="112"/>
      <c r="C20" s="112"/>
      <c r="D20" s="112"/>
      <c r="E20" s="34">
        <f>'計算用(記載例太陽光)'!N34</f>
        <v>312.12620579254991</v>
      </c>
      <c r="F20" s="34">
        <f>'計算用(記載例太陽光)'!N35</f>
        <v>1233.9260909929592</v>
      </c>
      <c r="G20" s="34">
        <f>'計算用(記載例太陽光)'!N36</f>
        <v>1846.215770773244</v>
      </c>
      <c r="H20" s="34">
        <f>'計算用(記載例太陽光)'!N37</f>
        <v>1743.7859682017381</v>
      </c>
      <c r="I20" s="34">
        <f>'計算用(記載例太陽光)'!N38</f>
        <v>2130.643665751903</v>
      </c>
      <c r="J20" s="34">
        <f>'計算用(記載例太陽光)'!N39</f>
        <v>1405.9845037165255</v>
      </c>
      <c r="K20" s="34">
        <f>'計算用(記載例太陽光)'!N40</f>
        <v>1059.2278185388329</v>
      </c>
      <c r="L20" s="34">
        <f>'計算用(記載例太陽光)'!N41</f>
        <v>93.581897020168995</v>
      </c>
      <c r="M20" s="34">
        <f>'計算用(記載例太陽光)'!N42</f>
        <v>80.673536302862203</v>
      </c>
      <c r="N20" s="34">
        <f>'計算用(記載例太陽光)'!N43</f>
        <v>400.58076783620174</v>
      </c>
      <c r="O20" s="34">
        <f>'計算用(記載例太陽光)'!N44</f>
        <v>135.2859452103057</v>
      </c>
      <c r="P20" s="34">
        <f>'計算用(記載例太陽光)'!N45</f>
        <v>152.61728689312227</v>
      </c>
      <c r="Q20" s="23" t="s">
        <v>23</v>
      </c>
    </row>
    <row r="21" spans="1:17" ht="24" customHeight="1">
      <c r="A21" s="112" t="s">
        <v>9</v>
      </c>
      <c r="B21" s="112"/>
      <c r="C21" s="112"/>
      <c r="D21" s="112"/>
      <c r="E21" s="134">
        <f>ROUND('計算用(記載例太陽光)'!B81,0)</f>
        <v>1049</v>
      </c>
      <c r="F21" s="135"/>
      <c r="G21" s="135"/>
      <c r="H21" s="135"/>
      <c r="I21" s="135"/>
      <c r="J21" s="135"/>
      <c r="K21" s="135"/>
      <c r="L21" s="135"/>
      <c r="M21" s="135"/>
      <c r="N21" s="135"/>
      <c r="O21" s="135"/>
      <c r="P21" s="136"/>
      <c r="Q21" s="23" t="s">
        <v>23</v>
      </c>
    </row>
    <row r="22" spans="1:17" ht="24" customHeight="1">
      <c r="A22" s="137" t="s">
        <v>120</v>
      </c>
      <c r="B22" s="138"/>
      <c r="C22" s="138"/>
      <c r="D22" s="138"/>
      <c r="E22" s="43" t="s">
        <v>11</v>
      </c>
      <c r="F22" s="43" t="s">
        <v>12</v>
      </c>
      <c r="G22" s="43" t="s">
        <v>13</v>
      </c>
      <c r="H22" s="43" t="s">
        <v>14</v>
      </c>
      <c r="I22" s="43" t="s">
        <v>15</v>
      </c>
      <c r="J22" s="43" t="s">
        <v>16</v>
      </c>
      <c r="K22" s="43" t="s">
        <v>17</v>
      </c>
      <c r="L22" s="43" t="s">
        <v>18</v>
      </c>
      <c r="M22" s="43" t="s">
        <v>19</v>
      </c>
      <c r="N22" s="43" t="s">
        <v>20</v>
      </c>
      <c r="O22" s="43" t="s">
        <v>21</v>
      </c>
      <c r="P22" s="43" t="s">
        <v>22</v>
      </c>
      <c r="Q22" s="5"/>
    </row>
    <row r="23" spans="1:17" ht="24" customHeight="1">
      <c r="A23" s="138"/>
      <c r="B23" s="138"/>
      <c r="C23" s="138"/>
      <c r="D23" s="138"/>
      <c r="E23" s="78">
        <v>1000</v>
      </c>
      <c r="F23" s="78">
        <v>1000</v>
      </c>
      <c r="G23" s="78">
        <v>1000</v>
      </c>
      <c r="H23" s="78">
        <v>1000</v>
      </c>
      <c r="I23" s="78">
        <v>1000</v>
      </c>
      <c r="J23" s="78">
        <v>1000</v>
      </c>
      <c r="K23" s="78">
        <v>1000</v>
      </c>
      <c r="L23" s="78">
        <v>1000</v>
      </c>
      <c r="M23" s="78">
        <v>1000</v>
      </c>
      <c r="N23" s="78">
        <v>1000</v>
      </c>
      <c r="O23" s="78">
        <v>1000</v>
      </c>
      <c r="P23" s="78">
        <v>1000</v>
      </c>
      <c r="Q23" s="23" t="s">
        <v>23</v>
      </c>
    </row>
    <row r="24" spans="1:17" ht="24" customHeight="1">
      <c r="A24" s="121" t="s">
        <v>83</v>
      </c>
      <c r="B24" s="112"/>
      <c r="C24" s="112"/>
      <c r="D24" s="112"/>
      <c r="E24" s="43" t="s">
        <v>11</v>
      </c>
      <c r="F24" s="43" t="s">
        <v>12</v>
      </c>
      <c r="G24" s="43" t="s">
        <v>13</v>
      </c>
      <c r="H24" s="43" t="s">
        <v>14</v>
      </c>
      <c r="I24" s="43" t="s">
        <v>15</v>
      </c>
      <c r="J24" s="43" t="s">
        <v>16</v>
      </c>
      <c r="K24" s="43" t="s">
        <v>17</v>
      </c>
      <c r="L24" s="43" t="s">
        <v>18</v>
      </c>
      <c r="M24" s="43" t="s">
        <v>19</v>
      </c>
      <c r="N24" s="43" t="s">
        <v>20</v>
      </c>
      <c r="O24" s="43" t="s">
        <v>21</v>
      </c>
      <c r="P24" s="43" t="s">
        <v>22</v>
      </c>
      <c r="Q24" s="5"/>
    </row>
    <row r="25" spans="1:17" ht="24" customHeight="1">
      <c r="A25" s="112"/>
      <c r="B25" s="112"/>
      <c r="C25" s="112"/>
      <c r="D25" s="112"/>
      <c r="E25" s="34">
        <f>ROUND('計算用(記載例太陽光)'!AD34,0)</f>
        <v>31</v>
      </c>
      <c r="F25" s="34">
        <f>ROUND('計算用(記載例太陽光)'!AD35,0)</f>
        <v>123</v>
      </c>
      <c r="G25" s="34">
        <f>ROUND('計算用(記載例太陽光)'!AD36,0)</f>
        <v>185</v>
      </c>
      <c r="H25" s="34">
        <f>ROUND('計算用(記載例太陽光)'!AD37,0)</f>
        <v>174</v>
      </c>
      <c r="I25" s="34">
        <f>ROUND('計算用(記載例太陽光)'!AD38,0)</f>
        <v>213</v>
      </c>
      <c r="J25" s="34">
        <f>ROUND('計算用(記載例太陽光)'!AD39,0)</f>
        <v>141</v>
      </c>
      <c r="K25" s="34">
        <f>ROUND('計算用(記載例太陽光)'!AD40,0)</f>
        <v>106</v>
      </c>
      <c r="L25" s="34">
        <f>ROUND('計算用(記載例太陽光)'!AD41,0)</f>
        <v>9</v>
      </c>
      <c r="M25" s="34">
        <f>ROUND('計算用(記載例太陽光)'!AD42,0)</f>
        <v>8</v>
      </c>
      <c r="N25" s="34">
        <f>ROUND('計算用(記載例太陽光)'!AD43,0)</f>
        <v>40</v>
      </c>
      <c r="O25" s="34">
        <f>ROUND('計算用(記載例太陽光)'!AD44,0)</f>
        <v>14</v>
      </c>
      <c r="P25" s="34">
        <f>ROUND('計算用(記載例太陽光)'!AD45,0)</f>
        <v>15</v>
      </c>
      <c r="Q25" s="23" t="s">
        <v>23</v>
      </c>
    </row>
    <row r="26" spans="1:17" ht="24" customHeight="1">
      <c r="A26" s="112" t="s">
        <v>10</v>
      </c>
      <c r="B26" s="112"/>
      <c r="C26" s="112"/>
      <c r="D26" s="112"/>
      <c r="E26" s="131">
        <f>ROUND('計算用(記載例太陽光)'!R81,0)</f>
        <v>105</v>
      </c>
      <c r="F26" s="132"/>
      <c r="G26" s="132"/>
      <c r="H26" s="132"/>
      <c r="I26" s="132"/>
      <c r="J26" s="132"/>
      <c r="K26" s="132"/>
      <c r="L26" s="132"/>
      <c r="M26" s="132"/>
      <c r="N26" s="132"/>
      <c r="O26" s="132"/>
      <c r="P26" s="133"/>
      <c r="Q26" s="23" t="s">
        <v>23</v>
      </c>
    </row>
    <row r="27" spans="1:17">
      <c r="A27" s="1" t="s">
        <v>25</v>
      </c>
    </row>
    <row r="28" spans="1:17">
      <c r="A28" s="1" t="s">
        <v>133</v>
      </c>
    </row>
    <row r="29" spans="1:17">
      <c r="B29" s="35" t="s">
        <v>71</v>
      </c>
    </row>
    <row r="30" spans="1:17">
      <c r="B30" s="35" t="s">
        <v>58</v>
      </c>
    </row>
    <row r="31" spans="1:17">
      <c r="B31" s="35" t="s">
        <v>59</v>
      </c>
    </row>
    <row r="32" spans="1:17">
      <c r="B32" s="35" t="s">
        <v>69</v>
      </c>
    </row>
    <row r="33" spans="1:2">
      <c r="B33" s="35" t="s">
        <v>60</v>
      </c>
    </row>
    <row r="34" spans="1:2">
      <c r="B34" s="35" t="s">
        <v>61</v>
      </c>
    </row>
    <row r="35" spans="1:2">
      <c r="B35" s="35" t="s">
        <v>125</v>
      </c>
    </row>
    <row r="36" spans="1:2">
      <c r="B36" s="1" t="s">
        <v>99</v>
      </c>
    </row>
    <row r="37" spans="1:2">
      <c r="B37" s="35" t="s">
        <v>98</v>
      </c>
    </row>
    <row r="38" spans="1:2">
      <c r="B38" s="1" t="s">
        <v>53</v>
      </c>
    </row>
    <row r="40" spans="1:2">
      <c r="A40" s="1" t="s">
        <v>134</v>
      </c>
    </row>
    <row r="41" spans="1:2">
      <c r="B41" s="1" t="s">
        <v>100</v>
      </c>
    </row>
    <row r="42" spans="1:2">
      <c r="B42" s="1" t="s">
        <v>101</v>
      </c>
    </row>
    <row r="43" spans="1:2">
      <c r="B43" s="1" t="s">
        <v>102</v>
      </c>
    </row>
  </sheetData>
  <sheetProtection algorithmName="SHA-512" hashValue="+GXAN2Fzx6R8VdggUSIgj0PjTjOaHyX5ifYUUbM7ZY90XADpPOhOCo06xwL0bYe2czyUje1rLP3BZK6vQGAEXw==" saltValue="SudJn8he1ejXVWbA+kPMwA==" spinCount="100000" sheet="1" objects="1" scenarios="1"/>
  <dataConsolidate/>
  <mergeCells count="29">
    <mergeCell ref="A26:D26"/>
    <mergeCell ref="E26:P26"/>
    <mergeCell ref="A16:D16"/>
    <mergeCell ref="E16:P16"/>
    <mergeCell ref="A19:D20"/>
    <mergeCell ref="A21:D21"/>
    <mergeCell ref="E21:P21"/>
    <mergeCell ref="A22:D23"/>
    <mergeCell ref="A17:D18"/>
    <mergeCell ref="A24:D25"/>
    <mergeCell ref="A13:D13"/>
    <mergeCell ref="E13:P13"/>
    <mergeCell ref="A14:D14"/>
    <mergeCell ref="E14:P14"/>
    <mergeCell ref="A15:D15"/>
    <mergeCell ref="E15:P15"/>
    <mergeCell ref="A10:D10"/>
    <mergeCell ref="E10:P10"/>
    <mergeCell ref="A11:D11"/>
    <mergeCell ref="E11:P11"/>
    <mergeCell ref="A12:D12"/>
    <mergeCell ref="E12:P12"/>
    <mergeCell ref="A2:B2"/>
    <mergeCell ref="A4:Q4"/>
    <mergeCell ref="A6:Q6"/>
    <mergeCell ref="M8:Q8"/>
    <mergeCell ref="A9:D9"/>
    <mergeCell ref="E9:P9"/>
    <mergeCell ref="C2:D2"/>
  </mergeCells>
  <phoneticPr fontId="2"/>
  <conditionalFormatting sqref="E15:P15">
    <cfRule type="cellIs" dxfId="37" priority="5" operator="greaterThan">
      <formula>$E$14</formula>
    </cfRule>
  </conditionalFormatting>
  <conditionalFormatting sqref="E26:P26">
    <cfRule type="cellIs" dxfId="36" priority="2" operator="greaterThan">
      <formula>$E$21</formula>
    </cfRule>
  </conditionalFormatting>
  <conditionalFormatting sqref="E14:P14">
    <cfRule type="cellIs" dxfId="35" priority="3" operator="lessThan">
      <formula>1000</formula>
    </cfRule>
  </conditionalFormatting>
  <conditionalFormatting sqref="E23:P23">
    <cfRule type="cellIs" dxfId="34" priority="1" operator="greaterThan">
      <formula>$E$15</formula>
    </cfRule>
  </conditionalFormatting>
  <dataValidations count="4">
    <dataValidation type="whole" allowBlank="1" showInputMessage="1" showErrorMessage="1" error="期待容量以下の整数値で入力してください" sqref="E26:P26" xr:uid="{809EF998-57CF-4256-A9A1-C298BF2DB091}">
      <formula1>0</formula1>
      <formula2>E21</formula2>
    </dataValidation>
    <dataValidation type="whole" errorStyle="information" operator="lessThanOrEqual" allowBlank="1" showInputMessage="1" showErrorMessage="1" error="設備容量以下の整数値で入力してください" sqref="E15:P15" xr:uid="{00000000-0002-0000-0100-000001000000}">
      <formula1>E14</formula1>
    </dataValidation>
    <dataValidation type="whole" operator="lessThanOrEqual" allowBlank="1" showInputMessage="1" showErrorMessage="1" sqref="S14" xr:uid="{00000000-0002-0000-0100-000002000000}">
      <formula1>$E$21</formula1>
    </dataValidation>
    <dataValidation type="whole" operator="lessThanOrEqual" allowBlank="1" showInputMessage="1" showErrorMessage="1" sqref="E23:P23" xr:uid="{BA7CC8A3-E8DB-4B51-B1F0-5209A73BDAF6}">
      <formula1>$E$15</formula1>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tabColor theme="1" tint="0.499984740745262"/>
    <pageSetUpPr fitToPage="1"/>
  </sheetPr>
  <dimension ref="A1:Q43"/>
  <sheetViews>
    <sheetView zoomScale="70" zoomScaleNormal="70" workbookViewId="0"/>
  </sheetViews>
  <sheetFormatPr defaultColWidth="9" defaultRowHeight="15"/>
  <cols>
    <col min="1" max="4" width="5.6640625" style="1" customWidth="1"/>
    <col min="5" max="16" width="10.21875" style="1" bestFit="1" customWidth="1"/>
    <col min="17" max="20" width="5.6640625" style="1" customWidth="1"/>
    <col min="21" max="16384" width="9" style="1"/>
  </cols>
  <sheetData>
    <row r="1" spans="1:17" ht="16.2">
      <c r="A1" s="38" t="s">
        <v>65</v>
      </c>
      <c r="B1" s="38"/>
      <c r="C1" s="38"/>
      <c r="D1" s="38"/>
      <c r="E1" s="38"/>
      <c r="F1" s="39" t="s">
        <v>67</v>
      </c>
      <c r="G1" s="39"/>
      <c r="H1" s="39"/>
      <c r="I1" s="40" t="s">
        <v>66</v>
      </c>
    </row>
    <row r="2" spans="1:17" ht="16.2">
      <c r="A2" s="107" t="s">
        <v>0</v>
      </c>
      <c r="B2" s="108"/>
      <c r="C2" s="116" t="s">
        <v>135</v>
      </c>
      <c r="D2" s="117"/>
      <c r="E2" s="7"/>
      <c r="F2" s="7"/>
      <c r="G2" s="7"/>
      <c r="H2" s="7"/>
      <c r="I2" s="7"/>
      <c r="J2" s="7"/>
      <c r="K2" s="7"/>
      <c r="L2" s="7"/>
      <c r="M2" s="7"/>
      <c r="N2" s="7"/>
      <c r="O2" s="7"/>
      <c r="P2" s="7"/>
      <c r="Q2" s="7"/>
    </row>
    <row r="3" spans="1:17" ht="16.2">
      <c r="A3" s="27"/>
      <c r="B3" s="27"/>
      <c r="C3" s="7"/>
      <c r="D3" s="7"/>
      <c r="E3" s="7"/>
      <c r="F3" s="7"/>
      <c r="G3" s="7"/>
      <c r="H3" s="7"/>
      <c r="I3" s="7"/>
      <c r="J3" s="7"/>
      <c r="K3" s="7"/>
      <c r="L3" s="7"/>
      <c r="M3" s="7"/>
      <c r="N3" s="7"/>
      <c r="O3" s="7"/>
      <c r="P3" s="7"/>
      <c r="Q3" s="7"/>
    </row>
    <row r="4" spans="1:17" ht="16.2">
      <c r="A4" s="109" t="s">
        <v>132</v>
      </c>
      <c r="B4" s="109"/>
      <c r="C4" s="109"/>
      <c r="D4" s="109"/>
      <c r="E4" s="109"/>
      <c r="F4" s="109"/>
      <c r="G4" s="109"/>
      <c r="H4" s="109"/>
      <c r="I4" s="109"/>
      <c r="J4" s="109"/>
      <c r="K4" s="109"/>
      <c r="L4" s="109"/>
      <c r="M4" s="109"/>
      <c r="N4" s="109"/>
      <c r="O4" s="109"/>
      <c r="P4" s="109"/>
      <c r="Q4" s="109"/>
    </row>
    <row r="5" spans="1:17" ht="16.2">
      <c r="A5" s="7"/>
      <c r="B5" s="7"/>
      <c r="C5" s="7"/>
      <c r="D5" s="7"/>
      <c r="E5" s="7"/>
      <c r="F5" s="7"/>
      <c r="G5" s="7"/>
      <c r="H5" s="7"/>
      <c r="I5" s="7"/>
      <c r="J5" s="7"/>
      <c r="K5" s="7"/>
      <c r="L5" s="7"/>
      <c r="M5" s="7"/>
      <c r="N5" s="7"/>
      <c r="O5" s="7"/>
      <c r="P5" s="7"/>
      <c r="Q5" s="7"/>
    </row>
    <row r="6" spans="1:17" ht="16.2">
      <c r="A6" s="110" t="s">
        <v>50</v>
      </c>
      <c r="B6" s="110"/>
      <c r="C6" s="110"/>
      <c r="D6" s="110"/>
      <c r="E6" s="110"/>
      <c r="F6" s="110"/>
      <c r="G6" s="110"/>
      <c r="H6" s="110"/>
      <c r="I6" s="110"/>
      <c r="J6" s="110"/>
      <c r="K6" s="110"/>
      <c r="L6" s="110"/>
      <c r="M6" s="110"/>
      <c r="N6" s="110"/>
      <c r="O6" s="110"/>
      <c r="P6" s="110"/>
      <c r="Q6" s="110"/>
    </row>
    <row r="7" spans="1:17" ht="16.2">
      <c r="C7" s="7"/>
      <c r="D7" s="7"/>
      <c r="E7" s="7"/>
      <c r="F7" s="7"/>
      <c r="G7" s="7"/>
      <c r="H7" s="7"/>
      <c r="I7" s="7"/>
      <c r="J7" s="7"/>
      <c r="K7" s="7"/>
      <c r="L7" s="7"/>
      <c r="M7" s="7"/>
      <c r="N7" s="7"/>
      <c r="O7" s="7"/>
      <c r="P7" s="7"/>
      <c r="Q7" s="7"/>
    </row>
    <row r="8" spans="1:17" ht="16.2">
      <c r="A8" s="28"/>
      <c r="B8" s="28"/>
      <c r="C8" s="28"/>
      <c r="D8" s="28"/>
      <c r="E8" s="28"/>
      <c r="F8" s="28"/>
      <c r="G8" s="28"/>
      <c r="H8" s="28"/>
      <c r="I8" s="28"/>
      <c r="J8" s="28"/>
      <c r="K8" s="28"/>
      <c r="L8" s="28"/>
      <c r="M8" s="139" t="str">
        <f>'記載例(合計)'!M11</f>
        <v>&lt;会社名：広域エネルギー株式会社&gt;</v>
      </c>
      <c r="N8" s="139"/>
      <c r="O8" s="139"/>
      <c r="P8" s="139"/>
      <c r="Q8" s="139"/>
    </row>
    <row r="9" spans="1:17" ht="24" customHeight="1">
      <c r="A9" s="112" t="s">
        <v>1</v>
      </c>
      <c r="B9" s="112"/>
      <c r="C9" s="112"/>
      <c r="D9" s="112"/>
      <c r="E9" s="113" t="s">
        <v>24</v>
      </c>
      <c r="F9" s="114"/>
      <c r="G9" s="114"/>
      <c r="H9" s="114"/>
      <c r="I9" s="114"/>
      <c r="J9" s="114"/>
      <c r="K9" s="114"/>
      <c r="L9" s="114"/>
      <c r="M9" s="114"/>
      <c r="N9" s="114"/>
      <c r="O9" s="114"/>
      <c r="P9" s="115"/>
      <c r="Q9" s="37" t="s">
        <v>2</v>
      </c>
    </row>
    <row r="10" spans="1:17" ht="24" customHeight="1">
      <c r="A10" s="112" t="s">
        <v>3</v>
      </c>
      <c r="B10" s="112"/>
      <c r="C10" s="112"/>
      <c r="D10" s="112"/>
      <c r="E10" s="140">
        <f>'記載例(合計)'!E13</f>
        <v>9601</v>
      </c>
      <c r="F10" s="141"/>
      <c r="G10" s="141"/>
      <c r="H10" s="141"/>
      <c r="I10" s="141"/>
      <c r="J10" s="141"/>
      <c r="K10" s="141"/>
      <c r="L10" s="141"/>
      <c r="M10" s="141"/>
      <c r="N10" s="141"/>
      <c r="O10" s="141"/>
      <c r="P10" s="142"/>
      <c r="Q10" s="5"/>
    </row>
    <row r="11" spans="1:17" ht="30" customHeight="1">
      <c r="A11" s="121" t="s">
        <v>4</v>
      </c>
      <c r="B11" s="121"/>
      <c r="C11" s="121"/>
      <c r="D11" s="121"/>
      <c r="E11" s="125" t="str">
        <f>'記載例(合計)'!E14</f>
        <v>変動電源（アグリゲート）</v>
      </c>
      <c r="F11" s="126"/>
      <c r="G11" s="126"/>
      <c r="H11" s="126"/>
      <c r="I11" s="126"/>
      <c r="J11" s="126"/>
      <c r="K11" s="126"/>
      <c r="L11" s="126"/>
      <c r="M11" s="126"/>
      <c r="N11" s="126"/>
      <c r="O11" s="126"/>
      <c r="P11" s="127"/>
      <c r="Q11" s="5"/>
    </row>
    <row r="12" spans="1:17" ht="24" customHeight="1">
      <c r="A12" s="112" t="s">
        <v>5</v>
      </c>
      <c r="B12" s="112"/>
      <c r="C12" s="112"/>
      <c r="D12" s="112"/>
      <c r="E12" s="125" t="s">
        <v>48</v>
      </c>
      <c r="F12" s="126"/>
      <c r="G12" s="126"/>
      <c r="H12" s="126"/>
      <c r="I12" s="126"/>
      <c r="J12" s="126"/>
      <c r="K12" s="126"/>
      <c r="L12" s="126"/>
      <c r="M12" s="126"/>
      <c r="N12" s="126"/>
      <c r="O12" s="126"/>
      <c r="P12" s="127"/>
      <c r="Q12" s="5"/>
    </row>
    <row r="13" spans="1:17" ht="24" customHeight="1">
      <c r="A13" s="112" t="s">
        <v>6</v>
      </c>
      <c r="B13" s="112"/>
      <c r="C13" s="112"/>
      <c r="D13" s="112"/>
      <c r="E13" s="125" t="str">
        <f>'記載例(合計)'!E16</f>
        <v>東北</v>
      </c>
      <c r="F13" s="126"/>
      <c r="G13" s="126"/>
      <c r="H13" s="126"/>
      <c r="I13" s="126"/>
      <c r="J13" s="126"/>
      <c r="K13" s="126"/>
      <c r="L13" s="126"/>
      <c r="M13" s="126"/>
      <c r="N13" s="126"/>
      <c r="O13" s="126"/>
      <c r="P13" s="127"/>
      <c r="Q13" s="5"/>
    </row>
    <row r="14" spans="1:17" ht="24" customHeight="1">
      <c r="A14" s="112" t="s">
        <v>7</v>
      </c>
      <c r="B14" s="112"/>
      <c r="C14" s="112"/>
      <c r="D14" s="112"/>
      <c r="E14" s="143">
        <v>10000</v>
      </c>
      <c r="F14" s="144"/>
      <c r="G14" s="144"/>
      <c r="H14" s="144"/>
      <c r="I14" s="144"/>
      <c r="J14" s="144"/>
      <c r="K14" s="144"/>
      <c r="L14" s="144"/>
      <c r="M14" s="144"/>
      <c r="N14" s="144"/>
      <c r="O14" s="144"/>
      <c r="P14" s="145"/>
      <c r="Q14" s="23" t="s">
        <v>23</v>
      </c>
    </row>
    <row r="15" spans="1:17" ht="24" customHeight="1">
      <c r="A15" s="112" t="s">
        <v>40</v>
      </c>
      <c r="B15" s="112"/>
      <c r="C15" s="112"/>
      <c r="D15" s="112"/>
      <c r="E15" s="143">
        <v>10000</v>
      </c>
      <c r="F15" s="144"/>
      <c r="G15" s="144"/>
      <c r="H15" s="144"/>
      <c r="I15" s="144"/>
      <c r="J15" s="144"/>
      <c r="K15" s="144"/>
      <c r="L15" s="144"/>
      <c r="M15" s="144"/>
      <c r="N15" s="144"/>
      <c r="O15" s="144"/>
      <c r="P15" s="145"/>
      <c r="Q15" s="23" t="s">
        <v>23</v>
      </c>
    </row>
    <row r="16" spans="1:17" ht="24" customHeight="1">
      <c r="A16" s="112" t="s">
        <v>81</v>
      </c>
      <c r="B16" s="112"/>
      <c r="C16" s="112"/>
      <c r="D16" s="112"/>
      <c r="E16" s="146">
        <f>'計算用(記載例風力)'!B83</f>
        <v>0.32735771908052741</v>
      </c>
      <c r="F16" s="147"/>
      <c r="G16" s="147"/>
      <c r="H16" s="147"/>
      <c r="I16" s="147"/>
      <c r="J16" s="147"/>
      <c r="K16" s="147"/>
      <c r="L16" s="147"/>
      <c r="M16" s="147"/>
      <c r="N16" s="147"/>
      <c r="O16" s="147"/>
      <c r="P16" s="148"/>
      <c r="Q16" s="23" t="s">
        <v>82</v>
      </c>
    </row>
    <row r="17" spans="1:17" ht="24" customHeight="1">
      <c r="A17" s="112" t="s">
        <v>80</v>
      </c>
      <c r="B17" s="112"/>
      <c r="C17" s="112"/>
      <c r="D17" s="112"/>
      <c r="E17" s="43" t="s">
        <v>11</v>
      </c>
      <c r="F17" s="43" t="s">
        <v>12</v>
      </c>
      <c r="G17" s="43" t="s">
        <v>13</v>
      </c>
      <c r="H17" s="43" t="s">
        <v>14</v>
      </c>
      <c r="I17" s="43" t="s">
        <v>15</v>
      </c>
      <c r="J17" s="43" t="s">
        <v>16</v>
      </c>
      <c r="K17" s="43" t="s">
        <v>17</v>
      </c>
      <c r="L17" s="43" t="s">
        <v>18</v>
      </c>
      <c r="M17" s="43" t="s">
        <v>19</v>
      </c>
      <c r="N17" s="43" t="s">
        <v>20</v>
      </c>
      <c r="O17" s="43" t="s">
        <v>21</v>
      </c>
      <c r="P17" s="43" t="s">
        <v>22</v>
      </c>
      <c r="Q17" s="5"/>
    </row>
    <row r="18" spans="1:17" ht="24" customHeight="1">
      <c r="A18" s="112"/>
      <c r="B18" s="112"/>
      <c r="C18" s="112"/>
      <c r="D18" s="112"/>
      <c r="E18" s="44">
        <f>'計算用(記載例風力)'!N20</f>
        <v>0.33234806147102963</v>
      </c>
      <c r="F18" s="44">
        <f>'計算用(記載例風力)'!N21</f>
        <v>0.14818647971366336</v>
      </c>
      <c r="G18" s="44">
        <f>'計算用(記載例風力)'!N22</f>
        <v>0.12070515917053996</v>
      </c>
      <c r="H18" s="44">
        <f>'計算用(記載例風力)'!N23</f>
        <v>9.2748648243756809E-2</v>
      </c>
      <c r="I18" s="44">
        <f>'計算用(記載例風力)'!N24</f>
        <v>0.12066271566855796</v>
      </c>
      <c r="J18" s="44">
        <f>'計算用(記載例風力)'!N25</f>
        <v>0.14799153236641405</v>
      </c>
      <c r="K18" s="44">
        <f>'計算用(記載例風力)'!N26</f>
        <v>0.21245033193928675</v>
      </c>
      <c r="L18" s="44">
        <f>'計算用(記載例風力)'!N27</f>
        <v>0.30303207162603107</v>
      </c>
      <c r="M18" s="44">
        <f>'計算用(記載例風力)'!N28</f>
        <v>0.49605556267396672</v>
      </c>
      <c r="N18" s="44">
        <f>'計算用(記載例風力)'!N29</f>
        <v>0.45286722089815279</v>
      </c>
      <c r="O18" s="44">
        <f>'計算用(記載例風力)'!N30</f>
        <v>0.5218161391483116</v>
      </c>
      <c r="P18" s="44">
        <f>'計算用(記載例風力)'!N31</f>
        <v>0.3574490397935482</v>
      </c>
      <c r="Q18" s="23" t="s">
        <v>82</v>
      </c>
    </row>
    <row r="19" spans="1:17" ht="24" customHeight="1">
      <c r="A19" s="112" t="s">
        <v>8</v>
      </c>
      <c r="B19" s="112"/>
      <c r="C19" s="112"/>
      <c r="D19" s="112"/>
      <c r="E19" s="43" t="s">
        <v>11</v>
      </c>
      <c r="F19" s="43" t="s">
        <v>12</v>
      </c>
      <c r="G19" s="43" t="s">
        <v>13</v>
      </c>
      <c r="H19" s="43" t="s">
        <v>14</v>
      </c>
      <c r="I19" s="43" t="s">
        <v>15</v>
      </c>
      <c r="J19" s="43" t="s">
        <v>16</v>
      </c>
      <c r="K19" s="43" t="s">
        <v>17</v>
      </c>
      <c r="L19" s="43" t="s">
        <v>18</v>
      </c>
      <c r="M19" s="43" t="s">
        <v>19</v>
      </c>
      <c r="N19" s="43" t="s">
        <v>20</v>
      </c>
      <c r="O19" s="43" t="s">
        <v>21</v>
      </c>
      <c r="P19" s="43" t="s">
        <v>22</v>
      </c>
      <c r="Q19" s="5"/>
    </row>
    <row r="20" spans="1:17" ht="24" customHeight="1">
      <c r="A20" s="112"/>
      <c r="B20" s="112"/>
      <c r="C20" s="112"/>
      <c r="D20" s="112"/>
      <c r="E20" s="34">
        <f>'計算用(記載例風力)'!N34</f>
        <v>3323.4806147102963</v>
      </c>
      <c r="F20" s="34">
        <f>'計算用(記載例風力)'!N35</f>
        <v>1481.8647971366336</v>
      </c>
      <c r="G20" s="34">
        <f>'計算用(記載例風力)'!N36</f>
        <v>1207.0515917053997</v>
      </c>
      <c r="H20" s="34">
        <f>'計算用(記載例風力)'!N37</f>
        <v>927.48648243756804</v>
      </c>
      <c r="I20" s="34">
        <f>'計算用(記載例風力)'!N38</f>
        <v>1206.6271566855796</v>
      </c>
      <c r="J20" s="34">
        <f>'計算用(記載例風力)'!N39</f>
        <v>1479.9153236641405</v>
      </c>
      <c r="K20" s="34">
        <f>'計算用(記載例風力)'!N40</f>
        <v>2124.5033193928675</v>
      </c>
      <c r="L20" s="34">
        <f>'計算用(記載例風力)'!N41</f>
        <v>3030.3207162603107</v>
      </c>
      <c r="M20" s="34">
        <f>'計算用(記載例風力)'!N42</f>
        <v>4960.5556267396669</v>
      </c>
      <c r="N20" s="34">
        <f>'計算用(記載例風力)'!N43</f>
        <v>4528.6722089815275</v>
      </c>
      <c r="O20" s="34">
        <f>'計算用(記載例風力)'!N44</f>
        <v>5218.1613914831159</v>
      </c>
      <c r="P20" s="34">
        <f>'計算用(記載例風力)'!N45</f>
        <v>3574.4903979354822</v>
      </c>
      <c r="Q20" s="23" t="s">
        <v>23</v>
      </c>
    </row>
    <row r="21" spans="1:17" ht="24" customHeight="1">
      <c r="A21" s="112" t="s">
        <v>9</v>
      </c>
      <c r="B21" s="112"/>
      <c r="C21" s="112"/>
      <c r="D21" s="112"/>
      <c r="E21" s="134">
        <f>ROUND('計算用(記載例風力)'!B81,0)</f>
        <v>3274</v>
      </c>
      <c r="F21" s="135"/>
      <c r="G21" s="135"/>
      <c r="H21" s="135"/>
      <c r="I21" s="135"/>
      <c r="J21" s="135"/>
      <c r="K21" s="135"/>
      <c r="L21" s="135"/>
      <c r="M21" s="135"/>
      <c r="N21" s="135"/>
      <c r="O21" s="135"/>
      <c r="P21" s="136"/>
      <c r="Q21" s="23" t="s">
        <v>23</v>
      </c>
    </row>
    <row r="22" spans="1:17" ht="24" customHeight="1">
      <c r="A22" s="137" t="s">
        <v>120</v>
      </c>
      <c r="B22" s="138"/>
      <c r="C22" s="138"/>
      <c r="D22" s="138"/>
      <c r="E22" s="43" t="s">
        <v>11</v>
      </c>
      <c r="F22" s="43" t="s">
        <v>12</v>
      </c>
      <c r="G22" s="43" t="s">
        <v>13</v>
      </c>
      <c r="H22" s="43" t="s">
        <v>14</v>
      </c>
      <c r="I22" s="43" t="s">
        <v>15</v>
      </c>
      <c r="J22" s="43" t="s">
        <v>16</v>
      </c>
      <c r="K22" s="43" t="s">
        <v>17</v>
      </c>
      <c r="L22" s="43" t="s">
        <v>18</v>
      </c>
      <c r="M22" s="43" t="s">
        <v>19</v>
      </c>
      <c r="N22" s="43" t="s">
        <v>20</v>
      </c>
      <c r="O22" s="43" t="s">
        <v>21</v>
      </c>
      <c r="P22" s="43" t="s">
        <v>22</v>
      </c>
      <c r="Q22" s="5"/>
    </row>
    <row r="23" spans="1:17" ht="24" customHeight="1">
      <c r="A23" s="138"/>
      <c r="B23" s="138"/>
      <c r="C23" s="138"/>
      <c r="D23" s="138"/>
      <c r="E23" s="78">
        <v>1000</v>
      </c>
      <c r="F23" s="78">
        <v>1000</v>
      </c>
      <c r="G23" s="78">
        <v>1000</v>
      </c>
      <c r="H23" s="78">
        <v>1000</v>
      </c>
      <c r="I23" s="78">
        <v>1000</v>
      </c>
      <c r="J23" s="78">
        <v>1000</v>
      </c>
      <c r="K23" s="78">
        <v>1000</v>
      </c>
      <c r="L23" s="78">
        <v>1000</v>
      </c>
      <c r="M23" s="78">
        <v>1000</v>
      </c>
      <c r="N23" s="78">
        <v>1000</v>
      </c>
      <c r="O23" s="78">
        <v>1000</v>
      </c>
      <c r="P23" s="78">
        <v>1000</v>
      </c>
      <c r="Q23" s="23" t="s">
        <v>23</v>
      </c>
    </row>
    <row r="24" spans="1:17" ht="24" customHeight="1">
      <c r="A24" s="121" t="s">
        <v>83</v>
      </c>
      <c r="B24" s="112"/>
      <c r="C24" s="112"/>
      <c r="D24" s="112"/>
      <c r="E24" s="43" t="s">
        <v>11</v>
      </c>
      <c r="F24" s="43" t="s">
        <v>12</v>
      </c>
      <c r="G24" s="43" t="s">
        <v>13</v>
      </c>
      <c r="H24" s="43" t="s">
        <v>14</v>
      </c>
      <c r="I24" s="43" t="s">
        <v>15</v>
      </c>
      <c r="J24" s="43" t="s">
        <v>16</v>
      </c>
      <c r="K24" s="43" t="s">
        <v>17</v>
      </c>
      <c r="L24" s="43" t="s">
        <v>18</v>
      </c>
      <c r="M24" s="43" t="s">
        <v>19</v>
      </c>
      <c r="N24" s="43" t="s">
        <v>20</v>
      </c>
      <c r="O24" s="43" t="s">
        <v>21</v>
      </c>
      <c r="P24" s="43" t="s">
        <v>22</v>
      </c>
      <c r="Q24" s="5"/>
    </row>
    <row r="25" spans="1:17" ht="24" customHeight="1">
      <c r="A25" s="112"/>
      <c r="B25" s="112"/>
      <c r="C25" s="112"/>
      <c r="D25" s="112"/>
      <c r="E25" s="34">
        <f>ROUND('計算用(記載例風力)'!AD34,0)</f>
        <v>332</v>
      </c>
      <c r="F25" s="34">
        <f>ROUND('計算用(記載例風力)'!AD35,0)</f>
        <v>148</v>
      </c>
      <c r="G25" s="34">
        <f>ROUND('計算用(記載例風力)'!AD36,0)</f>
        <v>121</v>
      </c>
      <c r="H25" s="34">
        <f>ROUND('計算用(記載例風力)'!AD37,0)</f>
        <v>93</v>
      </c>
      <c r="I25" s="34">
        <f>ROUND('計算用(記載例風力)'!AD38,0)</f>
        <v>121</v>
      </c>
      <c r="J25" s="34">
        <f>ROUND('計算用(記載例風力)'!AD39,0)</f>
        <v>148</v>
      </c>
      <c r="K25" s="34">
        <f>ROUND('計算用(記載例風力)'!AD40,0)</f>
        <v>212</v>
      </c>
      <c r="L25" s="34">
        <f>ROUND('計算用(記載例風力)'!AD41,0)</f>
        <v>303</v>
      </c>
      <c r="M25" s="34">
        <f>ROUND('計算用(記載例風力)'!AD42,0)</f>
        <v>496</v>
      </c>
      <c r="N25" s="34">
        <f>ROUND('計算用(記載例風力)'!AD43,0)</f>
        <v>453</v>
      </c>
      <c r="O25" s="34">
        <f>ROUND('計算用(記載例風力)'!AD44,0)</f>
        <v>522</v>
      </c>
      <c r="P25" s="34">
        <f>ROUND('計算用(記載例風力)'!AD45,0)</f>
        <v>357</v>
      </c>
      <c r="Q25" s="23" t="s">
        <v>23</v>
      </c>
    </row>
    <row r="26" spans="1:17" ht="24" customHeight="1">
      <c r="A26" s="112" t="s">
        <v>10</v>
      </c>
      <c r="B26" s="112"/>
      <c r="C26" s="112"/>
      <c r="D26" s="112"/>
      <c r="E26" s="131">
        <f>ROUND('計算用(記載例風力)'!R81,0)</f>
        <v>327</v>
      </c>
      <c r="F26" s="132"/>
      <c r="G26" s="132"/>
      <c r="H26" s="132"/>
      <c r="I26" s="132"/>
      <c r="J26" s="132"/>
      <c r="K26" s="132"/>
      <c r="L26" s="132"/>
      <c r="M26" s="132"/>
      <c r="N26" s="132"/>
      <c r="O26" s="132"/>
      <c r="P26" s="133"/>
      <c r="Q26" s="23" t="s">
        <v>23</v>
      </c>
    </row>
    <row r="27" spans="1:17">
      <c r="A27" s="1" t="s">
        <v>25</v>
      </c>
    </row>
    <row r="28" spans="1:17">
      <c r="A28" s="1" t="s">
        <v>133</v>
      </c>
      <c r="B28" s="35"/>
      <c r="C28" s="35"/>
      <c r="D28" s="35"/>
      <c r="E28" s="35"/>
      <c r="F28" s="35"/>
    </row>
    <row r="29" spans="1:17">
      <c r="A29" s="35"/>
      <c r="B29" s="35" t="s">
        <v>71</v>
      </c>
      <c r="C29" s="35"/>
      <c r="D29" s="35"/>
      <c r="E29" s="35"/>
      <c r="F29" s="35"/>
    </row>
    <row r="30" spans="1:17">
      <c r="A30" s="35"/>
      <c r="B30" s="35" t="s">
        <v>58</v>
      </c>
      <c r="C30" s="35"/>
      <c r="D30" s="35"/>
      <c r="E30" s="35"/>
      <c r="F30" s="35"/>
    </row>
    <row r="31" spans="1:17">
      <c r="A31" s="35"/>
      <c r="B31" s="35" t="s">
        <v>59</v>
      </c>
      <c r="C31" s="35"/>
      <c r="D31" s="35"/>
      <c r="E31" s="35"/>
      <c r="F31" s="35"/>
    </row>
    <row r="32" spans="1:17">
      <c r="A32" s="35"/>
      <c r="B32" s="35" t="s">
        <v>70</v>
      </c>
      <c r="C32" s="35"/>
      <c r="D32" s="35"/>
      <c r="E32" s="35"/>
      <c r="F32" s="35"/>
    </row>
    <row r="33" spans="1:6">
      <c r="A33" s="35"/>
      <c r="B33" s="35" t="s">
        <v>60</v>
      </c>
      <c r="C33" s="35"/>
      <c r="D33" s="35"/>
      <c r="E33" s="35"/>
      <c r="F33" s="35"/>
    </row>
    <row r="34" spans="1:6">
      <c r="A34" s="35"/>
      <c r="B34" s="35" t="s">
        <v>61</v>
      </c>
      <c r="C34" s="35"/>
      <c r="D34" s="35"/>
      <c r="E34" s="35"/>
      <c r="F34" s="35"/>
    </row>
    <row r="35" spans="1:6">
      <c r="A35" s="35"/>
      <c r="B35" s="35" t="s">
        <v>125</v>
      </c>
      <c r="C35" s="35"/>
      <c r="D35" s="35"/>
      <c r="E35" s="35"/>
      <c r="F35" s="35"/>
    </row>
    <row r="36" spans="1:6">
      <c r="A36" s="35"/>
      <c r="B36" s="35" t="s">
        <v>99</v>
      </c>
      <c r="C36" s="35"/>
      <c r="D36" s="35"/>
      <c r="E36" s="35"/>
      <c r="F36" s="35"/>
    </row>
    <row r="37" spans="1:6">
      <c r="A37" s="35"/>
      <c r="B37" s="35" t="s">
        <v>75</v>
      </c>
      <c r="C37" s="35"/>
      <c r="D37" s="35"/>
      <c r="E37" s="35"/>
      <c r="F37" s="35"/>
    </row>
    <row r="38" spans="1:6">
      <c r="A38" s="35"/>
      <c r="B38" s="35" t="s">
        <v>73</v>
      </c>
      <c r="C38" s="35"/>
      <c r="D38" s="35"/>
      <c r="E38" s="35"/>
      <c r="F38" s="35"/>
    </row>
    <row r="39" spans="1:6">
      <c r="A39" s="35"/>
      <c r="B39" s="35"/>
      <c r="C39" s="35"/>
      <c r="D39" s="35"/>
      <c r="E39" s="35"/>
      <c r="F39" s="35"/>
    </row>
    <row r="40" spans="1:6">
      <c r="A40" s="1" t="s">
        <v>134</v>
      </c>
      <c r="B40" s="35"/>
      <c r="C40" s="35"/>
      <c r="D40" s="35"/>
      <c r="E40" s="35"/>
      <c r="F40" s="35"/>
    </row>
    <row r="41" spans="1:6">
      <c r="A41" s="35"/>
      <c r="B41" s="35" t="s">
        <v>100</v>
      </c>
      <c r="C41" s="35"/>
      <c r="D41" s="35"/>
      <c r="E41" s="35"/>
      <c r="F41" s="35"/>
    </row>
    <row r="42" spans="1:6">
      <c r="A42" s="35"/>
      <c r="B42" s="35" t="s">
        <v>101</v>
      </c>
      <c r="C42" s="35"/>
      <c r="D42" s="35"/>
      <c r="E42" s="35"/>
      <c r="F42" s="35"/>
    </row>
    <row r="43" spans="1:6">
      <c r="A43" s="35"/>
      <c r="B43" s="35" t="s">
        <v>102</v>
      </c>
      <c r="C43" s="35"/>
      <c r="D43" s="35"/>
      <c r="E43" s="35"/>
      <c r="F43" s="35"/>
    </row>
  </sheetData>
  <sheetProtection algorithmName="SHA-512" hashValue="3mcNPna/LlZypKhk2tijSEXvmptK17Xr5PYQysw9Go6FKeqs+dvbF0KCyfd6VNBKjSgLYcRBkr44gEUDZk0IOg==" saltValue="5FVpCIYCYbYS9A8Kxj8WuQ==" spinCount="100000" sheet="1" objects="1" scenarios="1"/>
  <dataConsolidate/>
  <mergeCells count="29">
    <mergeCell ref="A26:D26"/>
    <mergeCell ref="E26:P26"/>
    <mergeCell ref="A16:D16"/>
    <mergeCell ref="E16:P16"/>
    <mergeCell ref="A19:D20"/>
    <mergeCell ref="A21:D21"/>
    <mergeCell ref="E21:P21"/>
    <mergeCell ref="A22:D23"/>
    <mergeCell ref="A17:D18"/>
    <mergeCell ref="A24:D25"/>
    <mergeCell ref="A13:D13"/>
    <mergeCell ref="E13:P13"/>
    <mergeCell ref="A14:D14"/>
    <mergeCell ref="E14:P14"/>
    <mergeCell ref="A15:D15"/>
    <mergeCell ref="E15:P15"/>
    <mergeCell ref="A10:D10"/>
    <mergeCell ref="E10:P10"/>
    <mergeCell ref="A11:D11"/>
    <mergeCell ref="E11:P11"/>
    <mergeCell ref="A12:D12"/>
    <mergeCell ref="E12:P12"/>
    <mergeCell ref="A2:B2"/>
    <mergeCell ref="A4:Q4"/>
    <mergeCell ref="A6:Q6"/>
    <mergeCell ref="M8:Q8"/>
    <mergeCell ref="A9:D9"/>
    <mergeCell ref="E9:P9"/>
    <mergeCell ref="C2:D2"/>
  </mergeCells>
  <phoneticPr fontId="2"/>
  <conditionalFormatting sqref="E14:P14">
    <cfRule type="cellIs" dxfId="33" priority="4" operator="lessThan">
      <formula>1000</formula>
    </cfRule>
  </conditionalFormatting>
  <conditionalFormatting sqref="E15:P15">
    <cfRule type="cellIs" dxfId="32" priority="3" operator="greaterThan">
      <formula>$E$14</formula>
    </cfRule>
  </conditionalFormatting>
  <conditionalFormatting sqref="E26:P26">
    <cfRule type="cellIs" dxfId="31" priority="2" operator="greaterThan">
      <formula>$E$21</formula>
    </cfRule>
  </conditionalFormatting>
  <conditionalFormatting sqref="E23:P23">
    <cfRule type="cellIs" dxfId="30" priority="1" operator="greaterThan">
      <formula>$E$15</formula>
    </cfRule>
  </conditionalFormatting>
  <dataValidations count="3">
    <dataValidation type="whole" allowBlank="1" showInputMessage="1" showErrorMessage="1" error="期待容量以下の整数値で入力してください" sqref="E26:P26" xr:uid="{FECBCF45-B11B-4C61-92B0-7D3C169C6FA0}">
      <formula1>0</formula1>
      <formula2>E21</formula2>
    </dataValidation>
    <dataValidation type="whole" errorStyle="information" operator="lessThanOrEqual" allowBlank="1" showInputMessage="1" showErrorMessage="1" error="設備容量以下の整数値で入力してください" sqref="E15:P15" xr:uid="{00000000-0002-0000-0200-000001000000}">
      <formula1>E14</formula1>
    </dataValidation>
    <dataValidation type="whole" operator="lessThanOrEqual" allowBlank="1" showInputMessage="1" showErrorMessage="1" sqref="E23:P23" xr:uid="{C9B4AD97-200A-44F0-9BB9-B3EBD9607EE2}">
      <formula1>$E$15</formula1>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1" tint="0.499984740745262"/>
    <pageSetUpPr fitToPage="1"/>
  </sheetPr>
  <dimension ref="A1:Q45"/>
  <sheetViews>
    <sheetView zoomScale="70" zoomScaleNormal="70" workbookViewId="0"/>
  </sheetViews>
  <sheetFormatPr defaultColWidth="9" defaultRowHeight="15"/>
  <cols>
    <col min="1" max="4" width="5.6640625" style="1" customWidth="1"/>
    <col min="5" max="16" width="10.21875" style="1" bestFit="1" customWidth="1"/>
    <col min="17" max="20" width="5.6640625" style="1" customWidth="1"/>
    <col min="21" max="16384" width="9" style="1"/>
  </cols>
  <sheetData>
    <row r="1" spans="1:17" ht="16.2">
      <c r="A1" s="38" t="s">
        <v>65</v>
      </c>
      <c r="B1" s="38"/>
      <c r="C1" s="38"/>
      <c r="D1" s="38"/>
      <c r="E1" s="38"/>
      <c r="F1" s="39" t="s">
        <v>67</v>
      </c>
      <c r="G1" s="39"/>
      <c r="H1" s="39"/>
      <c r="I1" s="40" t="s">
        <v>66</v>
      </c>
    </row>
    <row r="2" spans="1:17" ht="16.2">
      <c r="A2" s="107" t="s">
        <v>0</v>
      </c>
      <c r="B2" s="108"/>
      <c r="C2" s="116" t="s">
        <v>135</v>
      </c>
      <c r="D2" s="117"/>
      <c r="E2" s="7"/>
      <c r="F2" s="7"/>
      <c r="G2" s="7"/>
      <c r="H2" s="7"/>
      <c r="I2" s="7"/>
      <c r="J2" s="7"/>
      <c r="K2" s="7"/>
      <c r="L2" s="7"/>
      <c r="M2" s="7"/>
      <c r="N2" s="7"/>
      <c r="O2" s="7"/>
      <c r="P2" s="7"/>
      <c r="Q2" s="7"/>
    </row>
    <row r="3" spans="1:17" ht="16.2">
      <c r="A3" s="27"/>
      <c r="B3" s="27"/>
      <c r="C3" s="7"/>
      <c r="D3" s="7"/>
      <c r="E3" s="7"/>
      <c r="F3" s="7"/>
      <c r="G3" s="7"/>
      <c r="H3" s="7"/>
      <c r="I3" s="7"/>
      <c r="J3" s="7"/>
      <c r="K3" s="7"/>
      <c r="L3" s="7"/>
      <c r="M3" s="7"/>
      <c r="N3" s="7"/>
      <c r="O3" s="7"/>
      <c r="P3" s="7"/>
      <c r="Q3" s="7"/>
    </row>
    <row r="4" spans="1:17" ht="16.2">
      <c r="A4" s="109" t="s">
        <v>132</v>
      </c>
      <c r="B4" s="109"/>
      <c r="C4" s="109"/>
      <c r="D4" s="109"/>
      <c r="E4" s="109"/>
      <c r="F4" s="109"/>
      <c r="G4" s="109"/>
      <c r="H4" s="109"/>
      <c r="I4" s="109"/>
      <c r="J4" s="109"/>
      <c r="K4" s="109"/>
      <c r="L4" s="109"/>
      <c r="M4" s="109"/>
      <c r="N4" s="109"/>
      <c r="O4" s="109"/>
      <c r="P4" s="109"/>
      <c r="Q4" s="109"/>
    </row>
    <row r="5" spans="1:17" ht="16.2">
      <c r="A5" s="7"/>
      <c r="B5" s="7"/>
      <c r="C5" s="7"/>
      <c r="D5" s="7"/>
      <c r="E5" s="7"/>
      <c r="F5" s="7"/>
      <c r="G5" s="7"/>
      <c r="H5" s="7"/>
      <c r="I5" s="7"/>
      <c r="J5" s="7"/>
      <c r="K5" s="7"/>
      <c r="L5" s="7"/>
      <c r="M5" s="7"/>
      <c r="N5" s="7"/>
      <c r="O5" s="7"/>
      <c r="P5" s="7"/>
      <c r="Q5" s="7"/>
    </row>
    <row r="6" spans="1:17" ht="16.2">
      <c r="A6" s="110" t="s">
        <v>50</v>
      </c>
      <c r="B6" s="110"/>
      <c r="C6" s="110"/>
      <c r="D6" s="110"/>
      <c r="E6" s="110"/>
      <c r="F6" s="110"/>
      <c r="G6" s="110"/>
      <c r="H6" s="110"/>
      <c r="I6" s="110"/>
      <c r="J6" s="110"/>
      <c r="K6" s="110"/>
      <c r="L6" s="110"/>
      <c r="M6" s="110"/>
      <c r="N6" s="110"/>
      <c r="O6" s="110"/>
      <c r="P6" s="110"/>
      <c r="Q6" s="110"/>
    </row>
    <row r="7" spans="1:17" ht="16.2">
      <c r="C7" s="7"/>
      <c r="D7" s="7"/>
      <c r="E7" s="7"/>
      <c r="F7" s="7"/>
      <c r="G7" s="7"/>
      <c r="H7" s="7"/>
      <c r="I7" s="7"/>
      <c r="J7" s="7"/>
      <c r="K7" s="7"/>
      <c r="L7" s="7"/>
      <c r="M7" s="7"/>
      <c r="N7" s="7"/>
      <c r="O7" s="7"/>
      <c r="P7" s="7"/>
      <c r="Q7" s="7"/>
    </row>
    <row r="8" spans="1:17" ht="16.2">
      <c r="A8" s="28"/>
      <c r="B8" s="28"/>
      <c r="C8" s="28"/>
      <c r="D8" s="28"/>
      <c r="E8" s="28"/>
      <c r="F8" s="28"/>
      <c r="G8" s="28"/>
      <c r="H8" s="28"/>
      <c r="I8" s="28"/>
      <c r="J8" s="28"/>
      <c r="K8" s="28"/>
      <c r="L8" s="28"/>
      <c r="M8" s="139" t="str">
        <f>'記載例(合計)'!M11</f>
        <v>&lt;会社名：広域エネルギー株式会社&gt;</v>
      </c>
      <c r="N8" s="139"/>
      <c r="O8" s="139"/>
      <c r="P8" s="139"/>
      <c r="Q8" s="139"/>
    </row>
    <row r="9" spans="1:17" ht="24" customHeight="1">
      <c r="A9" s="112" t="s">
        <v>1</v>
      </c>
      <c r="B9" s="112"/>
      <c r="C9" s="112"/>
      <c r="D9" s="112"/>
      <c r="E9" s="113" t="s">
        <v>24</v>
      </c>
      <c r="F9" s="114"/>
      <c r="G9" s="114"/>
      <c r="H9" s="114"/>
      <c r="I9" s="114"/>
      <c r="J9" s="114"/>
      <c r="K9" s="114"/>
      <c r="L9" s="114"/>
      <c r="M9" s="114"/>
      <c r="N9" s="114"/>
      <c r="O9" s="114"/>
      <c r="P9" s="115"/>
      <c r="Q9" s="37" t="s">
        <v>2</v>
      </c>
    </row>
    <row r="10" spans="1:17" ht="24" customHeight="1">
      <c r="A10" s="112" t="s">
        <v>3</v>
      </c>
      <c r="B10" s="112"/>
      <c r="C10" s="112"/>
      <c r="D10" s="112"/>
      <c r="E10" s="140">
        <f>'記載例(合計)'!E13</f>
        <v>9601</v>
      </c>
      <c r="F10" s="141"/>
      <c r="G10" s="141"/>
      <c r="H10" s="141"/>
      <c r="I10" s="141"/>
      <c r="J10" s="141"/>
      <c r="K10" s="141"/>
      <c r="L10" s="141"/>
      <c r="M10" s="141"/>
      <c r="N10" s="141"/>
      <c r="O10" s="141"/>
      <c r="P10" s="142"/>
      <c r="Q10" s="5"/>
    </row>
    <row r="11" spans="1:17" ht="30" customHeight="1">
      <c r="A11" s="121" t="s">
        <v>4</v>
      </c>
      <c r="B11" s="121"/>
      <c r="C11" s="121"/>
      <c r="D11" s="121"/>
      <c r="E11" s="125" t="str">
        <f>'記載例(合計)'!E14</f>
        <v>変動電源（アグリゲート）</v>
      </c>
      <c r="F11" s="126"/>
      <c r="G11" s="126"/>
      <c r="H11" s="126"/>
      <c r="I11" s="126"/>
      <c r="J11" s="126"/>
      <c r="K11" s="126"/>
      <c r="L11" s="126"/>
      <c r="M11" s="126"/>
      <c r="N11" s="126"/>
      <c r="O11" s="126"/>
      <c r="P11" s="127"/>
      <c r="Q11" s="5"/>
    </row>
    <row r="12" spans="1:17" ht="24" customHeight="1">
      <c r="A12" s="112" t="s">
        <v>5</v>
      </c>
      <c r="B12" s="112"/>
      <c r="C12" s="112"/>
      <c r="D12" s="112"/>
      <c r="E12" s="125" t="s">
        <v>51</v>
      </c>
      <c r="F12" s="126"/>
      <c r="G12" s="126"/>
      <c r="H12" s="126"/>
      <c r="I12" s="126"/>
      <c r="J12" s="126"/>
      <c r="K12" s="126"/>
      <c r="L12" s="126"/>
      <c r="M12" s="126"/>
      <c r="N12" s="126"/>
      <c r="O12" s="126"/>
      <c r="P12" s="127"/>
      <c r="Q12" s="5"/>
    </row>
    <row r="13" spans="1:17" ht="24" customHeight="1">
      <c r="A13" s="112" t="s">
        <v>6</v>
      </c>
      <c r="B13" s="112"/>
      <c r="C13" s="112"/>
      <c r="D13" s="112"/>
      <c r="E13" s="125" t="str">
        <f>'記載例(合計)'!E16</f>
        <v>東北</v>
      </c>
      <c r="F13" s="126"/>
      <c r="G13" s="126"/>
      <c r="H13" s="126"/>
      <c r="I13" s="126"/>
      <c r="J13" s="126"/>
      <c r="K13" s="126"/>
      <c r="L13" s="126"/>
      <c r="M13" s="126"/>
      <c r="N13" s="126"/>
      <c r="O13" s="126"/>
      <c r="P13" s="127"/>
      <c r="Q13" s="5"/>
    </row>
    <row r="14" spans="1:17" ht="24" customHeight="1">
      <c r="A14" s="112" t="s">
        <v>7</v>
      </c>
      <c r="B14" s="112"/>
      <c r="C14" s="112"/>
      <c r="D14" s="112"/>
      <c r="E14" s="143">
        <v>10000</v>
      </c>
      <c r="F14" s="144"/>
      <c r="G14" s="144"/>
      <c r="H14" s="144"/>
      <c r="I14" s="144"/>
      <c r="J14" s="144"/>
      <c r="K14" s="144"/>
      <c r="L14" s="144"/>
      <c r="M14" s="144"/>
      <c r="N14" s="144"/>
      <c r="O14" s="144"/>
      <c r="P14" s="145"/>
      <c r="Q14" s="23" t="s">
        <v>23</v>
      </c>
    </row>
    <row r="15" spans="1:17" ht="24" customHeight="1">
      <c r="A15" s="112" t="s">
        <v>40</v>
      </c>
      <c r="B15" s="112"/>
      <c r="C15" s="112"/>
      <c r="D15" s="112"/>
      <c r="E15" s="143">
        <v>10000</v>
      </c>
      <c r="F15" s="144"/>
      <c r="G15" s="144"/>
      <c r="H15" s="144"/>
      <c r="I15" s="144"/>
      <c r="J15" s="144"/>
      <c r="K15" s="144"/>
      <c r="L15" s="144"/>
      <c r="M15" s="144"/>
      <c r="N15" s="144"/>
      <c r="O15" s="144"/>
      <c r="P15" s="145"/>
      <c r="Q15" s="23" t="s">
        <v>23</v>
      </c>
    </row>
    <row r="16" spans="1:17" ht="24" customHeight="1">
      <c r="A16" s="112" t="s">
        <v>81</v>
      </c>
      <c r="B16" s="112"/>
      <c r="C16" s="112"/>
      <c r="D16" s="112"/>
      <c r="E16" s="146">
        <f>'計算用(記載例水力)'!B83</f>
        <v>0.55530527673566898</v>
      </c>
      <c r="F16" s="147"/>
      <c r="G16" s="147"/>
      <c r="H16" s="147"/>
      <c r="I16" s="147"/>
      <c r="J16" s="147"/>
      <c r="K16" s="147"/>
      <c r="L16" s="147"/>
      <c r="M16" s="147"/>
      <c r="N16" s="147"/>
      <c r="O16" s="147"/>
      <c r="P16" s="148"/>
      <c r="Q16" s="23" t="s">
        <v>82</v>
      </c>
    </row>
    <row r="17" spans="1:17" ht="24" customHeight="1">
      <c r="A17" s="112" t="s">
        <v>80</v>
      </c>
      <c r="B17" s="112"/>
      <c r="C17" s="112"/>
      <c r="D17" s="112"/>
      <c r="E17" s="43" t="s">
        <v>11</v>
      </c>
      <c r="F17" s="43" t="s">
        <v>12</v>
      </c>
      <c r="G17" s="43" t="s">
        <v>13</v>
      </c>
      <c r="H17" s="43" t="s">
        <v>14</v>
      </c>
      <c r="I17" s="43" t="s">
        <v>15</v>
      </c>
      <c r="J17" s="43" t="s">
        <v>16</v>
      </c>
      <c r="K17" s="43" t="s">
        <v>17</v>
      </c>
      <c r="L17" s="43" t="s">
        <v>18</v>
      </c>
      <c r="M17" s="43" t="s">
        <v>19</v>
      </c>
      <c r="N17" s="43" t="s">
        <v>20</v>
      </c>
      <c r="O17" s="43" t="s">
        <v>21</v>
      </c>
      <c r="P17" s="43" t="s">
        <v>22</v>
      </c>
      <c r="Q17" s="5"/>
    </row>
    <row r="18" spans="1:17" ht="24" customHeight="1">
      <c r="A18" s="112"/>
      <c r="B18" s="112"/>
      <c r="C18" s="112"/>
      <c r="D18" s="112"/>
      <c r="E18" s="44">
        <f>'計算用(記載例水力)'!N20</f>
        <v>0.68978823794566924</v>
      </c>
      <c r="F18" s="44">
        <f>'計算用(記載例水力)'!N21</f>
        <v>0.66386682874929304</v>
      </c>
      <c r="G18" s="44">
        <f>'計算用(記載例水力)'!N22</f>
        <v>0.49895273219906278</v>
      </c>
      <c r="H18" s="44">
        <f>'計算用(記載例水力)'!N23</f>
        <v>0.47047990295967534</v>
      </c>
      <c r="I18" s="44">
        <f>'計算用(記載例水力)'!N24</f>
        <v>0.40277358472544961</v>
      </c>
      <c r="J18" s="44">
        <f>'計算用(記載例水力)'!N25</f>
        <v>0.37398936662549287</v>
      </c>
      <c r="K18" s="44">
        <f>'計算用(記載例水力)'!N26</f>
        <v>0.2883637130480195</v>
      </c>
      <c r="L18" s="44">
        <f>'計算用(記載例水力)'!N27</f>
        <v>0.4100831012495304</v>
      </c>
      <c r="M18" s="44">
        <f>'計算用(記載例水力)'!N28</f>
        <v>0.49910557369685282</v>
      </c>
      <c r="N18" s="44">
        <f>'計算用(記載例水力)'!N29</f>
        <v>0.39108887389650565</v>
      </c>
      <c r="O18" s="44">
        <f>'計算用(記載例水力)'!N30</f>
        <v>0.40894018222190709</v>
      </c>
      <c r="P18" s="44">
        <f>'計算用(記載例水力)'!N31</f>
        <v>0.51115119771281059</v>
      </c>
      <c r="Q18" s="23" t="s">
        <v>82</v>
      </c>
    </row>
    <row r="19" spans="1:17" ht="24" customHeight="1">
      <c r="A19" s="112" t="s">
        <v>8</v>
      </c>
      <c r="B19" s="112"/>
      <c r="C19" s="112"/>
      <c r="D19" s="112"/>
      <c r="E19" s="43" t="s">
        <v>11</v>
      </c>
      <c r="F19" s="43" t="s">
        <v>12</v>
      </c>
      <c r="G19" s="43" t="s">
        <v>13</v>
      </c>
      <c r="H19" s="43" t="s">
        <v>14</v>
      </c>
      <c r="I19" s="43" t="s">
        <v>15</v>
      </c>
      <c r="J19" s="43" t="s">
        <v>16</v>
      </c>
      <c r="K19" s="43" t="s">
        <v>17</v>
      </c>
      <c r="L19" s="43" t="s">
        <v>18</v>
      </c>
      <c r="M19" s="43" t="s">
        <v>19</v>
      </c>
      <c r="N19" s="43" t="s">
        <v>20</v>
      </c>
      <c r="O19" s="43" t="s">
        <v>21</v>
      </c>
      <c r="P19" s="43" t="s">
        <v>22</v>
      </c>
      <c r="Q19" s="5"/>
    </row>
    <row r="20" spans="1:17" ht="24" customHeight="1">
      <c r="A20" s="112"/>
      <c r="B20" s="112"/>
      <c r="C20" s="112"/>
      <c r="D20" s="112"/>
      <c r="E20" s="34">
        <f>'計算用(記載例水力)'!N34</f>
        <v>6897.8823794566924</v>
      </c>
      <c r="F20" s="34">
        <f>'計算用(記載例水力)'!N35</f>
        <v>6638.6682874929302</v>
      </c>
      <c r="G20" s="34">
        <f>'計算用(記載例水力)'!N36</f>
        <v>4989.5273219906276</v>
      </c>
      <c r="H20" s="34">
        <f>'計算用(記載例水力)'!N37</f>
        <v>4704.7990295967538</v>
      </c>
      <c r="I20" s="34">
        <f>'計算用(記載例水力)'!N38</f>
        <v>4027.7358472544956</v>
      </c>
      <c r="J20" s="34">
        <f>'計算用(記載例水力)'!N39</f>
        <v>3739.8936662549286</v>
      </c>
      <c r="K20" s="34">
        <f>'計算用(記載例水力)'!N40</f>
        <v>2883.6371304801951</v>
      </c>
      <c r="L20" s="34">
        <f>'計算用(記載例水力)'!N41</f>
        <v>4100.8310124953041</v>
      </c>
      <c r="M20" s="34">
        <f>'計算用(記載例水力)'!N42</f>
        <v>4991.0557369685284</v>
      </c>
      <c r="N20" s="34">
        <f>'計算用(記載例水力)'!N43</f>
        <v>3910.8887389650563</v>
      </c>
      <c r="O20" s="34">
        <f>'計算用(記載例水力)'!N44</f>
        <v>4089.4018222190712</v>
      </c>
      <c r="P20" s="34">
        <f>'計算用(記載例水力)'!N45</f>
        <v>5111.5119771281061</v>
      </c>
      <c r="Q20" s="23" t="s">
        <v>23</v>
      </c>
    </row>
    <row r="21" spans="1:17" ht="24" customHeight="1">
      <c r="A21" s="112" t="s">
        <v>9</v>
      </c>
      <c r="B21" s="112"/>
      <c r="C21" s="112"/>
      <c r="D21" s="112"/>
      <c r="E21" s="134">
        <f>ROUND('計算用(記載例水力)'!B81,0)</f>
        <v>5553</v>
      </c>
      <c r="F21" s="135"/>
      <c r="G21" s="135"/>
      <c r="H21" s="135"/>
      <c r="I21" s="135"/>
      <c r="J21" s="135"/>
      <c r="K21" s="135"/>
      <c r="L21" s="135"/>
      <c r="M21" s="135"/>
      <c r="N21" s="135"/>
      <c r="O21" s="135"/>
      <c r="P21" s="136"/>
      <c r="Q21" s="23" t="s">
        <v>23</v>
      </c>
    </row>
    <row r="22" spans="1:17" ht="24" customHeight="1">
      <c r="A22" s="137" t="s">
        <v>120</v>
      </c>
      <c r="B22" s="138"/>
      <c r="C22" s="138"/>
      <c r="D22" s="138"/>
      <c r="E22" s="43" t="s">
        <v>11</v>
      </c>
      <c r="F22" s="43" t="s">
        <v>12</v>
      </c>
      <c r="G22" s="43" t="s">
        <v>13</v>
      </c>
      <c r="H22" s="43" t="s">
        <v>14</v>
      </c>
      <c r="I22" s="43" t="s">
        <v>15</v>
      </c>
      <c r="J22" s="43" t="s">
        <v>16</v>
      </c>
      <c r="K22" s="43" t="s">
        <v>17</v>
      </c>
      <c r="L22" s="43" t="s">
        <v>18</v>
      </c>
      <c r="M22" s="43" t="s">
        <v>19</v>
      </c>
      <c r="N22" s="43" t="s">
        <v>20</v>
      </c>
      <c r="O22" s="43" t="s">
        <v>21</v>
      </c>
      <c r="P22" s="43" t="s">
        <v>22</v>
      </c>
      <c r="Q22" s="5"/>
    </row>
    <row r="23" spans="1:17" ht="24" customHeight="1">
      <c r="A23" s="138"/>
      <c r="B23" s="138"/>
      <c r="C23" s="138"/>
      <c r="D23" s="138"/>
      <c r="E23" s="78">
        <v>1000</v>
      </c>
      <c r="F23" s="78">
        <v>1000</v>
      </c>
      <c r="G23" s="78">
        <v>1000</v>
      </c>
      <c r="H23" s="78">
        <v>1000</v>
      </c>
      <c r="I23" s="78">
        <v>1000</v>
      </c>
      <c r="J23" s="78">
        <v>1000</v>
      </c>
      <c r="K23" s="78">
        <v>1000</v>
      </c>
      <c r="L23" s="78">
        <v>1000</v>
      </c>
      <c r="M23" s="78">
        <v>1000</v>
      </c>
      <c r="N23" s="78">
        <v>1000</v>
      </c>
      <c r="O23" s="78">
        <v>1000</v>
      </c>
      <c r="P23" s="78">
        <v>1000</v>
      </c>
      <c r="Q23" s="23" t="s">
        <v>23</v>
      </c>
    </row>
    <row r="24" spans="1:17" ht="24" customHeight="1">
      <c r="A24" s="121" t="s">
        <v>83</v>
      </c>
      <c r="B24" s="112"/>
      <c r="C24" s="112"/>
      <c r="D24" s="112"/>
      <c r="E24" s="43" t="s">
        <v>11</v>
      </c>
      <c r="F24" s="43" t="s">
        <v>12</v>
      </c>
      <c r="G24" s="43" t="s">
        <v>13</v>
      </c>
      <c r="H24" s="43" t="s">
        <v>14</v>
      </c>
      <c r="I24" s="43" t="s">
        <v>15</v>
      </c>
      <c r="J24" s="43" t="s">
        <v>16</v>
      </c>
      <c r="K24" s="43" t="s">
        <v>17</v>
      </c>
      <c r="L24" s="43" t="s">
        <v>18</v>
      </c>
      <c r="M24" s="43" t="s">
        <v>19</v>
      </c>
      <c r="N24" s="43" t="s">
        <v>20</v>
      </c>
      <c r="O24" s="43" t="s">
        <v>21</v>
      </c>
      <c r="P24" s="43" t="s">
        <v>22</v>
      </c>
      <c r="Q24" s="5"/>
    </row>
    <row r="25" spans="1:17" ht="24" customHeight="1">
      <c r="A25" s="112"/>
      <c r="B25" s="112"/>
      <c r="C25" s="112"/>
      <c r="D25" s="112"/>
      <c r="E25" s="34">
        <f>ROUND('計算用(記載例水力)'!AD34,0)</f>
        <v>690</v>
      </c>
      <c r="F25" s="34">
        <f>ROUND('計算用(記載例水力)'!AD35,0)</f>
        <v>664</v>
      </c>
      <c r="G25" s="34">
        <f>ROUND('計算用(記載例水力)'!AD36,0)</f>
        <v>499</v>
      </c>
      <c r="H25" s="34">
        <f>ROUND('計算用(記載例水力)'!AD37,0)</f>
        <v>470</v>
      </c>
      <c r="I25" s="34">
        <f>ROUND('計算用(記載例水力)'!AD38,0)</f>
        <v>403</v>
      </c>
      <c r="J25" s="34">
        <f>ROUND('計算用(記載例水力)'!AD39,0)</f>
        <v>374</v>
      </c>
      <c r="K25" s="34">
        <f>ROUND('計算用(記載例水力)'!AD40,0)</f>
        <v>288</v>
      </c>
      <c r="L25" s="34">
        <f>ROUND('計算用(記載例水力)'!AD41,0)</f>
        <v>410</v>
      </c>
      <c r="M25" s="34">
        <f>ROUND('計算用(記載例水力)'!AD42,0)</f>
        <v>499</v>
      </c>
      <c r="N25" s="34">
        <f>ROUND('計算用(記載例水力)'!AD43,0)</f>
        <v>391</v>
      </c>
      <c r="O25" s="34">
        <f>ROUND('計算用(記載例水力)'!AD44,0)</f>
        <v>409</v>
      </c>
      <c r="P25" s="34">
        <f>ROUND('計算用(記載例水力)'!AD45,0)</f>
        <v>511</v>
      </c>
      <c r="Q25" s="23" t="s">
        <v>23</v>
      </c>
    </row>
    <row r="26" spans="1:17" ht="24" customHeight="1">
      <c r="A26" s="112" t="s">
        <v>10</v>
      </c>
      <c r="B26" s="112"/>
      <c r="C26" s="112"/>
      <c r="D26" s="112"/>
      <c r="E26" s="131">
        <f>ROUND('計算用(記載例水力)'!R81,0)</f>
        <v>555</v>
      </c>
      <c r="F26" s="132"/>
      <c r="G26" s="132"/>
      <c r="H26" s="132"/>
      <c r="I26" s="132"/>
      <c r="J26" s="132"/>
      <c r="K26" s="132"/>
      <c r="L26" s="132"/>
      <c r="M26" s="132"/>
      <c r="N26" s="132"/>
      <c r="O26" s="132"/>
      <c r="P26" s="133"/>
      <c r="Q26" s="23" t="s">
        <v>23</v>
      </c>
    </row>
    <row r="27" spans="1:17">
      <c r="A27" s="1" t="s">
        <v>25</v>
      </c>
    </row>
    <row r="28" spans="1:17">
      <c r="A28" s="1" t="s">
        <v>133</v>
      </c>
      <c r="B28" s="35"/>
      <c r="C28" s="35"/>
      <c r="D28" s="35"/>
      <c r="E28" s="35"/>
      <c r="F28" s="35"/>
    </row>
    <row r="29" spans="1:17">
      <c r="A29" s="35"/>
      <c r="B29" s="35" t="s">
        <v>71</v>
      </c>
      <c r="C29" s="35"/>
      <c r="D29" s="35"/>
      <c r="E29" s="35"/>
      <c r="F29" s="35"/>
    </row>
    <row r="30" spans="1:17">
      <c r="A30" s="35"/>
      <c r="B30" s="35" t="s">
        <v>58</v>
      </c>
      <c r="C30" s="35"/>
      <c r="D30" s="35"/>
      <c r="E30" s="35"/>
      <c r="F30" s="35"/>
    </row>
    <row r="31" spans="1:17">
      <c r="A31" s="35"/>
      <c r="B31" s="35" t="s">
        <v>59</v>
      </c>
      <c r="C31" s="35"/>
      <c r="D31" s="35"/>
      <c r="E31" s="35"/>
      <c r="F31" s="35"/>
    </row>
    <row r="32" spans="1:17">
      <c r="A32" s="35"/>
      <c r="B32" s="35" t="s">
        <v>72</v>
      </c>
      <c r="C32" s="35"/>
      <c r="D32" s="35"/>
      <c r="E32" s="35"/>
      <c r="F32" s="35"/>
    </row>
    <row r="33" spans="1:6">
      <c r="A33" s="35"/>
      <c r="B33" s="35" t="s">
        <v>60</v>
      </c>
      <c r="C33" s="35"/>
      <c r="D33" s="35"/>
      <c r="E33" s="35"/>
      <c r="F33" s="35"/>
    </row>
    <row r="34" spans="1:6">
      <c r="A34" s="35"/>
      <c r="B34" s="35" t="s">
        <v>61</v>
      </c>
      <c r="C34" s="35"/>
      <c r="D34" s="35"/>
      <c r="E34" s="35"/>
      <c r="F34" s="35"/>
    </row>
    <row r="35" spans="1:6">
      <c r="A35" s="35"/>
      <c r="B35" s="35" t="s">
        <v>125</v>
      </c>
      <c r="C35" s="35"/>
      <c r="D35" s="35"/>
      <c r="E35" s="35"/>
      <c r="F35" s="35"/>
    </row>
    <row r="36" spans="1:6">
      <c r="A36" s="35"/>
      <c r="B36" s="35" t="s">
        <v>99</v>
      </c>
      <c r="C36" s="35"/>
      <c r="D36" s="35"/>
      <c r="E36" s="35"/>
      <c r="F36" s="35"/>
    </row>
    <row r="37" spans="1:6">
      <c r="A37" s="35"/>
      <c r="B37" s="35" t="s">
        <v>75</v>
      </c>
      <c r="C37" s="35"/>
      <c r="D37" s="35"/>
      <c r="E37" s="35"/>
      <c r="F37" s="35"/>
    </row>
    <row r="38" spans="1:6">
      <c r="A38" s="35"/>
      <c r="B38" s="35" t="s">
        <v>73</v>
      </c>
      <c r="C38" s="35"/>
      <c r="D38" s="35"/>
      <c r="E38" s="35"/>
      <c r="F38" s="35"/>
    </row>
    <row r="39" spans="1:6">
      <c r="A39" s="35"/>
      <c r="B39" s="35"/>
      <c r="C39" s="35"/>
      <c r="D39" s="35"/>
      <c r="E39" s="35"/>
      <c r="F39" s="35"/>
    </row>
    <row r="40" spans="1:6">
      <c r="A40" s="1" t="s">
        <v>134</v>
      </c>
      <c r="B40" s="35"/>
      <c r="C40" s="35"/>
      <c r="D40" s="35"/>
      <c r="E40" s="35"/>
      <c r="F40" s="35"/>
    </row>
    <row r="41" spans="1:6">
      <c r="A41" s="35"/>
      <c r="B41" s="35" t="s">
        <v>100</v>
      </c>
      <c r="C41" s="35"/>
      <c r="D41" s="35"/>
      <c r="E41" s="35"/>
      <c r="F41" s="35"/>
    </row>
    <row r="42" spans="1:6">
      <c r="A42" s="35"/>
      <c r="B42" s="35" t="s">
        <v>101</v>
      </c>
      <c r="C42" s="35"/>
      <c r="D42" s="35"/>
      <c r="E42" s="35"/>
      <c r="F42" s="35"/>
    </row>
    <row r="43" spans="1:6">
      <c r="A43" s="35"/>
      <c r="B43" s="35" t="s">
        <v>102</v>
      </c>
      <c r="C43" s="35"/>
      <c r="D43" s="35"/>
      <c r="E43" s="35"/>
      <c r="F43" s="35"/>
    </row>
    <row r="44" spans="1:6">
      <c r="A44" s="35"/>
      <c r="B44" s="35"/>
      <c r="C44" s="35"/>
      <c r="D44" s="35"/>
      <c r="E44" s="35"/>
      <c r="F44" s="35"/>
    </row>
    <row r="45" spans="1:6">
      <c r="A45" s="35"/>
      <c r="B45" s="35"/>
      <c r="C45" s="35"/>
      <c r="D45" s="35"/>
      <c r="E45" s="35"/>
      <c r="F45" s="35"/>
    </row>
  </sheetData>
  <sheetProtection algorithmName="SHA-512" hashValue="nTnOVJBplzd4eNr2nT1ODKOK+NKvHZQK+i4RZCv0MuGTup4Yy5k3cwfqyfwa+xjUweKVjXPcG/KgiU+FUBR9Qw==" saltValue="2AwpEY/DBfe0B17K9reT9g==" spinCount="100000" sheet="1" objects="1" scenarios="1"/>
  <dataConsolidate/>
  <mergeCells count="29">
    <mergeCell ref="A26:D26"/>
    <mergeCell ref="E26:P26"/>
    <mergeCell ref="A16:D16"/>
    <mergeCell ref="E16:P16"/>
    <mergeCell ref="A19:D20"/>
    <mergeCell ref="A21:D21"/>
    <mergeCell ref="E21:P21"/>
    <mergeCell ref="A22:D23"/>
    <mergeCell ref="A17:D18"/>
    <mergeCell ref="A24:D25"/>
    <mergeCell ref="A13:D13"/>
    <mergeCell ref="E13:P13"/>
    <mergeCell ref="A14:D14"/>
    <mergeCell ref="E14:P14"/>
    <mergeCell ref="A15:D15"/>
    <mergeCell ref="E15:P15"/>
    <mergeCell ref="A10:D10"/>
    <mergeCell ref="E10:P10"/>
    <mergeCell ref="A11:D11"/>
    <mergeCell ref="E11:P11"/>
    <mergeCell ref="A12:D12"/>
    <mergeCell ref="E12:P12"/>
    <mergeCell ref="A2:B2"/>
    <mergeCell ref="A4:Q4"/>
    <mergeCell ref="A6:Q6"/>
    <mergeCell ref="M8:Q8"/>
    <mergeCell ref="A9:D9"/>
    <mergeCell ref="E9:P9"/>
    <mergeCell ref="C2:D2"/>
  </mergeCells>
  <phoneticPr fontId="2"/>
  <conditionalFormatting sqref="E14:P14">
    <cfRule type="cellIs" dxfId="29" priority="4" operator="lessThan">
      <formula>1000</formula>
    </cfRule>
  </conditionalFormatting>
  <conditionalFormatting sqref="E15:P15">
    <cfRule type="cellIs" dxfId="28" priority="3" operator="greaterThan">
      <formula>$E$14</formula>
    </cfRule>
  </conditionalFormatting>
  <conditionalFormatting sqref="E26:P26">
    <cfRule type="cellIs" dxfId="27" priority="2" operator="greaterThan">
      <formula>$E$21</formula>
    </cfRule>
  </conditionalFormatting>
  <conditionalFormatting sqref="E23:P23">
    <cfRule type="cellIs" dxfId="26" priority="1" operator="greaterThan">
      <formula>$E$15</formula>
    </cfRule>
  </conditionalFormatting>
  <dataValidations count="3">
    <dataValidation type="whole" allowBlank="1" showInputMessage="1" showErrorMessage="1" error="期待容量以下の整数値で入力してください" sqref="E26:P26" xr:uid="{3C9E1A12-A0F5-4BFD-9AE4-F824C68E4364}">
      <formula1>0</formula1>
      <formula2>E21</formula2>
    </dataValidation>
    <dataValidation type="whole" errorStyle="information" operator="lessThanOrEqual" allowBlank="1" showInputMessage="1" showErrorMessage="1" error="設備容量以下の整数値で入力してください" sqref="E15:P15" xr:uid="{00000000-0002-0000-0300-000001000000}">
      <formula1>E14</formula1>
    </dataValidation>
    <dataValidation type="whole" operator="lessThanOrEqual" allowBlank="1" showInputMessage="1" showErrorMessage="1" sqref="E23:P23" xr:uid="{303A75F5-27FB-4713-A953-FD6FBC679573}">
      <formula1>$E$15</formula1>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Q40"/>
  <sheetViews>
    <sheetView zoomScale="70" zoomScaleNormal="70" workbookViewId="0"/>
  </sheetViews>
  <sheetFormatPr defaultColWidth="9" defaultRowHeight="15"/>
  <cols>
    <col min="1" max="4" width="5.6640625" style="1" customWidth="1"/>
    <col min="5" max="16" width="10.21875" style="1" bestFit="1" customWidth="1"/>
    <col min="17" max="20" width="5.6640625" style="1" customWidth="1"/>
    <col min="21" max="16384" width="9" style="1"/>
  </cols>
  <sheetData>
    <row r="1" spans="1:17" ht="16.2">
      <c r="A1" s="38" t="s">
        <v>65</v>
      </c>
      <c r="B1" s="38"/>
      <c r="C1" s="38"/>
      <c r="D1" s="38"/>
      <c r="E1" s="38"/>
      <c r="F1" s="39" t="s">
        <v>67</v>
      </c>
      <c r="G1" s="39"/>
      <c r="H1" s="39"/>
      <c r="I1" s="40" t="s">
        <v>66</v>
      </c>
    </row>
    <row r="2" spans="1:17" ht="16.2">
      <c r="A2" s="107" t="s">
        <v>0</v>
      </c>
      <c r="B2" s="108"/>
      <c r="C2" s="116" t="s">
        <v>135</v>
      </c>
      <c r="D2" s="117"/>
      <c r="E2" s="7"/>
      <c r="F2" s="7"/>
      <c r="G2" s="7"/>
      <c r="H2" s="7"/>
      <c r="I2" s="7"/>
      <c r="J2" s="7"/>
      <c r="K2" s="7"/>
      <c r="L2" s="7"/>
      <c r="M2" s="7"/>
      <c r="N2" s="7"/>
      <c r="O2" s="7"/>
      <c r="P2" s="7"/>
      <c r="Q2" s="7"/>
    </row>
    <row r="3" spans="1:17" ht="16.2">
      <c r="A3" s="105"/>
      <c r="B3" s="105"/>
      <c r="C3" s="7"/>
      <c r="D3" s="7"/>
      <c r="E3" s="7"/>
      <c r="F3" s="7"/>
      <c r="G3" s="7"/>
      <c r="H3" s="7"/>
      <c r="I3" s="7"/>
      <c r="J3" s="7"/>
      <c r="K3" s="7"/>
      <c r="L3" s="7"/>
      <c r="M3" s="7"/>
      <c r="N3" s="7"/>
      <c r="O3" s="7"/>
      <c r="P3" s="7"/>
      <c r="Q3" s="7"/>
    </row>
    <row r="4" spans="1:17" ht="16.2">
      <c r="A4" s="109" t="s">
        <v>132</v>
      </c>
      <c r="B4" s="109"/>
      <c r="C4" s="109"/>
      <c r="D4" s="109"/>
      <c r="E4" s="109"/>
      <c r="F4" s="109"/>
      <c r="G4" s="109"/>
      <c r="H4" s="109"/>
      <c r="I4" s="109"/>
      <c r="J4" s="109"/>
      <c r="K4" s="109"/>
      <c r="L4" s="109"/>
      <c r="M4" s="109"/>
      <c r="N4" s="109"/>
      <c r="O4" s="109"/>
      <c r="P4" s="109"/>
      <c r="Q4" s="109"/>
    </row>
    <row r="5" spans="1:17" ht="16.2">
      <c r="A5" s="7"/>
      <c r="B5" s="7"/>
      <c r="C5" s="7"/>
      <c r="D5" s="7"/>
      <c r="E5" s="7"/>
      <c r="F5" s="7"/>
      <c r="G5" s="7"/>
      <c r="H5" s="7"/>
      <c r="I5" s="7"/>
      <c r="J5" s="7"/>
      <c r="K5" s="7"/>
      <c r="L5" s="7"/>
      <c r="M5" s="7"/>
      <c r="N5" s="7"/>
      <c r="O5" s="7"/>
      <c r="P5" s="7"/>
      <c r="Q5" s="7"/>
    </row>
    <row r="6" spans="1:17" ht="16.2">
      <c r="A6" s="110" t="s">
        <v>50</v>
      </c>
      <c r="B6" s="110"/>
      <c r="C6" s="110"/>
      <c r="D6" s="110"/>
      <c r="E6" s="110"/>
      <c r="F6" s="110"/>
      <c r="G6" s="110"/>
      <c r="H6" s="110"/>
      <c r="I6" s="110"/>
      <c r="J6" s="110"/>
      <c r="K6" s="110"/>
      <c r="L6" s="110"/>
      <c r="M6" s="110"/>
      <c r="N6" s="110"/>
      <c r="O6" s="110"/>
      <c r="P6" s="110"/>
      <c r="Q6" s="110"/>
    </row>
    <row r="7" spans="1:17" ht="16.2">
      <c r="A7" s="50"/>
      <c r="B7" s="50"/>
      <c r="C7" s="50"/>
      <c r="D7" s="50"/>
      <c r="E7" s="50"/>
      <c r="F7" s="50"/>
      <c r="G7" s="50"/>
      <c r="H7" s="50"/>
      <c r="I7" s="50"/>
      <c r="J7" s="50"/>
      <c r="K7" s="50"/>
      <c r="L7" s="50"/>
      <c r="M7" s="50"/>
      <c r="N7" s="50"/>
      <c r="O7" s="50"/>
      <c r="P7" s="50"/>
      <c r="Q7" s="50"/>
    </row>
    <row r="8" spans="1:17" ht="16.2">
      <c r="A8" s="51" t="s">
        <v>105</v>
      </c>
      <c r="B8" s="50"/>
      <c r="C8" s="50"/>
      <c r="D8" s="50"/>
      <c r="E8" s="50"/>
      <c r="F8" s="50"/>
      <c r="G8" s="50"/>
      <c r="H8" s="50"/>
      <c r="I8" s="50"/>
      <c r="J8" s="50"/>
      <c r="K8" s="50"/>
      <c r="L8" s="50"/>
      <c r="M8" s="50"/>
      <c r="N8" s="50"/>
      <c r="O8" s="50"/>
      <c r="P8" s="50"/>
      <c r="Q8" s="50"/>
    </row>
    <row r="9" spans="1:17" ht="16.2">
      <c r="A9" s="50"/>
      <c r="B9" s="51" t="s">
        <v>106</v>
      </c>
      <c r="C9" s="50"/>
      <c r="D9" s="50"/>
      <c r="E9" s="50"/>
      <c r="F9" s="50"/>
      <c r="G9" s="50"/>
      <c r="H9" s="50"/>
      <c r="I9" s="50"/>
      <c r="J9" s="50"/>
      <c r="K9" s="50"/>
      <c r="L9" s="50"/>
      <c r="M9" s="50"/>
      <c r="N9" s="50"/>
      <c r="O9" s="50"/>
      <c r="P9" s="50"/>
      <c r="Q9" s="50"/>
    </row>
    <row r="10" spans="1:17" ht="16.2">
      <c r="C10" s="7"/>
      <c r="D10" s="7"/>
      <c r="E10" s="7"/>
      <c r="F10" s="7"/>
      <c r="G10" s="7"/>
      <c r="H10" s="7"/>
      <c r="I10" s="7"/>
      <c r="J10" s="7"/>
      <c r="K10" s="7"/>
      <c r="L10" s="7"/>
      <c r="M10" s="7"/>
      <c r="N10" s="7"/>
      <c r="O10" s="7"/>
      <c r="P10" s="7"/>
      <c r="Q10" s="7"/>
    </row>
    <row r="11" spans="1:17" ht="16.2">
      <c r="A11" s="29"/>
      <c r="B11" s="29"/>
      <c r="C11" s="29"/>
      <c r="D11" s="29"/>
      <c r="E11" s="29"/>
      <c r="F11" s="29"/>
      <c r="G11" s="29"/>
      <c r="H11" s="29"/>
      <c r="I11" s="29"/>
      <c r="J11" s="29"/>
      <c r="K11" s="29"/>
      <c r="L11" s="29"/>
      <c r="M11" s="111" t="s">
        <v>76</v>
      </c>
      <c r="N11" s="111"/>
      <c r="O11" s="111"/>
      <c r="P11" s="111"/>
      <c r="Q11" s="111"/>
    </row>
    <row r="12" spans="1:17" ht="24" customHeight="1">
      <c r="A12" s="112" t="s">
        <v>1</v>
      </c>
      <c r="B12" s="112"/>
      <c r="C12" s="112"/>
      <c r="D12" s="112"/>
      <c r="E12" s="113" t="s">
        <v>24</v>
      </c>
      <c r="F12" s="114"/>
      <c r="G12" s="114"/>
      <c r="H12" s="114"/>
      <c r="I12" s="114"/>
      <c r="J12" s="114"/>
      <c r="K12" s="114"/>
      <c r="L12" s="114"/>
      <c r="M12" s="114"/>
      <c r="N12" s="114"/>
      <c r="O12" s="114"/>
      <c r="P12" s="115"/>
      <c r="Q12" s="24" t="s">
        <v>2</v>
      </c>
    </row>
    <row r="13" spans="1:17" ht="24" customHeight="1">
      <c r="A13" s="112" t="s">
        <v>3</v>
      </c>
      <c r="B13" s="112"/>
      <c r="C13" s="112"/>
      <c r="D13" s="112"/>
      <c r="E13" s="118"/>
      <c r="F13" s="119"/>
      <c r="G13" s="119"/>
      <c r="H13" s="119"/>
      <c r="I13" s="119"/>
      <c r="J13" s="119"/>
      <c r="K13" s="119"/>
      <c r="L13" s="119"/>
      <c r="M13" s="119"/>
      <c r="N13" s="119"/>
      <c r="O13" s="119"/>
      <c r="P13" s="120"/>
      <c r="Q13" s="5"/>
    </row>
    <row r="14" spans="1:17" ht="30" customHeight="1">
      <c r="A14" s="121" t="s">
        <v>4</v>
      </c>
      <c r="B14" s="121"/>
      <c r="C14" s="121"/>
      <c r="D14" s="121"/>
      <c r="E14" s="122"/>
      <c r="F14" s="123"/>
      <c r="G14" s="123"/>
      <c r="H14" s="123"/>
      <c r="I14" s="123"/>
      <c r="J14" s="123"/>
      <c r="K14" s="123"/>
      <c r="L14" s="123"/>
      <c r="M14" s="123"/>
      <c r="N14" s="123"/>
      <c r="O14" s="123"/>
      <c r="P14" s="124"/>
      <c r="Q14" s="5"/>
    </row>
    <row r="15" spans="1:17" ht="24" customHeight="1">
      <c r="A15" s="112" t="s">
        <v>5</v>
      </c>
      <c r="B15" s="112"/>
      <c r="C15" s="112"/>
      <c r="D15" s="112"/>
      <c r="E15" s="125" t="e">
        <f>IF('入力(太陽光)'!E21&gt;0,'入力(太陽光)'!E12&amp; ",","")&amp;IF('入力(風力)'!E21&gt;0, '入力(風力)'!E12&amp;",","")&amp;IF('入力(水力)'!E21&gt;0,'入力(水力)'!E12,"")</f>
        <v>#N/A</v>
      </c>
      <c r="F15" s="126"/>
      <c r="G15" s="126"/>
      <c r="H15" s="126"/>
      <c r="I15" s="126"/>
      <c r="J15" s="126"/>
      <c r="K15" s="126"/>
      <c r="L15" s="126"/>
      <c r="M15" s="126"/>
      <c r="N15" s="126"/>
      <c r="O15" s="126"/>
      <c r="P15" s="127"/>
      <c r="Q15" s="5"/>
    </row>
    <row r="16" spans="1:17" ht="24" customHeight="1">
      <c r="A16" s="112" t="s">
        <v>6</v>
      </c>
      <c r="B16" s="112"/>
      <c r="C16" s="112"/>
      <c r="D16" s="112"/>
      <c r="E16" s="122"/>
      <c r="F16" s="123"/>
      <c r="G16" s="123"/>
      <c r="H16" s="123"/>
      <c r="I16" s="123"/>
      <c r="J16" s="123"/>
      <c r="K16" s="123"/>
      <c r="L16" s="123"/>
      <c r="M16" s="123"/>
      <c r="N16" s="123"/>
      <c r="O16" s="123"/>
      <c r="P16" s="124"/>
      <c r="Q16" s="5"/>
    </row>
    <row r="17" spans="1:17" ht="24" customHeight="1">
      <c r="A17" s="112" t="s">
        <v>7</v>
      </c>
      <c r="B17" s="112"/>
      <c r="C17" s="112"/>
      <c r="D17" s="112"/>
      <c r="E17" s="128" t="s">
        <v>49</v>
      </c>
      <c r="F17" s="129"/>
      <c r="G17" s="129"/>
      <c r="H17" s="129"/>
      <c r="I17" s="129"/>
      <c r="J17" s="129"/>
      <c r="K17" s="129"/>
      <c r="L17" s="129"/>
      <c r="M17" s="129"/>
      <c r="N17" s="129"/>
      <c r="O17" s="129"/>
      <c r="P17" s="130"/>
      <c r="Q17" s="23" t="s">
        <v>23</v>
      </c>
    </row>
    <row r="18" spans="1:17" ht="24" customHeight="1">
      <c r="A18" s="112" t="s">
        <v>40</v>
      </c>
      <c r="B18" s="112"/>
      <c r="C18" s="112"/>
      <c r="D18" s="112"/>
      <c r="E18" s="128" t="s">
        <v>49</v>
      </c>
      <c r="F18" s="129"/>
      <c r="G18" s="129"/>
      <c r="H18" s="129"/>
      <c r="I18" s="129"/>
      <c r="J18" s="129"/>
      <c r="K18" s="129"/>
      <c r="L18" s="129"/>
      <c r="M18" s="129"/>
      <c r="N18" s="129"/>
      <c r="O18" s="129"/>
      <c r="P18" s="130"/>
      <c r="Q18" s="23" t="s">
        <v>23</v>
      </c>
    </row>
    <row r="19" spans="1:17" ht="24" customHeight="1">
      <c r="A19" s="112" t="s">
        <v>41</v>
      </c>
      <c r="B19" s="112"/>
      <c r="C19" s="112"/>
      <c r="D19" s="112"/>
      <c r="E19" s="128" t="s">
        <v>49</v>
      </c>
      <c r="F19" s="129"/>
      <c r="G19" s="129"/>
      <c r="H19" s="129"/>
      <c r="I19" s="129"/>
      <c r="J19" s="129"/>
      <c r="K19" s="129"/>
      <c r="L19" s="129"/>
      <c r="M19" s="129"/>
      <c r="N19" s="129"/>
      <c r="O19" s="129"/>
      <c r="P19" s="130"/>
      <c r="Q19" s="23" t="s">
        <v>23</v>
      </c>
    </row>
    <row r="20" spans="1:17" ht="24" customHeight="1">
      <c r="A20" s="112" t="s">
        <v>8</v>
      </c>
      <c r="B20" s="112"/>
      <c r="C20" s="112"/>
      <c r="D20" s="112"/>
      <c r="E20" s="24" t="s">
        <v>11</v>
      </c>
      <c r="F20" s="24" t="s">
        <v>12</v>
      </c>
      <c r="G20" s="24" t="s">
        <v>13</v>
      </c>
      <c r="H20" s="24" t="s">
        <v>14</v>
      </c>
      <c r="I20" s="24" t="s">
        <v>15</v>
      </c>
      <c r="J20" s="24" t="s">
        <v>16</v>
      </c>
      <c r="K20" s="24" t="s">
        <v>17</v>
      </c>
      <c r="L20" s="24" t="s">
        <v>18</v>
      </c>
      <c r="M20" s="24" t="s">
        <v>19</v>
      </c>
      <c r="N20" s="24" t="s">
        <v>20</v>
      </c>
      <c r="O20" s="24" t="s">
        <v>21</v>
      </c>
      <c r="P20" s="24" t="s">
        <v>22</v>
      </c>
      <c r="Q20" s="5"/>
    </row>
    <row r="21" spans="1:17" ht="24" customHeight="1">
      <c r="A21" s="112"/>
      <c r="B21" s="112"/>
      <c r="C21" s="112"/>
      <c r="D21" s="112"/>
      <c r="E21" s="34">
        <f>'入力(太陽光)'!E20+'入力(風力)'!E20+'入力(水力)'!E20</f>
        <v>0</v>
      </c>
      <c r="F21" s="34">
        <f>'入力(太陽光)'!F20+'入力(風力)'!F20+'入力(水力)'!F20</f>
        <v>0</v>
      </c>
      <c r="G21" s="34">
        <f>'入力(太陽光)'!G20+'入力(風力)'!G20+'入力(水力)'!G20</f>
        <v>0</v>
      </c>
      <c r="H21" s="34">
        <f>'入力(太陽光)'!H20+'入力(風力)'!H20+'入力(水力)'!H20</f>
        <v>0</v>
      </c>
      <c r="I21" s="34">
        <f>'入力(太陽光)'!I20+'入力(風力)'!I20+'入力(水力)'!I20</f>
        <v>0</v>
      </c>
      <c r="J21" s="34">
        <f>'入力(太陽光)'!J20+'入力(風力)'!J20+'入力(水力)'!J20</f>
        <v>0</v>
      </c>
      <c r="K21" s="34">
        <f>'入力(太陽光)'!K20+'入力(風力)'!K20+'入力(水力)'!K20</f>
        <v>0</v>
      </c>
      <c r="L21" s="34">
        <f>'入力(太陽光)'!L20+'入力(風力)'!L20+'入力(水力)'!L20</f>
        <v>0</v>
      </c>
      <c r="M21" s="34">
        <f>'入力(太陽光)'!M20+'入力(風力)'!M20+'入力(水力)'!M20</f>
        <v>0</v>
      </c>
      <c r="N21" s="34">
        <f>'入力(太陽光)'!N20+'入力(風力)'!N20+'入力(水力)'!N20</f>
        <v>0</v>
      </c>
      <c r="O21" s="34">
        <f>'入力(太陽光)'!O20+'入力(風力)'!O20+'入力(水力)'!O20</f>
        <v>0</v>
      </c>
      <c r="P21" s="34">
        <f>'入力(太陽光)'!P20+'入力(風力)'!P20+'入力(水力)'!P20</f>
        <v>0</v>
      </c>
      <c r="Q21" s="23" t="s">
        <v>23</v>
      </c>
    </row>
    <row r="22" spans="1:17" ht="24" customHeight="1">
      <c r="A22" s="112" t="s">
        <v>9</v>
      </c>
      <c r="B22" s="112"/>
      <c r="C22" s="112"/>
      <c r="D22" s="112"/>
      <c r="E22" s="134" t="e">
        <f>'入力(太陽光)'!E21+'入力(風力)'!E21+'入力(水力)'!E21</f>
        <v>#N/A</v>
      </c>
      <c r="F22" s="135"/>
      <c r="G22" s="135"/>
      <c r="H22" s="135"/>
      <c r="I22" s="135"/>
      <c r="J22" s="135"/>
      <c r="K22" s="135"/>
      <c r="L22" s="135"/>
      <c r="M22" s="135"/>
      <c r="N22" s="135"/>
      <c r="O22" s="135"/>
      <c r="P22" s="136"/>
      <c r="Q22" s="23" t="s">
        <v>23</v>
      </c>
    </row>
    <row r="23" spans="1:17" ht="24" customHeight="1">
      <c r="A23" s="137" t="s">
        <v>120</v>
      </c>
      <c r="B23" s="138"/>
      <c r="C23" s="138"/>
      <c r="D23" s="138"/>
      <c r="E23" s="24" t="s">
        <v>11</v>
      </c>
      <c r="F23" s="24" t="s">
        <v>12</v>
      </c>
      <c r="G23" s="24" t="s">
        <v>13</v>
      </c>
      <c r="H23" s="24" t="s">
        <v>14</v>
      </c>
      <c r="I23" s="24" t="s">
        <v>15</v>
      </c>
      <c r="J23" s="24" t="s">
        <v>16</v>
      </c>
      <c r="K23" s="24" t="s">
        <v>17</v>
      </c>
      <c r="L23" s="24" t="s">
        <v>18</v>
      </c>
      <c r="M23" s="24" t="s">
        <v>19</v>
      </c>
      <c r="N23" s="24" t="s">
        <v>20</v>
      </c>
      <c r="O23" s="24" t="s">
        <v>21</v>
      </c>
      <c r="P23" s="24" t="s">
        <v>22</v>
      </c>
      <c r="Q23" s="5"/>
    </row>
    <row r="24" spans="1:17" ht="24" customHeight="1">
      <c r="A24" s="138"/>
      <c r="B24" s="138"/>
      <c r="C24" s="138"/>
      <c r="D24" s="138"/>
      <c r="E24" s="34">
        <f>'入力(太陽光)'!E23+'入力(風力)'!E23+'入力(水力)'!E23</f>
        <v>0</v>
      </c>
      <c r="F24" s="34">
        <f>'入力(太陽光)'!F23+'入力(風力)'!F23+'入力(水力)'!F23</f>
        <v>0</v>
      </c>
      <c r="G24" s="34">
        <f>'入力(太陽光)'!G23+'入力(風力)'!G23+'入力(水力)'!G23</f>
        <v>0</v>
      </c>
      <c r="H24" s="34">
        <f>'入力(太陽光)'!H23+'入力(風力)'!H23+'入力(水力)'!H23</f>
        <v>0</v>
      </c>
      <c r="I24" s="34">
        <f>'入力(太陽光)'!I23+'入力(風力)'!I23+'入力(水力)'!I23</f>
        <v>0</v>
      </c>
      <c r="J24" s="34">
        <f>'入力(太陽光)'!J23+'入力(風力)'!J23+'入力(水力)'!J23</f>
        <v>0</v>
      </c>
      <c r="K24" s="34">
        <f>'入力(太陽光)'!K23+'入力(風力)'!K23+'入力(水力)'!K23</f>
        <v>0</v>
      </c>
      <c r="L24" s="34">
        <f>'入力(太陽光)'!L23+'入力(風力)'!L23+'入力(水力)'!L23</f>
        <v>0</v>
      </c>
      <c r="M24" s="34">
        <f>'入力(太陽光)'!M23+'入力(風力)'!M23+'入力(水力)'!M23</f>
        <v>0</v>
      </c>
      <c r="N24" s="34">
        <f>'入力(太陽光)'!N23+'入力(風力)'!N23+'入力(水力)'!N23</f>
        <v>0</v>
      </c>
      <c r="O24" s="34">
        <f>'入力(太陽光)'!O23+'入力(風力)'!O23+'入力(水力)'!O23</f>
        <v>0</v>
      </c>
      <c r="P24" s="34">
        <f>'入力(太陽光)'!P23+'入力(風力)'!P23+'入力(水力)'!P23</f>
        <v>0</v>
      </c>
      <c r="Q24" s="23" t="s">
        <v>23</v>
      </c>
    </row>
    <row r="25" spans="1:17" ht="24" customHeight="1">
      <c r="A25" s="112" t="s">
        <v>77</v>
      </c>
      <c r="B25" s="112"/>
      <c r="C25" s="112"/>
      <c r="D25" s="112"/>
      <c r="E25" s="41" t="s">
        <v>11</v>
      </c>
      <c r="F25" s="41" t="s">
        <v>12</v>
      </c>
      <c r="G25" s="41" t="s">
        <v>13</v>
      </c>
      <c r="H25" s="41" t="s">
        <v>14</v>
      </c>
      <c r="I25" s="41" t="s">
        <v>15</v>
      </c>
      <c r="J25" s="41" t="s">
        <v>16</v>
      </c>
      <c r="K25" s="41" t="s">
        <v>17</v>
      </c>
      <c r="L25" s="41" t="s">
        <v>18</v>
      </c>
      <c r="M25" s="41" t="s">
        <v>19</v>
      </c>
      <c r="N25" s="41" t="s">
        <v>20</v>
      </c>
      <c r="O25" s="41" t="s">
        <v>21</v>
      </c>
      <c r="P25" s="41" t="s">
        <v>22</v>
      </c>
      <c r="Q25" s="5"/>
    </row>
    <row r="26" spans="1:17" ht="24" customHeight="1">
      <c r="A26" s="112"/>
      <c r="B26" s="112"/>
      <c r="C26" s="112"/>
      <c r="D26" s="112"/>
      <c r="E26" s="34">
        <f>'入力(太陽光)'!E25+'入力(風力)'!E25+'入力(水力)'!E25</f>
        <v>0</v>
      </c>
      <c r="F26" s="34">
        <f>'入力(太陽光)'!F25+'入力(風力)'!F25+'入力(水力)'!F25</f>
        <v>0</v>
      </c>
      <c r="G26" s="34">
        <f>'入力(太陽光)'!G25+'入力(風力)'!G25+'入力(水力)'!G25</f>
        <v>0</v>
      </c>
      <c r="H26" s="34">
        <f>'入力(太陽光)'!H25+'入力(風力)'!H25+'入力(水力)'!H25</f>
        <v>0</v>
      </c>
      <c r="I26" s="34">
        <f>'入力(太陽光)'!I25+'入力(風力)'!I25+'入力(水力)'!I25</f>
        <v>0</v>
      </c>
      <c r="J26" s="34">
        <f>'入力(太陽光)'!J25+'入力(風力)'!J25+'入力(水力)'!J25</f>
        <v>0</v>
      </c>
      <c r="K26" s="34">
        <f>'入力(太陽光)'!K25+'入力(風力)'!K25+'入力(水力)'!K25</f>
        <v>0</v>
      </c>
      <c r="L26" s="34">
        <f>'入力(太陽光)'!L25+'入力(風力)'!L25+'入力(水力)'!L25</f>
        <v>0</v>
      </c>
      <c r="M26" s="34">
        <f>'入力(太陽光)'!M25+'入力(風力)'!M25+'入力(水力)'!M25</f>
        <v>0</v>
      </c>
      <c r="N26" s="34">
        <f>'入力(太陽光)'!N25+'入力(風力)'!N25+'入力(水力)'!N25</f>
        <v>0</v>
      </c>
      <c r="O26" s="34">
        <f>'入力(太陽光)'!O25+'入力(風力)'!O25+'入力(水力)'!O25</f>
        <v>0</v>
      </c>
      <c r="P26" s="34">
        <f>'入力(太陽光)'!P25+'入力(風力)'!P25+'入力(水力)'!P25</f>
        <v>0</v>
      </c>
      <c r="Q26" s="23" t="s">
        <v>23</v>
      </c>
    </row>
    <row r="27" spans="1:17" ht="24" customHeight="1">
      <c r="A27" s="112" t="s">
        <v>10</v>
      </c>
      <c r="B27" s="112"/>
      <c r="C27" s="112"/>
      <c r="D27" s="112"/>
      <c r="E27" s="131" t="e">
        <f>'入力(太陽光)'!E26+'入力(風力)'!E26+'入力(水力)'!E26</f>
        <v>#N/A</v>
      </c>
      <c r="F27" s="132"/>
      <c r="G27" s="132"/>
      <c r="H27" s="132"/>
      <c r="I27" s="132"/>
      <c r="J27" s="132"/>
      <c r="K27" s="132"/>
      <c r="L27" s="132"/>
      <c r="M27" s="132"/>
      <c r="N27" s="132"/>
      <c r="O27" s="132"/>
      <c r="P27" s="133"/>
      <c r="Q27" s="23" t="s">
        <v>23</v>
      </c>
    </row>
    <row r="28" spans="1:17">
      <c r="A28" s="1" t="s">
        <v>25</v>
      </c>
    </row>
    <row r="29" spans="1:17">
      <c r="A29" s="1" t="s">
        <v>133</v>
      </c>
      <c r="B29" s="35"/>
      <c r="C29" s="35"/>
      <c r="D29" s="35"/>
      <c r="E29" s="35"/>
    </row>
    <row r="30" spans="1:17">
      <c r="A30" s="35"/>
      <c r="B30" s="35" t="s">
        <v>124</v>
      </c>
      <c r="C30" s="35"/>
      <c r="D30" s="35"/>
      <c r="E30" s="35"/>
    </row>
    <row r="31" spans="1:17">
      <c r="A31" s="35"/>
      <c r="B31" s="35" t="s">
        <v>123</v>
      </c>
      <c r="C31" s="35"/>
      <c r="D31" s="35"/>
      <c r="E31" s="35"/>
    </row>
    <row r="32" spans="1:17">
      <c r="A32" s="35"/>
      <c r="B32" s="35" t="s">
        <v>57</v>
      </c>
      <c r="C32" s="35"/>
      <c r="D32" s="35"/>
      <c r="E32" s="35"/>
    </row>
    <row r="33" spans="1:5">
      <c r="A33" s="35"/>
      <c r="B33" s="35" t="s">
        <v>54</v>
      </c>
      <c r="C33" s="35"/>
      <c r="D33" s="35"/>
      <c r="E33" s="35"/>
    </row>
    <row r="34" spans="1:5">
      <c r="A34" s="35"/>
      <c r="B34" s="35" t="s">
        <v>104</v>
      </c>
      <c r="C34" s="35"/>
      <c r="D34" s="35"/>
      <c r="E34" s="35"/>
    </row>
    <row r="35" spans="1:5">
      <c r="A35" s="35"/>
      <c r="B35" s="35" t="s">
        <v>73</v>
      </c>
      <c r="C35" s="35"/>
      <c r="D35" s="35"/>
      <c r="E35" s="35"/>
    </row>
    <row r="36" spans="1:5">
      <c r="A36" s="35"/>
      <c r="B36" s="35"/>
      <c r="C36" s="35"/>
      <c r="D36" s="35"/>
      <c r="E36" s="35"/>
    </row>
    <row r="37" spans="1:5">
      <c r="A37" s="1" t="s">
        <v>134</v>
      </c>
      <c r="B37" s="35"/>
      <c r="C37" s="35"/>
      <c r="D37" s="35"/>
      <c r="E37" s="35"/>
    </row>
    <row r="38" spans="1:5">
      <c r="A38" s="35"/>
      <c r="B38" s="35" t="s">
        <v>103</v>
      </c>
      <c r="C38" s="35"/>
      <c r="D38" s="35"/>
      <c r="E38" s="35"/>
    </row>
    <row r="39" spans="1:5">
      <c r="B39" s="1" t="s">
        <v>101</v>
      </c>
    </row>
    <row r="40" spans="1:5">
      <c r="B40" s="1" t="s">
        <v>102</v>
      </c>
    </row>
  </sheetData>
  <sheetProtection algorithmName="SHA-512" hashValue="aGradNm4BZntYFjTPuOKzPbq37+88YcA5bwaVXo5OqXyjMBP+V0XmpYntrJcPDzqvzm9xBnOX0UJdyhU/1SApA==" saltValue="pYbxLzRz0Q48+n7s3Esd0A==" spinCount="100000" sheet="1" objects="1" scenarios="1"/>
  <dataConsolidate/>
  <mergeCells count="28">
    <mergeCell ref="A2:B2"/>
    <mergeCell ref="A4:Q4"/>
    <mergeCell ref="A6:Q6"/>
    <mergeCell ref="A12:D12"/>
    <mergeCell ref="E12:P12"/>
    <mergeCell ref="M11:Q11"/>
    <mergeCell ref="C2:D2"/>
    <mergeCell ref="E13:P13"/>
    <mergeCell ref="A17:D17"/>
    <mergeCell ref="E17:P17"/>
    <mergeCell ref="A18:D18"/>
    <mergeCell ref="E18:P18"/>
    <mergeCell ref="A13:D13"/>
    <mergeCell ref="A14:D14"/>
    <mergeCell ref="E14:P14"/>
    <mergeCell ref="A15:D15"/>
    <mergeCell ref="E15:P15"/>
    <mergeCell ref="A27:D27"/>
    <mergeCell ref="E27:P27"/>
    <mergeCell ref="E16:P16"/>
    <mergeCell ref="A19:D19"/>
    <mergeCell ref="E19:P19"/>
    <mergeCell ref="A20:D21"/>
    <mergeCell ref="A22:D22"/>
    <mergeCell ref="E22:P22"/>
    <mergeCell ref="A23:D24"/>
    <mergeCell ref="A16:D16"/>
    <mergeCell ref="A25:D26"/>
  </mergeCells>
  <phoneticPr fontId="2"/>
  <conditionalFormatting sqref="E27:P27">
    <cfRule type="cellIs" dxfId="25" priority="1" operator="lessThan">
      <formula>1000</formula>
    </cfRule>
    <cfRule type="cellIs" dxfId="24" priority="4" operator="greaterThan">
      <formula>$E$22</formula>
    </cfRule>
  </conditionalFormatting>
  <conditionalFormatting sqref="E22:P22">
    <cfRule type="cellIs" dxfId="23" priority="3" operator="lessThan">
      <formula>1000</formula>
    </cfRule>
  </conditionalFormatting>
  <dataValidations count="2">
    <dataValidation type="list" allowBlank="1" showInputMessage="1" showErrorMessage="1" sqref="E16:P16" xr:uid="{00000000-0002-0000-0400-000000000000}">
      <formula1>"北海道,東北,東京,中部,北陸,関西,中国,四国,九州"</formula1>
    </dataValidation>
    <dataValidation type="list" allowBlank="1" showInputMessage="1" showErrorMessage="1" sqref="E14:P14" xr:uid="{00000000-0002-0000-0400-000001000000}">
      <formula1>"変動電源（単独）,変動電源（アグリゲート）"</formula1>
    </dataValidation>
  </dataValidations>
  <pageMargins left="0.11811023622047245" right="0.11811023622047245" top="0.35433070866141736" bottom="0.35433070866141736" header="0.31496062992125984" footer="0.31496062992125984"/>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160020</xdr:colOff>
                    <xdr:row>7</xdr:row>
                    <xdr:rowOff>152400</xdr:rowOff>
                  </from>
                  <to>
                    <xdr:col>1</xdr:col>
                    <xdr:colOff>99060</xdr:colOff>
                    <xdr:row>9</xdr:row>
                    <xdr:rowOff>60960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CDC2A-B627-4C1B-A8AB-677B39199BF1}">
  <sheetPr>
    <pageSetUpPr fitToPage="1"/>
  </sheetPr>
  <dimension ref="A1:Z45"/>
  <sheetViews>
    <sheetView zoomScale="70" zoomScaleNormal="70" workbookViewId="0"/>
  </sheetViews>
  <sheetFormatPr defaultColWidth="9" defaultRowHeight="15"/>
  <cols>
    <col min="1" max="4" width="5.6640625" style="1" customWidth="1"/>
    <col min="5" max="16" width="10.21875" style="1" bestFit="1" customWidth="1"/>
    <col min="17" max="20" width="5.6640625" style="1" customWidth="1"/>
    <col min="21" max="16384" width="9" style="1"/>
  </cols>
  <sheetData>
    <row r="1" spans="1:17" ht="16.2">
      <c r="A1" s="38" t="s">
        <v>65</v>
      </c>
      <c r="B1" s="38"/>
      <c r="C1" s="38"/>
      <c r="D1" s="38"/>
      <c r="E1" s="38"/>
      <c r="F1" s="39" t="s">
        <v>67</v>
      </c>
      <c r="G1" s="39"/>
      <c r="H1" s="39"/>
      <c r="I1" s="40" t="s">
        <v>66</v>
      </c>
    </row>
    <row r="2" spans="1:17" ht="16.2">
      <c r="A2" s="107" t="s">
        <v>0</v>
      </c>
      <c r="B2" s="108"/>
      <c r="C2" s="116" t="s">
        <v>135</v>
      </c>
      <c r="D2" s="117"/>
      <c r="E2" s="7"/>
      <c r="F2" s="7"/>
      <c r="G2" s="7"/>
      <c r="H2" s="7"/>
      <c r="I2" s="7"/>
      <c r="J2" s="7"/>
      <c r="K2" s="7"/>
      <c r="L2" s="7"/>
      <c r="M2" s="7"/>
      <c r="N2" s="7"/>
      <c r="O2" s="7"/>
      <c r="P2" s="7"/>
      <c r="Q2" s="7"/>
    </row>
    <row r="3" spans="1:17" ht="16.2">
      <c r="A3" s="27"/>
      <c r="B3" s="27"/>
      <c r="C3" s="7"/>
      <c r="D3" s="7"/>
      <c r="E3" s="7"/>
      <c r="F3" s="7"/>
      <c r="G3" s="7"/>
      <c r="H3" s="7"/>
      <c r="I3" s="7"/>
      <c r="J3" s="7"/>
      <c r="K3" s="7"/>
      <c r="L3" s="7"/>
      <c r="M3" s="7"/>
      <c r="N3" s="7"/>
      <c r="O3" s="7"/>
      <c r="P3" s="7"/>
      <c r="Q3" s="7"/>
    </row>
    <row r="4" spans="1:17" ht="16.2">
      <c r="A4" s="109" t="s">
        <v>132</v>
      </c>
      <c r="B4" s="109"/>
      <c r="C4" s="109"/>
      <c r="D4" s="109"/>
      <c r="E4" s="109"/>
      <c r="F4" s="109"/>
      <c r="G4" s="109"/>
      <c r="H4" s="109"/>
      <c r="I4" s="109"/>
      <c r="J4" s="109"/>
      <c r="K4" s="109"/>
      <c r="L4" s="109"/>
      <c r="M4" s="109"/>
      <c r="N4" s="109"/>
      <c r="O4" s="109"/>
      <c r="P4" s="109"/>
      <c r="Q4" s="109"/>
    </row>
    <row r="5" spans="1:17" ht="16.2">
      <c r="A5" s="7"/>
      <c r="B5" s="7"/>
      <c r="C5" s="7"/>
      <c r="D5" s="7"/>
      <c r="E5" s="7"/>
      <c r="F5" s="7"/>
      <c r="G5" s="7"/>
      <c r="H5" s="7"/>
      <c r="I5" s="7"/>
      <c r="J5" s="7"/>
      <c r="K5" s="7"/>
      <c r="L5" s="7"/>
      <c r="M5" s="7"/>
      <c r="N5" s="7"/>
      <c r="O5" s="7"/>
      <c r="P5" s="7"/>
      <c r="Q5" s="7"/>
    </row>
    <row r="6" spans="1:17" ht="16.2">
      <c r="A6" s="110" t="s">
        <v>50</v>
      </c>
      <c r="B6" s="110"/>
      <c r="C6" s="110"/>
      <c r="D6" s="110"/>
      <c r="E6" s="110"/>
      <c r="F6" s="110"/>
      <c r="G6" s="110"/>
      <c r="H6" s="110"/>
      <c r="I6" s="110"/>
      <c r="J6" s="110"/>
      <c r="K6" s="110"/>
      <c r="L6" s="110"/>
      <c r="M6" s="110"/>
      <c r="N6" s="110"/>
      <c r="O6" s="110"/>
      <c r="P6" s="110"/>
      <c r="Q6" s="110"/>
    </row>
    <row r="7" spans="1:17" ht="16.2">
      <c r="C7" s="7"/>
      <c r="D7" s="7"/>
      <c r="E7" s="7"/>
      <c r="F7" s="7"/>
      <c r="G7" s="7"/>
      <c r="H7" s="7"/>
      <c r="I7" s="7"/>
      <c r="J7" s="7"/>
      <c r="K7" s="7"/>
      <c r="L7" s="7"/>
      <c r="M7" s="7"/>
      <c r="N7" s="7"/>
      <c r="O7" s="7"/>
      <c r="P7" s="7"/>
      <c r="Q7" s="7"/>
    </row>
    <row r="8" spans="1:17" ht="16.2">
      <c r="A8" s="28"/>
      <c r="B8" s="28"/>
      <c r="C8" s="28"/>
      <c r="D8" s="28"/>
      <c r="E8" s="28"/>
      <c r="F8" s="28"/>
      <c r="G8" s="28"/>
      <c r="H8" s="28"/>
      <c r="I8" s="28"/>
      <c r="J8" s="28"/>
      <c r="K8" s="28"/>
      <c r="L8" s="28"/>
      <c r="M8" s="139" t="str">
        <f>合計!M11</f>
        <v>&lt;会社名&gt;</v>
      </c>
      <c r="N8" s="139"/>
      <c r="O8" s="139"/>
      <c r="P8" s="139"/>
      <c r="Q8" s="139"/>
    </row>
    <row r="9" spans="1:17" ht="24" customHeight="1">
      <c r="A9" s="112" t="s">
        <v>1</v>
      </c>
      <c r="B9" s="112"/>
      <c r="C9" s="112"/>
      <c r="D9" s="112"/>
      <c r="E9" s="113" t="s">
        <v>24</v>
      </c>
      <c r="F9" s="114"/>
      <c r="G9" s="114"/>
      <c r="H9" s="114"/>
      <c r="I9" s="114"/>
      <c r="J9" s="114"/>
      <c r="K9" s="114"/>
      <c r="L9" s="114"/>
      <c r="M9" s="114"/>
      <c r="N9" s="114"/>
      <c r="O9" s="114"/>
      <c r="P9" s="115"/>
      <c r="Q9" s="73" t="s">
        <v>2</v>
      </c>
    </row>
    <row r="10" spans="1:17" ht="24" customHeight="1">
      <c r="A10" s="112" t="s">
        <v>3</v>
      </c>
      <c r="B10" s="112"/>
      <c r="C10" s="112"/>
      <c r="D10" s="112"/>
      <c r="E10" s="140">
        <f>合計!E13</f>
        <v>0</v>
      </c>
      <c r="F10" s="141"/>
      <c r="G10" s="141"/>
      <c r="H10" s="141"/>
      <c r="I10" s="141"/>
      <c r="J10" s="141"/>
      <c r="K10" s="141"/>
      <c r="L10" s="141"/>
      <c r="M10" s="141"/>
      <c r="N10" s="141"/>
      <c r="O10" s="141"/>
      <c r="P10" s="142"/>
      <c r="Q10" s="5"/>
    </row>
    <row r="11" spans="1:17" ht="30" customHeight="1">
      <c r="A11" s="121" t="s">
        <v>4</v>
      </c>
      <c r="B11" s="121"/>
      <c r="C11" s="121"/>
      <c r="D11" s="121"/>
      <c r="E11" s="125">
        <f>合計!E14</f>
        <v>0</v>
      </c>
      <c r="F11" s="126"/>
      <c r="G11" s="126"/>
      <c r="H11" s="126"/>
      <c r="I11" s="126"/>
      <c r="J11" s="126"/>
      <c r="K11" s="126"/>
      <c r="L11" s="126"/>
      <c r="M11" s="126"/>
      <c r="N11" s="126"/>
      <c r="O11" s="126"/>
      <c r="P11" s="127"/>
      <c r="Q11" s="5"/>
    </row>
    <row r="12" spans="1:17" ht="24" customHeight="1">
      <c r="A12" s="112" t="s">
        <v>5</v>
      </c>
      <c r="B12" s="112"/>
      <c r="C12" s="112"/>
      <c r="D12" s="112"/>
      <c r="E12" s="125" t="s">
        <v>55</v>
      </c>
      <c r="F12" s="126"/>
      <c r="G12" s="126"/>
      <c r="H12" s="126"/>
      <c r="I12" s="126"/>
      <c r="J12" s="126"/>
      <c r="K12" s="126"/>
      <c r="L12" s="126"/>
      <c r="M12" s="126"/>
      <c r="N12" s="126"/>
      <c r="O12" s="126"/>
      <c r="P12" s="127"/>
      <c r="Q12" s="5"/>
    </row>
    <row r="13" spans="1:17" ht="24" customHeight="1">
      <c r="A13" s="112" t="s">
        <v>6</v>
      </c>
      <c r="B13" s="112"/>
      <c r="C13" s="112"/>
      <c r="D13" s="112"/>
      <c r="E13" s="125">
        <f>合計!E16</f>
        <v>0</v>
      </c>
      <c r="F13" s="126"/>
      <c r="G13" s="126"/>
      <c r="H13" s="126"/>
      <c r="I13" s="126"/>
      <c r="J13" s="126"/>
      <c r="K13" s="126"/>
      <c r="L13" s="126"/>
      <c r="M13" s="126"/>
      <c r="N13" s="126"/>
      <c r="O13" s="126"/>
      <c r="P13" s="127"/>
      <c r="Q13" s="5"/>
    </row>
    <row r="14" spans="1:17" ht="24" customHeight="1">
      <c r="A14" s="112" t="s">
        <v>7</v>
      </c>
      <c r="B14" s="112"/>
      <c r="C14" s="112"/>
      <c r="D14" s="112"/>
      <c r="E14" s="143"/>
      <c r="F14" s="144"/>
      <c r="G14" s="144"/>
      <c r="H14" s="144"/>
      <c r="I14" s="144"/>
      <c r="J14" s="144"/>
      <c r="K14" s="144"/>
      <c r="L14" s="144"/>
      <c r="M14" s="144"/>
      <c r="N14" s="144"/>
      <c r="O14" s="144"/>
      <c r="P14" s="145"/>
      <c r="Q14" s="23" t="s">
        <v>23</v>
      </c>
    </row>
    <row r="15" spans="1:17" ht="24" customHeight="1">
      <c r="A15" s="149" t="s">
        <v>40</v>
      </c>
      <c r="B15" s="150"/>
      <c r="C15" s="150"/>
      <c r="D15" s="151"/>
      <c r="E15" s="143"/>
      <c r="F15" s="144"/>
      <c r="G15" s="144"/>
      <c r="H15" s="144"/>
      <c r="I15" s="144"/>
      <c r="J15" s="144"/>
      <c r="K15" s="144"/>
      <c r="L15" s="144"/>
      <c r="M15" s="144"/>
      <c r="N15" s="144"/>
      <c r="O15" s="144"/>
      <c r="P15" s="145"/>
      <c r="Q15" s="74" t="s">
        <v>23</v>
      </c>
    </row>
    <row r="16" spans="1:17" ht="24" customHeight="1">
      <c r="A16" s="112" t="s">
        <v>81</v>
      </c>
      <c r="B16" s="112"/>
      <c r="C16" s="112"/>
      <c r="D16" s="112"/>
      <c r="E16" s="146" t="e">
        <f>'計算用(太陽光)'!B83</f>
        <v>#N/A</v>
      </c>
      <c r="F16" s="147"/>
      <c r="G16" s="147"/>
      <c r="H16" s="147"/>
      <c r="I16" s="147"/>
      <c r="J16" s="147"/>
      <c r="K16" s="147"/>
      <c r="L16" s="147"/>
      <c r="M16" s="147"/>
      <c r="N16" s="147"/>
      <c r="O16" s="147"/>
      <c r="P16" s="148"/>
      <c r="Q16" s="23" t="s">
        <v>82</v>
      </c>
    </row>
    <row r="17" spans="1:26" ht="24" customHeight="1">
      <c r="A17" s="112" t="s">
        <v>80</v>
      </c>
      <c r="B17" s="112"/>
      <c r="C17" s="112"/>
      <c r="D17" s="112"/>
      <c r="E17" s="73" t="s">
        <v>11</v>
      </c>
      <c r="F17" s="73" t="s">
        <v>12</v>
      </c>
      <c r="G17" s="73" t="s">
        <v>13</v>
      </c>
      <c r="H17" s="73" t="s">
        <v>14</v>
      </c>
      <c r="I17" s="73" t="s">
        <v>15</v>
      </c>
      <c r="J17" s="73" t="s">
        <v>16</v>
      </c>
      <c r="K17" s="73" t="s">
        <v>17</v>
      </c>
      <c r="L17" s="73" t="s">
        <v>18</v>
      </c>
      <c r="M17" s="73" t="s">
        <v>19</v>
      </c>
      <c r="N17" s="73" t="s">
        <v>20</v>
      </c>
      <c r="O17" s="73" t="s">
        <v>21</v>
      </c>
      <c r="P17" s="73" t="s">
        <v>22</v>
      </c>
      <c r="Q17" s="5"/>
    </row>
    <row r="18" spans="1:26" ht="24" customHeight="1">
      <c r="A18" s="112"/>
      <c r="B18" s="112"/>
      <c r="C18" s="112"/>
      <c r="D18" s="112"/>
      <c r="E18" s="44" t="e">
        <f>'計算用(太陽光)'!N20</f>
        <v>#N/A</v>
      </c>
      <c r="F18" s="44" t="e">
        <f>'計算用(太陽光)'!N21</f>
        <v>#N/A</v>
      </c>
      <c r="G18" s="44" t="e">
        <f>'計算用(太陽光)'!N22</f>
        <v>#N/A</v>
      </c>
      <c r="H18" s="44" t="e">
        <f>'計算用(太陽光)'!N23</f>
        <v>#N/A</v>
      </c>
      <c r="I18" s="44" t="e">
        <f>'計算用(太陽光)'!N24</f>
        <v>#N/A</v>
      </c>
      <c r="J18" s="44" t="e">
        <f>'計算用(太陽光)'!N25</f>
        <v>#N/A</v>
      </c>
      <c r="K18" s="44" t="e">
        <f>'計算用(太陽光)'!N26</f>
        <v>#N/A</v>
      </c>
      <c r="L18" s="44" t="e">
        <f>'計算用(太陽光)'!N27</f>
        <v>#N/A</v>
      </c>
      <c r="M18" s="44" t="e">
        <f>'計算用(太陽光)'!N28</f>
        <v>#N/A</v>
      </c>
      <c r="N18" s="44" t="e">
        <f>'計算用(太陽光)'!N29</f>
        <v>#N/A</v>
      </c>
      <c r="O18" s="44" t="e">
        <f>'計算用(太陽光)'!N30</f>
        <v>#N/A</v>
      </c>
      <c r="P18" s="44" t="e">
        <f>'計算用(太陽光)'!N31</f>
        <v>#N/A</v>
      </c>
      <c r="Q18" s="23" t="s">
        <v>82</v>
      </c>
    </row>
    <row r="19" spans="1:26" ht="24" customHeight="1">
      <c r="A19" s="112" t="s">
        <v>8</v>
      </c>
      <c r="B19" s="112"/>
      <c r="C19" s="112"/>
      <c r="D19" s="112"/>
      <c r="E19" s="73" t="s">
        <v>11</v>
      </c>
      <c r="F19" s="73" t="s">
        <v>12</v>
      </c>
      <c r="G19" s="73" t="s">
        <v>13</v>
      </c>
      <c r="H19" s="73" t="s">
        <v>14</v>
      </c>
      <c r="I19" s="73" t="s">
        <v>15</v>
      </c>
      <c r="J19" s="73" t="s">
        <v>16</v>
      </c>
      <c r="K19" s="73" t="s">
        <v>17</v>
      </c>
      <c r="L19" s="73" t="s">
        <v>18</v>
      </c>
      <c r="M19" s="73" t="s">
        <v>19</v>
      </c>
      <c r="N19" s="73" t="s">
        <v>20</v>
      </c>
      <c r="O19" s="73" t="s">
        <v>21</v>
      </c>
      <c r="P19" s="73" t="s">
        <v>22</v>
      </c>
      <c r="Q19" s="5"/>
    </row>
    <row r="20" spans="1:26" ht="24" customHeight="1">
      <c r="A20" s="112"/>
      <c r="B20" s="112"/>
      <c r="C20" s="112"/>
      <c r="D20" s="112"/>
      <c r="E20" s="34">
        <f>'計算用(太陽光)'!N34</f>
        <v>0</v>
      </c>
      <c r="F20" s="34">
        <f>'計算用(太陽光)'!N35</f>
        <v>0</v>
      </c>
      <c r="G20" s="34">
        <f>'計算用(太陽光)'!N36</f>
        <v>0</v>
      </c>
      <c r="H20" s="34">
        <f>'計算用(太陽光)'!N37</f>
        <v>0</v>
      </c>
      <c r="I20" s="34">
        <f>'計算用(太陽光)'!N38</f>
        <v>0</v>
      </c>
      <c r="J20" s="34">
        <f>'計算用(太陽光)'!N39</f>
        <v>0</v>
      </c>
      <c r="K20" s="34">
        <f>'計算用(太陽光)'!N40</f>
        <v>0</v>
      </c>
      <c r="L20" s="34">
        <f>'計算用(太陽光)'!N41</f>
        <v>0</v>
      </c>
      <c r="M20" s="34">
        <f>'計算用(太陽光)'!N42</f>
        <v>0</v>
      </c>
      <c r="N20" s="34">
        <f>'計算用(太陽光)'!N43</f>
        <v>0</v>
      </c>
      <c r="O20" s="34">
        <f>'計算用(太陽光)'!N44</f>
        <v>0</v>
      </c>
      <c r="P20" s="34">
        <f>'計算用(太陽光)'!N45</f>
        <v>0</v>
      </c>
      <c r="Q20" s="23" t="s">
        <v>23</v>
      </c>
    </row>
    <row r="21" spans="1:26" ht="24" customHeight="1">
      <c r="A21" s="112" t="s">
        <v>9</v>
      </c>
      <c r="B21" s="112"/>
      <c r="C21" s="112"/>
      <c r="D21" s="112"/>
      <c r="E21" s="134" t="e">
        <f>ROUND('計算用(太陽光)'!B81,0)</f>
        <v>#N/A</v>
      </c>
      <c r="F21" s="135"/>
      <c r="G21" s="135"/>
      <c r="H21" s="135"/>
      <c r="I21" s="135"/>
      <c r="J21" s="135"/>
      <c r="K21" s="135"/>
      <c r="L21" s="135"/>
      <c r="M21" s="135"/>
      <c r="N21" s="135"/>
      <c r="O21" s="135"/>
      <c r="P21" s="136"/>
      <c r="Q21" s="23" t="s">
        <v>23</v>
      </c>
    </row>
    <row r="22" spans="1:26" ht="24" customHeight="1">
      <c r="A22" s="137" t="s">
        <v>120</v>
      </c>
      <c r="B22" s="138"/>
      <c r="C22" s="138"/>
      <c r="D22" s="138"/>
      <c r="E22" s="73" t="s">
        <v>11</v>
      </c>
      <c r="F22" s="73" t="s">
        <v>12</v>
      </c>
      <c r="G22" s="73" t="s">
        <v>13</v>
      </c>
      <c r="H22" s="73" t="s">
        <v>14</v>
      </c>
      <c r="I22" s="73" t="s">
        <v>15</v>
      </c>
      <c r="J22" s="73" t="s">
        <v>16</v>
      </c>
      <c r="K22" s="73" t="s">
        <v>17</v>
      </c>
      <c r="L22" s="73" t="s">
        <v>18</v>
      </c>
      <c r="M22" s="73" t="s">
        <v>19</v>
      </c>
      <c r="N22" s="73" t="s">
        <v>20</v>
      </c>
      <c r="O22" s="73" t="s">
        <v>21</v>
      </c>
      <c r="P22" s="73" t="s">
        <v>22</v>
      </c>
      <c r="Q22" s="5"/>
    </row>
    <row r="23" spans="1:26" ht="24" customHeight="1">
      <c r="A23" s="138"/>
      <c r="B23" s="138"/>
      <c r="C23" s="138"/>
      <c r="D23" s="138"/>
      <c r="E23" s="78"/>
      <c r="F23" s="78"/>
      <c r="G23" s="78"/>
      <c r="H23" s="78"/>
      <c r="I23" s="78"/>
      <c r="J23" s="78"/>
      <c r="K23" s="78"/>
      <c r="L23" s="78"/>
      <c r="M23" s="78"/>
      <c r="N23" s="78"/>
      <c r="O23" s="78"/>
      <c r="P23" s="78"/>
      <c r="Q23" s="74" t="s">
        <v>23</v>
      </c>
      <c r="R23" s="106" t="str">
        <f>IF(OR(E23&gt;E15,F23&gt;E15,G23&gt;E15,H23&gt;E15,I23&gt;E15,J23&gt;E15,K23&gt;E15,L23&gt;E15,M23&gt;E15,N23&gt;E15,O23&gt;E15,P23&gt;E15),"※「提供できる各月の送電可能電力」が「送電可能電力」を超過している月があります。入力値を修正してください。","")</f>
        <v/>
      </c>
    </row>
    <row r="24" spans="1:26" ht="24" customHeight="1">
      <c r="A24" s="121" t="s">
        <v>83</v>
      </c>
      <c r="B24" s="112"/>
      <c r="C24" s="112"/>
      <c r="D24" s="112"/>
      <c r="E24" s="73" t="s">
        <v>11</v>
      </c>
      <c r="F24" s="73" t="s">
        <v>12</v>
      </c>
      <c r="G24" s="73" t="s">
        <v>13</v>
      </c>
      <c r="H24" s="73" t="s">
        <v>14</v>
      </c>
      <c r="I24" s="73" t="s">
        <v>15</v>
      </c>
      <c r="J24" s="73" t="s">
        <v>16</v>
      </c>
      <c r="K24" s="73" t="s">
        <v>17</v>
      </c>
      <c r="L24" s="73" t="s">
        <v>18</v>
      </c>
      <c r="M24" s="73" t="s">
        <v>19</v>
      </c>
      <c r="N24" s="73" t="s">
        <v>20</v>
      </c>
      <c r="O24" s="73" t="s">
        <v>21</v>
      </c>
      <c r="P24" s="73" t="s">
        <v>22</v>
      </c>
      <c r="Q24" s="5"/>
      <c r="Z24" s="42"/>
    </row>
    <row r="25" spans="1:26" ht="24" customHeight="1">
      <c r="A25" s="112"/>
      <c r="B25" s="112"/>
      <c r="C25" s="112"/>
      <c r="D25" s="112"/>
      <c r="E25" s="34">
        <f>ROUND('計算用(太陽光)'!AD34,0)</f>
        <v>0</v>
      </c>
      <c r="F25" s="34">
        <f>ROUND('計算用(太陽光)'!AD35,0)</f>
        <v>0</v>
      </c>
      <c r="G25" s="34">
        <f>ROUND('計算用(太陽光)'!AD36,0)</f>
        <v>0</v>
      </c>
      <c r="H25" s="34">
        <f>ROUND('計算用(太陽光)'!AD37,0)</f>
        <v>0</v>
      </c>
      <c r="I25" s="34">
        <f>ROUND('計算用(太陽光)'!AD38,0)</f>
        <v>0</v>
      </c>
      <c r="J25" s="34">
        <f>ROUND('計算用(太陽光)'!AD39,0)</f>
        <v>0</v>
      </c>
      <c r="K25" s="34">
        <f>ROUND('計算用(太陽光)'!AD40,0)</f>
        <v>0</v>
      </c>
      <c r="L25" s="34">
        <f>ROUND('計算用(太陽光)'!AD41,0)</f>
        <v>0</v>
      </c>
      <c r="M25" s="34">
        <f>ROUND('計算用(太陽光)'!AD42,0)</f>
        <v>0</v>
      </c>
      <c r="N25" s="34">
        <f>ROUND('計算用(太陽光)'!AD43,0)</f>
        <v>0</v>
      </c>
      <c r="O25" s="34">
        <f>ROUND('計算用(太陽光)'!AD44,0)</f>
        <v>0</v>
      </c>
      <c r="P25" s="34">
        <f>ROUND('計算用(太陽光)'!AD45,0)</f>
        <v>0</v>
      </c>
      <c r="Q25" s="23" t="s">
        <v>23</v>
      </c>
      <c r="Z25" s="42"/>
    </row>
    <row r="26" spans="1:26" ht="24" customHeight="1">
      <c r="A26" s="112" t="s">
        <v>10</v>
      </c>
      <c r="B26" s="112"/>
      <c r="C26" s="112"/>
      <c r="D26" s="112"/>
      <c r="E26" s="131" t="e">
        <f>ROUND('計算用(太陽光)'!R81,0)</f>
        <v>#N/A</v>
      </c>
      <c r="F26" s="132"/>
      <c r="G26" s="132"/>
      <c r="H26" s="132"/>
      <c r="I26" s="132"/>
      <c r="J26" s="132"/>
      <c r="K26" s="132"/>
      <c r="L26" s="132"/>
      <c r="M26" s="132"/>
      <c r="N26" s="132"/>
      <c r="O26" s="132"/>
      <c r="P26" s="133"/>
      <c r="Q26" s="23" t="s">
        <v>23</v>
      </c>
    </row>
    <row r="27" spans="1:26">
      <c r="A27" s="1" t="s">
        <v>25</v>
      </c>
    </row>
    <row r="28" spans="1:26">
      <c r="A28" s="1" t="s">
        <v>133</v>
      </c>
      <c r="B28" s="35"/>
      <c r="C28" s="35"/>
      <c r="D28" s="35"/>
      <c r="E28" s="35"/>
    </row>
    <row r="29" spans="1:26">
      <c r="A29" s="35"/>
      <c r="B29" s="35" t="s">
        <v>71</v>
      </c>
      <c r="C29" s="35"/>
      <c r="D29" s="35"/>
      <c r="E29" s="35"/>
    </row>
    <row r="30" spans="1:26">
      <c r="A30" s="35"/>
      <c r="B30" s="35" t="s">
        <v>58</v>
      </c>
      <c r="C30" s="35"/>
      <c r="D30" s="35"/>
      <c r="E30" s="35"/>
    </row>
    <row r="31" spans="1:26">
      <c r="A31" s="35"/>
      <c r="B31" s="35" t="s">
        <v>59</v>
      </c>
      <c r="C31" s="35"/>
      <c r="D31" s="35"/>
      <c r="E31" s="35"/>
    </row>
    <row r="32" spans="1:26">
      <c r="A32" s="35"/>
      <c r="B32" s="35" t="s">
        <v>69</v>
      </c>
      <c r="C32" s="35"/>
      <c r="D32" s="35"/>
      <c r="E32" s="35"/>
    </row>
    <row r="33" spans="1:5">
      <c r="A33" s="35"/>
      <c r="B33" s="35" t="s">
        <v>60</v>
      </c>
      <c r="C33" s="35"/>
      <c r="D33" s="35"/>
      <c r="E33" s="35"/>
    </row>
    <row r="34" spans="1:5">
      <c r="A34" s="35"/>
      <c r="B34" s="35" t="s">
        <v>61</v>
      </c>
      <c r="C34" s="35"/>
      <c r="D34" s="35"/>
      <c r="E34" s="35"/>
    </row>
    <row r="35" spans="1:5">
      <c r="A35" s="35"/>
      <c r="B35" s="35" t="s">
        <v>125</v>
      </c>
      <c r="C35" s="35"/>
      <c r="D35" s="35"/>
      <c r="E35" s="35"/>
    </row>
    <row r="36" spans="1:5">
      <c r="A36" s="35"/>
      <c r="B36" s="35" t="s">
        <v>99</v>
      </c>
      <c r="C36" s="35"/>
      <c r="D36" s="35"/>
      <c r="E36" s="35"/>
    </row>
    <row r="37" spans="1:5">
      <c r="A37" s="35"/>
      <c r="B37" s="35" t="s">
        <v>75</v>
      </c>
      <c r="C37" s="35"/>
      <c r="D37" s="35"/>
      <c r="E37" s="35"/>
    </row>
    <row r="38" spans="1:5">
      <c r="A38" s="35"/>
      <c r="B38" s="35" t="s">
        <v>73</v>
      </c>
      <c r="C38" s="35"/>
      <c r="D38" s="35"/>
      <c r="E38" s="35"/>
    </row>
    <row r="39" spans="1:5">
      <c r="A39" s="35"/>
      <c r="B39" s="35"/>
      <c r="C39" s="35"/>
      <c r="D39" s="35"/>
      <c r="E39" s="35"/>
    </row>
    <row r="40" spans="1:5">
      <c r="A40" s="1" t="s">
        <v>134</v>
      </c>
      <c r="B40" s="35"/>
      <c r="C40" s="35"/>
      <c r="D40" s="35"/>
      <c r="E40" s="35"/>
    </row>
    <row r="41" spans="1:5">
      <c r="A41" s="35"/>
      <c r="B41" s="35" t="s">
        <v>100</v>
      </c>
      <c r="C41" s="35"/>
      <c r="D41" s="35"/>
      <c r="E41" s="35"/>
    </row>
    <row r="42" spans="1:5">
      <c r="A42" s="35"/>
      <c r="B42" s="35" t="s">
        <v>101</v>
      </c>
      <c r="C42" s="35"/>
      <c r="D42" s="35"/>
      <c r="E42" s="35"/>
    </row>
    <row r="43" spans="1:5">
      <c r="A43" s="35"/>
      <c r="B43" s="35" t="s">
        <v>102</v>
      </c>
      <c r="C43" s="35"/>
      <c r="D43" s="35"/>
      <c r="E43" s="35"/>
    </row>
    <row r="44" spans="1:5">
      <c r="A44" s="35"/>
      <c r="B44" s="35"/>
      <c r="C44" s="35"/>
      <c r="D44" s="35"/>
      <c r="E44" s="35"/>
    </row>
    <row r="45" spans="1:5">
      <c r="A45" s="35"/>
      <c r="B45" s="35"/>
      <c r="C45" s="35"/>
      <c r="D45" s="35"/>
      <c r="E45" s="35"/>
    </row>
  </sheetData>
  <sheetProtection algorithmName="SHA-512" hashValue="FeDu9fHvC2gHUJE5pGAR3RQsThtIs8uJlQOY8PXLUqk3FlarOkq8qlctWELpIUuoAKxhQve2gnFb6+JSjiSQ5A==" saltValue="4eEiuvC8HkgACUgHSM6RPQ==" spinCount="100000" sheet="1" objects="1" scenarios="1"/>
  <protectedRanges>
    <protectedRange algorithmName="SHA-512" hashValue="C6ovA3jIAoNYHBEwJrL19zaUBfrVWT6iTKZPyvI0Jwg24MCo5vJFjklf9lIosmgm7lFFAeHzc9n9EyEmVTKh6Q==" saltValue="o86OZ6Jv7CZz2qr7rAULhg==" spinCount="100000" sqref="E14:P15" name="範囲1"/>
  </protectedRanges>
  <dataConsolidate/>
  <mergeCells count="29">
    <mergeCell ref="A21:D21"/>
    <mergeCell ref="E21:P21"/>
    <mergeCell ref="A22:D23"/>
    <mergeCell ref="A24:D25"/>
    <mergeCell ref="A26:D26"/>
    <mergeCell ref="E26:P26"/>
    <mergeCell ref="A16:D16"/>
    <mergeCell ref="E16:P16"/>
    <mergeCell ref="A17:D18"/>
    <mergeCell ref="A19:D20"/>
    <mergeCell ref="A13:D13"/>
    <mergeCell ref="E13:P13"/>
    <mergeCell ref="A14:D14"/>
    <mergeCell ref="E14:P14"/>
    <mergeCell ref="A15:D15"/>
    <mergeCell ref="E15:P15"/>
    <mergeCell ref="A10:D10"/>
    <mergeCell ref="E10:P10"/>
    <mergeCell ref="A11:D11"/>
    <mergeCell ref="E11:P11"/>
    <mergeCell ref="A12:D12"/>
    <mergeCell ref="E12:P12"/>
    <mergeCell ref="A2:B2"/>
    <mergeCell ref="A4:Q4"/>
    <mergeCell ref="A6:Q6"/>
    <mergeCell ref="M8:Q8"/>
    <mergeCell ref="A9:D9"/>
    <mergeCell ref="E9:P9"/>
    <mergeCell ref="C2:D2"/>
  </mergeCells>
  <phoneticPr fontId="2"/>
  <conditionalFormatting sqref="E26:P26">
    <cfRule type="cellIs" dxfId="22" priority="6" operator="greaterThan">
      <formula>$E$21</formula>
    </cfRule>
  </conditionalFormatting>
  <conditionalFormatting sqref="E14:P14">
    <cfRule type="cellIs" dxfId="21" priority="4" operator="lessThan">
      <formula>1000</formula>
    </cfRule>
  </conditionalFormatting>
  <conditionalFormatting sqref="E15:P15">
    <cfRule type="cellIs" dxfId="20" priority="2" operator="greaterThan">
      <formula>$E$14</formula>
    </cfRule>
  </conditionalFormatting>
  <conditionalFormatting sqref="E23:P23">
    <cfRule type="cellIs" dxfId="19" priority="1" operator="greaterThan">
      <formula>$E$15</formula>
    </cfRule>
  </conditionalFormatting>
  <dataValidations count="4">
    <dataValidation type="whole" operator="lessThanOrEqual" showInputMessage="1" showErrorMessage="1" error="送電可能電力以下の整数値で入力してください" sqref="E23:P23" xr:uid="{40F27A10-E0F9-4F2A-A04B-7EDEC9728E06}">
      <formula1>$E$15</formula1>
    </dataValidation>
    <dataValidation type="whole" operator="lessThanOrEqual" showInputMessage="1" showErrorMessage="1" error="設備容量以下の整数値で入力してください" sqref="E15:P15" xr:uid="{C25A8042-10CC-46A4-98DE-43EF23423489}">
      <formula1>E14</formula1>
    </dataValidation>
    <dataValidation type="whole" allowBlank="1" showInputMessage="1" showErrorMessage="1" error="期待容量以下の整数値で入力してください" sqref="E26:P26" xr:uid="{E0BC86DE-A5B4-4F33-8A04-93AA64203C27}">
      <formula1>0</formula1>
      <formula2>E21</formula2>
    </dataValidation>
    <dataValidation type="whole" operator="greaterThanOrEqual" allowBlank="1" showInputMessage="1" showErrorMessage="1" error="1,000以上の整数値で入力してください" sqref="E14:P14" xr:uid="{1B8D16BB-2557-447D-B48A-987D94FC7EC1}">
      <formula1>1000</formula1>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2A609-87F6-401A-8648-A978B50E75EF}">
  <sheetPr>
    <pageSetUpPr fitToPage="1"/>
  </sheetPr>
  <dimension ref="A1:R43"/>
  <sheetViews>
    <sheetView zoomScale="70" zoomScaleNormal="70" workbookViewId="0"/>
  </sheetViews>
  <sheetFormatPr defaultColWidth="9" defaultRowHeight="15"/>
  <cols>
    <col min="1" max="4" width="5.6640625" style="1" customWidth="1"/>
    <col min="5" max="16" width="10.21875" style="1" bestFit="1" customWidth="1"/>
    <col min="17" max="20" width="5.6640625" style="1" customWidth="1"/>
    <col min="21" max="16384" width="9" style="1"/>
  </cols>
  <sheetData>
    <row r="1" spans="1:17" ht="16.2">
      <c r="A1" s="38" t="s">
        <v>65</v>
      </c>
      <c r="B1" s="38"/>
      <c r="C1" s="38"/>
      <c r="D1" s="38"/>
      <c r="E1" s="38"/>
      <c r="F1" s="39" t="s">
        <v>67</v>
      </c>
      <c r="G1" s="39"/>
      <c r="H1" s="39"/>
      <c r="I1" s="40" t="s">
        <v>66</v>
      </c>
    </row>
    <row r="2" spans="1:17" ht="16.2">
      <c r="A2" s="107" t="s">
        <v>0</v>
      </c>
      <c r="B2" s="108"/>
      <c r="C2" s="116" t="s">
        <v>135</v>
      </c>
      <c r="D2" s="117"/>
      <c r="E2" s="7"/>
      <c r="F2" s="7"/>
      <c r="G2" s="7"/>
      <c r="H2" s="7"/>
      <c r="I2" s="7"/>
      <c r="J2" s="7"/>
      <c r="K2" s="7"/>
      <c r="L2" s="7"/>
      <c r="M2" s="7"/>
      <c r="N2" s="7"/>
      <c r="O2" s="7"/>
      <c r="P2" s="7"/>
      <c r="Q2" s="7"/>
    </row>
    <row r="3" spans="1:17" ht="16.2">
      <c r="A3" s="27"/>
      <c r="B3" s="27"/>
      <c r="C3" s="7"/>
      <c r="D3" s="7"/>
      <c r="E3" s="7"/>
      <c r="F3" s="7"/>
      <c r="G3" s="7"/>
      <c r="H3" s="7"/>
      <c r="I3" s="7"/>
      <c r="J3" s="7"/>
      <c r="K3" s="7"/>
      <c r="L3" s="7"/>
      <c r="M3" s="7"/>
      <c r="N3" s="7"/>
      <c r="O3" s="7"/>
      <c r="P3" s="7"/>
      <c r="Q3" s="7"/>
    </row>
    <row r="4" spans="1:17" ht="16.2">
      <c r="A4" s="109" t="s">
        <v>132</v>
      </c>
      <c r="B4" s="109"/>
      <c r="C4" s="109"/>
      <c r="D4" s="109"/>
      <c r="E4" s="109"/>
      <c r="F4" s="109"/>
      <c r="G4" s="109"/>
      <c r="H4" s="109"/>
      <c r="I4" s="109"/>
      <c r="J4" s="109"/>
      <c r="K4" s="109"/>
      <c r="L4" s="109"/>
      <c r="M4" s="109"/>
      <c r="N4" s="109"/>
      <c r="O4" s="109"/>
      <c r="P4" s="109"/>
      <c r="Q4" s="109"/>
    </row>
    <row r="5" spans="1:17" ht="16.2">
      <c r="A5" s="7"/>
      <c r="B5" s="7"/>
      <c r="C5" s="7"/>
      <c r="D5" s="7"/>
      <c r="E5" s="7"/>
      <c r="F5" s="7"/>
      <c r="G5" s="7"/>
      <c r="H5" s="7"/>
      <c r="I5" s="7"/>
      <c r="J5" s="7"/>
      <c r="K5" s="7"/>
      <c r="L5" s="7"/>
      <c r="M5" s="7"/>
      <c r="N5" s="7"/>
      <c r="O5" s="7"/>
      <c r="P5" s="7"/>
      <c r="Q5" s="7"/>
    </row>
    <row r="6" spans="1:17" ht="16.2">
      <c r="A6" s="110" t="s">
        <v>50</v>
      </c>
      <c r="B6" s="110"/>
      <c r="C6" s="110"/>
      <c r="D6" s="110"/>
      <c r="E6" s="110"/>
      <c r="F6" s="110"/>
      <c r="G6" s="110"/>
      <c r="H6" s="110"/>
      <c r="I6" s="110"/>
      <c r="J6" s="110"/>
      <c r="K6" s="110"/>
      <c r="L6" s="110"/>
      <c r="M6" s="110"/>
      <c r="N6" s="110"/>
      <c r="O6" s="110"/>
      <c r="P6" s="110"/>
      <c r="Q6" s="110"/>
    </row>
    <row r="7" spans="1:17" ht="16.2">
      <c r="C7" s="7"/>
      <c r="D7" s="7"/>
      <c r="E7" s="7"/>
      <c r="F7" s="7"/>
      <c r="G7" s="7"/>
      <c r="H7" s="7"/>
      <c r="I7" s="7"/>
      <c r="J7" s="7"/>
      <c r="K7" s="7"/>
      <c r="L7" s="7"/>
      <c r="M7" s="7"/>
      <c r="N7" s="7"/>
      <c r="O7" s="7"/>
      <c r="P7" s="7"/>
      <c r="Q7" s="7"/>
    </row>
    <row r="8" spans="1:17" ht="16.2">
      <c r="A8" s="28"/>
      <c r="B8" s="28"/>
      <c r="C8" s="28"/>
      <c r="D8" s="28"/>
      <c r="E8" s="28"/>
      <c r="F8" s="28"/>
      <c r="G8" s="28"/>
      <c r="H8" s="28"/>
      <c r="I8" s="28"/>
      <c r="J8" s="28"/>
      <c r="K8" s="28"/>
      <c r="L8" s="28"/>
      <c r="M8" s="139" t="str">
        <f>合計!M11</f>
        <v>&lt;会社名&gt;</v>
      </c>
      <c r="N8" s="139"/>
      <c r="O8" s="139"/>
      <c r="P8" s="139"/>
      <c r="Q8" s="139"/>
    </row>
    <row r="9" spans="1:17" ht="24" customHeight="1">
      <c r="A9" s="112" t="s">
        <v>1</v>
      </c>
      <c r="B9" s="112"/>
      <c r="C9" s="112"/>
      <c r="D9" s="112"/>
      <c r="E9" s="113" t="s">
        <v>24</v>
      </c>
      <c r="F9" s="114"/>
      <c r="G9" s="114"/>
      <c r="H9" s="114"/>
      <c r="I9" s="114"/>
      <c r="J9" s="114"/>
      <c r="K9" s="114"/>
      <c r="L9" s="114"/>
      <c r="M9" s="114"/>
      <c r="N9" s="114"/>
      <c r="O9" s="114"/>
      <c r="P9" s="115"/>
      <c r="Q9" s="73" t="s">
        <v>2</v>
      </c>
    </row>
    <row r="10" spans="1:17" ht="24" customHeight="1">
      <c r="A10" s="112" t="s">
        <v>3</v>
      </c>
      <c r="B10" s="112"/>
      <c r="C10" s="112"/>
      <c r="D10" s="112"/>
      <c r="E10" s="140">
        <f>合計!E13</f>
        <v>0</v>
      </c>
      <c r="F10" s="141"/>
      <c r="G10" s="141"/>
      <c r="H10" s="141"/>
      <c r="I10" s="141"/>
      <c r="J10" s="141"/>
      <c r="K10" s="141"/>
      <c r="L10" s="141"/>
      <c r="M10" s="141"/>
      <c r="N10" s="141"/>
      <c r="O10" s="141"/>
      <c r="P10" s="142"/>
      <c r="Q10" s="5"/>
    </row>
    <row r="11" spans="1:17" ht="30" customHeight="1">
      <c r="A11" s="121" t="s">
        <v>4</v>
      </c>
      <c r="B11" s="121"/>
      <c r="C11" s="121"/>
      <c r="D11" s="121"/>
      <c r="E11" s="125">
        <f>合計!E14</f>
        <v>0</v>
      </c>
      <c r="F11" s="126"/>
      <c r="G11" s="126"/>
      <c r="H11" s="126"/>
      <c r="I11" s="126"/>
      <c r="J11" s="126"/>
      <c r="K11" s="126"/>
      <c r="L11" s="126"/>
      <c r="M11" s="126"/>
      <c r="N11" s="126"/>
      <c r="O11" s="126"/>
      <c r="P11" s="127"/>
      <c r="Q11" s="5"/>
    </row>
    <row r="12" spans="1:17" ht="24" customHeight="1">
      <c r="A12" s="112" t="s">
        <v>5</v>
      </c>
      <c r="B12" s="112"/>
      <c r="C12" s="112"/>
      <c r="D12" s="112"/>
      <c r="E12" s="125" t="s">
        <v>48</v>
      </c>
      <c r="F12" s="126"/>
      <c r="G12" s="126"/>
      <c r="H12" s="126"/>
      <c r="I12" s="126"/>
      <c r="J12" s="126"/>
      <c r="K12" s="126"/>
      <c r="L12" s="126"/>
      <c r="M12" s="126"/>
      <c r="N12" s="126"/>
      <c r="O12" s="126"/>
      <c r="P12" s="127"/>
      <c r="Q12" s="5"/>
    </row>
    <row r="13" spans="1:17" ht="24" customHeight="1">
      <c r="A13" s="112" t="s">
        <v>6</v>
      </c>
      <c r="B13" s="112"/>
      <c r="C13" s="112"/>
      <c r="D13" s="112"/>
      <c r="E13" s="125">
        <f>合計!E16</f>
        <v>0</v>
      </c>
      <c r="F13" s="126"/>
      <c r="G13" s="126"/>
      <c r="H13" s="126"/>
      <c r="I13" s="126"/>
      <c r="J13" s="126"/>
      <c r="K13" s="126"/>
      <c r="L13" s="126"/>
      <c r="M13" s="126"/>
      <c r="N13" s="126"/>
      <c r="O13" s="126"/>
      <c r="P13" s="127"/>
      <c r="Q13" s="5"/>
    </row>
    <row r="14" spans="1:17" ht="24" customHeight="1">
      <c r="A14" s="112" t="s">
        <v>7</v>
      </c>
      <c r="B14" s="112"/>
      <c r="C14" s="112"/>
      <c r="D14" s="112"/>
      <c r="E14" s="143"/>
      <c r="F14" s="144"/>
      <c r="G14" s="144"/>
      <c r="H14" s="144"/>
      <c r="I14" s="144"/>
      <c r="J14" s="144"/>
      <c r="K14" s="144"/>
      <c r="L14" s="144"/>
      <c r="M14" s="144"/>
      <c r="N14" s="144"/>
      <c r="O14" s="144"/>
      <c r="P14" s="145"/>
      <c r="Q14" s="23" t="s">
        <v>23</v>
      </c>
    </row>
    <row r="15" spans="1:17" ht="24" customHeight="1">
      <c r="A15" s="149" t="s">
        <v>40</v>
      </c>
      <c r="B15" s="150"/>
      <c r="C15" s="150"/>
      <c r="D15" s="151"/>
      <c r="E15" s="143"/>
      <c r="F15" s="144"/>
      <c r="G15" s="144"/>
      <c r="H15" s="144"/>
      <c r="I15" s="144"/>
      <c r="J15" s="144"/>
      <c r="K15" s="144"/>
      <c r="L15" s="144"/>
      <c r="M15" s="144"/>
      <c r="N15" s="144"/>
      <c r="O15" s="144"/>
      <c r="P15" s="145"/>
      <c r="Q15" s="74" t="s">
        <v>23</v>
      </c>
    </row>
    <row r="16" spans="1:17" ht="24" customHeight="1">
      <c r="A16" s="112" t="s">
        <v>81</v>
      </c>
      <c r="B16" s="112"/>
      <c r="C16" s="112"/>
      <c r="D16" s="112"/>
      <c r="E16" s="146" t="e">
        <f>'計算用(風力)'!B83</f>
        <v>#N/A</v>
      </c>
      <c r="F16" s="147"/>
      <c r="G16" s="147"/>
      <c r="H16" s="147"/>
      <c r="I16" s="147"/>
      <c r="J16" s="147"/>
      <c r="K16" s="147"/>
      <c r="L16" s="147"/>
      <c r="M16" s="147"/>
      <c r="N16" s="147"/>
      <c r="O16" s="147"/>
      <c r="P16" s="148"/>
      <c r="Q16" s="23" t="s">
        <v>82</v>
      </c>
    </row>
    <row r="17" spans="1:18" ht="24" customHeight="1">
      <c r="A17" s="112" t="s">
        <v>80</v>
      </c>
      <c r="B17" s="112"/>
      <c r="C17" s="112"/>
      <c r="D17" s="112"/>
      <c r="E17" s="73" t="s">
        <v>11</v>
      </c>
      <c r="F17" s="73" t="s">
        <v>12</v>
      </c>
      <c r="G17" s="73" t="s">
        <v>13</v>
      </c>
      <c r="H17" s="73" t="s">
        <v>14</v>
      </c>
      <c r="I17" s="73" t="s">
        <v>15</v>
      </c>
      <c r="J17" s="73" t="s">
        <v>16</v>
      </c>
      <c r="K17" s="73" t="s">
        <v>17</v>
      </c>
      <c r="L17" s="73" t="s">
        <v>18</v>
      </c>
      <c r="M17" s="73" t="s">
        <v>19</v>
      </c>
      <c r="N17" s="73" t="s">
        <v>20</v>
      </c>
      <c r="O17" s="73" t="s">
        <v>21</v>
      </c>
      <c r="P17" s="73" t="s">
        <v>22</v>
      </c>
      <c r="Q17" s="5"/>
    </row>
    <row r="18" spans="1:18" ht="24" customHeight="1">
      <c r="A18" s="112"/>
      <c r="B18" s="112"/>
      <c r="C18" s="112"/>
      <c r="D18" s="112"/>
      <c r="E18" s="44" t="e">
        <f>'計算用(風力)'!N20</f>
        <v>#N/A</v>
      </c>
      <c r="F18" s="44" t="e">
        <f>'計算用(風力)'!N21</f>
        <v>#N/A</v>
      </c>
      <c r="G18" s="44" t="e">
        <f>'計算用(風力)'!N22</f>
        <v>#N/A</v>
      </c>
      <c r="H18" s="44" t="e">
        <f>'計算用(風力)'!N23</f>
        <v>#N/A</v>
      </c>
      <c r="I18" s="44" t="e">
        <f>'計算用(風力)'!N24</f>
        <v>#N/A</v>
      </c>
      <c r="J18" s="44" t="e">
        <f>'計算用(風力)'!N25</f>
        <v>#N/A</v>
      </c>
      <c r="K18" s="44" t="e">
        <f>'計算用(風力)'!N26</f>
        <v>#N/A</v>
      </c>
      <c r="L18" s="44" t="e">
        <f>'計算用(風力)'!N27</f>
        <v>#N/A</v>
      </c>
      <c r="M18" s="44" t="e">
        <f>'計算用(風力)'!N28</f>
        <v>#N/A</v>
      </c>
      <c r="N18" s="44" t="e">
        <f>'計算用(風力)'!N29</f>
        <v>#N/A</v>
      </c>
      <c r="O18" s="44" t="e">
        <f>'計算用(風力)'!N30</f>
        <v>#N/A</v>
      </c>
      <c r="P18" s="44" t="e">
        <f>'計算用(風力)'!N31</f>
        <v>#N/A</v>
      </c>
      <c r="Q18" s="23" t="s">
        <v>82</v>
      </c>
    </row>
    <row r="19" spans="1:18" ht="24" customHeight="1">
      <c r="A19" s="112" t="s">
        <v>8</v>
      </c>
      <c r="B19" s="112"/>
      <c r="C19" s="112"/>
      <c r="D19" s="112"/>
      <c r="E19" s="73" t="s">
        <v>11</v>
      </c>
      <c r="F19" s="73" t="s">
        <v>12</v>
      </c>
      <c r="G19" s="73" t="s">
        <v>13</v>
      </c>
      <c r="H19" s="73" t="s">
        <v>14</v>
      </c>
      <c r="I19" s="73" t="s">
        <v>15</v>
      </c>
      <c r="J19" s="73" t="s">
        <v>16</v>
      </c>
      <c r="K19" s="73" t="s">
        <v>17</v>
      </c>
      <c r="L19" s="73" t="s">
        <v>18</v>
      </c>
      <c r="M19" s="73" t="s">
        <v>19</v>
      </c>
      <c r="N19" s="73" t="s">
        <v>20</v>
      </c>
      <c r="O19" s="73" t="s">
        <v>21</v>
      </c>
      <c r="P19" s="73" t="s">
        <v>22</v>
      </c>
      <c r="Q19" s="5"/>
    </row>
    <row r="20" spans="1:18" ht="24" customHeight="1">
      <c r="A20" s="112"/>
      <c r="B20" s="112"/>
      <c r="C20" s="112"/>
      <c r="D20" s="112"/>
      <c r="E20" s="34">
        <f>'計算用(風力)'!N34</f>
        <v>0</v>
      </c>
      <c r="F20" s="34">
        <f>'計算用(風力)'!N35</f>
        <v>0</v>
      </c>
      <c r="G20" s="34">
        <f>'計算用(風力)'!N36</f>
        <v>0</v>
      </c>
      <c r="H20" s="34">
        <f>'計算用(風力)'!N37</f>
        <v>0</v>
      </c>
      <c r="I20" s="34">
        <f>'計算用(風力)'!N38</f>
        <v>0</v>
      </c>
      <c r="J20" s="34">
        <f>'計算用(風力)'!N39</f>
        <v>0</v>
      </c>
      <c r="K20" s="34">
        <f>'計算用(風力)'!N40</f>
        <v>0</v>
      </c>
      <c r="L20" s="34">
        <f>'計算用(風力)'!N41</f>
        <v>0</v>
      </c>
      <c r="M20" s="34">
        <f>'計算用(風力)'!N42</f>
        <v>0</v>
      </c>
      <c r="N20" s="34">
        <f>'計算用(風力)'!N43</f>
        <v>0</v>
      </c>
      <c r="O20" s="34">
        <f>'計算用(風力)'!N44</f>
        <v>0</v>
      </c>
      <c r="P20" s="34">
        <f>'計算用(風力)'!N45</f>
        <v>0</v>
      </c>
      <c r="Q20" s="23" t="s">
        <v>23</v>
      </c>
    </row>
    <row r="21" spans="1:18" ht="24" customHeight="1">
      <c r="A21" s="112" t="s">
        <v>9</v>
      </c>
      <c r="B21" s="112"/>
      <c r="C21" s="112"/>
      <c r="D21" s="112"/>
      <c r="E21" s="134" t="e">
        <f>ROUND('計算用(風力)'!B81,0)</f>
        <v>#N/A</v>
      </c>
      <c r="F21" s="135"/>
      <c r="G21" s="135"/>
      <c r="H21" s="135"/>
      <c r="I21" s="135"/>
      <c r="J21" s="135"/>
      <c r="K21" s="135"/>
      <c r="L21" s="135"/>
      <c r="M21" s="135"/>
      <c r="N21" s="135"/>
      <c r="O21" s="135"/>
      <c r="P21" s="136"/>
      <c r="Q21" s="23" t="s">
        <v>23</v>
      </c>
    </row>
    <row r="22" spans="1:18" ht="24" customHeight="1">
      <c r="A22" s="137" t="s">
        <v>120</v>
      </c>
      <c r="B22" s="138"/>
      <c r="C22" s="138"/>
      <c r="D22" s="138"/>
      <c r="E22" s="73" t="s">
        <v>11</v>
      </c>
      <c r="F22" s="73" t="s">
        <v>12</v>
      </c>
      <c r="G22" s="73" t="s">
        <v>13</v>
      </c>
      <c r="H22" s="73" t="s">
        <v>14</v>
      </c>
      <c r="I22" s="73" t="s">
        <v>15</v>
      </c>
      <c r="J22" s="73" t="s">
        <v>16</v>
      </c>
      <c r="K22" s="73" t="s">
        <v>17</v>
      </c>
      <c r="L22" s="73" t="s">
        <v>18</v>
      </c>
      <c r="M22" s="73" t="s">
        <v>19</v>
      </c>
      <c r="N22" s="73" t="s">
        <v>20</v>
      </c>
      <c r="O22" s="73" t="s">
        <v>21</v>
      </c>
      <c r="P22" s="73" t="s">
        <v>22</v>
      </c>
      <c r="Q22" s="5"/>
    </row>
    <row r="23" spans="1:18" ht="24" customHeight="1">
      <c r="A23" s="138"/>
      <c r="B23" s="138"/>
      <c r="C23" s="138"/>
      <c r="D23" s="138"/>
      <c r="E23" s="78"/>
      <c r="F23" s="78"/>
      <c r="G23" s="78"/>
      <c r="H23" s="78"/>
      <c r="I23" s="78"/>
      <c r="J23" s="78"/>
      <c r="K23" s="78"/>
      <c r="L23" s="78"/>
      <c r="M23" s="78"/>
      <c r="N23" s="78"/>
      <c r="O23" s="78"/>
      <c r="P23" s="78"/>
      <c r="Q23" s="74" t="s">
        <v>23</v>
      </c>
      <c r="R23" s="106" t="str">
        <f>IF(OR(E23&gt;E15,F23&gt;E15,G23&gt;E15,H23&gt;E15,I23&gt;E15,J23&gt;E15,K23&gt;E15,L23&gt;E15,M23&gt;E15,N23&gt;E15,O23&gt;E15,P23&gt;E15),"※「提供できる各月の送電可能電力」が「送電可能電力」を超過している月があります。入力値を修正してください。","")</f>
        <v/>
      </c>
    </row>
    <row r="24" spans="1:18" ht="24" customHeight="1">
      <c r="A24" s="121" t="s">
        <v>83</v>
      </c>
      <c r="B24" s="112"/>
      <c r="C24" s="112"/>
      <c r="D24" s="112"/>
      <c r="E24" s="73" t="s">
        <v>11</v>
      </c>
      <c r="F24" s="73" t="s">
        <v>12</v>
      </c>
      <c r="G24" s="73" t="s">
        <v>13</v>
      </c>
      <c r="H24" s="73" t="s">
        <v>14</v>
      </c>
      <c r="I24" s="73" t="s">
        <v>15</v>
      </c>
      <c r="J24" s="73" t="s">
        <v>16</v>
      </c>
      <c r="K24" s="73" t="s">
        <v>17</v>
      </c>
      <c r="L24" s="73" t="s">
        <v>18</v>
      </c>
      <c r="M24" s="73" t="s">
        <v>19</v>
      </c>
      <c r="N24" s="73" t="s">
        <v>20</v>
      </c>
      <c r="O24" s="73" t="s">
        <v>21</v>
      </c>
      <c r="P24" s="73" t="s">
        <v>22</v>
      </c>
      <c r="Q24" s="5"/>
    </row>
    <row r="25" spans="1:18" ht="24" customHeight="1">
      <c r="A25" s="112"/>
      <c r="B25" s="112"/>
      <c r="C25" s="112"/>
      <c r="D25" s="112"/>
      <c r="E25" s="34">
        <f>ROUND('計算用(風力)'!AD34,0)</f>
        <v>0</v>
      </c>
      <c r="F25" s="34">
        <f>ROUND('計算用(風力)'!AD35,0)</f>
        <v>0</v>
      </c>
      <c r="G25" s="34">
        <f>ROUND('計算用(風力)'!AD36,0)</f>
        <v>0</v>
      </c>
      <c r="H25" s="34">
        <f>ROUND('計算用(風力)'!AD37,0)</f>
        <v>0</v>
      </c>
      <c r="I25" s="34">
        <f>ROUND('計算用(風力)'!AD38,0)</f>
        <v>0</v>
      </c>
      <c r="J25" s="34">
        <f>ROUND('計算用(風力)'!AD39,0)</f>
        <v>0</v>
      </c>
      <c r="K25" s="34">
        <f>ROUND('計算用(風力)'!AD40,0)</f>
        <v>0</v>
      </c>
      <c r="L25" s="34">
        <f>ROUND('計算用(風力)'!AD41,0)</f>
        <v>0</v>
      </c>
      <c r="M25" s="34">
        <f>ROUND('計算用(風力)'!AD42,0)</f>
        <v>0</v>
      </c>
      <c r="N25" s="34">
        <f>ROUND('計算用(風力)'!AD43,0)</f>
        <v>0</v>
      </c>
      <c r="O25" s="34">
        <f>ROUND('計算用(風力)'!AD44,0)</f>
        <v>0</v>
      </c>
      <c r="P25" s="34">
        <f>ROUND('計算用(風力)'!AD45,0)</f>
        <v>0</v>
      </c>
      <c r="Q25" s="23" t="s">
        <v>23</v>
      </c>
    </row>
    <row r="26" spans="1:18" ht="24" customHeight="1">
      <c r="A26" s="112" t="s">
        <v>10</v>
      </c>
      <c r="B26" s="112"/>
      <c r="C26" s="112"/>
      <c r="D26" s="112"/>
      <c r="E26" s="131" t="e">
        <f>ROUND('計算用(風力)'!R81,0)</f>
        <v>#N/A</v>
      </c>
      <c r="F26" s="132"/>
      <c r="G26" s="132"/>
      <c r="H26" s="132"/>
      <c r="I26" s="132"/>
      <c r="J26" s="132"/>
      <c r="K26" s="132"/>
      <c r="L26" s="132"/>
      <c r="M26" s="132"/>
      <c r="N26" s="132"/>
      <c r="O26" s="132"/>
      <c r="P26" s="133"/>
      <c r="Q26" s="23" t="s">
        <v>23</v>
      </c>
    </row>
    <row r="27" spans="1:18">
      <c r="A27" s="1" t="s">
        <v>25</v>
      </c>
    </row>
    <row r="28" spans="1:18">
      <c r="A28" s="1" t="s">
        <v>133</v>
      </c>
      <c r="B28" s="35"/>
      <c r="C28" s="35"/>
      <c r="D28" s="35"/>
    </row>
    <row r="29" spans="1:18">
      <c r="A29" s="35"/>
      <c r="B29" s="35" t="s">
        <v>71</v>
      </c>
      <c r="C29" s="35"/>
      <c r="D29" s="35"/>
    </row>
    <row r="30" spans="1:18">
      <c r="A30" s="35"/>
      <c r="B30" s="35" t="s">
        <v>58</v>
      </c>
      <c r="C30" s="35"/>
      <c r="D30" s="35"/>
    </row>
    <row r="31" spans="1:18">
      <c r="A31" s="35"/>
      <c r="B31" s="35" t="s">
        <v>59</v>
      </c>
      <c r="C31" s="35"/>
      <c r="D31" s="35"/>
    </row>
    <row r="32" spans="1:18">
      <c r="A32" s="35"/>
      <c r="B32" s="35" t="s">
        <v>70</v>
      </c>
      <c r="C32" s="35"/>
      <c r="D32" s="35"/>
    </row>
    <row r="33" spans="1:4">
      <c r="A33" s="35"/>
      <c r="B33" s="35" t="s">
        <v>60</v>
      </c>
      <c r="C33" s="35"/>
      <c r="D33" s="35"/>
    </row>
    <row r="34" spans="1:4">
      <c r="A34" s="35"/>
      <c r="B34" s="35" t="s">
        <v>61</v>
      </c>
      <c r="C34" s="35"/>
      <c r="D34" s="35"/>
    </row>
    <row r="35" spans="1:4">
      <c r="A35" s="35"/>
      <c r="B35" s="35" t="s">
        <v>125</v>
      </c>
      <c r="C35" s="35"/>
      <c r="D35" s="35"/>
    </row>
    <row r="36" spans="1:4">
      <c r="A36" s="35"/>
      <c r="B36" s="35" t="s">
        <v>99</v>
      </c>
      <c r="C36" s="35"/>
      <c r="D36" s="35"/>
    </row>
    <row r="37" spans="1:4">
      <c r="A37" s="35"/>
      <c r="B37" s="35" t="s">
        <v>75</v>
      </c>
      <c r="C37" s="35"/>
      <c r="D37" s="35"/>
    </row>
    <row r="38" spans="1:4">
      <c r="A38" s="35"/>
      <c r="B38" s="35" t="s">
        <v>73</v>
      </c>
      <c r="C38" s="35"/>
      <c r="D38" s="35"/>
    </row>
    <row r="39" spans="1:4">
      <c r="A39" s="35"/>
      <c r="B39" s="35"/>
      <c r="C39" s="35"/>
      <c r="D39" s="35"/>
    </row>
    <row r="40" spans="1:4">
      <c r="A40" s="1" t="s">
        <v>134</v>
      </c>
      <c r="B40" s="35"/>
      <c r="C40" s="35"/>
      <c r="D40" s="35"/>
    </row>
    <row r="41" spans="1:4">
      <c r="A41" s="35"/>
      <c r="B41" s="35" t="s">
        <v>100</v>
      </c>
      <c r="C41" s="35"/>
      <c r="D41" s="35"/>
    </row>
    <row r="42" spans="1:4">
      <c r="A42" s="35"/>
      <c r="B42" s="35" t="s">
        <v>101</v>
      </c>
      <c r="C42" s="35"/>
      <c r="D42" s="35"/>
    </row>
    <row r="43" spans="1:4">
      <c r="B43" s="1" t="s">
        <v>102</v>
      </c>
    </row>
  </sheetData>
  <sheetProtection algorithmName="SHA-512" hashValue="jAR/yu4TWtGjAVKm8HOKMmzYvRmDbMwXC6t3tPdE1w0Y0kxlfVfY0SQc3po+Wy7rCVoqwtNoYWf9zhnCHM542A==" saltValue="5LLvjM5Dy1G2aZ89LE/b4w==" spinCount="100000" sheet="1" objects="1" scenarios="1"/>
  <protectedRanges>
    <protectedRange algorithmName="SHA-512" hashValue="By/awPQgRBl1pLdL+I4e0Rs7Xk7gX9d+QBwLESbw24JUtI87CxFAyKlwpBjeTRir2/BXgeEh0R2YdZV7fnE8+A==" saltValue="XQaNMaOcen9TQSmpy6pbGQ==" spinCount="100000" sqref="E23:P23" name="範囲2"/>
    <protectedRange algorithmName="SHA-512" hashValue="bCi3Bg3O+KcJqCPtJwdIc07QprtOjKkgLEx9uDYJ0J2DTegzivtYRHw8bWYAp/0sshfwY9OshhlJmOsRPD3T5g==" saltValue="UrXhlafkgO3Ts3Sfdr9uZA==" spinCount="100000" sqref="E14:P15" name="範囲1"/>
  </protectedRanges>
  <dataConsolidate/>
  <mergeCells count="29">
    <mergeCell ref="A21:D21"/>
    <mergeCell ref="E21:P21"/>
    <mergeCell ref="A22:D23"/>
    <mergeCell ref="A24:D25"/>
    <mergeCell ref="A26:D26"/>
    <mergeCell ref="E26:P26"/>
    <mergeCell ref="A16:D16"/>
    <mergeCell ref="E16:P16"/>
    <mergeCell ref="A17:D18"/>
    <mergeCell ref="A19:D20"/>
    <mergeCell ref="A13:D13"/>
    <mergeCell ref="E13:P13"/>
    <mergeCell ref="A14:D14"/>
    <mergeCell ref="E14:P14"/>
    <mergeCell ref="A15:D15"/>
    <mergeCell ref="E15:P15"/>
    <mergeCell ref="A10:D10"/>
    <mergeCell ref="E10:P10"/>
    <mergeCell ref="A11:D11"/>
    <mergeCell ref="E11:P11"/>
    <mergeCell ref="A12:D12"/>
    <mergeCell ref="E12:P12"/>
    <mergeCell ref="A2:B2"/>
    <mergeCell ref="A4:Q4"/>
    <mergeCell ref="A6:Q6"/>
    <mergeCell ref="M8:Q8"/>
    <mergeCell ref="A9:D9"/>
    <mergeCell ref="E9:P9"/>
    <mergeCell ref="C2:D2"/>
  </mergeCells>
  <phoneticPr fontId="2"/>
  <conditionalFormatting sqref="E26:P26">
    <cfRule type="cellIs" dxfId="18" priority="6" operator="greaterThan">
      <formula>$E$21</formula>
    </cfRule>
  </conditionalFormatting>
  <conditionalFormatting sqref="E14:P14">
    <cfRule type="cellIs" dxfId="17" priority="5" operator="lessThan">
      <formula>1000</formula>
    </cfRule>
  </conditionalFormatting>
  <conditionalFormatting sqref="E15:P15">
    <cfRule type="cellIs" dxfId="16" priority="2" operator="greaterThan">
      <formula>$E$14</formula>
    </cfRule>
  </conditionalFormatting>
  <conditionalFormatting sqref="E23:P23">
    <cfRule type="cellIs" dxfId="15" priority="1" operator="greaterThan">
      <formula>$E$15</formula>
    </cfRule>
  </conditionalFormatting>
  <dataValidations count="4">
    <dataValidation type="whole" operator="lessThanOrEqual" showInputMessage="1" showErrorMessage="1" error="送電可能電力以下の整数値で入力してください" sqref="E23:P23" xr:uid="{CE5DF4E4-4C14-43ED-9A01-03888971266C}">
      <formula1>$E$15</formula1>
    </dataValidation>
    <dataValidation type="whole" operator="lessThanOrEqual" showInputMessage="1" showErrorMessage="1" error="設備容量以下の整数値で入力してください" sqref="E15:P15" xr:uid="{6C6210D8-7DEB-4EB8-B6FA-D7595AFC67B1}">
      <formula1>E14</formula1>
    </dataValidation>
    <dataValidation type="whole" allowBlank="1" showInputMessage="1" showErrorMessage="1" error="期待容量以下の整数値で入力してください" sqref="E26:P26" xr:uid="{19D3DB51-43D9-426A-B382-DBAAF43F06ED}">
      <formula1>0</formula1>
      <formula2>E21</formula2>
    </dataValidation>
    <dataValidation type="whole" operator="greaterThanOrEqual" allowBlank="1" showInputMessage="1" showErrorMessage="1" error="1,000以上の整数値で入力してください" sqref="E14:P14" xr:uid="{01CF1358-BBCF-452A-99DF-19C9B2832E7F}">
      <formula1>1000</formula1>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BF09D-8C41-42B4-98C9-2A3AEC4F79DF}">
  <sheetPr>
    <pageSetUpPr fitToPage="1"/>
  </sheetPr>
  <dimension ref="A1:R44"/>
  <sheetViews>
    <sheetView zoomScale="70" zoomScaleNormal="70" workbookViewId="0"/>
  </sheetViews>
  <sheetFormatPr defaultColWidth="9" defaultRowHeight="15"/>
  <cols>
    <col min="1" max="4" width="5.6640625" style="1" customWidth="1"/>
    <col min="5" max="16" width="10.21875" style="1" bestFit="1" customWidth="1"/>
    <col min="17" max="20" width="5.6640625" style="1" customWidth="1"/>
    <col min="21" max="16384" width="9" style="1"/>
  </cols>
  <sheetData>
    <row r="1" spans="1:17" ht="16.2">
      <c r="A1" s="38" t="s">
        <v>65</v>
      </c>
      <c r="B1" s="38"/>
      <c r="C1" s="38"/>
      <c r="D1" s="38"/>
      <c r="E1" s="38"/>
      <c r="F1" s="39" t="s">
        <v>67</v>
      </c>
      <c r="G1" s="39"/>
      <c r="H1" s="39"/>
      <c r="I1" s="40" t="s">
        <v>66</v>
      </c>
    </row>
    <row r="2" spans="1:17" ht="16.2">
      <c r="A2" s="107" t="s">
        <v>0</v>
      </c>
      <c r="B2" s="108"/>
      <c r="C2" s="116" t="s">
        <v>135</v>
      </c>
      <c r="D2" s="117"/>
      <c r="E2" s="7"/>
      <c r="F2" s="7"/>
      <c r="G2" s="7"/>
      <c r="H2" s="7"/>
      <c r="I2" s="7"/>
      <c r="J2" s="7"/>
      <c r="K2" s="7"/>
      <c r="L2" s="7"/>
      <c r="M2" s="7"/>
      <c r="N2" s="7"/>
      <c r="O2" s="7"/>
      <c r="P2" s="7"/>
      <c r="Q2" s="7"/>
    </row>
    <row r="3" spans="1:17" ht="16.2">
      <c r="A3" s="27"/>
      <c r="B3" s="27"/>
      <c r="C3" s="7"/>
      <c r="D3" s="7"/>
      <c r="E3" s="7"/>
      <c r="F3" s="7"/>
      <c r="G3" s="7"/>
      <c r="H3" s="7"/>
      <c r="I3" s="7"/>
      <c r="J3" s="7"/>
      <c r="K3" s="7"/>
      <c r="L3" s="7"/>
      <c r="M3" s="7"/>
      <c r="N3" s="7"/>
      <c r="O3" s="7"/>
      <c r="P3" s="7"/>
      <c r="Q3" s="7"/>
    </row>
    <row r="4" spans="1:17" ht="16.2">
      <c r="A4" s="109" t="s">
        <v>132</v>
      </c>
      <c r="B4" s="109"/>
      <c r="C4" s="109"/>
      <c r="D4" s="109"/>
      <c r="E4" s="109"/>
      <c r="F4" s="109"/>
      <c r="G4" s="109"/>
      <c r="H4" s="109"/>
      <c r="I4" s="109"/>
      <c r="J4" s="109"/>
      <c r="K4" s="109"/>
      <c r="L4" s="109"/>
      <c r="M4" s="109"/>
      <c r="N4" s="109"/>
      <c r="O4" s="109"/>
      <c r="P4" s="109"/>
      <c r="Q4" s="109"/>
    </row>
    <row r="5" spans="1:17" ht="16.2">
      <c r="A5" s="7"/>
      <c r="B5" s="7"/>
      <c r="C5" s="7"/>
      <c r="D5" s="7"/>
      <c r="E5" s="7"/>
      <c r="F5" s="7"/>
      <c r="G5" s="7"/>
      <c r="H5" s="7"/>
      <c r="I5" s="7"/>
      <c r="J5" s="7"/>
      <c r="K5" s="7"/>
      <c r="L5" s="7"/>
      <c r="M5" s="7"/>
      <c r="N5" s="7"/>
      <c r="O5" s="7"/>
      <c r="P5" s="7"/>
      <c r="Q5" s="7"/>
    </row>
    <row r="6" spans="1:17" ht="16.2">
      <c r="A6" s="110" t="s">
        <v>50</v>
      </c>
      <c r="B6" s="110"/>
      <c r="C6" s="110"/>
      <c r="D6" s="110"/>
      <c r="E6" s="110"/>
      <c r="F6" s="110"/>
      <c r="G6" s="110"/>
      <c r="H6" s="110"/>
      <c r="I6" s="110"/>
      <c r="J6" s="110"/>
      <c r="K6" s="110"/>
      <c r="L6" s="110"/>
      <c r="M6" s="110"/>
      <c r="N6" s="110"/>
      <c r="O6" s="110"/>
      <c r="P6" s="110"/>
      <c r="Q6" s="110"/>
    </row>
    <row r="7" spans="1:17" ht="16.2">
      <c r="C7" s="7"/>
      <c r="D7" s="7"/>
      <c r="E7" s="7"/>
      <c r="F7" s="7"/>
      <c r="G7" s="7"/>
      <c r="H7" s="7"/>
      <c r="I7" s="7"/>
      <c r="J7" s="7"/>
      <c r="K7" s="7"/>
      <c r="L7" s="7"/>
      <c r="M7" s="7"/>
      <c r="N7" s="7"/>
      <c r="O7" s="7"/>
      <c r="P7" s="7"/>
      <c r="Q7" s="7"/>
    </row>
    <row r="8" spans="1:17" ht="16.2">
      <c r="A8" s="28"/>
      <c r="B8" s="28"/>
      <c r="C8" s="28"/>
      <c r="D8" s="28"/>
      <c r="E8" s="28"/>
      <c r="F8" s="28"/>
      <c r="G8" s="28"/>
      <c r="H8" s="28"/>
      <c r="I8" s="28"/>
      <c r="J8" s="28"/>
      <c r="K8" s="28"/>
      <c r="L8" s="28"/>
      <c r="M8" s="139" t="str">
        <f>合計!M11</f>
        <v>&lt;会社名&gt;</v>
      </c>
      <c r="N8" s="139"/>
      <c r="O8" s="139"/>
      <c r="P8" s="139"/>
      <c r="Q8" s="139"/>
    </row>
    <row r="9" spans="1:17" ht="24" customHeight="1">
      <c r="A9" s="112" t="s">
        <v>1</v>
      </c>
      <c r="B9" s="112"/>
      <c r="C9" s="112"/>
      <c r="D9" s="112"/>
      <c r="E9" s="113" t="s">
        <v>24</v>
      </c>
      <c r="F9" s="114"/>
      <c r="G9" s="114"/>
      <c r="H9" s="114"/>
      <c r="I9" s="114"/>
      <c r="J9" s="114"/>
      <c r="K9" s="114"/>
      <c r="L9" s="114"/>
      <c r="M9" s="114"/>
      <c r="N9" s="114"/>
      <c r="O9" s="114"/>
      <c r="P9" s="115"/>
      <c r="Q9" s="73" t="s">
        <v>2</v>
      </c>
    </row>
    <row r="10" spans="1:17" ht="24" customHeight="1">
      <c r="A10" s="112" t="s">
        <v>3</v>
      </c>
      <c r="B10" s="112"/>
      <c r="C10" s="112"/>
      <c r="D10" s="112"/>
      <c r="E10" s="140">
        <f>合計!E13</f>
        <v>0</v>
      </c>
      <c r="F10" s="141"/>
      <c r="G10" s="141"/>
      <c r="H10" s="141"/>
      <c r="I10" s="141"/>
      <c r="J10" s="141"/>
      <c r="K10" s="141"/>
      <c r="L10" s="141"/>
      <c r="M10" s="141"/>
      <c r="N10" s="141"/>
      <c r="O10" s="141"/>
      <c r="P10" s="142"/>
      <c r="Q10" s="5"/>
    </row>
    <row r="11" spans="1:17" ht="30" customHeight="1">
      <c r="A11" s="121" t="s">
        <v>4</v>
      </c>
      <c r="B11" s="121"/>
      <c r="C11" s="121"/>
      <c r="D11" s="121"/>
      <c r="E11" s="125">
        <f>合計!E14</f>
        <v>0</v>
      </c>
      <c r="F11" s="126"/>
      <c r="G11" s="126"/>
      <c r="H11" s="126"/>
      <c r="I11" s="126"/>
      <c r="J11" s="126"/>
      <c r="K11" s="126"/>
      <c r="L11" s="126"/>
      <c r="M11" s="126"/>
      <c r="N11" s="126"/>
      <c r="O11" s="126"/>
      <c r="P11" s="127"/>
      <c r="Q11" s="5"/>
    </row>
    <row r="12" spans="1:17" ht="24" customHeight="1">
      <c r="A12" s="112" t="s">
        <v>5</v>
      </c>
      <c r="B12" s="112"/>
      <c r="C12" s="112"/>
      <c r="D12" s="112"/>
      <c r="E12" s="125" t="s">
        <v>51</v>
      </c>
      <c r="F12" s="126"/>
      <c r="G12" s="126"/>
      <c r="H12" s="126"/>
      <c r="I12" s="126"/>
      <c r="J12" s="126"/>
      <c r="K12" s="126"/>
      <c r="L12" s="126"/>
      <c r="M12" s="126"/>
      <c r="N12" s="126"/>
      <c r="O12" s="126"/>
      <c r="P12" s="127"/>
      <c r="Q12" s="5"/>
    </row>
    <row r="13" spans="1:17" ht="24" customHeight="1">
      <c r="A13" s="112" t="s">
        <v>6</v>
      </c>
      <c r="B13" s="112"/>
      <c r="C13" s="112"/>
      <c r="D13" s="112"/>
      <c r="E13" s="125">
        <f>合計!E16</f>
        <v>0</v>
      </c>
      <c r="F13" s="126"/>
      <c r="G13" s="126"/>
      <c r="H13" s="126"/>
      <c r="I13" s="126"/>
      <c r="J13" s="126"/>
      <c r="K13" s="126"/>
      <c r="L13" s="126"/>
      <c r="M13" s="126"/>
      <c r="N13" s="126"/>
      <c r="O13" s="126"/>
      <c r="P13" s="127"/>
      <c r="Q13" s="5"/>
    </row>
    <row r="14" spans="1:17" ht="24" customHeight="1">
      <c r="A14" s="112" t="s">
        <v>7</v>
      </c>
      <c r="B14" s="112"/>
      <c r="C14" s="112"/>
      <c r="D14" s="112"/>
      <c r="E14" s="143"/>
      <c r="F14" s="144"/>
      <c r="G14" s="144"/>
      <c r="H14" s="144"/>
      <c r="I14" s="144"/>
      <c r="J14" s="144"/>
      <c r="K14" s="144"/>
      <c r="L14" s="144"/>
      <c r="M14" s="144"/>
      <c r="N14" s="144"/>
      <c r="O14" s="144"/>
      <c r="P14" s="145"/>
      <c r="Q14" s="23" t="s">
        <v>23</v>
      </c>
    </row>
    <row r="15" spans="1:17" ht="24" customHeight="1">
      <c r="A15" s="149" t="s">
        <v>40</v>
      </c>
      <c r="B15" s="150"/>
      <c r="C15" s="150"/>
      <c r="D15" s="151"/>
      <c r="E15" s="143"/>
      <c r="F15" s="144"/>
      <c r="G15" s="144"/>
      <c r="H15" s="144"/>
      <c r="I15" s="144"/>
      <c r="J15" s="144"/>
      <c r="K15" s="144"/>
      <c r="L15" s="144"/>
      <c r="M15" s="144"/>
      <c r="N15" s="144"/>
      <c r="O15" s="144"/>
      <c r="P15" s="145"/>
      <c r="Q15" s="74" t="s">
        <v>23</v>
      </c>
    </row>
    <row r="16" spans="1:17" ht="24" customHeight="1">
      <c r="A16" s="112" t="s">
        <v>81</v>
      </c>
      <c r="B16" s="112"/>
      <c r="C16" s="112"/>
      <c r="D16" s="112"/>
      <c r="E16" s="146" t="e">
        <f>'計算用(水力)'!B83</f>
        <v>#N/A</v>
      </c>
      <c r="F16" s="147"/>
      <c r="G16" s="147"/>
      <c r="H16" s="147"/>
      <c r="I16" s="147"/>
      <c r="J16" s="147"/>
      <c r="K16" s="147"/>
      <c r="L16" s="147"/>
      <c r="M16" s="147"/>
      <c r="N16" s="147"/>
      <c r="O16" s="147"/>
      <c r="P16" s="148"/>
      <c r="Q16" s="23" t="s">
        <v>82</v>
      </c>
    </row>
    <row r="17" spans="1:18" ht="24" customHeight="1">
      <c r="A17" s="112" t="s">
        <v>80</v>
      </c>
      <c r="B17" s="112"/>
      <c r="C17" s="112"/>
      <c r="D17" s="112"/>
      <c r="E17" s="73" t="s">
        <v>11</v>
      </c>
      <c r="F17" s="73" t="s">
        <v>12</v>
      </c>
      <c r="G17" s="73" t="s">
        <v>13</v>
      </c>
      <c r="H17" s="73" t="s">
        <v>14</v>
      </c>
      <c r="I17" s="73" t="s">
        <v>15</v>
      </c>
      <c r="J17" s="73" t="s">
        <v>16</v>
      </c>
      <c r="K17" s="73" t="s">
        <v>17</v>
      </c>
      <c r="L17" s="73" t="s">
        <v>18</v>
      </c>
      <c r="M17" s="73" t="s">
        <v>19</v>
      </c>
      <c r="N17" s="73" t="s">
        <v>20</v>
      </c>
      <c r="O17" s="73" t="s">
        <v>21</v>
      </c>
      <c r="P17" s="73" t="s">
        <v>22</v>
      </c>
      <c r="Q17" s="5"/>
    </row>
    <row r="18" spans="1:18" ht="24" customHeight="1">
      <c r="A18" s="112"/>
      <c r="B18" s="112"/>
      <c r="C18" s="112"/>
      <c r="D18" s="112"/>
      <c r="E18" s="44" t="e">
        <f>'計算用(水力)'!N20</f>
        <v>#N/A</v>
      </c>
      <c r="F18" s="44" t="e">
        <f>'計算用(水力)'!N21</f>
        <v>#N/A</v>
      </c>
      <c r="G18" s="44" t="e">
        <f>'計算用(水力)'!N22</f>
        <v>#N/A</v>
      </c>
      <c r="H18" s="44" t="e">
        <f>'計算用(水力)'!N23</f>
        <v>#N/A</v>
      </c>
      <c r="I18" s="44" t="e">
        <f>'計算用(水力)'!N24</f>
        <v>#N/A</v>
      </c>
      <c r="J18" s="44" t="e">
        <f>'計算用(水力)'!N25</f>
        <v>#N/A</v>
      </c>
      <c r="K18" s="44" t="e">
        <f>'計算用(水力)'!N26</f>
        <v>#N/A</v>
      </c>
      <c r="L18" s="44" t="e">
        <f>'計算用(水力)'!N27</f>
        <v>#N/A</v>
      </c>
      <c r="M18" s="44" t="e">
        <f>'計算用(水力)'!N28</f>
        <v>#N/A</v>
      </c>
      <c r="N18" s="44" t="e">
        <f>'計算用(水力)'!N29</f>
        <v>#N/A</v>
      </c>
      <c r="O18" s="44" t="e">
        <f>'計算用(水力)'!N30</f>
        <v>#N/A</v>
      </c>
      <c r="P18" s="44" t="e">
        <f>'計算用(水力)'!N31</f>
        <v>#N/A</v>
      </c>
      <c r="Q18" s="23" t="s">
        <v>82</v>
      </c>
    </row>
    <row r="19" spans="1:18" ht="24" customHeight="1">
      <c r="A19" s="112" t="s">
        <v>8</v>
      </c>
      <c r="B19" s="112"/>
      <c r="C19" s="112"/>
      <c r="D19" s="112"/>
      <c r="E19" s="73" t="s">
        <v>11</v>
      </c>
      <c r="F19" s="73" t="s">
        <v>12</v>
      </c>
      <c r="G19" s="73" t="s">
        <v>13</v>
      </c>
      <c r="H19" s="73" t="s">
        <v>14</v>
      </c>
      <c r="I19" s="73" t="s">
        <v>15</v>
      </c>
      <c r="J19" s="73" t="s">
        <v>126</v>
      </c>
      <c r="K19" s="73" t="s">
        <v>17</v>
      </c>
      <c r="L19" s="73" t="s">
        <v>18</v>
      </c>
      <c r="M19" s="73" t="s">
        <v>19</v>
      </c>
      <c r="N19" s="73" t="s">
        <v>20</v>
      </c>
      <c r="O19" s="73" t="s">
        <v>21</v>
      </c>
      <c r="P19" s="73" t="s">
        <v>22</v>
      </c>
      <c r="Q19" s="5"/>
    </row>
    <row r="20" spans="1:18" ht="24" customHeight="1">
      <c r="A20" s="112"/>
      <c r="B20" s="112"/>
      <c r="C20" s="112"/>
      <c r="D20" s="112"/>
      <c r="E20" s="34">
        <f>'計算用(水力)'!N34</f>
        <v>0</v>
      </c>
      <c r="F20" s="34">
        <f>'計算用(水力)'!N35</f>
        <v>0</v>
      </c>
      <c r="G20" s="34">
        <f>'計算用(水力)'!N36</f>
        <v>0</v>
      </c>
      <c r="H20" s="34">
        <f>'計算用(水力)'!N37</f>
        <v>0</v>
      </c>
      <c r="I20" s="34">
        <f>'計算用(水力)'!N38</f>
        <v>0</v>
      </c>
      <c r="J20" s="34">
        <f>'計算用(水力)'!N39</f>
        <v>0</v>
      </c>
      <c r="K20" s="34">
        <f>'計算用(水力)'!N40</f>
        <v>0</v>
      </c>
      <c r="L20" s="34">
        <f>'計算用(水力)'!N41</f>
        <v>0</v>
      </c>
      <c r="M20" s="34">
        <f>'計算用(水力)'!N42</f>
        <v>0</v>
      </c>
      <c r="N20" s="34">
        <f>'計算用(水力)'!N43</f>
        <v>0</v>
      </c>
      <c r="O20" s="34">
        <f>'計算用(水力)'!N44</f>
        <v>0</v>
      </c>
      <c r="P20" s="34">
        <f>'計算用(水力)'!N45</f>
        <v>0</v>
      </c>
      <c r="Q20" s="23" t="s">
        <v>23</v>
      </c>
    </row>
    <row r="21" spans="1:18" ht="24" customHeight="1">
      <c r="A21" s="112" t="s">
        <v>9</v>
      </c>
      <c r="B21" s="112"/>
      <c r="C21" s="112"/>
      <c r="D21" s="112"/>
      <c r="E21" s="134" t="e">
        <f>ROUND('計算用(水力)'!B81,0)</f>
        <v>#N/A</v>
      </c>
      <c r="F21" s="135"/>
      <c r="G21" s="135"/>
      <c r="H21" s="135"/>
      <c r="I21" s="135"/>
      <c r="J21" s="135"/>
      <c r="K21" s="135"/>
      <c r="L21" s="135"/>
      <c r="M21" s="135"/>
      <c r="N21" s="135"/>
      <c r="O21" s="135"/>
      <c r="P21" s="136"/>
      <c r="Q21" s="23" t="s">
        <v>23</v>
      </c>
    </row>
    <row r="22" spans="1:18" ht="24" customHeight="1">
      <c r="A22" s="137" t="s">
        <v>120</v>
      </c>
      <c r="B22" s="138"/>
      <c r="C22" s="138"/>
      <c r="D22" s="138"/>
      <c r="E22" s="73" t="s">
        <v>11</v>
      </c>
      <c r="F22" s="73" t="s">
        <v>12</v>
      </c>
      <c r="G22" s="73" t="s">
        <v>13</v>
      </c>
      <c r="H22" s="73" t="s">
        <v>14</v>
      </c>
      <c r="I22" s="73" t="s">
        <v>15</v>
      </c>
      <c r="J22" s="73" t="s">
        <v>16</v>
      </c>
      <c r="K22" s="73" t="s">
        <v>17</v>
      </c>
      <c r="L22" s="73" t="s">
        <v>18</v>
      </c>
      <c r="M22" s="73" t="s">
        <v>19</v>
      </c>
      <c r="N22" s="73" t="s">
        <v>20</v>
      </c>
      <c r="O22" s="73" t="s">
        <v>21</v>
      </c>
      <c r="P22" s="73" t="s">
        <v>22</v>
      </c>
      <c r="Q22" s="5"/>
    </row>
    <row r="23" spans="1:18" ht="24" customHeight="1">
      <c r="A23" s="138"/>
      <c r="B23" s="138"/>
      <c r="C23" s="138"/>
      <c r="D23" s="138"/>
      <c r="E23" s="78"/>
      <c r="F23" s="78"/>
      <c r="G23" s="78"/>
      <c r="H23" s="78"/>
      <c r="I23" s="78"/>
      <c r="J23" s="78"/>
      <c r="K23" s="78"/>
      <c r="L23" s="78"/>
      <c r="M23" s="78"/>
      <c r="N23" s="78"/>
      <c r="O23" s="78"/>
      <c r="P23" s="78"/>
      <c r="Q23" s="74" t="s">
        <v>23</v>
      </c>
      <c r="R23" s="106" t="str">
        <f>IF(OR(E23&gt;E15,F23&gt;E15,G23&gt;E15,H23&gt;E15,I23&gt;E15,J23&gt;E15,K23&gt;E15,L23&gt;E15,M23&gt;E15,N23&gt;E15,O23&gt;E15,P23&gt;E15),"※「提供できる各月の送電可能電力」が「送電可能電力」を超過している月があります。入力値を修正してください。","")</f>
        <v/>
      </c>
    </row>
    <row r="24" spans="1:18" ht="24" customHeight="1">
      <c r="A24" s="121" t="s">
        <v>83</v>
      </c>
      <c r="B24" s="112"/>
      <c r="C24" s="112"/>
      <c r="D24" s="112"/>
      <c r="E24" s="73" t="s">
        <v>11</v>
      </c>
      <c r="F24" s="73" t="s">
        <v>12</v>
      </c>
      <c r="G24" s="73" t="s">
        <v>13</v>
      </c>
      <c r="H24" s="73" t="s">
        <v>14</v>
      </c>
      <c r="I24" s="73" t="s">
        <v>15</v>
      </c>
      <c r="J24" s="73" t="s">
        <v>16</v>
      </c>
      <c r="K24" s="73" t="s">
        <v>17</v>
      </c>
      <c r="L24" s="73" t="s">
        <v>18</v>
      </c>
      <c r="M24" s="73" t="s">
        <v>19</v>
      </c>
      <c r="N24" s="73" t="s">
        <v>20</v>
      </c>
      <c r="O24" s="73" t="s">
        <v>21</v>
      </c>
      <c r="P24" s="73" t="s">
        <v>22</v>
      </c>
      <c r="Q24" s="5"/>
    </row>
    <row r="25" spans="1:18" ht="24" customHeight="1">
      <c r="A25" s="112"/>
      <c r="B25" s="112"/>
      <c r="C25" s="112"/>
      <c r="D25" s="112"/>
      <c r="E25" s="34">
        <f>ROUND('計算用(水力)'!AD34,0)</f>
        <v>0</v>
      </c>
      <c r="F25" s="34">
        <f>ROUND('計算用(水力)'!AD35,0)</f>
        <v>0</v>
      </c>
      <c r="G25" s="34">
        <f>ROUND('計算用(水力)'!AD36,0)</f>
        <v>0</v>
      </c>
      <c r="H25" s="34">
        <f>ROUND('計算用(水力)'!AD37,0)</f>
        <v>0</v>
      </c>
      <c r="I25" s="34">
        <f>ROUND('計算用(水力)'!AD38,0)</f>
        <v>0</v>
      </c>
      <c r="J25" s="34">
        <f>ROUND('計算用(水力)'!AD39,0)</f>
        <v>0</v>
      </c>
      <c r="K25" s="34">
        <f>ROUND('計算用(水力)'!AD40,0)</f>
        <v>0</v>
      </c>
      <c r="L25" s="34">
        <f>ROUND('計算用(水力)'!AD41,0)</f>
        <v>0</v>
      </c>
      <c r="M25" s="34">
        <f>ROUND('計算用(水力)'!AD42,0)</f>
        <v>0</v>
      </c>
      <c r="N25" s="34">
        <f>ROUND('計算用(水力)'!AD43,0)</f>
        <v>0</v>
      </c>
      <c r="O25" s="34">
        <f>ROUND('計算用(水力)'!AD44,0)</f>
        <v>0</v>
      </c>
      <c r="P25" s="34">
        <f>ROUND('計算用(水力)'!AD45,0)</f>
        <v>0</v>
      </c>
      <c r="Q25" s="23" t="s">
        <v>23</v>
      </c>
    </row>
    <row r="26" spans="1:18" ht="24" customHeight="1">
      <c r="A26" s="112" t="s">
        <v>10</v>
      </c>
      <c r="B26" s="112"/>
      <c r="C26" s="112"/>
      <c r="D26" s="112"/>
      <c r="E26" s="131" t="e">
        <f>ROUND('計算用(水力)'!R81,0)</f>
        <v>#N/A</v>
      </c>
      <c r="F26" s="132"/>
      <c r="G26" s="132"/>
      <c r="H26" s="132"/>
      <c r="I26" s="132"/>
      <c r="J26" s="132"/>
      <c r="K26" s="132"/>
      <c r="L26" s="132"/>
      <c r="M26" s="132"/>
      <c r="N26" s="132"/>
      <c r="O26" s="132"/>
      <c r="P26" s="133"/>
      <c r="Q26" s="23" t="s">
        <v>23</v>
      </c>
    </row>
    <row r="27" spans="1:18">
      <c r="A27" s="1" t="s">
        <v>25</v>
      </c>
    </row>
    <row r="28" spans="1:18">
      <c r="A28" s="1" t="s">
        <v>133</v>
      </c>
      <c r="B28" s="35"/>
      <c r="C28" s="35"/>
      <c r="D28" s="35"/>
      <c r="E28" s="35"/>
    </row>
    <row r="29" spans="1:18">
      <c r="A29" s="35"/>
      <c r="B29" s="35" t="s">
        <v>71</v>
      </c>
      <c r="C29" s="35"/>
      <c r="D29" s="35"/>
      <c r="E29" s="35"/>
    </row>
    <row r="30" spans="1:18">
      <c r="A30" s="35"/>
      <c r="B30" s="35" t="s">
        <v>58</v>
      </c>
      <c r="C30" s="35"/>
      <c r="D30" s="35"/>
      <c r="E30" s="35"/>
    </row>
    <row r="31" spans="1:18">
      <c r="A31" s="35"/>
      <c r="B31" s="35" t="s">
        <v>59</v>
      </c>
      <c r="C31" s="35"/>
      <c r="D31" s="35"/>
      <c r="E31" s="35"/>
    </row>
    <row r="32" spans="1:18">
      <c r="A32" s="35"/>
      <c r="B32" s="35" t="s">
        <v>72</v>
      </c>
      <c r="C32" s="35"/>
      <c r="D32" s="35"/>
      <c r="E32" s="35"/>
    </row>
    <row r="33" spans="1:5">
      <c r="A33" s="35"/>
      <c r="B33" s="35" t="s">
        <v>60</v>
      </c>
      <c r="C33" s="35"/>
      <c r="D33" s="35"/>
      <c r="E33" s="35"/>
    </row>
    <row r="34" spans="1:5">
      <c r="A34" s="35"/>
      <c r="B34" s="35" t="s">
        <v>61</v>
      </c>
      <c r="C34" s="35"/>
      <c r="D34" s="35"/>
      <c r="E34" s="35"/>
    </row>
    <row r="35" spans="1:5">
      <c r="A35" s="35"/>
      <c r="B35" s="35" t="s">
        <v>125</v>
      </c>
      <c r="C35" s="35"/>
      <c r="D35" s="35"/>
      <c r="E35" s="35"/>
    </row>
    <row r="36" spans="1:5">
      <c r="A36" s="35"/>
      <c r="B36" s="35" t="s">
        <v>99</v>
      </c>
      <c r="C36" s="35"/>
      <c r="D36" s="35"/>
      <c r="E36" s="35"/>
    </row>
    <row r="37" spans="1:5">
      <c r="A37" s="35"/>
      <c r="B37" s="35" t="s">
        <v>75</v>
      </c>
      <c r="C37" s="35"/>
      <c r="D37" s="35"/>
      <c r="E37" s="35"/>
    </row>
    <row r="38" spans="1:5">
      <c r="A38" s="35"/>
      <c r="B38" s="35" t="s">
        <v>73</v>
      </c>
      <c r="C38" s="35"/>
      <c r="D38" s="35"/>
      <c r="E38" s="35"/>
    </row>
    <row r="39" spans="1:5">
      <c r="A39" s="35"/>
      <c r="B39" s="35"/>
      <c r="C39" s="35"/>
      <c r="D39" s="35"/>
      <c r="E39" s="35"/>
    </row>
    <row r="40" spans="1:5">
      <c r="A40" s="1" t="s">
        <v>134</v>
      </c>
      <c r="B40" s="35"/>
      <c r="C40" s="35"/>
      <c r="D40" s="35"/>
      <c r="E40" s="35"/>
    </row>
    <row r="41" spans="1:5">
      <c r="A41" s="35"/>
      <c r="B41" s="35" t="s">
        <v>100</v>
      </c>
      <c r="C41" s="35"/>
      <c r="D41" s="35"/>
      <c r="E41" s="35"/>
    </row>
    <row r="42" spans="1:5">
      <c r="A42" s="35"/>
      <c r="B42" s="35" t="s">
        <v>101</v>
      </c>
      <c r="C42" s="35"/>
      <c r="D42" s="35"/>
      <c r="E42" s="35"/>
    </row>
    <row r="43" spans="1:5">
      <c r="A43" s="35"/>
      <c r="B43" s="35" t="s">
        <v>102</v>
      </c>
      <c r="C43" s="35"/>
      <c r="D43" s="35"/>
      <c r="E43" s="35"/>
    </row>
    <row r="44" spans="1:5">
      <c r="A44" s="35"/>
      <c r="B44" s="35"/>
      <c r="C44" s="35"/>
      <c r="D44" s="35"/>
      <c r="E44" s="35"/>
    </row>
  </sheetData>
  <sheetProtection algorithmName="SHA-512" hashValue="9u06CBcldXY3DvVuJQPNnd/pgB+K5Gu25WhA+iwqlQlm8cKMc7Bff6ciwBNE3uFybFwrYBeEheb5IxMj9fIOtA==" saltValue="qF14GZM5z8q3F5CcUPsb7A==" spinCount="100000" sheet="1" objects="1" scenarios="1"/>
  <protectedRanges>
    <protectedRange algorithmName="SHA-512" hashValue="jH4hmw/IV+e7oqix8nrsCcukAgGDRgAp2tBWgh9uFdHBIzSof9b9OAxuo6mPvEmLbRNnqryvXShw+IxCZB0RTA==" saltValue="iq9uKAKxmwVIjFPpT+r03A==" spinCount="100000" sqref="E23:P23" name="範囲2"/>
    <protectedRange algorithmName="SHA-512" hashValue="FpQRJ41t9fSP5TQVECcfIxCurDoxHLO/sThDrO1L+nkl1d9WjYoJztRwtMVa4riqmwUhjcCbi4p/diNgbX+yAg==" saltValue="1iAb/oR3Eq5+Qxo3ZbwqAw==" spinCount="100000" sqref="E14:P15" name="範囲1"/>
  </protectedRanges>
  <dataConsolidate/>
  <mergeCells count="29">
    <mergeCell ref="A21:D21"/>
    <mergeCell ref="E21:P21"/>
    <mergeCell ref="A22:D23"/>
    <mergeCell ref="A24:D25"/>
    <mergeCell ref="A26:D26"/>
    <mergeCell ref="E26:P26"/>
    <mergeCell ref="A16:D16"/>
    <mergeCell ref="E16:P16"/>
    <mergeCell ref="A17:D18"/>
    <mergeCell ref="A19:D20"/>
    <mergeCell ref="A13:D13"/>
    <mergeCell ref="E13:P13"/>
    <mergeCell ref="A14:D14"/>
    <mergeCell ref="E14:P14"/>
    <mergeCell ref="A15:D15"/>
    <mergeCell ref="E15:P15"/>
    <mergeCell ref="A10:D10"/>
    <mergeCell ref="E10:P10"/>
    <mergeCell ref="A11:D11"/>
    <mergeCell ref="E11:P11"/>
    <mergeCell ref="A12:D12"/>
    <mergeCell ref="E12:P12"/>
    <mergeCell ref="A2:B2"/>
    <mergeCell ref="A4:Q4"/>
    <mergeCell ref="A6:Q6"/>
    <mergeCell ref="M8:Q8"/>
    <mergeCell ref="A9:D9"/>
    <mergeCell ref="E9:P9"/>
    <mergeCell ref="C2:D2"/>
  </mergeCells>
  <phoneticPr fontId="2"/>
  <conditionalFormatting sqref="E26:P26">
    <cfRule type="cellIs" dxfId="14" priority="6" operator="greaterThan">
      <formula>$E$21</formula>
    </cfRule>
  </conditionalFormatting>
  <conditionalFormatting sqref="E14:P14">
    <cfRule type="cellIs" dxfId="13" priority="5" operator="lessThan">
      <formula>1000</formula>
    </cfRule>
  </conditionalFormatting>
  <conditionalFormatting sqref="E15:P15">
    <cfRule type="cellIs" dxfId="12" priority="2" operator="greaterThan">
      <formula>$E$14</formula>
    </cfRule>
  </conditionalFormatting>
  <conditionalFormatting sqref="E23:P23">
    <cfRule type="cellIs" dxfId="11" priority="1" operator="greaterThan">
      <formula>$E$15</formula>
    </cfRule>
  </conditionalFormatting>
  <dataValidations count="4">
    <dataValidation type="whole" operator="lessThanOrEqual" showInputMessage="1" showErrorMessage="1" error="送電可能電力以下の整数値で入力してください" sqref="E23:P23" xr:uid="{8A78939F-E340-43F8-A21D-E32449FDB26E}">
      <formula1>$E$15</formula1>
    </dataValidation>
    <dataValidation type="whole" operator="lessThanOrEqual" showInputMessage="1" showErrorMessage="1" error="設備容量以下の整数値で入力してください" sqref="E15:P15" xr:uid="{02C8C84F-6A01-43C9-B9EC-93CD8515930F}">
      <formula1>E14</formula1>
    </dataValidation>
    <dataValidation type="whole" allowBlank="1" showInputMessage="1" showErrorMessage="1" error="期待容量以下の整数値で入力してください" sqref="E26:P26" xr:uid="{A74606FF-7116-4D04-B8E0-85B6CB3527ED}">
      <formula1>0</formula1>
      <formula2>E21</formula2>
    </dataValidation>
    <dataValidation type="whole" operator="greaterThanOrEqual" allowBlank="1" showInputMessage="1" showErrorMessage="1" error="1,000以上の整数値で入力してください" sqref="E14:P14" xr:uid="{D0FF3082-266A-4134-A474-C1A913A03A5F}">
      <formula1>1000</formula1>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70748-52D4-4CC0-A905-BB6629A8E19C}">
  <sheetPr codeName="Sheet12">
    <tabColor theme="8" tint="0.59999389629810485"/>
  </sheetPr>
  <dimension ref="B2:C15"/>
  <sheetViews>
    <sheetView workbookViewId="0">
      <selection activeCell="V17" sqref="V17"/>
    </sheetView>
  </sheetViews>
  <sheetFormatPr defaultColWidth="8.88671875" defaultRowHeight="15"/>
  <cols>
    <col min="1" max="1" width="2.77734375" style="1" customWidth="1"/>
    <col min="2" max="2" width="3.77734375" style="1" customWidth="1"/>
    <col min="3" max="16384" width="8.88671875" style="1"/>
  </cols>
  <sheetData>
    <row r="2" spans="2:3">
      <c r="B2" s="1" t="s">
        <v>97</v>
      </c>
    </row>
    <row r="3" spans="2:3">
      <c r="B3" s="1" t="s">
        <v>84</v>
      </c>
      <c r="C3" s="45" t="s">
        <v>94</v>
      </c>
    </row>
    <row r="4" spans="2:3">
      <c r="B4" s="1" t="s">
        <v>84</v>
      </c>
      <c r="C4" s="45" t="s">
        <v>95</v>
      </c>
    </row>
    <row r="5" spans="2:3">
      <c r="C5" s="45" t="s">
        <v>96</v>
      </c>
    </row>
    <row r="7" spans="2:3">
      <c r="B7" s="1" t="s">
        <v>85</v>
      </c>
    </row>
    <row r="8" spans="2:3">
      <c r="C8" s="45" t="s">
        <v>86</v>
      </c>
    </row>
    <row r="9" spans="2:3">
      <c r="C9" s="45" t="s">
        <v>87</v>
      </c>
    </row>
    <row r="10" spans="2:3">
      <c r="C10" s="45" t="s">
        <v>88</v>
      </c>
    </row>
    <row r="11" spans="2:3">
      <c r="C11" s="45" t="s">
        <v>89</v>
      </c>
    </row>
    <row r="12" spans="2:3">
      <c r="C12" s="45" t="s">
        <v>93</v>
      </c>
    </row>
    <row r="13" spans="2:3">
      <c r="C13" s="45" t="s">
        <v>90</v>
      </c>
    </row>
    <row r="14" spans="2:3">
      <c r="C14" s="45" t="s">
        <v>91</v>
      </c>
    </row>
    <row r="15" spans="2:3">
      <c r="C15" s="45" t="s">
        <v>92</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18</vt:i4>
      </vt:variant>
    </vt:vector>
  </HeadingPairs>
  <TitlesOfParts>
    <vt:vector size="18" baseType="lpstr">
      <vt:lpstr>記載例(合計)</vt:lpstr>
      <vt:lpstr>記載例(太陽光)</vt:lpstr>
      <vt:lpstr>記載例(風力)</vt:lpstr>
      <vt:lpstr>記載例(水力)</vt:lpstr>
      <vt:lpstr>合計</vt:lpstr>
      <vt:lpstr>入力シート(太陽光)</vt:lpstr>
      <vt:lpstr>入力シート(風力)</vt:lpstr>
      <vt:lpstr>入力シート(水力)</vt:lpstr>
      <vt:lpstr>webにUP時は非表示にする⇒</vt:lpstr>
      <vt:lpstr>入力(太陽光)</vt:lpstr>
      <vt:lpstr>入力(風力)</vt:lpstr>
      <vt:lpstr>入力(水力)</vt:lpstr>
      <vt:lpstr>計算用(太陽光)</vt:lpstr>
      <vt:lpstr>計算用(風力)</vt:lpstr>
      <vt:lpstr>計算用(水力)</vt:lpstr>
      <vt:lpstr>計算用(記載例太陽光)</vt:lpstr>
      <vt:lpstr>計算用(記載例風力)</vt:lpstr>
      <vt:lpstr>計算用(記載例水力)</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2024-08-21T09:20:52Z</dcterms:modified>
</cp:coreProperties>
</file>