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drawings/drawing1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filterPrivacy="1" codeName="ThisWorkbook" defaultThemeVersion="124226"/>
  <xr:revisionPtr revIDLastSave="0" documentId="13_ncr:1_{8E2DC35E-687B-48ED-BECF-2FDD1813A6AC}" xr6:coauthVersionLast="36" xr6:coauthVersionMax="36" xr10:uidLastSave="{00000000-0000-0000-0000-000000000000}"/>
  <workbookProtection workbookAlgorithmName="SHA-512" workbookHashValue="/EVqmlx/ggU1TzLSScL17J8ef/5B89uN6//taJwIwgb4SBFMECU8Tq8bPGSiRO62PiZBe3vWZ1ZwXMFreg3JrA==" workbookSaltValue="x1az+aD4aHDNV0LAPvo3cQ==" workbookSpinCount="100000" lockStructure="1"/>
  <bookViews>
    <workbookView xWindow="0" yWindow="0" windowWidth="14556" windowHeight="10740" tabRatio="823" activeTab="4" xr2:uid="{80442249-CFCB-403B-B00E-20A14D026067}"/>
  </bookViews>
  <sheets>
    <sheet name="記載例(合計)" sheetId="33" r:id="rId1"/>
    <sheet name="記載例(太陽光)" sheetId="34" r:id="rId2"/>
    <sheet name="記載例(風力)" sheetId="35" r:id="rId3"/>
    <sheet name="記載例(水力)" sheetId="36" r:id="rId4"/>
    <sheet name="【リリースAX】合計" sheetId="26" r:id="rId5"/>
    <sheet name="【リリースAX】入力 (太陽光)" sheetId="18" r:id="rId6"/>
    <sheet name="【リリースAX】入力(風力)" sheetId="31" r:id="rId7"/>
    <sheet name="【リリースAX】(水力)" sheetId="32" r:id="rId8"/>
    <sheet name="webにUP時は非表示にする⇒" sheetId="17" state="hidden" r:id="rId9"/>
    <sheet name="合計" sheetId="38" state="hidden" r:id="rId10"/>
    <sheet name="入力(太陽光)" sheetId="1" state="hidden" r:id="rId11"/>
    <sheet name="入力(風力)" sheetId="7" state="hidden" r:id="rId12"/>
    <sheet name="入力(水力)" sheetId="8" state="hidden" r:id="rId13"/>
    <sheet name="計算用(太陽光)" sheetId="2" state="hidden" r:id="rId14"/>
    <sheet name="計算用(風力)" sheetId="5" state="hidden" r:id="rId15"/>
    <sheet name="計算用(水力)" sheetId="6" state="hidden" r:id="rId16"/>
  </sheets>
  <calcPr calcId="191029"/>
</workbook>
</file>

<file path=xl/calcChain.xml><?xml version="1.0" encoding="utf-8"?>
<calcChain xmlns="http://schemas.openxmlformats.org/spreadsheetml/2006/main">
  <c r="M8" i="34" l="1"/>
  <c r="M8" i="35"/>
  <c r="M8" i="36"/>
  <c r="M8" i="32"/>
  <c r="M8" i="31"/>
  <c r="M8" i="18"/>
  <c r="E13" i="38" l="1"/>
  <c r="F27" i="26" l="1"/>
  <c r="G27" i="26"/>
  <c r="H27" i="26"/>
  <c r="I27" i="26"/>
  <c r="J27" i="26"/>
  <c r="K27" i="26"/>
  <c r="L27" i="26"/>
  <c r="M27" i="26"/>
  <c r="N27" i="26"/>
  <c r="O27" i="26"/>
  <c r="P27" i="26"/>
  <c r="E27" i="26"/>
  <c r="F23" i="8"/>
  <c r="G23" i="8"/>
  <c r="H23" i="8"/>
  <c r="I23" i="8"/>
  <c r="J23" i="8"/>
  <c r="K23" i="8"/>
  <c r="L23" i="8"/>
  <c r="M23" i="8"/>
  <c r="N23" i="8"/>
  <c r="O23" i="8"/>
  <c r="P23" i="8"/>
  <c r="E23" i="8"/>
  <c r="F23" i="7"/>
  <c r="G23" i="7"/>
  <c r="H23" i="7"/>
  <c r="I23" i="7"/>
  <c r="J23" i="7"/>
  <c r="K23" i="7"/>
  <c r="L23" i="7"/>
  <c r="M23" i="7"/>
  <c r="N23" i="7"/>
  <c r="O23" i="7"/>
  <c r="P23" i="7"/>
  <c r="E23" i="7"/>
  <c r="P23" i="1"/>
  <c r="O23" i="1"/>
  <c r="N23" i="1"/>
  <c r="M23" i="1"/>
  <c r="L23" i="1"/>
  <c r="K23" i="1"/>
  <c r="J23" i="1"/>
  <c r="I23" i="1"/>
  <c r="H23" i="1"/>
  <c r="G23" i="1"/>
  <c r="F23" i="1"/>
  <c r="E23" i="1"/>
  <c r="E15" i="8"/>
  <c r="E14" i="8"/>
  <c r="E15" i="7"/>
  <c r="E14" i="7"/>
  <c r="E15" i="1"/>
  <c r="E14" i="1"/>
  <c r="E13" i="8"/>
  <c r="B34" i="6" s="1"/>
  <c r="E13" i="7"/>
  <c r="E13" i="1"/>
  <c r="E12" i="7" l="1"/>
  <c r="E12" i="1"/>
  <c r="T79" i="6" l="1"/>
  <c r="T79" i="5"/>
  <c r="T79" i="2" l="1"/>
  <c r="G34" i="2" l="1"/>
  <c r="W34" i="2"/>
  <c r="W48" i="2" s="1"/>
  <c r="N20" i="2"/>
  <c r="R34" i="2"/>
  <c r="R48" i="2" s="1"/>
  <c r="N27" i="2"/>
  <c r="N28" i="2"/>
  <c r="N21" i="2"/>
  <c r="N29" i="2"/>
  <c r="N22" i="2"/>
  <c r="N30" i="2"/>
  <c r="N24" i="2"/>
  <c r="N23" i="2"/>
  <c r="N31" i="2"/>
  <c r="N25" i="2"/>
  <c r="N26" i="2"/>
  <c r="S34" i="2"/>
  <c r="S48" i="2" s="1"/>
  <c r="W42" i="2"/>
  <c r="W56" i="2" s="1"/>
  <c r="C34" i="2"/>
  <c r="C48" i="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N18" i="1" l="1"/>
  <c r="O18" i="1"/>
  <c r="J18" i="1"/>
  <c r="P18" i="1"/>
  <c r="I18" i="1"/>
  <c r="E18" i="1"/>
  <c r="G18" i="1"/>
  <c r="K18" i="1"/>
  <c r="F18" i="1"/>
  <c r="M18" i="1"/>
  <c r="L18" i="1"/>
  <c r="H18" i="1"/>
  <c r="N28" i="6"/>
  <c r="N31" i="6"/>
  <c r="N21" i="6"/>
  <c r="N29" i="6"/>
  <c r="N22" i="6"/>
  <c r="N30" i="6"/>
  <c r="N23" i="6"/>
  <c r="N24" i="6"/>
  <c r="N20" i="6"/>
  <c r="N25" i="6"/>
  <c r="N27" i="6"/>
  <c r="N26" i="6"/>
  <c r="AA45" i="2"/>
  <c r="AD45" i="2" s="1"/>
  <c r="AA38" i="2"/>
  <c r="AD38" i="2" s="1"/>
  <c r="W34" i="6"/>
  <c r="W40" i="6"/>
  <c r="W35" i="6"/>
  <c r="R37" i="6"/>
  <c r="W37" i="6"/>
  <c r="W36" i="6"/>
  <c r="G37"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AA41" i="2"/>
  <c r="AD41" i="2" s="1"/>
  <c r="AA36" i="2"/>
  <c r="AD36" i="2" s="1"/>
  <c r="AA44" i="2"/>
  <c r="AD44" i="2" s="1"/>
  <c r="AA37" i="2"/>
  <c r="AD37" i="2" s="1"/>
  <c r="AA35" i="2"/>
  <c r="AD35" i="2" s="1"/>
  <c r="AA42" i="2"/>
  <c r="AD42" i="2" s="1"/>
  <c r="AA40" i="2"/>
  <c r="AD40" i="2" s="1"/>
  <c r="AA39" i="2"/>
  <c r="AD39" i="2" s="1"/>
  <c r="AA43" i="2"/>
  <c r="AD43" i="2" s="1"/>
  <c r="B34" i="2"/>
  <c r="B48" i="2" s="1"/>
  <c r="D34" i="2"/>
  <c r="D48" i="2" s="1"/>
  <c r="E34" i="2"/>
  <c r="E48" i="2" s="1"/>
  <c r="F34" i="2"/>
  <c r="F48" i="2" s="1"/>
  <c r="G48" i="2"/>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C4" i="6"/>
  <c r="C34" i="6"/>
  <c r="D4" i="6"/>
  <c r="D34" i="6"/>
  <c r="E4" i="6"/>
  <c r="E34" i="6"/>
  <c r="F4" i="6"/>
  <c r="F34" i="6"/>
  <c r="G4" i="6"/>
  <c r="G34" i="6"/>
  <c r="H4" i="6"/>
  <c r="H34" i="6"/>
  <c r="I4" i="6"/>
  <c r="I34" i="6"/>
  <c r="J4" i="6"/>
  <c r="J34" i="6"/>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E10" i="8"/>
  <c r="E10" i="1"/>
  <c r="E10" i="7"/>
  <c r="E11" i="8"/>
  <c r="E11" i="7"/>
  <c r="E11" i="1"/>
  <c r="K18" i="18" l="1"/>
  <c r="G18" i="18"/>
  <c r="E18" i="18"/>
  <c r="I18" i="18"/>
  <c r="H18" i="18"/>
  <c r="P18" i="18"/>
  <c r="L18" i="18"/>
  <c r="J18" i="18"/>
  <c r="M18" i="18"/>
  <c r="O18" i="18"/>
  <c r="F18" i="18"/>
  <c r="N18" i="18"/>
  <c r="J48" i="6"/>
  <c r="F48" i="6"/>
  <c r="B48" i="6"/>
  <c r="K18" i="8"/>
  <c r="K18" i="32" s="1"/>
  <c r="R61" i="2"/>
  <c r="N18" i="8"/>
  <c r="P18" i="8"/>
  <c r="J18" i="8"/>
  <c r="K34" i="2"/>
  <c r="M18" i="8"/>
  <c r="L18" i="8"/>
  <c r="F18" i="8"/>
  <c r="E18" i="8"/>
  <c r="I18" i="8"/>
  <c r="H18" i="8"/>
  <c r="O18" i="8"/>
  <c r="G18" i="8"/>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AD34" i="2"/>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 s="1"/>
  <c r="K37" i="2"/>
  <c r="N37" i="2" s="1"/>
  <c r="H20" i="1" s="1"/>
  <c r="K45" i="2"/>
  <c r="N45" i="2" s="1"/>
  <c r="P20" i="1" s="1"/>
  <c r="K41" i="2"/>
  <c r="N41" i="2" s="1"/>
  <c r="L20" i="1" s="1"/>
  <c r="K36" i="2"/>
  <c r="N36" i="2" s="1"/>
  <c r="G20" i="1" s="1"/>
  <c r="K35" i="2"/>
  <c r="N35" i="2" s="1"/>
  <c r="F20" i="1" s="1"/>
  <c r="K44" i="2"/>
  <c r="N44" i="2" s="1"/>
  <c r="O20" i="1" s="1"/>
  <c r="K43" i="2"/>
  <c r="N43" i="2" s="1"/>
  <c r="N20" i="1" s="1"/>
  <c r="K40" i="2"/>
  <c r="N40" i="2" s="1"/>
  <c r="K20" i="1" s="1"/>
  <c r="K42" i="2"/>
  <c r="N42" i="2" s="1"/>
  <c r="M20" i="1" s="1"/>
  <c r="K38" i="2"/>
  <c r="N38" i="2" s="1"/>
  <c r="I20" i="1" s="1"/>
  <c r="K44" i="6"/>
  <c r="K40" i="6"/>
  <c r="K36" i="6"/>
  <c r="K35" i="6"/>
  <c r="N35" i="6" s="1"/>
  <c r="K45" i="6"/>
  <c r="K41" i="6"/>
  <c r="K37" i="6"/>
  <c r="K42" i="6"/>
  <c r="K38" i="6"/>
  <c r="K34" i="6"/>
  <c r="N34" i="6" s="1"/>
  <c r="K43" i="6"/>
  <c r="K39" i="6"/>
  <c r="I18" i="32" l="1"/>
  <c r="P18" i="32"/>
  <c r="E18" i="32"/>
  <c r="N18" i="32"/>
  <c r="F18" i="32"/>
  <c r="H18" i="32"/>
  <c r="L18" i="32"/>
  <c r="M18" i="32"/>
  <c r="G18" i="32"/>
  <c r="J18" i="32"/>
  <c r="O18" i="32"/>
  <c r="F20" i="8"/>
  <c r="E20" i="8"/>
  <c r="J28" i="18"/>
  <c r="P28" i="18"/>
  <c r="F28" i="18"/>
  <c r="H28" i="18"/>
  <c r="O28" i="18"/>
  <c r="N28" i="18"/>
  <c r="M28" i="18"/>
  <c r="I28" i="18"/>
  <c r="G28" i="18"/>
  <c r="L28" i="18"/>
  <c r="K28" i="18"/>
  <c r="G18" i="7"/>
  <c r="N18" i="7"/>
  <c r="L18" i="7"/>
  <c r="P25" i="8"/>
  <c r="G25" i="8"/>
  <c r="O25" i="8"/>
  <c r="L25" i="8"/>
  <c r="K25" i="8"/>
  <c r="J25" i="8"/>
  <c r="O18" i="7"/>
  <c r="M18" i="7"/>
  <c r="J18" i="7"/>
  <c r="E18" i="7"/>
  <c r="K18" i="7"/>
  <c r="H18" i="7"/>
  <c r="I18" i="7"/>
  <c r="P18" i="7"/>
  <c r="F18" i="7"/>
  <c r="E25" i="1"/>
  <c r="B61" i="2"/>
  <c r="N42" i="6"/>
  <c r="M20" i="8" s="1"/>
  <c r="N38" i="6"/>
  <c r="I20" i="8" s="1"/>
  <c r="N37" i="6"/>
  <c r="H20" i="8" s="1"/>
  <c r="N41" i="6"/>
  <c r="L20" i="8" s="1"/>
  <c r="N44" i="6"/>
  <c r="O20" i="8" s="1"/>
  <c r="N45" i="6"/>
  <c r="P20" i="8" s="1"/>
  <c r="N39" i="6"/>
  <c r="J20" i="8" s="1"/>
  <c r="N43" i="6"/>
  <c r="N20" i="8" s="1"/>
  <c r="N36" i="6"/>
  <c r="G20" i="8" s="1"/>
  <c r="N40" i="6"/>
  <c r="K20" i="8" s="1"/>
  <c r="B61" i="6"/>
  <c r="AD34" i="6"/>
  <c r="AB34" i="6"/>
  <c r="R61" i="6"/>
  <c r="AA45" i="5"/>
  <c r="AD45" i="5" s="1"/>
  <c r="AA34" i="5"/>
  <c r="AD42" i="6"/>
  <c r="N34" i="2"/>
  <c r="E20" i="1" s="1"/>
  <c r="AD43" i="6"/>
  <c r="AB39" i="6"/>
  <c r="K45" i="5"/>
  <c r="N45" i="5" s="1"/>
  <c r="P20" i="7"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K38" i="5"/>
  <c r="N38" i="5" s="1"/>
  <c r="I20" i="7" s="1"/>
  <c r="K43" i="5"/>
  <c r="N43" i="5" s="1"/>
  <c r="N20" i="7" s="1"/>
  <c r="K34" i="5"/>
  <c r="K42" i="5"/>
  <c r="N42" i="5" s="1"/>
  <c r="M20" i="7" s="1"/>
  <c r="K40" i="5"/>
  <c r="N40" i="5" s="1"/>
  <c r="K20" i="7" s="1"/>
  <c r="K41" i="5"/>
  <c r="N41" i="5" s="1"/>
  <c r="L20" i="7" s="1"/>
  <c r="K37" i="5"/>
  <c r="N37" i="5" s="1"/>
  <c r="H20" i="7" s="1"/>
  <c r="K36" i="5"/>
  <c r="N36" i="5" s="1"/>
  <c r="G20" i="7" s="1"/>
  <c r="K35" i="5"/>
  <c r="N35" i="5" s="1"/>
  <c r="F20" i="7" s="1"/>
  <c r="K44" i="5"/>
  <c r="N44" i="5" s="1"/>
  <c r="O20" i="7" s="1"/>
  <c r="K39" i="5"/>
  <c r="N39" i="5" s="1"/>
  <c r="J20" i="7" s="1"/>
  <c r="L44" i="2"/>
  <c r="L40" i="2"/>
  <c r="L36" i="2"/>
  <c r="L37" i="2"/>
  <c r="L43" i="2"/>
  <c r="L39" i="2"/>
  <c r="L35" i="2"/>
  <c r="L41" i="2"/>
  <c r="L42" i="2"/>
  <c r="L38" i="2"/>
  <c r="L34" i="2"/>
  <c r="L45" i="2"/>
  <c r="L37" i="6"/>
  <c r="L35" i="6"/>
  <c r="L34" i="6"/>
  <c r="L39" i="6"/>
  <c r="L41" i="6"/>
  <c r="L43" i="6"/>
  <c r="L38" i="6"/>
  <c r="L36" i="6"/>
  <c r="L45" i="6"/>
  <c r="L42" i="6"/>
  <c r="L44" i="6"/>
  <c r="L40" i="6"/>
  <c r="N31" i="18" l="1"/>
  <c r="O31" i="18"/>
  <c r="H31" i="18"/>
  <c r="K31" i="18"/>
  <c r="F31" i="18"/>
  <c r="L31" i="18"/>
  <c r="P31" i="18"/>
  <c r="J31" i="18"/>
  <c r="M31" i="18"/>
  <c r="G31" i="18"/>
  <c r="I31" i="18"/>
  <c r="J28" i="32"/>
  <c r="J31" i="32" s="1"/>
  <c r="K28" i="32"/>
  <c r="K31" i="32" s="1"/>
  <c r="L28" i="32"/>
  <c r="L31" i="32" s="1"/>
  <c r="O28" i="32"/>
  <c r="O31" i="32" s="1"/>
  <c r="G28" i="32"/>
  <c r="G31" i="32" s="1"/>
  <c r="P28" i="32"/>
  <c r="P31" i="32" s="1"/>
  <c r="M18" i="31"/>
  <c r="L18" i="31"/>
  <c r="F18" i="31"/>
  <c r="O18" i="31"/>
  <c r="N18" i="31"/>
  <c r="I18" i="31"/>
  <c r="H18" i="31"/>
  <c r="P18" i="31"/>
  <c r="K18" i="31"/>
  <c r="E18" i="31"/>
  <c r="G18" i="31"/>
  <c r="J18" i="31"/>
  <c r="E28" i="18"/>
  <c r="N25" i="8"/>
  <c r="E25" i="8"/>
  <c r="F25" i="8"/>
  <c r="M25" i="8"/>
  <c r="H25" i="8"/>
  <c r="I25" i="8"/>
  <c r="L25" i="7"/>
  <c r="F25" i="7"/>
  <c r="O25" i="7"/>
  <c r="M25" i="7"/>
  <c r="P25" i="7"/>
  <c r="I25" i="7"/>
  <c r="J25" i="7"/>
  <c r="K25" i="7"/>
  <c r="N25" i="7"/>
  <c r="G25" i="7"/>
  <c r="AD34" i="5"/>
  <c r="AB34" i="5"/>
  <c r="R61" i="5"/>
  <c r="B61" i="5"/>
  <c r="AD37" i="5"/>
  <c r="AB40" i="5"/>
  <c r="AB36" i="5"/>
  <c r="AB44" i="5"/>
  <c r="AB45" i="5"/>
  <c r="AB41" i="5"/>
  <c r="AB35" i="5"/>
  <c r="AB43" i="5"/>
  <c r="AB42" i="5"/>
  <c r="AB37" i="5"/>
  <c r="AB38" i="5"/>
  <c r="AB39" i="5"/>
  <c r="L43" i="5"/>
  <c r="L39" i="5"/>
  <c r="L35" i="5"/>
  <c r="N34" i="5"/>
  <c r="E20" i="7" s="1"/>
  <c r="L42" i="5"/>
  <c r="L38" i="5"/>
  <c r="L34" i="5"/>
  <c r="L40" i="5"/>
  <c r="L37" i="5"/>
  <c r="L44" i="5"/>
  <c r="L45" i="5"/>
  <c r="L36" i="5"/>
  <c r="L41" i="5"/>
  <c r="E31" i="18" l="1"/>
  <c r="P28" i="31"/>
  <c r="H28" i="32"/>
  <c r="H31" i="32" s="1"/>
  <c r="M28" i="32"/>
  <c r="M31" i="32" s="1"/>
  <c r="N28" i="32"/>
  <c r="N31" i="32" s="1"/>
  <c r="E28" i="32"/>
  <c r="E31" i="32" s="1"/>
  <c r="F28" i="32"/>
  <c r="F31" i="32" s="1"/>
  <c r="I28" i="32"/>
  <c r="I31" i="32" s="1"/>
  <c r="I28" i="31"/>
  <c r="M28" i="31"/>
  <c r="G28" i="31"/>
  <c r="O28" i="31"/>
  <c r="K28" i="31"/>
  <c r="N28" i="31"/>
  <c r="F28" i="31"/>
  <c r="J28" i="31"/>
  <c r="L28" i="31"/>
  <c r="E25" i="7"/>
  <c r="H25" i="7"/>
  <c r="F31" i="31" l="1"/>
  <c r="F32" i="26" s="1"/>
  <c r="F29" i="26"/>
  <c r="N31" i="31"/>
  <c r="N32" i="26" s="1"/>
  <c r="N29" i="26"/>
  <c r="P31" i="31"/>
  <c r="P32" i="26" s="1"/>
  <c r="P29" i="26"/>
  <c r="O31" i="31"/>
  <c r="O32" i="26" s="1"/>
  <c r="O29" i="26"/>
  <c r="G31" i="31"/>
  <c r="G32" i="26" s="1"/>
  <c r="G29" i="26"/>
  <c r="L31" i="31"/>
  <c r="L32" i="26" s="1"/>
  <c r="L29" i="26"/>
  <c r="K31" i="31"/>
  <c r="K32" i="26" s="1"/>
  <c r="K29" i="26"/>
  <c r="M31" i="31"/>
  <c r="M32" i="26" s="1"/>
  <c r="M29" i="26"/>
  <c r="I31" i="31"/>
  <c r="I32" i="26" s="1"/>
  <c r="I29" i="26"/>
  <c r="J31" i="31"/>
  <c r="J32" i="26" s="1"/>
  <c r="J29" i="26"/>
  <c r="E28" i="31"/>
  <c r="H28" i="31"/>
  <c r="K54" i="5"/>
  <c r="B70" i="5" s="1"/>
  <c r="AA54" i="5"/>
  <c r="R70" i="5" s="1"/>
  <c r="K49" i="5"/>
  <c r="B65" i="5" s="1"/>
  <c r="AA49" i="5"/>
  <c r="K59" i="5"/>
  <c r="B75" i="5" s="1"/>
  <c r="AA59" i="5"/>
  <c r="R75" i="5" s="1"/>
  <c r="K58" i="5"/>
  <c r="B74" i="5" s="1"/>
  <c r="AA58" i="5"/>
  <c r="K56" i="5"/>
  <c r="B72" i="5" s="1"/>
  <c r="AA56" i="5"/>
  <c r="K52" i="5"/>
  <c r="B68" i="5" s="1"/>
  <c r="AA52" i="5"/>
  <c r="R68" i="5" s="1"/>
  <c r="K48" i="5"/>
  <c r="B64" i="5" s="1"/>
  <c r="AA48" i="5"/>
  <c r="R64" i="5" s="1"/>
  <c r="K53" i="5"/>
  <c r="B69" i="5" s="1"/>
  <c r="AA53" i="5"/>
  <c r="K55" i="5"/>
  <c r="B71" i="5" s="1"/>
  <c r="AA55" i="5"/>
  <c r="K50" i="5"/>
  <c r="B66" i="5" s="1"/>
  <c r="AA50" i="5"/>
  <c r="K57" i="5"/>
  <c r="B73" i="5" s="1"/>
  <c r="AA57" i="5"/>
  <c r="R73" i="5" s="1"/>
  <c r="K51" i="5"/>
  <c r="B67" i="5" s="1"/>
  <c r="AA51" i="5"/>
  <c r="R67" i="5" s="1"/>
  <c r="H31" i="31" l="1"/>
  <c r="H32" i="26" s="1"/>
  <c r="H29" i="26"/>
  <c r="E31" i="31"/>
  <c r="E32" i="26" s="1"/>
  <c r="E29" i="26"/>
  <c r="O24" i="38"/>
  <c r="K24" i="38"/>
  <c r="P24" i="38"/>
  <c r="G24" i="38"/>
  <c r="J24" i="38"/>
  <c r="L24" i="38"/>
  <c r="M24" i="38"/>
  <c r="F24" i="38"/>
  <c r="I24" i="38"/>
  <c r="N24" i="38"/>
  <c r="B78" i="5"/>
  <c r="B81" i="5" s="1"/>
  <c r="R65" i="5"/>
  <c r="R74" i="5"/>
  <c r="R72" i="5"/>
  <c r="R66" i="5"/>
  <c r="R71" i="5"/>
  <c r="R69" i="5"/>
  <c r="B76" i="5"/>
  <c r="E24" i="38" l="1"/>
  <c r="H24" i="38"/>
  <c r="R78" i="5"/>
  <c r="R81" i="5" s="1"/>
  <c r="B83" i="5"/>
  <c r="R76" i="5"/>
  <c r="E21" i="7"/>
  <c r="E16" i="7" l="1"/>
  <c r="E26" i="7"/>
  <c r="R83" i="5"/>
  <c r="K48" i="2"/>
  <c r="B64" i="2" s="1"/>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E29" i="31" l="1"/>
  <c r="E32" i="31" s="1"/>
  <c r="R78" i="2"/>
  <c r="R81" i="2" s="1"/>
  <c r="R76" i="2"/>
  <c r="K56" i="2"/>
  <c r="B72" i="2" s="1"/>
  <c r="K51" i="2"/>
  <c r="B67" i="2" s="1"/>
  <c r="K58" i="2"/>
  <c r="B74" i="2" s="1"/>
  <c r="K55" i="2"/>
  <c r="B71" i="2" s="1"/>
  <c r="AA48" i="6"/>
  <c r="R64" i="6" s="1"/>
  <c r="K53" i="6"/>
  <c r="B69" i="6" s="1"/>
  <c r="R83" i="2" l="1"/>
  <c r="B78" i="2"/>
  <c r="B81" i="2" s="1"/>
  <c r="B76" i="2"/>
  <c r="R78" i="6"/>
  <c r="R81" i="6" s="1"/>
  <c r="R76" i="6"/>
  <c r="K49" i="6"/>
  <c r="B65" i="6" s="1"/>
  <c r="K59" i="6"/>
  <c r="B75" i="6" s="1"/>
  <c r="K55" i="6"/>
  <c r="B71" i="6" s="1"/>
  <c r="K56" i="6"/>
  <c r="B72" i="6" s="1"/>
  <c r="K51" i="6"/>
  <c r="B67" i="6" s="1"/>
  <c r="K57" i="6"/>
  <c r="B73" i="6" s="1"/>
  <c r="K58" i="6"/>
  <c r="B74" i="6" s="1"/>
  <c r="K54" i="6"/>
  <c r="B70" i="6" s="1"/>
  <c r="K48" i="6"/>
  <c r="B64" i="6" s="1"/>
  <c r="K50" i="6"/>
  <c r="B66" i="6" s="1"/>
  <c r="K52" i="6"/>
  <c r="B68" i="6" s="1"/>
  <c r="B83" i="2" l="1"/>
  <c r="B76" i="6"/>
  <c r="B78" i="6"/>
  <c r="E21" i="1"/>
  <c r="E26" i="1"/>
  <c r="E29" i="18" l="1"/>
  <c r="R83" i="6"/>
  <c r="B81" i="6"/>
  <c r="E26" i="8"/>
  <c r="E16" i="1"/>
  <c r="E32" i="18" l="1"/>
  <c r="E29" i="32"/>
  <c r="E32" i="32" s="1"/>
  <c r="B83" i="6"/>
  <c r="E21" i="8"/>
  <c r="E30" i="26" l="1"/>
  <c r="E33" i="26"/>
  <c r="E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825311BB-F747-4882-922B-4D08EB81EC12}">
      <text>
        <r>
          <rPr>
            <sz val="11"/>
            <color indexed="81"/>
            <rFont val="Meiryo UI"/>
            <family val="3"/>
            <charset val="128"/>
          </rPr>
          <t>リリース後の、仕上がりの供給力
（メインオークションの提供する各月の供給力－リリースする各月の供給力）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DE73E3F4-6180-4F80-BDB6-412CE8A8F2B8}">
      <text>
        <r>
          <rPr>
            <sz val="9"/>
            <color indexed="81"/>
            <rFont val="Meiryo UI"/>
            <family val="3"/>
            <charset val="128"/>
          </rPr>
          <t>ファイル名：
2025追加AX向け【2025算出】再エネ各月年間調整係数算定.ver2.xlsm
データ引用箇所：
　「年間」ワークシート
　「必要供給力」に記載の値（AE49～AM60）
ファイル保管場所：
\\Hn2nasf01a\容量市場\19_ツール\2025追加オークション資料\①2024供給計画向け調整係数（2025年度）算出時のデータ\02_調整係数まとめ（EUE見直しあり版）</t>
        </r>
      </text>
    </comment>
    <comment ref="A17" authorId="0" shapeId="0" xr:uid="{CFE2CA78-F0EC-4D7F-8AF7-0BC8DD46A40E}">
      <text>
        <r>
          <rPr>
            <sz val="9"/>
            <color indexed="81"/>
            <rFont val="Meiryo UI"/>
            <family val="3"/>
            <charset val="128"/>
          </rPr>
          <t>ファイル名：
2025追加AX向け【2025算出】再エネ各月年間調整係数算定.ver2.xlsm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\\Hn2nasf01a\容量市場\19_ツール\2025追加オークション資料\①2024供給計画向け調整係数（2025年度）算出時のデータ\02_調整係数まとめ（EUE見直しあり版）</t>
        </r>
      </text>
    </comment>
    <comment ref="A19" authorId="0" shapeId="0" xr:uid="{718DEE06-854C-435B-99E6-C19412D9C8EA}">
      <text>
        <r>
          <rPr>
            <sz val="9"/>
            <color indexed="81"/>
            <rFont val="Meiryo UI"/>
            <family val="3"/>
            <charset val="128"/>
          </rPr>
          <t>ファイル名：
2025追加AX向け【2025算出】再エネ各月年間調整係数算定.ver2.xlsm
データ引用箇所：
　「各月％」ワークシート
　「太陽光」に記載の値（C4～N12）を行列入れ替え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B2D16AC3-515E-4AD1-A7E7-9259ECE95BA1}">
      <text>
        <r>
          <rPr>
            <sz val="9"/>
            <color indexed="81"/>
            <rFont val="Meiryo UI"/>
            <family val="3"/>
            <charset val="128"/>
          </rPr>
          <t>ファイル名：
2025追加AX向け【2025算出】再エネ各月年間調整係数算定.ver2.xlsm
データ引用箇所：
　「各月％」ワークシート
　「風力」に記載の値（C17～N26）を行列入れ替え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8658661-200F-40FE-8F31-D788E1A5F56F}">
      <text>
        <r>
          <rPr>
            <sz val="9"/>
            <color indexed="81"/>
            <rFont val="Meiryo UI"/>
            <family val="3"/>
            <charset val="128"/>
          </rPr>
          <t>ファイル名：
2025追加AX向け【2025算出】再エネ各月年間調整係数算定.ver2.xlsm
データ引用箇所：
　「各月％」ワークシート
　「水力」に記載の値（C30～N38）を行列入れ替え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sharedStrings.xml><?xml version="1.0" encoding="utf-8"?>
<sst xmlns="http://schemas.openxmlformats.org/spreadsheetml/2006/main" count="1851" uniqueCount="167">
  <si>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</si>
  <si>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</si>
  <si>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</si>
  <si>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</si>
  <si>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</si>
  <si>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</si>
  <si>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</si>
  <si>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</si>
  <si>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</si>
  <si>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</si>
  <si>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</si>
  <si>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</si>
  <si>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</si>
  <si>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</si>
  <si>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</si>
  <si>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</si>
  <si>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</si>
  <si>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</si>
  <si>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</si>
  <si>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</si>
  <si>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</si>
  <si>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</si>
  <si>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</si>
  <si>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</si>
  <si>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</si>
  <si>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</si>
  <si>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</si>
  <si>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</si>
  <si>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</si>
  <si>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</si>
  <si>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</si>
  <si>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</si>
  <si>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</si>
  <si>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</si>
  <si>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</si>
  <si>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</si>
  <si>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</si>
  <si>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</si>
  <si>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</si>
  <si>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</si>
  <si>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</si>
  <si>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</si>
  <si>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</si>
  <si>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</si>
  <si>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</si>
  <si>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</si>
  <si>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</si>
  <si>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</si>
  <si>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</si>
  <si>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</si>
  <si>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</si>
  <si>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</si>
  <si>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</si>
  <si>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</si>
  <si>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</si>
  <si>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</si>
  <si>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</si>
  <si>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</si>
  <si>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</si>
  <si>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</si>
  <si>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</si>
  <si>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</si>
  <si>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</si>
  <si>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</si>
  <si>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</si>
  <si>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</si>
  <si>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</si>
  <si>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</si>
  <si>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</si>
  <si>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</si>
  <si>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</si>
  <si>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</si>
  <si>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</si>
  <si>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</si>
  <si>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</si>
  <si>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</si>
  <si>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</si>
  <si>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</si>
  <si>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</si>
  <si>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</si>
  <si>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</si>
  <si>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</si>
  <si>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</si>
  <si>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</si>
  <si>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</si>
  <si>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</si>
  <si>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</si>
  <si>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</si>
  <si>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</si>
  <si>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</si>
  <si>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</si>
  <si>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</si>
  <si>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</si>
  <si>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</si>
  <si>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</si>
  <si>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</si>
  <si>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</si>
  <si>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</si>
  <si>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</si>
  <si>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</si>
  <si>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</si>
  <si>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</si>
  <si>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</si>
  <si>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</si>
  <si>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</si>
  <si>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</si>
  <si>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</si>
  <si>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</si>
  <si>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</si>
  <si>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</si>
  <si>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</si>
  <si>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変動電源（単独）</t>
  </si>
  <si>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</si>
  <si>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</si>
  <si>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関西</t>
  </si>
  <si>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</si>
  <si>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</si>
  <si>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</si>
  <si>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</si>
  <si>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</si>
  <si>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</si>
  <si>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</si>
  <si>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</si>
  <si>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</si>
  <si>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</si>
  <si>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</si>
  <si>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</si>
  <si>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t>【メインオークション】
調整係数(年間)</t>
    <rPh sb="12" eb="14">
      <t>チョウセイ</t>
    </rPh>
    <rPh sb="14" eb="16">
      <t>ケイスウ</t>
    </rPh>
    <rPh sb="17" eb="19">
      <t>ネンカン</t>
    </rPh>
    <phoneticPr fontId="2"/>
  </si>
  <si>
    <t>【メインオークション】
調整係数(月別)</t>
    <rPh sb="12" eb="14">
      <t>チョウセイ</t>
    </rPh>
    <rPh sb="14" eb="16">
      <t>ケイスウ</t>
    </rPh>
    <rPh sb="17" eb="19">
      <t>ツキベツ</t>
    </rPh>
    <phoneticPr fontId="2"/>
  </si>
  <si>
    <t>％</t>
  </si>
  <si>
    <t>【メインオークション】
提供する各月の供給力</t>
    <rPh sb="12" eb="14">
      <t>テイキョウ</t>
    </rPh>
    <rPh sb="16" eb="18">
      <t>カクツキ</t>
    </rPh>
    <rPh sb="19" eb="22">
      <t>キョウキュウリョク</t>
    </rPh>
    <phoneticPr fontId="2"/>
  </si>
  <si>
    <t>【メインオークション】
契約容量</t>
    <rPh sb="12" eb="16">
      <t>ケイヤクヨウリョウ</t>
    </rPh>
    <phoneticPr fontId="2"/>
  </si>
  <si>
    <t>【メインオークション】
各月の供給力の最大値</t>
    <rPh sb="12" eb="14">
      <t>カクツキ</t>
    </rPh>
    <rPh sb="15" eb="18">
      <t>キョウキュウリョク</t>
    </rPh>
    <rPh sb="19" eb="22">
      <t>サイダイチ</t>
    </rPh>
    <phoneticPr fontId="2"/>
  </si>
  <si>
    <t>入力箇所(応札容量登録時)</t>
    <rPh sb="0" eb="2">
      <t>ニュウリョク</t>
    </rPh>
    <rPh sb="5" eb="7">
      <t>オウサツ</t>
    </rPh>
    <rPh sb="7" eb="9">
      <t>ヨウリョウ</t>
    </rPh>
    <rPh sb="9" eb="11">
      <t>トウロク</t>
    </rPh>
    <rPh sb="11" eb="12">
      <t>ジ</t>
    </rPh>
    <phoneticPr fontId="2"/>
  </si>
  <si>
    <t>－</t>
  </si>
  <si>
    <t>【メインオークション】
期待容量</t>
    <rPh sb="12" eb="14">
      <t>キタイ</t>
    </rPh>
    <rPh sb="14" eb="16">
      <t>ヨウリョウ</t>
    </rPh>
    <phoneticPr fontId="2"/>
  </si>
  <si>
    <t>【リリースオークション】
リリースする各月の供給力</t>
    <rPh sb="19" eb="21">
      <t>カクツキ</t>
    </rPh>
    <rPh sb="22" eb="25">
      <t>キョウキュウリョク</t>
    </rPh>
    <phoneticPr fontId="2"/>
  </si>
  <si>
    <t>【リリースオークション】
リリースする応札容量</t>
    <rPh sb="19" eb="21">
      <t>オウサツ</t>
    </rPh>
    <rPh sb="21" eb="23">
      <t>ヨウリョウ</t>
    </rPh>
    <phoneticPr fontId="2"/>
  </si>
  <si>
    <t>太陽光</t>
  </si>
  <si>
    <t>（参考）
リリース後の各月の供給力</t>
    <rPh sb="1" eb="3">
      <t>サンコウ</t>
    </rPh>
    <rPh sb="9" eb="10">
      <t>アト</t>
    </rPh>
    <rPh sb="11" eb="13">
      <t>カクツキ</t>
    </rPh>
    <rPh sb="14" eb="17">
      <t>キョウキュウリョク</t>
    </rPh>
    <phoneticPr fontId="2"/>
  </si>
  <si>
    <t>（参考）
リリース後の契約容量</t>
    <rPh sb="1" eb="3">
      <t>サンコウ</t>
    </rPh>
    <rPh sb="9" eb="10">
      <t>ゴ</t>
    </rPh>
    <rPh sb="11" eb="15">
      <t>ケイヤクヨウリョウ</t>
    </rPh>
    <phoneticPr fontId="2"/>
  </si>
  <si>
    <t>※メインオークションに応札している場合、メインオークション期待容量等算定諸元一覧の値を張り付けてください。</t>
    <rPh sb="11" eb="13">
      <t>オウサツ</t>
    </rPh>
    <rPh sb="14" eb="16">
      <t>ジドウ</t>
    </rPh>
    <rPh sb="33" eb="34">
      <t>トウ</t>
    </rPh>
    <rPh sb="34" eb="36">
      <t>サンテイ</t>
    </rPh>
    <rPh sb="36" eb="38">
      <t>ショゲン</t>
    </rPh>
    <rPh sb="38" eb="40">
      <t>イチラン</t>
    </rPh>
    <rPh sb="41" eb="42">
      <t>アタイ</t>
    </rPh>
    <rPh sb="43" eb="44">
      <t>ハ</t>
    </rPh>
    <rPh sb="45" eb="46">
      <t>ツ</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</si>
  <si>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</si>
  <si>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</si>
  <si>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・エリア名については、電源等情報(基本情報)に登録した「エリア名」を記載して下さい。※</t>
    <phoneticPr fontId="2"/>
  </si>
  <si>
    <r>
      <t>・期待容量については、自動計算されます。　※</t>
    </r>
    <r>
      <rPr>
        <u/>
        <sz val="11"/>
        <color theme="1"/>
        <rFont val="Meiryo UI"/>
        <family val="3"/>
        <charset val="128"/>
      </rPr>
      <t>この値がリリースオークションに応札する際の応札容量の上限値になります。</t>
    </r>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</si>
  <si>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</si>
  <si>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・送電可能電力については、設備容量から所内消費電力を差し引いた値を記載して下さい。※</t>
    <rPh sb="21" eb="23">
      <t>ショウヒ</t>
    </rPh>
    <phoneticPr fontId="2"/>
  </si>
  <si>
    <t>一般（自流式）</t>
    <rPh sb="0" eb="2">
      <t>イッパン</t>
    </rPh>
    <rPh sb="3" eb="6">
      <t>ジリュウシキ</t>
    </rPh>
    <phoneticPr fontId="2"/>
  </si>
  <si>
    <t>・発電方式の区分については、一般（自流式）で固定です。</t>
    <rPh sb="14" eb="16">
      <t>イッパン</t>
    </rPh>
    <rPh sb="17" eb="19">
      <t>ジリュウ</t>
    </rPh>
    <rPh sb="19" eb="20">
      <t>シキ</t>
    </rPh>
    <rPh sb="22" eb="24">
      <t>コテイ</t>
    </rPh>
    <phoneticPr fontId="2"/>
  </si>
  <si>
    <t>【リリースオークション】
リリースする各月の
送電可能電力</t>
    <rPh sb="19" eb="21">
      <t>カクツキ</t>
    </rPh>
    <rPh sb="23" eb="25">
      <t>ソウデン</t>
    </rPh>
    <rPh sb="25" eb="27">
      <t>カノウ</t>
    </rPh>
    <rPh sb="27" eb="29">
      <t>デンリョク</t>
    </rPh>
    <phoneticPr fontId="2"/>
  </si>
  <si>
    <t>・電源等識別番号については、電源等情報に登録した後に、容量市場システムで付番された番号を記載して下さい。</t>
    <phoneticPr fontId="2"/>
  </si>
  <si>
    <t>提供する各月の供給力</t>
    <rPh sb="0" eb="2">
      <t>テイキョウ</t>
    </rPh>
    <rPh sb="4" eb="6">
      <t>カクツキ</t>
    </rPh>
    <rPh sb="7" eb="10">
      <t>キョウキュウリョク</t>
    </rPh>
    <phoneticPr fontId="2"/>
  </si>
  <si>
    <r>
      <t>2．以下の項目については、</t>
    </r>
    <r>
      <rPr>
        <b/>
        <sz val="11"/>
        <color rgb="FFFF0000"/>
        <rFont val="Meiryo UI"/>
        <family val="3"/>
        <charset val="128"/>
      </rPr>
      <t>2021/10/●(P)</t>
    </r>
    <r>
      <rPr>
        <sz val="11"/>
        <color theme="1"/>
        <rFont val="Meiryo UI"/>
        <family val="3"/>
        <charset val="128"/>
      </rPr>
      <t>までに容量市場システムに登録して下さい。</t>
    </r>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</si>
  <si>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</si>
  <si>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</si>
  <si>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変動電源（単独）</t>
    <phoneticPr fontId="2"/>
  </si>
  <si>
    <t>関西</t>
    <phoneticPr fontId="2"/>
  </si>
  <si>
    <t>※本帳票提出時、チェックしてください</t>
    <rPh sb="1" eb="2">
      <t>ホン</t>
    </rPh>
    <rPh sb="2" eb="4">
      <t>チョウヒョウ</t>
    </rPh>
    <rPh sb="4" eb="6">
      <t>テイシュツ</t>
    </rPh>
    <rPh sb="6" eb="7">
      <t>トキ</t>
    </rPh>
    <phoneticPr fontId="2"/>
  </si>
  <si>
    <t/>
  </si>
  <si>
    <t>・リリースする各月の供給力は、メインオークションにおける「提供する各月の供給力」を上限に、任意に記載して下さい。</t>
    <rPh sb="29" eb="31">
      <t>テイキョウ</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</si>
  <si>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</si>
  <si>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・リリース後の各月の供給力およびリリース後の契約容量については、自動計算されます。</t>
    <rPh sb="5" eb="6">
      <t>ゴ</t>
    </rPh>
    <rPh sb="7" eb="9">
      <t>カクツキ</t>
    </rPh>
    <rPh sb="10" eb="13">
      <t>キョウキュウリョク</t>
    </rPh>
    <rPh sb="32" eb="34">
      <t>ジドウ</t>
    </rPh>
    <rPh sb="34" eb="36">
      <t>ケイサン</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</si>
  <si>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sz val="12"/>
        <rFont val="Meiryo UI"/>
        <family val="3"/>
        <charset val="128"/>
      </rPr>
      <t>：</t>
    </r>
    <r>
      <rPr>
        <b/>
        <sz val="12"/>
        <color rgb="FFFF0000"/>
        <rFont val="Meiryo UI"/>
        <family val="3"/>
        <charset val="128"/>
      </rPr>
      <t>2025</t>
    </r>
    <r>
      <rPr>
        <sz val="12"/>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</si>
  <si>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r>
      <t>1．以下の項目については、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(2024/5/23～5/29)</t>
    </r>
    <r>
      <rPr>
        <sz val="11"/>
        <color theme="1"/>
        <rFont val="Meiryo UI"/>
        <family val="3"/>
        <charset val="128"/>
      </rPr>
      <t>に容量市場システムに登録して下さい。</t>
    </r>
    <rPh sb="13" eb="17">
      <t>オウサツヨウリョウ</t>
    </rPh>
    <rPh sb="17" eb="19">
      <t>サンテイ</t>
    </rPh>
    <rPh sb="20" eb="21">
      <t>モチ</t>
    </rPh>
    <phoneticPr fontId="2"/>
  </si>
  <si>
    <t>②再エネ除きの調達量</t>
    <rPh sb="1" eb="2">
      <t>サイ</t>
    </rPh>
    <rPh sb="4" eb="5">
      <t>ノゾ</t>
    </rPh>
    <rPh sb="7" eb="9">
      <t>チョウタツ</t>
    </rPh>
    <rPh sb="9" eb="10">
      <t>リョウ</t>
    </rPh>
    <phoneticPr fontId="2"/>
  </si>
  <si>
    <t>2024/3/12差替版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</si>
</sst>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s>
  <fonts count="2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sz val="12"/>
      <color rgb="FFFF0000"/>
      <name val="Meiryo UI"/>
      <family val="3"/>
      <charset val="128"/>
    </font>
    <font>
      <sz val="11"/>
      <color indexed="81"/>
      <name val="Meiryo UI"/>
      <family val="3"/>
      <charset val="128"/>
    </font>
    <font>
      <sz val="10"/>
      <color theme="1"/>
      <name val="ＭＳ Ｐゴシック"/>
      <family val="2"/>
      <scheme val="minor"/>
    </font>
    <font>
      <u/>
      <sz val="12"/>
      <color rgb="FFFF0000"/>
      <name val="Meiryo UI"/>
      <family val="3"/>
      <charset val="128"/>
    </font>
    <font>
      <u/>
      <sz val="11"/>
      <color theme="10"/>
      <name val="ＭＳ Ｐゴシック"/>
      <family val="2"/>
      <scheme val="minor"/>
    </font>
    <font>
      <sz val="9"/>
      <color indexed="81"/>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CFFCC"/>
        <bgColor indexed="64"/>
      </patternFill>
    </fill>
    <fill>
      <patternFill patternType="solid">
        <fgColor theme="0" tint="-0.499984740745262"/>
        <bgColor indexed="64"/>
      </patternFill>
    </fill>
    <fill>
      <patternFill patternType="solid">
        <fgColor rgb="FF00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indexed="64"/>
      </left>
      <right style="thin">
        <color indexed="64"/>
      </right>
      <top/>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cellStyleXfs>
  <cellXfs count="278">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0" fontId="7" fillId="0" borderId="0" xfId="0" applyFont="1"/>
    <xf numFmtId="0" fontId="1" fillId="0" borderId="0" xfId="0" applyFont="1" applyFill="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0" xfId="0" applyNumberFormat="1" applyFont="1"/>
    <xf numFmtId="185" fontId="1" fillId="0" borderId="0" xfId="0" applyNumberFormat="1" applyFont="1"/>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8" fontId="1" fillId="0" borderId="9"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8" borderId="1" xfId="0" applyNumberFormat="1" applyFont="1" applyFill="1" applyBorder="1" applyAlignment="1" applyProtection="1">
      <alignment horizontal="center" vertical="center" shrinkToFit="1"/>
      <protection hidden="1"/>
    </xf>
    <xf numFmtId="176" fontId="4" fillId="8" borderId="1" xfId="0" applyNumberFormat="1" applyFont="1" applyFill="1" applyBorder="1" applyAlignment="1">
      <alignment horizontal="center" vertical="center" shrinkToFit="1"/>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1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10" borderId="0" xfId="0" applyFont="1" applyFill="1" applyAlignment="1">
      <alignment horizontal="centerContinuous"/>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0" borderId="33" xfId="0" applyFont="1" applyBorder="1" applyAlignment="1">
      <alignment horizontal="center" vertical="center"/>
    </xf>
    <xf numFmtId="0" fontId="1" fillId="0" borderId="23" xfId="0" applyFont="1" applyBorder="1" applyAlignment="1">
      <alignment horizontal="center" vertical="center"/>
    </xf>
    <xf numFmtId="0" fontId="1" fillId="12" borderId="1" xfId="0" applyFont="1" applyFill="1" applyBorder="1"/>
    <xf numFmtId="0" fontId="1" fillId="12" borderId="1" xfId="0" applyFont="1" applyFill="1" applyBorder="1" applyAlignment="1">
      <alignment horizontal="center" vertical="center"/>
    </xf>
    <xf numFmtId="176" fontId="4" fillId="12" borderId="1" xfId="0" applyNumberFormat="1" applyFont="1" applyFill="1" applyBorder="1" applyAlignment="1">
      <alignment horizontal="center" vertical="center" shrinkToFit="1"/>
    </xf>
    <xf numFmtId="176" fontId="4" fillId="11"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17"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0" borderId="1" xfId="0" applyFont="1" applyBorder="1" applyAlignment="1" applyProtection="1">
      <alignment horizontal="center" vertical="center"/>
    </xf>
    <xf numFmtId="178" fontId="1" fillId="9" borderId="16" xfId="3" applyNumberFormat="1" applyFont="1" applyFill="1" applyBorder="1" applyAlignment="1" applyProtection="1">
      <alignment horizontal="center" vertical="center"/>
      <protection hidden="1"/>
    </xf>
    <xf numFmtId="186" fontId="1" fillId="10" borderId="1" xfId="2" applyNumberFormat="1" applyFont="1" applyFill="1" applyBorder="1" applyAlignment="1" applyProtection="1">
      <alignment horizontal="center" vertical="center"/>
      <protection locked="0"/>
    </xf>
    <xf numFmtId="186" fontId="1" fillId="0" borderId="1" xfId="2" applyNumberFormat="1" applyFont="1" applyFill="1" applyBorder="1" applyAlignment="1" applyProtection="1">
      <alignment horizontal="center" vertical="center"/>
      <protection hidden="1"/>
    </xf>
    <xf numFmtId="186" fontId="1" fillId="9" borderId="1" xfId="2" applyNumberFormat="1" applyFont="1" applyFill="1" applyBorder="1" applyAlignment="1" applyProtection="1">
      <alignment horizontal="center" vertical="center"/>
      <protection hidden="1"/>
    </xf>
    <xf numFmtId="186" fontId="4" fillId="0" borderId="1" xfId="0" applyNumberFormat="1" applyFont="1" applyFill="1" applyBorder="1" applyAlignment="1" applyProtection="1">
      <alignment horizontal="center" vertical="center" shrinkToFit="1"/>
      <protection hidden="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0" fillId="0" borderId="0" xfId="0" applyFont="1" applyFill="1" applyAlignment="1">
      <alignment horizontal="left" vertical="center"/>
    </xf>
    <xf numFmtId="0" fontId="17" fillId="0" borderId="0" xfId="0" applyFont="1" applyAlignment="1">
      <alignment horizontal="left" vertical="center"/>
    </xf>
    <xf numFmtId="186" fontId="4" fillId="10" borderId="23" xfId="0" applyNumberFormat="1" applyFont="1" applyFill="1" applyBorder="1" applyAlignment="1" applyProtection="1">
      <alignment horizontal="center" vertical="center" shrinkToFit="1"/>
      <protection locked="0"/>
    </xf>
    <xf numFmtId="186" fontId="4" fillId="10" borderId="1" xfId="0" applyNumberFormat="1" applyFont="1" applyFill="1" applyBorder="1" applyAlignment="1" applyProtection="1">
      <alignment horizontal="center" vertical="center" shrinkToFit="1"/>
      <protection locked="0"/>
    </xf>
    <xf numFmtId="186" fontId="4" fillId="10" borderId="24" xfId="0" applyNumberFormat="1" applyFont="1" applyFill="1" applyBorder="1" applyAlignment="1" applyProtection="1">
      <alignment horizontal="center" vertical="center" shrinkToFit="1"/>
      <protection locked="0"/>
    </xf>
    <xf numFmtId="186" fontId="4" fillId="10" borderId="23" xfId="2" applyNumberFormat="1" applyFont="1" applyFill="1" applyBorder="1" applyAlignment="1" applyProtection="1">
      <alignment horizontal="center" vertical="center"/>
      <protection locked="0"/>
    </xf>
    <xf numFmtId="186" fontId="4" fillId="10" borderId="1" xfId="2" applyNumberFormat="1" applyFont="1" applyFill="1" applyBorder="1" applyAlignment="1" applyProtection="1">
      <alignment horizontal="center" vertical="center"/>
      <protection locked="0"/>
    </xf>
    <xf numFmtId="186" fontId="4" fillId="10" borderId="24" xfId="2" applyNumberFormat="1" applyFont="1" applyFill="1" applyBorder="1" applyAlignment="1" applyProtection="1">
      <alignment horizontal="center" vertical="center"/>
      <protection locked="0"/>
    </xf>
    <xf numFmtId="186" fontId="1" fillId="10" borderId="23" xfId="2" applyNumberFormat="1" applyFont="1" applyFill="1" applyBorder="1" applyAlignment="1" applyProtection="1">
      <alignment horizontal="center" vertical="center"/>
      <protection locked="0"/>
    </xf>
    <xf numFmtId="186" fontId="1" fillId="10" borderId="24" xfId="2" applyNumberFormat="1" applyFont="1" applyFill="1" applyBorder="1" applyAlignment="1" applyProtection="1">
      <alignment horizontal="center" vertical="center"/>
      <protection locked="0"/>
    </xf>
    <xf numFmtId="0" fontId="21" fillId="0" borderId="0" xfId="4"/>
    <xf numFmtId="177" fontId="6" fillId="3" borderId="5" xfId="0" applyNumberFormat="1" applyFont="1" applyFill="1" applyBorder="1"/>
    <xf numFmtId="176" fontId="6" fillId="3" borderId="5" xfId="0" applyNumberFormat="1" applyFont="1" applyFill="1" applyBorder="1" applyAlignment="1">
      <alignment horizontal="center"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0" xfId="0" applyFont="1" applyAlignment="1">
      <alignment horizontal="center" vertical="center"/>
    </xf>
    <xf numFmtId="0" fontId="3" fillId="10"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183" fontId="7" fillId="10" borderId="18" xfId="0" quotePrefix="1" applyNumberFormat="1" applyFont="1" applyFill="1" applyBorder="1" applyAlignment="1" applyProtection="1">
      <alignment horizontal="center" vertical="center"/>
      <protection locked="0"/>
    </xf>
    <xf numFmtId="183" fontId="7" fillId="10" borderId="19" xfId="0" applyNumberFormat="1" applyFont="1" applyFill="1" applyBorder="1" applyAlignment="1" applyProtection="1">
      <alignment horizontal="center" vertical="center"/>
      <protection locked="0"/>
    </xf>
    <xf numFmtId="183" fontId="7" fillId="10" borderId="20"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3" fontId="7" fillId="10" borderId="21" xfId="0" quotePrefix="1" applyNumberFormat="1" applyFont="1" applyFill="1" applyBorder="1" applyAlignment="1" applyProtection="1">
      <alignment horizontal="center" vertical="center"/>
      <protection locked="0"/>
    </xf>
    <xf numFmtId="183" fontId="7" fillId="10" borderId="4" xfId="0" applyNumberFormat="1" applyFont="1" applyFill="1" applyBorder="1" applyAlignment="1" applyProtection="1">
      <alignment horizontal="center" vertical="center"/>
      <protection locked="0"/>
    </xf>
    <xf numFmtId="183" fontId="7" fillId="10" borderId="22" xfId="0" applyNumberFormat="1" applyFont="1" applyFill="1" applyBorder="1" applyAlignment="1" applyProtection="1">
      <alignment horizontal="center" vertical="center"/>
      <protection locked="0"/>
    </xf>
    <xf numFmtId="183" fontId="7" fillId="0" borderId="21" xfId="0" quotePrefix="1" applyNumberFormat="1" applyFont="1" applyFill="1" applyBorder="1" applyAlignment="1" applyProtection="1">
      <alignment horizontal="center" vertical="center"/>
      <protection locked="0"/>
    </xf>
    <xf numFmtId="183" fontId="7" fillId="0" borderId="4" xfId="0" applyNumberFormat="1" applyFont="1" applyFill="1" applyBorder="1" applyAlignment="1" applyProtection="1">
      <alignment horizontal="center" vertical="center"/>
      <protection locked="0"/>
    </xf>
    <xf numFmtId="183" fontId="7" fillId="0" borderId="22" xfId="0"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xf>
    <xf numFmtId="186" fontId="4" fillId="10" borderId="21" xfId="0" applyNumberFormat="1" applyFont="1" applyFill="1" applyBorder="1" applyAlignment="1" applyProtection="1">
      <alignment horizontal="center" vertical="center" shrinkToFit="1"/>
      <protection locked="0"/>
    </xf>
    <xf numFmtId="186" fontId="4" fillId="10" borderId="4" xfId="0" applyNumberFormat="1" applyFont="1" applyFill="1" applyBorder="1" applyAlignment="1" applyProtection="1">
      <alignment horizontal="center" vertical="center" shrinkToFit="1"/>
      <protection locked="0"/>
    </xf>
    <xf numFmtId="186" fontId="4" fillId="10" borderId="22"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xf>
    <xf numFmtId="186" fontId="4" fillId="0" borderId="2" xfId="0" applyNumberFormat="1" applyFont="1" applyFill="1" applyBorder="1" applyAlignment="1" applyProtection="1">
      <alignment horizontal="center" vertical="center" shrinkToFit="1"/>
      <protection hidden="1"/>
    </xf>
    <xf numFmtId="186" fontId="0" fillId="0" borderId="4" xfId="0" applyNumberFormat="1" applyBorder="1" applyAlignment="1" applyProtection="1">
      <alignment horizontal="center" vertical="center" shrinkToFit="1"/>
      <protection hidden="1"/>
    </xf>
    <xf numFmtId="186" fontId="0" fillId="0" borderId="3" xfId="0" applyNumberFormat="1" applyBorder="1" applyAlignment="1" applyProtection="1">
      <alignment horizontal="center" vertical="center" shrinkToFit="1"/>
      <protection hidden="1"/>
    </xf>
    <xf numFmtId="186" fontId="1" fillId="10" borderId="25" xfId="2" applyNumberFormat="1" applyFont="1" applyFill="1" applyBorder="1" applyAlignment="1" applyProtection="1">
      <alignment horizontal="center" vertical="center"/>
      <protection locked="0"/>
    </xf>
    <xf numFmtId="186" fontId="0" fillId="10" borderId="26" xfId="2" applyNumberFormat="1" applyFont="1" applyFill="1" applyBorder="1" applyAlignment="1" applyProtection="1">
      <alignment horizontal="center" vertical="center"/>
      <protection locked="0"/>
    </xf>
    <xf numFmtId="186" fontId="0" fillId="10" borderId="27" xfId="2"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0" xfId="0" applyFont="1" applyBorder="1" applyAlignment="1" applyProtection="1">
      <alignment horizontal="right" vertical="center"/>
    </xf>
    <xf numFmtId="183" fontId="1" fillId="10" borderId="18" xfId="0" applyNumberFormat="1" applyFont="1" applyFill="1" applyBorder="1" applyAlignment="1" applyProtection="1">
      <alignment horizontal="center" vertical="center"/>
      <protection locked="0"/>
    </xf>
    <xf numFmtId="183" fontId="1" fillId="10" borderId="19" xfId="0" applyNumberFormat="1" applyFont="1" applyFill="1" applyBorder="1" applyAlignment="1" applyProtection="1">
      <alignment horizontal="center" vertical="center"/>
      <protection locked="0"/>
    </xf>
    <xf numFmtId="183" fontId="1" fillId="10" borderId="20" xfId="0" applyNumberFormat="1" applyFont="1" applyFill="1" applyBorder="1" applyAlignment="1" applyProtection="1">
      <alignment horizontal="center" vertical="center"/>
      <protection locked="0"/>
    </xf>
    <xf numFmtId="183" fontId="1" fillId="10" borderId="21" xfId="0" applyNumberFormat="1" applyFont="1" applyFill="1" applyBorder="1" applyAlignment="1" applyProtection="1">
      <alignment horizontal="center" vertical="center"/>
      <protection locked="0"/>
    </xf>
    <xf numFmtId="183" fontId="1" fillId="10" borderId="4" xfId="0" applyNumberFormat="1" applyFont="1" applyFill="1" applyBorder="1" applyAlignment="1" applyProtection="1">
      <alignment horizontal="center" vertical="center"/>
      <protection locked="0"/>
    </xf>
    <xf numFmtId="183" fontId="1" fillId="10" borderId="22" xfId="0" applyNumberFormat="1" applyFont="1" applyFill="1" applyBorder="1" applyAlignment="1" applyProtection="1">
      <alignment horizontal="center" vertical="center"/>
      <protection locked="0"/>
    </xf>
    <xf numFmtId="186" fontId="1" fillId="10" borderId="21" xfId="2" applyNumberFormat="1" applyFont="1" applyFill="1" applyBorder="1" applyAlignment="1" applyProtection="1">
      <alignment horizontal="center" vertical="center"/>
      <protection locked="0"/>
    </xf>
    <xf numFmtId="186" fontId="1" fillId="10" borderId="4" xfId="2" applyNumberFormat="1" applyFont="1" applyFill="1" applyBorder="1" applyAlignment="1" applyProtection="1">
      <alignment horizontal="center" vertical="center"/>
      <protection locked="0"/>
    </xf>
    <xf numFmtId="186" fontId="1" fillId="10" borderId="22" xfId="2" applyNumberFormat="1" applyFont="1" applyFill="1" applyBorder="1" applyAlignment="1" applyProtection="1">
      <alignment horizontal="center" vertical="center"/>
      <protection locked="0"/>
    </xf>
    <xf numFmtId="178" fontId="1" fillId="10" borderId="25" xfId="3" applyNumberFormat="1" applyFont="1" applyFill="1" applyBorder="1" applyAlignment="1" applyProtection="1">
      <alignment horizontal="center" vertical="center"/>
      <protection locked="0"/>
    </xf>
    <xf numFmtId="178" fontId="1" fillId="10" borderId="26" xfId="3" applyNumberFormat="1" applyFont="1" applyFill="1" applyBorder="1" applyAlignment="1" applyProtection="1">
      <alignment horizontal="center" vertical="center"/>
      <protection locked="0"/>
    </xf>
    <xf numFmtId="178" fontId="1" fillId="10" borderId="27" xfId="3" applyNumberFormat="1" applyFont="1" applyFill="1" applyBorder="1" applyAlignment="1" applyProtection="1">
      <alignment horizontal="center" vertical="center"/>
      <protection locked="0"/>
    </xf>
    <xf numFmtId="186" fontId="1" fillId="0" borderId="2" xfId="0" applyNumberFormat="1" applyFont="1" applyFill="1" applyBorder="1" applyAlignment="1" applyProtection="1">
      <alignment horizontal="center" vertical="center"/>
      <protection hidden="1"/>
    </xf>
    <xf numFmtId="186" fontId="1" fillId="0" borderId="4" xfId="0" applyNumberFormat="1" applyFont="1" applyFill="1" applyBorder="1" applyAlignment="1" applyProtection="1">
      <alignment horizontal="center" vertical="center"/>
      <protection hidden="1"/>
    </xf>
    <xf numFmtId="186" fontId="1" fillId="0" borderId="3" xfId="0" applyNumberFormat="1" applyFont="1" applyFill="1" applyBorder="1" applyAlignment="1" applyProtection="1">
      <alignment horizontal="center" vertical="center"/>
      <protection hidden="1"/>
    </xf>
    <xf numFmtId="186" fontId="1" fillId="10" borderId="31" xfId="2" applyNumberFormat="1" applyFont="1" applyFill="1" applyBorder="1" applyAlignment="1" applyProtection="1">
      <alignment horizontal="center" vertical="center"/>
      <protection locked="0"/>
    </xf>
    <xf numFmtId="186" fontId="1" fillId="10" borderId="12" xfId="2" applyNumberFormat="1" applyFont="1" applyFill="1" applyBorder="1" applyAlignment="1" applyProtection="1">
      <alignment horizontal="center" vertical="center"/>
      <protection locked="0"/>
    </xf>
    <xf numFmtId="186" fontId="1" fillId="10" borderId="32" xfId="2" applyNumberFormat="1" applyFont="1" applyFill="1" applyBorder="1" applyAlignment="1" applyProtection="1">
      <alignment horizontal="center" vertical="center"/>
      <protection locked="0"/>
    </xf>
    <xf numFmtId="186" fontId="1" fillId="0" borderId="2" xfId="2" applyNumberFormat="1" applyFont="1" applyFill="1" applyBorder="1" applyAlignment="1" applyProtection="1">
      <alignment horizontal="center" vertical="center"/>
      <protection hidden="1"/>
    </xf>
    <xf numFmtId="186" fontId="0" fillId="0" borderId="4" xfId="0" applyNumberFormat="1" applyFill="1" applyBorder="1" applyAlignment="1" applyProtection="1">
      <alignment horizontal="center" vertical="center"/>
      <protection hidden="1"/>
    </xf>
    <xf numFmtId="186" fontId="0" fillId="0" borderId="3" xfId="0" applyNumberFormat="1" applyFill="1" applyBorder="1" applyAlignment="1" applyProtection="1">
      <alignment horizontal="center" vertical="center"/>
      <protection hidden="1"/>
    </xf>
    <xf numFmtId="186" fontId="1" fillId="10" borderId="26" xfId="2" applyNumberFormat="1" applyFont="1" applyFill="1" applyBorder="1" applyAlignment="1" applyProtection="1">
      <alignment horizontal="center" vertical="center"/>
      <protection locked="0"/>
    </xf>
    <xf numFmtId="186" fontId="1" fillId="10" borderId="27" xfId="2"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86" fontId="4" fillId="10" borderId="25" xfId="2" applyNumberFormat="1" applyFont="1" applyFill="1" applyBorder="1" applyAlignment="1" applyProtection="1">
      <alignment horizontal="center" vertical="center"/>
      <protection locked="0"/>
    </xf>
    <xf numFmtId="186" fontId="19" fillId="10" borderId="26" xfId="2" applyNumberFormat="1" applyFont="1" applyFill="1" applyBorder="1" applyAlignment="1" applyProtection="1">
      <alignment horizontal="center" vertical="center"/>
      <protection locked="0"/>
    </xf>
    <xf numFmtId="186" fontId="19" fillId="10" borderId="27" xfId="2" applyNumberFormat="1" applyFont="1" applyFill="1" applyBorder="1" applyAlignment="1" applyProtection="1">
      <alignment horizontal="center" vertical="center"/>
      <protection locked="0"/>
    </xf>
    <xf numFmtId="183" fontId="7" fillId="0" borderId="21" xfId="0" quotePrefix="1" applyNumberFormat="1" applyFont="1" applyFill="1" applyBorder="1" applyAlignment="1" applyProtection="1">
      <alignment horizontal="center" vertical="center"/>
      <protection hidden="1"/>
    </xf>
    <xf numFmtId="183" fontId="7" fillId="0" borderId="4" xfId="0" applyNumberFormat="1" applyFont="1" applyFill="1" applyBorder="1" applyAlignment="1" applyProtection="1">
      <alignment horizontal="center" vertical="center"/>
      <protection hidden="1"/>
    </xf>
    <xf numFmtId="183" fontId="7" fillId="0" borderId="22" xfId="0" applyNumberFormat="1" applyFont="1" applyFill="1" applyBorder="1" applyAlignment="1" applyProtection="1">
      <alignment horizontal="center" vertical="center"/>
      <protection hidden="1"/>
    </xf>
    <xf numFmtId="0" fontId="1" fillId="12" borderId="1" xfId="0" applyFont="1" applyFill="1" applyBorder="1" applyAlignment="1">
      <alignment horizontal="center" vertical="center"/>
    </xf>
    <xf numFmtId="176" fontId="1" fillId="12" borderId="2" xfId="0" applyNumberFormat="1" applyFont="1" applyFill="1" applyBorder="1" applyAlignment="1" applyProtection="1">
      <alignment horizontal="center" vertical="center"/>
    </xf>
    <xf numFmtId="176" fontId="1" fillId="12" borderId="4" xfId="0" applyNumberFormat="1" applyFont="1" applyFill="1" applyBorder="1" applyAlignment="1" applyProtection="1">
      <alignment horizontal="center" vertical="center"/>
    </xf>
    <xf numFmtId="176" fontId="1" fillId="12" borderId="3" xfId="0" applyNumberFormat="1" applyFont="1" applyFill="1" applyBorder="1" applyAlignment="1" applyProtection="1">
      <alignment horizontal="center" vertical="center"/>
    </xf>
    <xf numFmtId="0" fontId="1" fillId="12" borderId="2"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protection locked="0"/>
    </xf>
    <xf numFmtId="0" fontId="1" fillId="12" borderId="3" xfId="0" applyFont="1" applyFill="1" applyBorder="1" applyAlignment="1" applyProtection="1">
      <alignment horizontal="center" vertical="center"/>
      <protection locked="0"/>
    </xf>
    <xf numFmtId="0" fontId="7" fillId="12" borderId="2"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3" xfId="0" applyFont="1" applyFill="1" applyBorder="1" applyAlignment="1">
      <alignment horizontal="center" vertical="center"/>
    </xf>
    <xf numFmtId="176" fontId="1" fillId="12" borderId="2" xfId="0" applyNumberFormat="1" applyFont="1" applyFill="1" applyBorder="1" applyAlignment="1">
      <alignment horizontal="center" vertical="center"/>
    </xf>
    <xf numFmtId="176" fontId="1" fillId="12" borderId="4" xfId="0" applyNumberFormat="1" applyFont="1" applyFill="1" applyBorder="1" applyAlignment="1">
      <alignment horizontal="center" vertical="center"/>
    </xf>
    <xf numFmtId="176" fontId="1" fillId="12" borderId="3" xfId="0" applyNumberFormat="1" applyFont="1" applyFill="1" applyBorder="1" applyAlignment="1">
      <alignment horizontal="center" vertical="center"/>
    </xf>
    <xf numFmtId="183" fontId="7" fillId="11" borderId="2" xfId="0" quotePrefix="1" applyNumberFormat="1" applyFont="1" applyFill="1" applyBorder="1" applyAlignment="1" applyProtection="1">
      <alignment horizontal="center" vertical="center"/>
      <protection locked="0"/>
    </xf>
    <xf numFmtId="183" fontId="7" fillId="11" borderId="4" xfId="0" applyNumberFormat="1" applyFont="1" applyFill="1" applyBorder="1" applyAlignment="1" applyProtection="1">
      <alignment horizontal="center" vertical="center"/>
      <protection locked="0"/>
    </xf>
    <xf numFmtId="183" fontId="7" fillId="11" borderId="3" xfId="0" applyNumberFormat="1" applyFont="1" applyFill="1" applyBorder="1" applyAlignment="1" applyProtection="1">
      <alignment horizontal="center" vertical="center"/>
      <protection locked="0"/>
    </xf>
    <xf numFmtId="0" fontId="1" fillId="12" borderId="1" xfId="0" applyFont="1" applyFill="1" applyBorder="1" applyAlignment="1">
      <alignment horizontal="center" vertical="center" wrapText="1"/>
    </xf>
    <xf numFmtId="0" fontId="1" fillId="12" borderId="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38" fontId="1" fillId="7" borderId="2" xfId="2" applyFont="1" applyFill="1" applyBorder="1" applyAlignment="1" applyProtection="1">
      <alignment horizontal="center" vertical="center"/>
      <protection locked="0"/>
    </xf>
    <xf numFmtId="38" fontId="1" fillId="7" borderId="4" xfId="2" applyFont="1" applyFill="1" applyBorder="1" applyAlignment="1" applyProtection="1">
      <alignment horizontal="center" vertical="center"/>
      <protection locked="0"/>
    </xf>
    <xf numFmtId="38" fontId="1" fillId="7" borderId="3" xfId="2"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8" borderId="2" xfId="0" applyNumberFormat="1" applyFont="1" applyFill="1" applyBorder="1" applyAlignment="1" applyProtection="1">
      <alignment horizontal="center" vertical="center"/>
    </xf>
    <xf numFmtId="176" fontId="1" fillId="8" borderId="4" xfId="0" applyNumberFormat="1" applyFont="1" applyFill="1" applyBorder="1" applyAlignment="1" applyProtection="1">
      <alignment horizontal="center" vertical="center"/>
    </xf>
    <xf numFmtId="176" fontId="1" fillId="8" borderId="3" xfId="0" applyNumberFormat="1" applyFont="1" applyFill="1" applyBorder="1" applyAlignment="1" applyProtection="1">
      <alignment horizontal="center" vertical="center"/>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38" fontId="1" fillId="0" borderId="2" xfId="2" applyFont="1" applyFill="1" applyBorder="1" applyAlignment="1" applyProtection="1">
      <alignment horizontal="center" vertical="center"/>
      <protection locked="0"/>
    </xf>
    <xf numFmtId="38" fontId="1" fillId="0" borderId="4" xfId="2" applyFont="1" applyFill="1" applyBorder="1" applyAlignment="1" applyProtection="1">
      <alignment horizontal="center" vertical="center"/>
      <protection locked="0"/>
    </xf>
    <xf numFmtId="38" fontId="1" fillId="0"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176" fontId="1" fillId="8" borderId="2" xfId="0" applyNumberFormat="1" applyFont="1" applyFill="1" applyBorder="1" applyAlignment="1" applyProtection="1">
      <alignment horizontal="center" vertical="center"/>
      <protection hidden="1"/>
    </xf>
    <xf numFmtId="176" fontId="1" fillId="8" borderId="4" xfId="0" applyNumberFormat="1" applyFont="1" applyFill="1" applyBorder="1" applyAlignment="1" applyProtection="1">
      <alignment horizontal="center" vertical="center"/>
      <protection hidden="1"/>
    </xf>
    <xf numFmtId="176" fontId="1" fillId="8" borderId="3" xfId="0" applyNumberFormat="1" applyFont="1" applyFill="1" applyBorder="1" applyAlignment="1" applyProtection="1">
      <alignment horizontal="center" vertical="center"/>
      <protection hidden="1"/>
    </xf>
    <xf numFmtId="38" fontId="7" fillId="7" borderId="2" xfId="2" applyFont="1" applyFill="1" applyBorder="1" applyAlignment="1" applyProtection="1">
      <alignment horizontal="center" vertical="center"/>
      <protection locked="0"/>
    </xf>
    <xf numFmtId="38" fontId="7" fillId="7" borderId="4" xfId="2" applyFont="1" applyFill="1" applyBorder="1" applyAlignment="1" applyProtection="1">
      <alignment horizontal="center" vertical="center"/>
      <protection locked="0"/>
    </xf>
    <xf numFmtId="38" fontId="7" fillId="7" borderId="3" xfId="2" applyFont="1" applyFill="1" applyBorder="1" applyAlignment="1" applyProtection="1">
      <alignment horizontal="center" vertical="center"/>
      <protection locked="0"/>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153">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numFmt numFmtId="187" formatCode="#,##0.0"/>
    </dxf>
    <dxf>
      <font>
        <color theme="0"/>
      </font>
      <fill>
        <patternFill>
          <bgColor rgb="FFFF0000"/>
        </patternFill>
      </fill>
    </dxf>
    <dxf>
      <numFmt numFmtId="187" formatCode="#,##0.0"/>
    </dxf>
    <dxf>
      <numFmt numFmtId="187" formatCode="#,##0.0"/>
    </dxf>
    <dxf>
      <font>
        <color theme="0"/>
      </font>
      <fill>
        <patternFill>
          <bgColor rgb="FFFF0000"/>
        </patternFill>
      </fill>
    </dxf>
    <dxf>
      <numFmt numFmtId="187" formatCode="#,##0.0"/>
    </dxf>
    <dxf>
      <font>
        <color theme="0"/>
      </font>
      <fill>
        <patternFill>
          <bgColor rgb="FFFF0000"/>
        </patternFill>
      </fill>
    </dxf>
  </dxfs>
  <tableStyles count="0" defaultTableStyle="TableStyleMedium2" defaultPivotStyle="PivotStyleMedium9"/>
  <colors>
    <mruColors>
      <color rgb="FF0000FF"/>
      <color rgb="FFCCFFCC"/>
      <color rgb="FFFFFF66"/>
      <color rgb="FFFFCCFF"/>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42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505369</xdr:colOff>
      <xdr:row>4</xdr:row>
      <xdr:rowOff>81643</xdr:rowOff>
    </xdr:from>
    <xdr:to>
      <xdr:col>20</xdr:col>
      <xdr:colOff>470081</xdr:colOff>
      <xdr:row>9</xdr:row>
      <xdr:rowOff>123765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3324" y="921748"/>
          <a:ext cx="5052967" cy="108987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297452</xdr:colOff>
      <xdr:row>31</xdr:row>
      <xdr:rowOff>258536</xdr:rowOff>
    </xdr:from>
    <xdr:to>
      <xdr:col>24</xdr:col>
      <xdr:colOff>544286</xdr:colOff>
      <xdr:row>34</xdr:row>
      <xdr:rowOff>77625</xdr:rowOff>
    </xdr:to>
    <xdr:sp macro="" textlink="">
      <xdr:nvSpPr>
        <xdr:cNvPr id="6" name="角丸四角形吹き出し 7">
          <a:extLst>
            <a:ext uri="{FF2B5EF4-FFF2-40B4-BE49-F238E27FC236}">
              <a16:creationId xmlns:a16="http://schemas.microsoft.com/office/drawing/2014/main" id="{00000000-0008-0000-0000-000006000000}"/>
            </a:ext>
          </a:extLst>
        </xdr:cNvPr>
        <xdr:cNvSpPr/>
      </xdr:nvSpPr>
      <xdr:spPr>
        <a:xfrm>
          <a:off x="11781881" y="8994322"/>
          <a:ext cx="4274548" cy="798803"/>
        </a:xfrm>
        <a:prstGeom prst="wedgeRoundRectCallout">
          <a:avLst>
            <a:gd name="adj1" fmla="val -70662"/>
            <a:gd name="adj2" fmla="val -175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リリース後の契約容量が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160655</xdr:colOff>
      <xdr:row>11</xdr:row>
      <xdr:rowOff>49531</xdr:rowOff>
    </xdr:from>
    <xdr:to>
      <xdr:col>24</xdr:col>
      <xdr:colOff>616992</xdr:colOff>
      <xdr:row>17</xdr:row>
      <xdr:rowOff>79376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527030" y="2319656"/>
          <a:ext cx="4123462"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58784</xdr:colOff>
      <xdr:row>4</xdr:row>
      <xdr:rowOff>18982</xdr:rowOff>
    </xdr:from>
    <xdr:ext cx="2646922" cy="346377"/>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8429898" y="802753"/>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145870</xdr:colOff>
      <xdr:row>15</xdr:row>
      <xdr:rowOff>138724</xdr:rowOff>
    </xdr:from>
    <xdr:ext cx="2646922" cy="346377"/>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2878184" y="3077867"/>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102327</xdr:colOff>
      <xdr:row>19</xdr:row>
      <xdr:rowOff>149610</xdr:rowOff>
    </xdr:from>
    <xdr:ext cx="2646922" cy="346377"/>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8473441" y="3872524"/>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65314</xdr:colOff>
      <xdr:row>19</xdr:row>
      <xdr:rowOff>43544</xdr:rowOff>
    </xdr:from>
    <xdr:ext cx="2646922" cy="346377"/>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8469085" y="3766458"/>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0</xdr:colOff>
      <xdr:row>19</xdr:row>
      <xdr:rowOff>0</xdr:rowOff>
    </xdr:from>
    <xdr:ext cx="2646922" cy="346377"/>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632371" y="3722914"/>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2021</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206375</xdr:colOff>
      <xdr:row>23</xdr:row>
      <xdr:rowOff>174625</xdr:rowOff>
    </xdr:from>
    <xdr:to>
      <xdr:col>25</xdr:col>
      <xdr:colOff>234315</xdr:colOff>
      <xdr:row>27</xdr:row>
      <xdr:rowOff>266066</xdr:rowOff>
    </xdr:to>
    <xdr:sp macro="" textlink="">
      <xdr:nvSpPr>
        <xdr:cNvPr id="4" name="角丸四角形吹き出し 6">
          <a:extLst>
            <a:ext uri="{FF2B5EF4-FFF2-40B4-BE49-F238E27FC236}">
              <a16:creationId xmlns:a16="http://schemas.microsoft.com/office/drawing/2014/main" id="{00000000-0008-0000-0100-000004000000}"/>
            </a:ext>
          </a:extLst>
        </xdr:cNvPr>
        <xdr:cNvSpPr/>
      </xdr:nvSpPr>
      <xdr:spPr>
        <a:xfrm>
          <a:off x="13350875" y="67468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140970</xdr:colOff>
      <xdr:row>8</xdr:row>
      <xdr:rowOff>19686</xdr:rowOff>
    </xdr:from>
    <xdr:to>
      <xdr:col>24</xdr:col>
      <xdr:colOff>616357</xdr:colOff>
      <xdr:row>14</xdr:row>
      <xdr:rowOff>95251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50345" y="1670686"/>
          <a:ext cx="4142512" cy="196469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127000</xdr:colOff>
      <xdr:row>23</xdr:row>
      <xdr:rowOff>190500</xdr:rowOff>
    </xdr:from>
    <xdr:to>
      <xdr:col>25</xdr:col>
      <xdr:colOff>154940</xdr:colOff>
      <xdr:row>27</xdr:row>
      <xdr:rowOff>281941</xdr:rowOff>
    </xdr:to>
    <xdr:sp macro="" textlink="">
      <xdr:nvSpPr>
        <xdr:cNvPr id="4" name="角丸四角形吹き出し 6">
          <a:extLst>
            <a:ext uri="{FF2B5EF4-FFF2-40B4-BE49-F238E27FC236}">
              <a16:creationId xmlns:a16="http://schemas.microsoft.com/office/drawing/2014/main" id="{00000000-0008-0000-0200-000004000000}"/>
            </a:ext>
          </a:extLst>
        </xdr:cNvPr>
        <xdr:cNvSpPr/>
      </xdr:nvSpPr>
      <xdr:spPr>
        <a:xfrm>
          <a:off x="13271500" y="6762750"/>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130810</xdr:colOff>
      <xdr:row>8</xdr:row>
      <xdr:rowOff>49531</xdr:rowOff>
    </xdr:from>
    <xdr:to>
      <xdr:col>24</xdr:col>
      <xdr:colOff>615722</xdr:colOff>
      <xdr:row>14</xdr:row>
      <xdr:rowOff>79376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640185" y="1700531"/>
          <a:ext cx="4152037"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95250</xdr:colOff>
      <xdr:row>23</xdr:row>
      <xdr:rowOff>238125</xdr:rowOff>
    </xdr:from>
    <xdr:to>
      <xdr:col>25</xdr:col>
      <xdr:colOff>123190</xdr:colOff>
      <xdr:row>28</xdr:row>
      <xdr:rowOff>27941</xdr:rowOff>
    </xdr:to>
    <xdr:sp macro="" textlink="">
      <xdr:nvSpPr>
        <xdr:cNvPr id="4" name="角丸四角形吹き出し 6">
          <a:extLst>
            <a:ext uri="{FF2B5EF4-FFF2-40B4-BE49-F238E27FC236}">
              <a16:creationId xmlns:a16="http://schemas.microsoft.com/office/drawing/2014/main" id="{00000000-0008-0000-0300-000004000000}"/>
            </a:ext>
          </a:extLst>
        </xdr:cNvPr>
        <xdr:cNvSpPr/>
      </xdr:nvSpPr>
      <xdr:spPr>
        <a:xfrm>
          <a:off x="13239750" y="68103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140970</xdr:colOff>
      <xdr:row>8</xdr:row>
      <xdr:rowOff>19685</xdr:rowOff>
    </xdr:from>
    <xdr:to>
      <xdr:col>24</xdr:col>
      <xdr:colOff>616357</xdr:colOff>
      <xdr:row>14</xdr:row>
      <xdr:rowOff>111125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650345" y="1670685"/>
          <a:ext cx="4142512" cy="198056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042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537119</xdr:colOff>
      <xdr:row>3</xdr:row>
      <xdr:rowOff>34018</xdr:rowOff>
    </xdr:from>
    <xdr:to>
      <xdr:col>21</xdr:col>
      <xdr:colOff>597081</xdr:colOff>
      <xdr:row>8</xdr:row>
      <xdr:rowOff>76140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74619" y="653143"/>
          <a:ext cx="5568587" cy="107399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91440</xdr:colOff>
      <xdr:row>8</xdr:row>
      <xdr:rowOff>140971</xdr:rowOff>
    </xdr:from>
    <xdr:to>
      <xdr:col>25</xdr:col>
      <xdr:colOff>362357</xdr:colOff>
      <xdr:row>16</xdr:row>
      <xdr:rowOff>47626</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0854690" y="1791971"/>
          <a:ext cx="4160292" cy="211328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25310</xdr:colOff>
      <xdr:row>9</xdr:row>
      <xdr:rowOff>40825</xdr:rowOff>
    </xdr:from>
    <xdr:to>
      <xdr:col>24</xdr:col>
      <xdr:colOff>546417</xdr:colOff>
      <xdr:row>15</xdr:row>
      <xdr:rowOff>111126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534685" y="1993450"/>
          <a:ext cx="4188232" cy="195942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140970</xdr:colOff>
      <xdr:row>8</xdr:row>
      <xdr:rowOff>19685</xdr:rowOff>
    </xdr:from>
    <xdr:to>
      <xdr:col>24</xdr:col>
      <xdr:colOff>616357</xdr:colOff>
      <xdr:row>14</xdr:row>
      <xdr:rowOff>142875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11650345" y="1670685"/>
          <a:ext cx="4142512" cy="201231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339963</xdr:colOff>
      <xdr:row>0</xdr:row>
      <xdr:rowOff>0</xdr:rowOff>
    </xdr:from>
    <xdr:ext cx="3501920"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807563" y="0"/>
          <a:ext cx="3501920"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170815</xdr:colOff>
      <xdr:row>8</xdr:row>
      <xdr:rowOff>19686</xdr:rowOff>
    </xdr:from>
    <xdr:to>
      <xdr:col>25</xdr:col>
      <xdr:colOff>11202</xdr:colOff>
      <xdr:row>14</xdr:row>
      <xdr:rowOff>95251</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1680190" y="1670686"/>
          <a:ext cx="4126637" cy="196469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447448</xdr:colOff>
      <xdr:row>0</xdr:row>
      <xdr:rowOff>103909</xdr:rowOff>
    </xdr:from>
    <xdr:ext cx="4280416" cy="47346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634493" y="103909"/>
          <a:ext cx="428041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9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17318</xdr:rowOff>
    </xdr:from>
    <xdr:to>
      <xdr:col>11</xdr:col>
      <xdr:colOff>324097</xdr:colOff>
      <xdr:row>2</xdr:row>
      <xdr:rowOff>122563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17318"/>
          <a:ext cx="7511142"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外部連系ツールのデータ取り込み用シート</a:t>
          </a:r>
          <a:endParaRPr kumimoji="1" lang="en-US" altLang="ja-JP" sz="1400">
            <a:solidFill>
              <a:srgbClr val="FF0000"/>
            </a:solidFill>
          </a:endParaRPr>
        </a:p>
      </xdr:txBody>
    </xdr:sp>
    <xdr:clientData/>
  </xdr:twoCellAnchor>
  <xdr:twoCellAnchor>
    <xdr:from>
      <xdr:col>20</xdr:col>
      <xdr:colOff>436284</xdr:colOff>
      <xdr:row>11</xdr:row>
      <xdr:rowOff>103909</xdr:rowOff>
    </xdr:from>
    <xdr:to>
      <xdr:col>27</xdr:col>
      <xdr:colOff>92428</xdr:colOff>
      <xdr:row>13</xdr:row>
      <xdr:rowOff>280554</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3251739" y="2389909"/>
          <a:ext cx="4505234"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216477</xdr:colOff>
      <xdr:row>12</xdr:row>
      <xdr:rowOff>166922</xdr:rowOff>
    </xdr:from>
    <xdr:to>
      <xdr:col>20</xdr:col>
      <xdr:colOff>436284</xdr:colOff>
      <xdr:row>12</xdr:row>
      <xdr:rowOff>196042</xdr:rowOff>
    </xdr:to>
    <xdr:cxnSp macro="">
      <xdr:nvCxnSpPr>
        <xdr:cNvPr id="6" name="直線矢印コネクタ 5">
          <a:extLst>
            <a:ext uri="{FF2B5EF4-FFF2-40B4-BE49-F238E27FC236}">
              <a16:creationId xmlns:a16="http://schemas.microsoft.com/office/drawing/2014/main" id="{00000000-0008-0000-0900-000006000000}"/>
            </a:ext>
          </a:extLst>
        </xdr:cNvPr>
        <xdr:cNvCxnSpPr>
          <a:stCxn id="5" idx="1"/>
        </xdr:cNvCxnSpPr>
      </xdr:nvCxnSpPr>
      <xdr:spPr>
        <a:xfrm flipH="1" flipV="1">
          <a:off x="11300113" y="2764649"/>
          <a:ext cx="1951626" cy="2912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155864</xdr:colOff>
      <xdr:row>12</xdr:row>
      <xdr:rowOff>192232</xdr:rowOff>
    </xdr:from>
    <xdr:to>
      <xdr:col>20</xdr:col>
      <xdr:colOff>436284</xdr:colOff>
      <xdr:row>23</xdr:row>
      <xdr:rowOff>173182</xdr:rowOff>
    </xdr:to>
    <xdr:cxnSp macro="">
      <xdr:nvCxnSpPr>
        <xdr:cNvPr id="7" name="直線矢印コネクタ 6">
          <a:extLst>
            <a:ext uri="{FF2B5EF4-FFF2-40B4-BE49-F238E27FC236}">
              <a16:creationId xmlns:a16="http://schemas.microsoft.com/office/drawing/2014/main" id="{00000000-0008-0000-0900-000007000000}"/>
            </a:ext>
          </a:extLst>
        </xdr:cNvPr>
        <xdr:cNvCxnSpPr>
          <a:stCxn id="5" idx="1"/>
        </xdr:cNvCxnSpPr>
      </xdr:nvCxnSpPr>
      <xdr:spPr>
        <a:xfrm flipH="1">
          <a:off x="11239500" y="2789959"/>
          <a:ext cx="2012239" cy="3479223"/>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6" Type="http://schemas.openxmlformats.org/officeDocument/2006/relationships/vmlDrawing" Target="../drawings/vmlDrawing4.vm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5C63-5F54-4E3C-9828-5BACC46A7D6B}">
  <sheetPr>
    <tabColor theme="0" tint="-0.34998626667073579"/>
    <pageSetUpPr fitToPage="1"/>
  </sheetPr>
  <dimension ref="A1:Q45"/>
  <sheetViews>
    <sheetView view="pageBreakPreview" zoomScale="60" zoomScaleNormal="60" workbookViewId="0">
      <selection activeCell="A2" sqref="A2:B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40</v>
      </c>
      <c r="B6" s="132"/>
      <c r="C6" s="132"/>
      <c r="D6" s="132"/>
      <c r="E6" s="132"/>
      <c r="F6" s="132"/>
      <c r="G6" s="132"/>
      <c r="H6" s="132"/>
      <c r="I6" s="132"/>
      <c r="J6" s="132"/>
      <c r="K6" s="132"/>
      <c r="L6" s="132"/>
      <c r="M6" s="132"/>
      <c r="N6" s="132"/>
      <c r="O6" s="132"/>
      <c r="P6" s="132"/>
      <c r="Q6" s="132"/>
    </row>
    <row r="7" spans="1:17" ht="16.2" x14ac:dyDescent="0.3">
      <c r="A7" s="85"/>
      <c r="B7" s="85"/>
      <c r="C7" s="85"/>
      <c r="D7" s="85"/>
      <c r="E7" s="85"/>
      <c r="F7" s="85"/>
      <c r="G7" s="85"/>
      <c r="H7" s="85"/>
      <c r="I7" s="85"/>
      <c r="J7" s="85"/>
      <c r="K7" s="85"/>
      <c r="L7" s="85"/>
      <c r="M7" s="85"/>
      <c r="N7" s="85"/>
      <c r="O7" s="85"/>
      <c r="P7" s="85"/>
      <c r="Q7" s="85"/>
    </row>
    <row r="8" spans="1:17" ht="16.2" x14ac:dyDescent="0.3">
      <c r="A8" s="117" t="s">
        <v>158</v>
      </c>
      <c r="B8" s="85"/>
      <c r="C8" s="85"/>
      <c r="D8" s="85"/>
      <c r="E8" s="85"/>
      <c r="F8" s="85"/>
      <c r="G8" s="85"/>
      <c r="H8" s="85"/>
      <c r="I8" s="85"/>
      <c r="J8" s="85"/>
      <c r="K8" s="85"/>
      <c r="L8" s="85"/>
      <c r="M8" s="85"/>
      <c r="N8" s="85"/>
      <c r="O8" s="85"/>
      <c r="P8" s="85"/>
      <c r="Q8" s="85"/>
    </row>
    <row r="9" spans="1:17" ht="16.2" x14ac:dyDescent="0.3">
      <c r="A9" s="85"/>
      <c r="B9" s="118" t="s">
        <v>104</v>
      </c>
      <c r="C9" s="85"/>
      <c r="D9" s="85"/>
      <c r="E9" s="85"/>
      <c r="F9" s="85"/>
      <c r="G9" s="85"/>
      <c r="H9" s="85"/>
      <c r="I9" s="85"/>
      <c r="J9" s="85"/>
      <c r="K9" s="85"/>
      <c r="L9" s="85"/>
      <c r="M9" s="85"/>
      <c r="N9" s="85"/>
      <c r="O9" s="85"/>
      <c r="P9" s="85"/>
      <c r="Q9" s="85"/>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133" t="s">
        <v>75</v>
      </c>
      <c r="N11" s="133"/>
      <c r="O11" s="133"/>
      <c r="P11" s="133"/>
      <c r="Q11" s="133"/>
    </row>
    <row r="12" spans="1:17" ht="24" customHeight="1" thickBot="1" x14ac:dyDescent="0.35">
      <c r="A12" s="134" t="s">
        <v>1</v>
      </c>
      <c r="B12" s="134"/>
      <c r="C12" s="134"/>
      <c r="D12" s="134"/>
      <c r="E12" s="135" t="s">
        <v>24</v>
      </c>
      <c r="F12" s="136"/>
      <c r="G12" s="136"/>
      <c r="H12" s="136"/>
      <c r="I12" s="136"/>
      <c r="J12" s="136"/>
      <c r="K12" s="136"/>
      <c r="L12" s="136"/>
      <c r="M12" s="136"/>
      <c r="N12" s="136"/>
      <c r="O12" s="136"/>
      <c r="P12" s="137"/>
      <c r="Q12" s="84" t="s">
        <v>2</v>
      </c>
    </row>
    <row r="13" spans="1:17" ht="24" customHeight="1" x14ac:dyDescent="0.3">
      <c r="A13" s="134" t="s">
        <v>3</v>
      </c>
      <c r="B13" s="134"/>
      <c r="C13" s="134"/>
      <c r="D13" s="138"/>
      <c r="E13" s="139">
        <v>0</v>
      </c>
      <c r="F13" s="140"/>
      <c r="G13" s="140"/>
      <c r="H13" s="140"/>
      <c r="I13" s="140"/>
      <c r="J13" s="140"/>
      <c r="K13" s="140"/>
      <c r="L13" s="140"/>
      <c r="M13" s="140"/>
      <c r="N13" s="140"/>
      <c r="O13" s="140"/>
      <c r="P13" s="141"/>
      <c r="Q13" s="86"/>
    </row>
    <row r="14" spans="1:17" ht="30" customHeight="1" x14ac:dyDescent="0.3">
      <c r="A14" s="142" t="s">
        <v>4</v>
      </c>
      <c r="B14" s="142"/>
      <c r="C14" s="142"/>
      <c r="D14" s="143"/>
      <c r="E14" s="144" t="s">
        <v>156</v>
      </c>
      <c r="F14" s="145"/>
      <c r="G14" s="145"/>
      <c r="H14" s="145"/>
      <c r="I14" s="145"/>
      <c r="J14" s="145"/>
      <c r="K14" s="145"/>
      <c r="L14" s="145"/>
      <c r="M14" s="145"/>
      <c r="N14" s="145"/>
      <c r="O14" s="145"/>
      <c r="P14" s="146"/>
      <c r="Q14" s="86"/>
    </row>
    <row r="15" spans="1:17" ht="24" customHeight="1" x14ac:dyDescent="0.3">
      <c r="A15" s="134" t="s">
        <v>5</v>
      </c>
      <c r="B15" s="134"/>
      <c r="C15" s="134"/>
      <c r="D15" s="138"/>
      <c r="E15" s="144" t="s">
        <v>159</v>
      </c>
      <c r="F15" s="145"/>
      <c r="G15" s="145"/>
      <c r="H15" s="145"/>
      <c r="I15" s="145"/>
      <c r="J15" s="145"/>
      <c r="K15" s="145"/>
      <c r="L15" s="145"/>
      <c r="M15" s="145"/>
      <c r="N15" s="145"/>
      <c r="O15" s="145"/>
      <c r="P15" s="146"/>
      <c r="Q15" s="86"/>
    </row>
    <row r="16" spans="1:17" ht="24" customHeight="1" x14ac:dyDescent="0.3">
      <c r="A16" s="134" t="s">
        <v>6</v>
      </c>
      <c r="B16" s="134"/>
      <c r="C16" s="134"/>
      <c r="D16" s="138"/>
      <c r="E16" s="144" t="s">
        <v>157</v>
      </c>
      <c r="F16" s="145"/>
      <c r="G16" s="145"/>
      <c r="H16" s="145"/>
      <c r="I16" s="145"/>
      <c r="J16" s="145"/>
      <c r="K16" s="145"/>
      <c r="L16" s="145"/>
      <c r="M16" s="145"/>
      <c r="N16" s="145"/>
      <c r="O16" s="145"/>
      <c r="P16" s="146"/>
      <c r="Q16" s="86"/>
    </row>
    <row r="17" spans="1:17" ht="24" customHeight="1" x14ac:dyDescent="0.3">
      <c r="A17" s="134" t="s">
        <v>7</v>
      </c>
      <c r="B17" s="134"/>
      <c r="C17" s="134"/>
      <c r="D17" s="138"/>
      <c r="E17" s="147" t="s">
        <v>134</v>
      </c>
      <c r="F17" s="148"/>
      <c r="G17" s="148"/>
      <c r="H17" s="148"/>
      <c r="I17" s="148"/>
      <c r="J17" s="148"/>
      <c r="K17" s="148"/>
      <c r="L17" s="148"/>
      <c r="M17" s="148"/>
      <c r="N17" s="148"/>
      <c r="O17" s="148"/>
      <c r="P17" s="149"/>
      <c r="Q17" s="87" t="s">
        <v>23</v>
      </c>
    </row>
    <row r="18" spans="1:17" ht="24" customHeight="1" x14ac:dyDescent="0.3">
      <c r="A18" s="134" t="s">
        <v>41</v>
      </c>
      <c r="B18" s="134"/>
      <c r="C18" s="134"/>
      <c r="D18" s="138"/>
      <c r="E18" s="147" t="s">
        <v>51</v>
      </c>
      <c r="F18" s="148"/>
      <c r="G18" s="148"/>
      <c r="H18" s="148"/>
      <c r="I18" s="148"/>
      <c r="J18" s="148"/>
      <c r="K18" s="148"/>
      <c r="L18" s="148"/>
      <c r="M18" s="148"/>
      <c r="N18" s="148"/>
      <c r="O18" s="148"/>
      <c r="P18" s="149"/>
      <c r="Q18" s="87" t="s">
        <v>23</v>
      </c>
    </row>
    <row r="19" spans="1:17" ht="24" customHeight="1" x14ac:dyDescent="0.3">
      <c r="A19" s="138" t="s">
        <v>42</v>
      </c>
      <c r="B19" s="150"/>
      <c r="C19" s="150"/>
      <c r="D19" s="150"/>
      <c r="E19" s="147" t="s">
        <v>134</v>
      </c>
      <c r="F19" s="148"/>
      <c r="G19" s="148"/>
      <c r="H19" s="148"/>
      <c r="I19" s="148"/>
      <c r="J19" s="148"/>
      <c r="K19" s="148"/>
      <c r="L19" s="148"/>
      <c r="M19" s="148"/>
      <c r="N19" s="148"/>
      <c r="O19" s="148"/>
      <c r="P19" s="149"/>
      <c r="Q19" s="87" t="s">
        <v>23</v>
      </c>
    </row>
    <row r="20" spans="1:17" ht="24" customHeight="1" x14ac:dyDescent="0.3">
      <c r="A20" s="142" t="s">
        <v>132</v>
      </c>
      <c r="B20" s="134"/>
      <c r="C20" s="134"/>
      <c r="D20" s="138"/>
      <c r="E20" s="90" t="s">
        <v>11</v>
      </c>
      <c r="F20" s="84" t="s">
        <v>12</v>
      </c>
      <c r="G20" s="84" t="s">
        <v>13</v>
      </c>
      <c r="H20" s="84" t="s">
        <v>14</v>
      </c>
      <c r="I20" s="84" t="s">
        <v>15</v>
      </c>
      <c r="J20" s="84" t="s">
        <v>16</v>
      </c>
      <c r="K20" s="84" t="s">
        <v>17</v>
      </c>
      <c r="L20" s="84" t="s">
        <v>18</v>
      </c>
      <c r="M20" s="84" t="s">
        <v>19</v>
      </c>
      <c r="N20" s="84" t="s">
        <v>20</v>
      </c>
      <c r="O20" s="84" t="s">
        <v>21</v>
      </c>
      <c r="P20" s="91" t="s">
        <v>22</v>
      </c>
      <c r="Q20" s="86"/>
    </row>
    <row r="21" spans="1:17" ht="24" customHeight="1" x14ac:dyDescent="0.3">
      <c r="A21" s="134"/>
      <c r="B21" s="134"/>
      <c r="C21" s="134"/>
      <c r="D21" s="138"/>
      <c r="E21" s="119">
        <v>8622</v>
      </c>
      <c r="F21" s="120">
        <v>9055</v>
      </c>
      <c r="G21" s="120">
        <v>9387</v>
      </c>
      <c r="H21" s="120">
        <v>9142</v>
      </c>
      <c r="I21" s="120">
        <v>8721</v>
      </c>
      <c r="J21" s="120">
        <v>7380</v>
      </c>
      <c r="K21" s="120">
        <v>5963</v>
      </c>
      <c r="L21" s="120">
        <v>5946</v>
      </c>
      <c r="M21" s="120">
        <v>6601</v>
      </c>
      <c r="N21" s="120">
        <v>7436</v>
      </c>
      <c r="O21" s="120">
        <v>7618</v>
      </c>
      <c r="P21" s="121">
        <v>7995</v>
      </c>
      <c r="Q21" s="87" t="s">
        <v>23</v>
      </c>
    </row>
    <row r="22" spans="1:17" ht="33.6" customHeight="1" x14ac:dyDescent="0.3">
      <c r="A22" s="142" t="s">
        <v>135</v>
      </c>
      <c r="B22" s="134"/>
      <c r="C22" s="134"/>
      <c r="D22" s="138"/>
      <c r="E22" s="151">
        <v>9294</v>
      </c>
      <c r="F22" s="152"/>
      <c r="G22" s="152"/>
      <c r="H22" s="152"/>
      <c r="I22" s="152"/>
      <c r="J22" s="152"/>
      <c r="K22" s="152"/>
      <c r="L22" s="152"/>
      <c r="M22" s="152"/>
      <c r="N22" s="152"/>
      <c r="O22" s="152"/>
      <c r="P22" s="153"/>
      <c r="Q22" s="88"/>
    </row>
    <row r="23" spans="1:17" ht="24" customHeight="1" x14ac:dyDescent="0.3">
      <c r="A23" s="142" t="s">
        <v>130</v>
      </c>
      <c r="B23" s="134"/>
      <c r="C23" s="134"/>
      <c r="D23" s="138"/>
      <c r="E23" s="90" t="s">
        <v>11</v>
      </c>
      <c r="F23" s="84" t="s">
        <v>12</v>
      </c>
      <c r="G23" s="84" t="s">
        <v>13</v>
      </c>
      <c r="H23" s="84" t="s">
        <v>14</v>
      </c>
      <c r="I23" s="84" t="s">
        <v>15</v>
      </c>
      <c r="J23" s="84" t="s">
        <v>16</v>
      </c>
      <c r="K23" s="84" t="s">
        <v>17</v>
      </c>
      <c r="L23" s="84" t="s">
        <v>18</v>
      </c>
      <c r="M23" s="84" t="s">
        <v>19</v>
      </c>
      <c r="N23" s="84" t="s">
        <v>20</v>
      </c>
      <c r="O23" s="84" t="s">
        <v>21</v>
      </c>
      <c r="P23" s="91" t="s">
        <v>22</v>
      </c>
      <c r="Q23" s="88"/>
    </row>
    <row r="24" spans="1:17" ht="24" customHeight="1" x14ac:dyDescent="0.3">
      <c r="A24" s="134"/>
      <c r="B24" s="134"/>
      <c r="C24" s="134"/>
      <c r="D24" s="138"/>
      <c r="E24" s="125">
        <v>8622</v>
      </c>
      <c r="F24" s="111">
        <v>9055</v>
      </c>
      <c r="G24" s="111">
        <v>9387</v>
      </c>
      <c r="H24" s="111">
        <v>9142</v>
      </c>
      <c r="I24" s="111">
        <v>8721</v>
      </c>
      <c r="J24" s="111">
        <v>7380</v>
      </c>
      <c r="K24" s="111">
        <v>5963</v>
      </c>
      <c r="L24" s="111">
        <v>5946</v>
      </c>
      <c r="M24" s="111">
        <v>6601</v>
      </c>
      <c r="N24" s="111">
        <v>7436</v>
      </c>
      <c r="O24" s="111">
        <v>7618</v>
      </c>
      <c r="P24" s="126">
        <v>7995</v>
      </c>
      <c r="Q24" s="88" t="s">
        <v>23</v>
      </c>
    </row>
    <row r="25" spans="1:17" ht="33" customHeight="1" thickBot="1" x14ac:dyDescent="0.35">
      <c r="A25" s="142" t="s">
        <v>131</v>
      </c>
      <c r="B25" s="134"/>
      <c r="C25" s="134"/>
      <c r="D25" s="138"/>
      <c r="E25" s="163">
        <v>9294</v>
      </c>
      <c r="F25" s="164"/>
      <c r="G25" s="164"/>
      <c r="H25" s="164"/>
      <c r="I25" s="164"/>
      <c r="J25" s="164"/>
      <c r="K25" s="164"/>
      <c r="L25" s="164"/>
      <c r="M25" s="164"/>
      <c r="N25" s="164"/>
      <c r="O25" s="164"/>
      <c r="P25" s="165"/>
      <c r="Q25" s="87" t="s">
        <v>23</v>
      </c>
    </row>
    <row r="26" spans="1:17" ht="24" customHeight="1" x14ac:dyDescent="0.3">
      <c r="A26" s="142" t="s">
        <v>150</v>
      </c>
      <c r="B26" s="134"/>
      <c r="C26" s="134"/>
      <c r="D26" s="134"/>
      <c r="E26" s="89" t="s">
        <v>11</v>
      </c>
      <c r="F26" s="89" t="s">
        <v>12</v>
      </c>
      <c r="G26" s="89" t="s">
        <v>13</v>
      </c>
      <c r="H26" s="89" t="s">
        <v>14</v>
      </c>
      <c r="I26" s="89" t="s">
        <v>15</v>
      </c>
      <c r="J26" s="89" t="s">
        <v>16</v>
      </c>
      <c r="K26" s="89" t="s">
        <v>17</v>
      </c>
      <c r="L26" s="89" t="s">
        <v>18</v>
      </c>
      <c r="M26" s="89" t="s">
        <v>19</v>
      </c>
      <c r="N26" s="89" t="s">
        <v>20</v>
      </c>
      <c r="O26" s="89" t="s">
        <v>21</v>
      </c>
      <c r="P26" s="89" t="s">
        <v>22</v>
      </c>
      <c r="Q26" s="24" t="s">
        <v>23</v>
      </c>
    </row>
    <row r="27" spans="1:17" ht="24" customHeight="1" x14ac:dyDescent="0.3">
      <c r="A27" s="134"/>
      <c r="B27" s="134"/>
      <c r="C27" s="134"/>
      <c r="D27" s="134"/>
      <c r="E27" s="114">
        <v>30000</v>
      </c>
      <c r="F27" s="114">
        <v>30000</v>
      </c>
      <c r="G27" s="114">
        <v>30000</v>
      </c>
      <c r="H27" s="114">
        <v>30000</v>
      </c>
      <c r="I27" s="114">
        <v>30000</v>
      </c>
      <c r="J27" s="114">
        <v>30000</v>
      </c>
      <c r="K27" s="114">
        <v>30000</v>
      </c>
      <c r="L27" s="114">
        <v>30000</v>
      </c>
      <c r="M27" s="114">
        <v>30000</v>
      </c>
      <c r="N27" s="114">
        <v>30000</v>
      </c>
      <c r="O27" s="114">
        <v>30000</v>
      </c>
      <c r="P27" s="114">
        <v>30000</v>
      </c>
      <c r="Q27" s="24" t="s">
        <v>23</v>
      </c>
    </row>
    <row r="28" spans="1:17" ht="24" customHeight="1" x14ac:dyDescent="0.3">
      <c r="A28" s="142" t="s">
        <v>136</v>
      </c>
      <c r="B28" s="134"/>
      <c r="C28" s="134"/>
      <c r="D28" s="134"/>
      <c r="E28" s="84" t="s">
        <v>11</v>
      </c>
      <c r="F28" s="84" t="s">
        <v>12</v>
      </c>
      <c r="G28" s="84" t="s">
        <v>13</v>
      </c>
      <c r="H28" s="84" t="s">
        <v>14</v>
      </c>
      <c r="I28" s="84" t="s">
        <v>15</v>
      </c>
      <c r="J28" s="84" t="s">
        <v>16</v>
      </c>
      <c r="K28" s="84" t="s">
        <v>17</v>
      </c>
      <c r="L28" s="84" t="s">
        <v>18</v>
      </c>
      <c r="M28" s="84" t="s">
        <v>19</v>
      </c>
      <c r="N28" s="84" t="s">
        <v>20</v>
      </c>
      <c r="O28" s="84" t="s">
        <v>21</v>
      </c>
      <c r="P28" s="84" t="s">
        <v>22</v>
      </c>
      <c r="Q28" s="24"/>
    </row>
    <row r="29" spans="1:17" ht="24" customHeight="1" x14ac:dyDescent="0.3">
      <c r="A29" s="134"/>
      <c r="B29" s="134"/>
      <c r="C29" s="134"/>
      <c r="D29" s="134"/>
      <c r="E29" s="114">
        <v>0</v>
      </c>
      <c r="F29" s="114">
        <v>0</v>
      </c>
      <c r="G29" s="114">
        <v>0</v>
      </c>
      <c r="H29" s="114">
        <v>0</v>
      </c>
      <c r="I29" s="114">
        <v>0</v>
      </c>
      <c r="J29" s="114">
        <v>0</v>
      </c>
      <c r="K29" s="114">
        <v>0</v>
      </c>
      <c r="L29" s="114">
        <v>0</v>
      </c>
      <c r="M29" s="114">
        <v>0</v>
      </c>
      <c r="N29" s="114">
        <v>0</v>
      </c>
      <c r="O29" s="114">
        <v>0</v>
      </c>
      <c r="P29" s="114">
        <v>0</v>
      </c>
      <c r="Q29" s="24" t="s">
        <v>23</v>
      </c>
    </row>
    <row r="30" spans="1:17" ht="39.6" customHeight="1" x14ac:dyDescent="0.3">
      <c r="A30" s="143" t="s">
        <v>137</v>
      </c>
      <c r="B30" s="166"/>
      <c r="C30" s="166"/>
      <c r="D30" s="167"/>
      <c r="E30" s="160">
        <v>0</v>
      </c>
      <c r="F30" s="161"/>
      <c r="G30" s="161"/>
      <c r="H30" s="161"/>
      <c r="I30" s="161"/>
      <c r="J30" s="161"/>
      <c r="K30" s="161"/>
      <c r="L30" s="161"/>
      <c r="M30" s="161"/>
      <c r="N30" s="161"/>
      <c r="O30" s="161"/>
      <c r="P30" s="162"/>
      <c r="Q30" s="24" t="s">
        <v>23</v>
      </c>
    </row>
    <row r="31" spans="1:17" ht="22.95" customHeight="1" x14ac:dyDescent="0.3">
      <c r="A31" s="154" t="s">
        <v>139</v>
      </c>
      <c r="B31" s="155"/>
      <c r="C31" s="155"/>
      <c r="D31" s="156"/>
      <c r="E31" s="84" t="s">
        <v>11</v>
      </c>
      <c r="F31" s="84" t="s">
        <v>12</v>
      </c>
      <c r="G31" s="84" t="s">
        <v>13</v>
      </c>
      <c r="H31" s="84" t="s">
        <v>14</v>
      </c>
      <c r="I31" s="84" t="s">
        <v>15</v>
      </c>
      <c r="J31" s="84" t="s">
        <v>16</v>
      </c>
      <c r="K31" s="84" t="s">
        <v>17</v>
      </c>
      <c r="L31" s="84" t="s">
        <v>18</v>
      </c>
      <c r="M31" s="84" t="s">
        <v>19</v>
      </c>
      <c r="N31" s="84" t="s">
        <v>20</v>
      </c>
      <c r="O31" s="84" t="s">
        <v>21</v>
      </c>
      <c r="P31" s="84" t="s">
        <v>22</v>
      </c>
      <c r="Q31" s="24"/>
    </row>
    <row r="32" spans="1:17" ht="22.95" customHeight="1" x14ac:dyDescent="0.3">
      <c r="A32" s="157"/>
      <c r="B32" s="158"/>
      <c r="C32" s="158"/>
      <c r="D32" s="159"/>
      <c r="E32" s="114">
        <v>8622</v>
      </c>
      <c r="F32" s="114">
        <v>9055</v>
      </c>
      <c r="G32" s="114">
        <v>9387</v>
      </c>
      <c r="H32" s="114">
        <v>9142</v>
      </c>
      <c r="I32" s="114">
        <v>8721</v>
      </c>
      <c r="J32" s="114">
        <v>7380</v>
      </c>
      <c r="K32" s="114">
        <v>5963</v>
      </c>
      <c r="L32" s="114">
        <v>5946</v>
      </c>
      <c r="M32" s="114">
        <v>6601</v>
      </c>
      <c r="N32" s="114">
        <v>7436</v>
      </c>
      <c r="O32" s="114">
        <v>7618</v>
      </c>
      <c r="P32" s="114">
        <v>7995</v>
      </c>
      <c r="Q32" s="24" t="s">
        <v>23</v>
      </c>
    </row>
    <row r="33" spans="1:17" ht="39.6" customHeight="1" x14ac:dyDescent="0.3">
      <c r="A33" s="142" t="s">
        <v>140</v>
      </c>
      <c r="B33" s="134"/>
      <c r="C33" s="134"/>
      <c r="D33" s="134"/>
      <c r="E33" s="160">
        <v>9294</v>
      </c>
      <c r="F33" s="161"/>
      <c r="G33" s="161"/>
      <c r="H33" s="161"/>
      <c r="I33" s="161"/>
      <c r="J33" s="161"/>
      <c r="K33" s="161"/>
      <c r="L33" s="161"/>
      <c r="M33" s="161"/>
      <c r="N33" s="161"/>
      <c r="O33" s="161"/>
      <c r="P33" s="162"/>
      <c r="Q33" s="24" t="s">
        <v>23</v>
      </c>
    </row>
    <row r="34" spans="1:17" x14ac:dyDescent="0.3">
      <c r="A34" s="1" t="s">
        <v>25</v>
      </c>
    </row>
    <row r="35" spans="1:17" x14ac:dyDescent="0.3">
      <c r="A35" s="1" t="s">
        <v>164</v>
      </c>
    </row>
    <row r="36" spans="1:17" x14ac:dyDescent="0.3">
      <c r="B36" s="34" t="s">
        <v>142</v>
      </c>
    </row>
    <row r="37" spans="1:17" x14ac:dyDescent="0.3">
      <c r="B37" s="1" t="s">
        <v>143</v>
      </c>
    </row>
    <row r="38" spans="1:17" x14ac:dyDescent="0.3">
      <c r="B38" s="34" t="s">
        <v>58</v>
      </c>
    </row>
    <row r="39" spans="1:17" x14ac:dyDescent="0.3">
      <c r="B39" s="1" t="s">
        <v>144</v>
      </c>
    </row>
    <row r="40" spans="1:17" x14ac:dyDescent="0.3">
      <c r="B40" s="34" t="s">
        <v>102</v>
      </c>
    </row>
    <row r="41" spans="1:17" x14ac:dyDescent="0.3">
      <c r="B41" s="1" t="s">
        <v>145</v>
      </c>
    </row>
    <row r="42" spans="1:17" x14ac:dyDescent="0.3">
      <c r="B42" s="1" t="s">
        <v>141</v>
      </c>
    </row>
    <row r="43" spans="1:17" x14ac:dyDescent="0.3">
      <c r="B43" s="1" t="s">
        <v>160</v>
      </c>
    </row>
    <row r="44" spans="1:17" x14ac:dyDescent="0.3">
      <c r="B44" s="1" t="s">
        <v>161</v>
      </c>
    </row>
    <row r="45" spans="1:17" x14ac:dyDescent="0.3">
      <c r="B45" s="1" t="s">
        <v>162</v>
      </c>
    </row>
  </sheetData>
  <sheetProtection algorithmName="SHA-512" hashValue="pnjyyZPBiDNx2D6qPR0Y/RhYuGZoNWmjkqrOMIwXxPVruKkHInM6uTND8+sGT2A78ogcvFFDNYL+MU6UURG/iw==" saltValue="8IA1qGVKUh+DIHmuT0o3/A==" spinCount="100000" sheet="1" objects="1" scenarios="1"/>
  <dataConsolidate/>
  <mergeCells count="33">
    <mergeCell ref="A31:D32"/>
    <mergeCell ref="A33:D33"/>
    <mergeCell ref="E33:P33"/>
    <mergeCell ref="A25:D25"/>
    <mergeCell ref="E25:P25"/>
    <mergeCell ref="A26:D27"/>
    <mergeCell ref="A28:D29"/>
    <mergeCell ref="A30:D30"/>
    <mergeCell ref="E30:P30"/>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pageMargins left="0.11811023622047245" right="0.11811023622047245" top="0.35433070866141736" bottom="0.35433070866141736"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965B-85C8-46EE-9726-BF5CDF46A0F3}">
  <sheetPr>
    <tabColor rgb="FFFF0000"/>
    <pageSetUpPr fitToPage="1"/>
  </sheetPr>
  <dimension ref="A1:Q40"/>
  <sheetViews>
    <sheetView showGridLines="0" zoomScale="55" zoomScaleNormal="55" workbookViewId="0">
      <selection activeCell="E10" sqref="E10:P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29" t="s">
        <v>0</v>
      </c>
      <c r="B2" s="230"/>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32" t="s">
        <v>155</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40</v>
      </c>
      <c r="B6" s="132"/>
      <c r="C6" s="132"/>
      <c r="D6" s="132"/>
      <c r="E6" s="132"/>
      <c r="F6" s="132"/>
      <c r="G6" s="132"/>
      <c r="H6" s="132"/>
      <c r="I6" s="132"/>
      <c r="J6" s="132"/>
      <c r="K6" s="132"/>
      <c r="L6" s="132"/>
      <c r="M6" s="132"/>
      <c r="N6" s="132"/>
      <c r="O6" s="132"/>
      <c r="P6" s="132"/>
      <c r="Q6" s="132"/>
    </row>
    <row r="7" spans="1:17" ht="16.2" x14ac:dyDescent="0.3">
      <c r="A7" s="96"/>
      <c r="B7" s="96"/>
      <c r="C7" s="96"/>
      <c r="D7" s="96"/>
      <c r="E7" s="96"/>
      <c r="F7" s="96"/>
      <c r="G7" s="96"/>
      <c r="H7" s="96"/>
      <c r="I7" s="96"/>
      <c r="J7" s="96"/>
      <c r="K7" s="96"/>
      <c r="L7" s="96"/>
      <c r="M7" s="96"/>
      <c r="N7" s="96"/>
      <c r="O7" s="96"/>
      <c r="P7" s="96"/>
      <c r="Q7" s="96"/>
    </row>
    <row r="8" spans="1:17" ht="16.2" x14ac:dyDescent="0.3">
      <c r="A8" s="49" t="s">
        <v>103</v>
      </c>
      <c r="B8" s="96"/>
      <c r="C8" s="96"/>
      <c r="D8" s="96"/>
      <c r="E8" s="96"/>
      <c r="F8" s="96"/>
      <c r="G8" s="96"/>
      <c r="H8" s="96"/>
      <c r="I8" s="96"/>
      <c r="J8" s="96"/>
      <c r="K8" s="96"/>
      <c r="L8" s="96"/>
      <c r="M8" s="96"/>
      <c r="N8" s="96"/>
      <c r="O8" s="96"/>
      <c r="P8" s="96"/>
      <c r="Q8" s="96"/>
    </row>
    <row r="9" spans="1:17" ht="16.2" x14ac:dyDescent="0.3">
      <c r="A9" s="96"/>
      <c r="B9" s="49" t="s">
        <v>104</v>
      </c>
      <c r="C9" s="96"/>
      <c r="D9" s="96"/>
      <c r="E9" s="96"/>
      <c r="F9" s="96"/>
      <c r="G9" s="96"/>
      <c r="H9" s="96"/>
      <c r="I9" s="96"/>
      <c r="J9" s="96"/>
      <c r="K9" s="96"/>
      <c r="L9" s="96"/>
      <c r="M9" s="96"/>
      <c r="N9" s="96"/>
      <c r="O9" s="96"/>
      <c r="P9" s="96"/>
      <c r="Q9" s="96"/>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232" t="s">
        <v>75</v>
      </c>
      <c r="N11" s="232"/>
      <c r="O11" s="232"/>
      <c r="P11" s="232"/>
      <c r="Q11" s="232"/>
    </row>
    <row r="12" spans="1:17" ht="24" customHeight="1" x14ac:dyDescent="0.3">
      <c r="A12" s="134" t="s">
        <v>1</v>
      </c>
      <c r="B12" s="134"/>
      <c r="C12" s="134"/>
      <c r="D12" s="134"/>
      <c r="E12" s="138" t="s">
        <v>24</v>
      </c>
      <c r="F12" s="150"/>
      <c r="G12" s="150"/>
      <c r="H12" s="150"/>
      <c r="I12" s="150"/>
      <c r="J12" s="150"/>
      <c r="K12" s="150"/>
      <c r="L12" s="150"/>
      <c r="M12" s="150"/>
      <c r="N12" s="150"/>
      <c r="O12" s="150"/>
      <c r="P12" s="231"/>
      <c r="Q12" s="97" t="s">
        <v>2</v>
      </c>
    </row>
    <row r="13" spans="1:17" ht="24" customHeight="1" x14ac:dyDescent="0.3">
      <c r="A13" s="134" t="s">
        <v>3</v>
      </c>
      <c r="B13" s="134"/>
      <c r="C13" s="134"/>
      <c r="D13" s="134"/>
      <c r="E13" s="222">
        <f>【リリースAX】合計!E13</f>
        <v>0</v>
      </c>
      <c r="F13" s="223"/>
      <c r="G13" s="223"/>
      <c r="H13" s="223"/>
      <c r="I13" s="223"/>
      <c r="J13" s="223"/>
      <c r="K13" s="223"/>
      <c r="L13" s="223"/>
      <c r="M13" s="223"/>
      <c r="N13" s="223"/>
      <c r="O13" s="223"/>
      <c r="P13" s="224"/>
      <c r="Q13" s="5"/>
    </row>
    <row r="14" spans="1:17" ht="30" customHeight="1" x14ac:dyDescent="0.3">
      <c r="A14" s="225" t="s">
        <v>4</v>
      </c>
      <c r="B14" s="225"/>
      <c r="C14" s="225"/>
      <c r="D14" s="225"/>
      <c r="E14" s="213"/>
      <c r="F14" s="214"/>
      <c r="G14" s="214"/>
      <c r="H14" s="214"/>
      <c r="I14" s="214"/>
      <c r="J14" s="214"/>
      <c r="K14" s="214"/>
      <c r="L14" s="214"/>
      <c r="M14" s="214"/>
      <c r="N14" s="214"/>
      <c r="O14" s="214"/>
      <c r="P14" s="215"/>
      <c r="Q14" s="100"/>
    </row>
    <row r="15" spans="1:17" ht="24" customHeight="1" x14ac:dyDescent="0.3">
      <c r="A15" s="209" t="s">
        <v>5</v>
      </c>
      <c r="B15" s="209"/>
      <c r="C15" s="209"/>
      <c r="D15" s="209"/>
      <c r="E15" s="226"/>
      <c r="F15" s="227"/>
      <c r="G15" s="227"/>
      <c r="H15" s="227"/>
      <c r="I15" s="227"/>
      <c r="J15" s="227"/>
      <c r="K15" s="227"/>
      <c r="L15" s="227"/>
      <c r="M15" s="227"/>
      <c r="N15" s="227"/>
      <c r="O15" s="227"/>
      <c r="P15" s="228"/>
      <c r="Q15" s="100"/>
    </row>
    <row r="16" spans="1:17" ht="24" customHeight="1" x14ac:dyDescent="0.3">
      <c r="A16" s="209" t="s">
        <v>6</v>
      </c>
      <c r="B16" s="209"/>
      <c r="C16" s="209"/>
      <c r="D16" s="209"/>
      <c r="E16" s="213"/>
      <c r="F16" s="214"/>
      <c r="G16" s="214"/>
      <c r="H16" s="214"/>
      <c r="I16" s="214"/>
      <c r="J16" s="214"/>
      <c r="K16" s="214"/>
      <c r="L16" s="214"/>
      <c r="M16" s="214"/>
      <c r="N16" s="214"/>
      <c r="O16" s="214"/>
      <c r="P16" s="215"/>
      <c r="Q16" s="100"/>
    </row>
    <row r="17" spans="1:17" ht="24" customHeight="1" x14ac:dyDescent="0.3">
      <c r="A17" s="209" t="s">
        <v>7</v>
      </c>
      <c r="B17" s="209"/>
      <c r="C17" s="209"/>
      <c r="D17" s="209"/>
      <c r="E17" s="216" t="s">
        <v>51</v>
      </c>
      <c r="F17" s="217"/>
      <c r="G17" s="217"/>
      <c r="H17" s="217"/>
      <c r="I17" s="217"/>
      <c r="J17" s="217"/>
      <c r="K17" s="217"/>
      <c r="L17" s="217"/>
      <c r="M17" s="217"/>
      <c r="N17" s="217"/>
      <c r="O17" s="217"/>
      <c r="P17" s="218"/>
      <c r="Q17" s="101" t="s">
        <v>23</v>
      </c>
    </row>
    <row r="18" spans="1:17" ht="24" customHeight="1" x14ac:dyDescent="0.3">
      <c r="A18" s="209" t="s">
        <v>41</v>
      </c>
      <c r="B18" s="209"/>
      <c r="C18" s="209"/>
      <c r="D18" s="209"/>
      <c r="E18" s="216" t="s">
        <v>51</v>
      </c>
      <c r="F18" s="217"/>
      <c r="G18" s="217"/>
      <c r="H18" s="217"/>
      <c r="I18" s="217"/>
      <c r="J18" s="217"/>
      <c r="K18" s="217"/>
      <c r="L18" s="217"/>
      <c r="M18" s="217"/>
      <c r="N18" s="217"/>
      <c r="O18" s="217"/>
      <c r="P18" s="218"/>
      <c r="Q18" s="101" t="s">
        <v>23</v>
      </c>
    </row>
    <row r="19" spans="1:17" ht="24" customHeight="1" x14ac:dyDescent="0.3">
      <c r="A19" s="209" t="s">
        <v>42</v>
      </c>
      <c r="B19" s="209"/>
      <c r="C19" s="209"/>
      <c r="D19" s="209"/>
      <c r="E19" s="216" t="s">
        <v>51</v>
      </c>
      <c r="F19" s="217"/>
      <c r="G19" s="217"/>
      <c r="H19" s="217"/>
      <c r="I19" s="217"/>
      <c r="J19" s="217"/>
      <c r="K19" s="217"/>
      <c r="L19" s="217"/>
      <c r="M19" s="217"/>
      <c r="N19" s="217"/>
      <c r="O19" s="217"/>
      <c r="P19" s="218"/>
      <c r="Q19" s="101" t="s">
        <v>23</v>
      </c>
    </row>
    <row r="20" spans="1:17" ht="24" customHeight="1" x14ac:dyDescent="0.3">
      <c r="A20" s="209" t="s">
        <v>8</v>
      </c>
      <c r="B20" s="209"/>
      <c r="C20" s="209"/>
      <c r="D20" s="209"/>
      <c r="E20" s="101" t="s">
        <v>11</v>
      </c>
      <c r="F20" s="101" t="s">
        <v>12</v>
      </c>
      <c r="G20" s="101" t="s">
        <v>13</v>
      </c>
      <c r="H20" s="101" t="s">
        <v>14</v>
      </c>
      <c r="I20" s="101" t="s">
        <v>15</v>
      </c>
      <c r="J20" s="101" t="s">
        <v>16</v>
      </c>
      <c r="K20" s="101" t="s">
        <v>17</v>
      </c>
      <c r="L20" s="101" t="s">
        <v>18</v>
      </c>
      <c r="M20" s="101" t="s">
        <v>19</v>
      </c>
      <c r="N20" s="101" t="s">
        <v>20</v>
      </c>
      <c r="O20" s="101" t="s">
        <v>21</v>
      </c>
      <c r="P20" s="101" t="s">
        <v>22</v>
      </c>
      <c r="Q20" s="100"/>
    </row>
    <row r="21" spans="1:17" ht="24" customHeight="1" x14ac:dyDescent="0.3">
      <c r="A21" s="209"/>
      <c r="B21" s="209"/>
      <c r="C21" s="209"/>
      <c r="D21" s="209"/>
      <c r="E21" s="102"/>
      <c r="F21" s="102"/>
      <c r="G21" s="102"/>
      <c r="H21" s="102"/>
      <c r="I21" s="102"/>
      <c r="J21" s="102"/>
      <c r="K21" s="102"/>
      <c r="L21" s="102"/>
      <c r="M21" s="102"/>
      <c r="N21" s="102"/>
      <c r="O21" s="102"/>
      <c r="P21" s="102"/>
      <c r="Q21" s="101" t="s">
        <v>23</v>
      </c>
    </row>
    <row r="22" spans="1:17" ht="24" customHeight="1" x14ac:dyDescent="0.3">
      <c r="A22" s="209" t="s">
        <v>9</v>
      </c>
      <c r="B22" s="209"/>
      <c r="C22" s="209"/>
      <c r="D22" s="209"/>
      <c r="E22" s="219"/>
      <c r="F22" s="220"/>
      <c r="G22" s="220"/>
      <c r="H22" s="220"/>
      <c r="I22" s="220"/>
      <c r="J22" s="220"/>
      <c r="K22" s="220"/>
      <c r="L22" s="220"/>
      <c r="M22" s="220"/>
      <c r="N22" s="220"/>
      <c r="O22" s="220"/>
      <c r="P22" s="221"/>
      <c r="Q22" s="101" t="s">
        <v>23</v>
      </c>
    </row>
    <row r="23" spans="1:17" ht="24" customHeight="1" x14ac:dyDescent="0.3">
      <c r="A23" s="134" t="s">
        <v>152</v>
      </c>
      <c r="B23" s="134"/>
      <c r="C23" s="134"/>
      <c r="D23" s="134"/>
      <c r="E23" s="97" t="s">
        <v>11</v>
      </c>
      <c r="F23" s="97" t="s">
        <v>12</v>
      </c>
      <c r="G23" s="97" t="s">
        <v>13</v>
      </c>
      <c r="H23" s="97" t="s">
        <v>14</v>
      </c>
      <c r="I23" s="97" t="s">
        <v>15</v>
      </c>
      <c r="J23" s="97" t="s">
        <v>16</v>
      </c>
      <c r="K23" s="97" t="s">
        <v>17</v>
      </c>
      <c r="L23" s="97" t="s">
        <v>18</v>
      </c>
      <c r="M23" s="97" t="s">
        <v>19</v>
      </c>
      <c r="N23" s="97" t="s">
        <v>20</v>
      </c>
      <c r="O23" s="97" t="s">
        <v>21</v>
      </c>
      <c r="P23" s="97" t="s">
        <v>22</v>
      </c>
      <c r="Q23" s="5"/>
    </row>
    <row r="24" spans="1:17" ht="24" customHeight="1" x14ac:dyDescent="0.3">
      <c r="A24" s="134"/>
      <c r="B24" s="134"/>
      <c r="C24" s="134"/>
      <c r="D24" s="134"/>
      <c r="E24" s="103">
        <f>【リリースAX】合計!E32</f>
        <v>0</v>
      </c>
      <c r="F24" s="103">
        <f>【リリースAX】合計!F32</f>
        <v>0</v>
      </c>
      <c r="G24" s="103">
        <f>【リリースAX】合計!G32</f>
        <v>0</v>
      </c>
      <c r="H24" s="103">
        <f>【リリースAX】合計!H32</f>
        <v>0</v>
      </c>
      <c r="I24" s="103">
        <f>【リリースAX】合計!I32</f>
        <v>0</v>
      </c>
      <c r="J24" s="103">
        <f>【リリースAX】合計!J32</f>
        <v>0</v>
      </c>
      <c r="K24" s="103">
        <f>【リリースAX】合計!K32</f>
        <v>0</v>
      </c>
      <c r="L24" s="103">
        <f>【リリースAX】合計!L32</f>
        <v>0</v>
      </c>
      <c r="M24" s="103">
        <f>【リリースAX】合計!M32</f>
        <v>0</v>
      </c>
      <c r="N24" s="103">
        <f>【リリースAX】合計!N32</f>
        <v>0</v>
      </c>
      <c r="O24" s="103">
        <f>【リリースAX】合計!O32</f>
        <v>0</v>
      </c>
      <c r="P24" s="103">
        <f>【リリースAX】合計!P32</f>
        <v>0</v>
      </c>
      <c r="Q24" s="24" t="s">
        <v>23</v>
      </c>
    </row>
    <row r="25" spans="1:17" ht="24" customHeight="1" x14ac:dyDescent="0.3">
      <c r="A25" s="209" t="s">
        <v>76</v>
      </c>
      <c r="B25" s="209"/>
      <c r="C25" s="209"/>
      <c r="D25" s="209"/>
      <c r="E25" s="101" t="s">
        <v>11</v>
      </c>
      <c r="F25" s="101" t="s">
        <v>12</v>
      </c>
      <c r="G25" s="101" t="s">
        <v>13</v>
      </c>
      <c r="H25" s="101" t="s">
        <v>14</v>
      </c>
      <c r="I25" s="101" t="s">
        <v>15</v>
      </c>
      <c r="J25" s="101" t="s">
        <v>16</v>
      </c>
      <c r="K25" s="101" t="s">
        <v>17</v>
      </c>
      <c r="L25" s="101" t="s">
        <v>18</v>
      </c>
      <c r="M25" s="101" t="s">
        <v>19</v>
      </c>
      <c r="N25" s="101" t="s">
        <v>20</v>
      </c>
      <c r="O25" s="101" t="s">
        <v>21</v>
      </c>
      <c r="P25" s="101" t="s">
        <v>22</v>
      </c>
      <c r="Q25" s="100"/>
    </row>
    <row r="26" spans="1:17" ht="24" customHeight="1" x14ac:dyDescent="0.3">
      <c r="A26" s="209"/>
      <c r="B26" s="209"/>
      <c r="C26" s="209"/>
      <c r="D26" s="209"/>
      <c r="E26" s="102"/>
      <c r="F26" s="102"/>
      <c r="G26" s="102"/>
      <c r="H26" s="102"/>
      <c r="I26" s="102"/>
      <c r="J26" s="102"/>
      <c r="K26" s="102"/>
      <c r="L26" s="102"/>
      <c r="M26" s="102"/>
      <c r="N26" s="102"/>
      <c r="O26" s="102"/>
      <c r="P26" s="102"/>
      <c r="Q26" s="101" t="s">
        <v>23</v>
      </c>
    </row>
    <row r="27" spans="1:17" ht="24" customHeight="1" x14ac:dyDescent="0.3">
      <c r="A27" s="209" t="s">
        <v>10</v>
      </c>
      <c r="B27" s="209"/>
      <c r="C27" s="209"/>
      <c r="D27" s="209"/>
      <c r="E27" s="210"/>
      <c r="F27" s="211"/>
      <c r="G27" s="211"/>
      <c r="H27" s="211"/>
      <c r="I27" s="211"/>
      <c r="J27" s="211"/>
      <c r="K27" s="211"/>
      <c r="L27" s="211"/>
      <c r="M27" s="211"/>
      <c r="N27" s="211"/>
      <c r="O27" s="211"/>
      <c r="P27" s="212"/>
      <c r="Q27" s="101" t="s">
        <v>23</v>
      </c>
    </row>
    <row r="28" spans="1:17" x14ac:dyDescent="0.3">
      <c r="A28" s="1" t="s">
        <v>25</v>
      </c>
    </row>
    <row r="29" spans="1:17" x14ac:dyDescent="0.3">
      <c r="A29" s="1" t="s">
        <v>154</v>
      </c>
    </row>
    <row r="30" spans="1:17" x14ac:dyDescent="0.3">
      <c r="B30" s="1" t="s">
        <v>151</v>
      </c>
    </row>
    <row r="31" spans="1:17" x14ac:dyDescent="0.3">
      <c r="B31" s="1" t="s">
        <v>59</v>
      </c>
    </row>
    <row r="32" spans="1:17" x14ac:dyDescent="0.3">
      <c r="B32" s="34" t="s">
        <v>58</v>
      </c>
    </row>
    <row r="33" spans="1:2" x14ac:dyDescent="0.3">
      <c r="B33" s="1" t="s">
        <v>56</v>
      </c>
    </row>
    <row r="34" spans="1:2" x14ac:dyDescent="0.3">
      <c r="B34" s="34" t="s">
        <v>102</v>
      </c>
    </row>
    <row r="35" spans="1:2" x14ac:dyDescent="0.3">
      <c r="B35" s="1" t="s">
        <v>54</v>
      </c>
    </row>
    <row r="37" spans="1:2" x14ac:dyDescent="0.3">
      <c r="A37" s="1" t="s">
        <v>153</v>
      </c>
    </row>
    <row r="38" spans="1:2" x14ac:dyDescent="0.3">
      <c r="B38" s="1" t="s">
        <v>101</v>
      </c>
    </row>
    <row r="39" spans="1:2" x14ac:dyDescent="0.3">
      <c r="B39" s="1" t="s">
        <v>99</v>
      </c>
    </row>
    <row r="40" spans="1:2" x14ac:dyDescent="0.3">
      <c r="B40" s="1" t="s">
        <v>100</v>
      </c>
    </row>
  </sheetData>
  <dataConsolidate/>
  <mergeCells count="27">
    <mergeCell ref="A2:B2"/>
    <mergeCell ref="A4:Q4"/>
    <mergeCell ref="A6:Q6"/>
    <mergeCell ref="A12:D12"/>
    <mergeCell ref="E12:P12"/>
    <mergeCell ref="M11:Q11"/>
    <mergeCell ref="E13:P13"/>
    <mergeCell ref="A17:D17"/>
    <mergeCell ref="E17:P17"/>
    <mergeCell ref="A18:D18"/>
    <mergeCell ref="E18:P18"/>
    <mergeCell ref="A13:D13"/>
    <mergeCell ref="A14:D14"/>
    <mergeCell ref="E14:P14"/>
    <mergeCell ref="A15:D15"/>
    <mergeCell ref="E15:P15"/>
    <mergeCell ref="A25:D26"/>
    <mergeCell ref="A27:D27"/>
    <mergeCell ref="E27:P27"/>
    <mergeCell ref="E16:P16"/>
    <mergeCell ref="A19:D19"/>
    <mergeCell ref="E19:P19"/>
    <mergeCell ref="A20:D21"/>
    <mergeCell ref="A22:D22"/>
    <mergeCell ref="E22:P22"/>
    <mergeCell ref="A23:D24"/>
    <mergeCell ref="A16:D16"/>
  </mergeCells>
  <phoneticPr fontId="2"/>
  <dataValidations count="2">
    <dataValidation type="list" allowBlank="1" showInputMessage="1" showErrorMessage="1" sqref="E14:P14" xr:uid="{00000000-0002-0000-0400-000001000000}">
      <formula1>"変動電源（単独）,変動電源（アグリゲート）"</formula1>
    </dataValidation>
    <dataValidation type="list" allowBlank="1" showInputMessage="1" showErrorMessage="1" sqref="E16:P16"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zoomScale="70" zoomScaleNormal="70" workbookViewId="0">
      <selection activeCell="E10" sqref="E10:P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29" t="s">
        <v>0</v>
      </c>
      <c r="B2" s="230"/>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32" t="s">
        <v>120</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e">
        <f>#REF!</f>
        <v>#REF!</v>
      </c>
      <c r="N8" s="168"/>
      <c r="O8" s="168"/>
      <c r="P8" s="168"/>
      <c r="Q8" s="168"/>
    </row>
    <row r="9" spans="1:17" ht="24" customHeight="1" x14ac:dyDescent="0.3">
      <c r="A9" s="134" t="s">
        <v>1</v>
      </c>
      <c r="B9" s="134"/>
      <c r="C9" s="134"/>
      <c r="D9" s="134"/>
      <c r="E9" s="138" t="s">
        <v>24</v>
      </c>
      <c r="F9" s="150"/>
      <c r="G9" s="150"/>
      <c r="H9" s="150"/>
      <c r="I9" s="150"/>
      <c r="J9" s="150"/>
      <c r="K9" s="150"/>
      <c r="L9" s="150"/>
      <c r="M9" s="150"/>
      <c r="N9" s="150"/>
      <c r="O9" s="150"/>
      <c r="P9" s="231"/>
      <c r="Q9" s="6" t="s">
        <v>2</v>
      </c>
    </row>
    <row r="10" spans="1:17" ht="24" customHeight="1" x14ac:dyDescent="0.3">
      <c r="A10" s="134" t="s">
        <v>3</v>
      </c>
      <c r="B10" s="134"/>
      <c r="C10" s="134"/>
      <c r="D10" s="134"/>
      <c r="E10" s="247" t="e">
        <f>#REF!</f>
        <v>#REF!</v>
      </c>
      <c r="F10" s="248"/>
      <c r="G10" s="248"/>
      <c r="H10" s="248"/>
      <c r="I10" s="248"/>
      <c r="J10" s="248"/>
      <c r="K10" s="248"/>
      <c r="L10" s="248"/>
      <c r="M10" s="248"/>
      <c r="N10" s="248"/>
      <c r="O10" s="248"/>
      <c r="P10" s="249"/>
      <c r="Q10" s="5"/>
    </row>
    <row r="11" spans="1:17" ht="30" customHeight="1" x14ac:dyDescent="0.3">
      <c r="A11" s="142" t="s">
        <v>4</v>
      </c>
      <c r="B11" s="142"/>
      <c r="C11" s="142"/>
      <c r="D11" s="142"/>
      <c r="E11" s="250" t="e">
        <f>#REF!</f>
        <v>#REF!</v>
      </c>
      <c r="F11" s="251"/>
      <c r="G11" s="251"/>
      <c r="H11" s="251"/>
      <c r="I11" s="251"/>
      <c r="J11" s="251"/>
      <c r="K11" s="251"/>
      <c r="L11" s="251"/>
      <c r="M11" s="251"/>
      <c r="N11" s="251"/>
      <c r="O11" s="251"/>
      <c r="P11" s="252"/>
      <c r="Q11" s="5"/>
    </row>
    <row r="12" spans="1:17" ht="24" customHeight="1" x14ac:dyDescent="0.3">
      <c r="A12" s="134" t="s">
        <v>5</v>
      </c>
      <c r="B12" s="134"/>
      <c r="C12" s="134"/>
      <c r="D12" s="134"/>
      <c r="E12" s="253">
        <f>'【リリースAX】入力 (太陽光)'!$E$12</f>
        <v>0</v>
      </c>
      <c r="F12" s="254"/>
      <c r="G12" s="254"/>
      <c r="H12" s="254"/>
      <c r="I12" s="254"/>
      <c r="J12" s="254"/>
      <c r="K12" s="254"/>
      <c r="L12" s="254"/>
      <c r="M12" s="254"/>
      <c r="N12" s="254"/>
      <c r="O12" s="254"/>
      <c r="P12" s="255"/>
      <c r="Q12" s="5"/>
    </row>
    <row r="13" spans="1:17" ht="24" customHeight="1" x14ac:dyDescent="0.3">
      <c r="A13" s="134" t="s">
        <v>6</v>
      </c>
      <c r="B13" s="134"/>
      <c r="C13" s="134"/>
      <c r="D13" s="134"/>
      <c r="E13" s="256">
        <f>'【リリースAX】入力 (太陽光)'!E13:P13</f>
        <v>0</v>
      </c>
      <c r="F13" s="257"/>
      <c r="G13" s="257"/>
      <c r="H13" s="257"/>
      <c r="I13" s="257"/>
      <c r="J13" s="257"/>
      <c r="K13" s="257"/>
      <c r="L13" s="257"/>
      <c r="M13" s="257"/>
      <c r="N13" s="257"/>
      <c r="O13" s="257"/>
      <c r="P13" s="258"/>
      <c r="Q13" s="5"/>
    </row>
    <row r="14" spans="1:17" ht="24" customHeight="1" x14ac:dyDescent="0.3">
      <c r="A14" s="134" t="s">
        <v>7</v>
      </c>
      <c r="B14" s="134"/>
      <c r="C14" s="134"/>
      <c r="D14" s="134"/>
      <c r="E14" s="259">
        <f>ROUND('【リリースAX】入力 (太陽光)'!E14,0)</f>
        <v>0</v>
      </c>
      <c r="F14" s="260"/>
      <c r="G14" s="260"/>
      <c r="H14" s="260"/>
      <c r="I14" s="260"/>
      <c r="J14" s="260"/>
      <c r="K14" s="260"/>
      <c r="L14" s="260"/>
      <c r="M14" s="260"/>
      <c r="N14" s="260"/>
      <c r="O14" s="260"/>
      <c r="P14" s="261"/>
      <c r="Q14" s="3" t="s">
        <v>23</v>
      </c>
    </row>
    <row r="15" spans="1:17" ht="49.95" customHeight="1" x14ac:dyDescent="0.3">
      <c r="A15" s="238" t="s">
        <v>41</v>
      </c>
      <c r="B15" s="239"/>
      <c r="C15" s="239"/>
      <c r="D15" s="240"/>
      <c r="E15" s="233">
        <f>ROUND('【リリースAX】入力 (太陽光)'!E15:P15,0)</f>
        <v>0</v>
      </c>
      <c r="F15" s="234"/>
      <c r="G15" s="234"/>
      <c r="H15" s="234"/>
      <c r="I15" s="234"/>
      <c r="J15" s="234"/>
      <c r="K15" s="234"/>
      <c r="L15" s="234"/>
      <c r="M15" s="234"/>
      <c r="N15" s="234"/>
      <c r="O15" s="234"/>
      <c r="P15" s="235"/>
      <c r="Q15" s="76" t="s">
        <v>23</v>
      </c>
    </row>
    <row r="16" spans="1:17" ht="24" customHeight="1" x14ac:dyDescent="0.3">
      <c r="A16" s="134" t="s">
        <v>80</v>
      </c>
      <c r="B16" s="134"/>
      <c r="C16" s="134"/>
      <c r="D16" s="134"/>
      <c r="E16" s="262" t="e">
        <f>'計算用(太陽光)'!B83</f>
        <v>#DIV/0!</v>
      </c>
      <c r="F16" s="263"/>
      <c r="G16" s="263"/>
      <c r="H16" s="263"/>
      <c r="I16" s="263"/>
      <c r="J16" s="263"/>
      <c r="K16" s="263"/>
      <c r="L16" s="263"/>
      <c r="M16" s="263"/>
      <c r="N16" s="263"/>
      <c r="O16" s="263"/>
      <c r="P16" s="264"/>
      <c r="Q16" s="4" t="s">
        <v>81</v>
      </c>
    </row>
    <row r="17" spans="1:26" ht="24" customHeight="1" x14ac:dyDescent="0.3">
      <c r="A17" s="134" t="s">
        <v>79</v>
      </c>
      <c r="B17" s="134"/>
      <c r="C17" s="134"/>
      <c r="D17" s="134"/>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3">
      <c r="A18" s="134"/>
      <c r="B18" s="134"/>
      <c r="C18" s="134"/>
      <c r="D18" s="134"/>
      <c r="E18" s="42" t="e">
        <f>'計算用(太陽光)'!N20</f>
        <v>#N/A</v>
      </c>
      <c r="F18" s="42" t="e">
        <f>'計算用(太陽光)'!N21</f>
        <v>#N/A</v>
      </c>
      <c r="G18" s="42" t="e">
        <f>'計算用(太陽光)'!N22</f>
        <v>#N/A</v>
      </c>
      <c r="H18" s="42" t="e">
        <f>'計算用(太陽光)'!N23</f>
        <v>#N/A</v>
      </c>
      <c r="I18" s="42" t="e">
        <f>'計算用(太陽光)'!N24</f>
        <v>#N/A</v>
      </c>
      <c r="J18" s="42" t="e">
        <f>'計算用(太陽光)'!N25</f>
        <v>#N/A</v>
      </c>
      <c r="K18" s="42" t="e">
        <f>'計算用(太陽光)'!N26</f>
        <v>#N/A</v>
      </c>
      <c r="L18" s="42" t="e">
        <f>'計算用(太陽光)'!N27</f>
        <v>#N/A</v>
      </c>
      <c r="M18" s="42" t="e">
        <f>'計算用(太陽光)'!N28</f>
        <v>#N/A</v>
      </c>
      <c r="N18" s="42" t="e">
        <f>'計算用(太陽光)'!N29</f>
        <v>#N/A</v>
      </c>
      <c r="O18" s="42" t="e">
        <f>'計算用(太陽光)'!N30</f>
        <v>#N/A</v>
      </c>
      <c r="P18" s="42" t="e">
        <f>'計算用(太陽光)'!N31</f>
        <v>#N/A</v>
      </c>
      <c r="Q18" s="3" t="s">
        <v>81</v>
      </c>
    </row>
    <row r="19" spans="1:26" ht="24" customHeight="1" x14ac:dyDescent="0.3">
      <c r="A19" s="134" t="s">
        <v>8</v>
      </c>
      <c r="B19" s="134"/>
      <c r="C19" s="134"/>
      <c r="D19" s="134"/>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26" ht="24" customHeight="1" x14ac:dyDescent="0.3">
      <c r="A20" s="134"/>
      <c r="B20" s="134"/>
      <c r="C20" s="134"/>
      <c r="D20" s="134"/>
      <c r="E20" s="78">
        <f>ROUND('計算用(太陽光)'!N34,0)</f>
        <v>0</v>
      </c>
      <c r="F20" s="78">
        <f>ROUND('計算用(太陽光)'!N35,0)</f>
        <v>0</v>
      </c>
      <c r="G20" s="78">
        <f>ROUND('計算用(太陽光)'!N36,0)</f>
        <v>0</v>
      </c>
      <c r="H20" s="78">
        <f>ROUND('計算用(太陽光)'!N37,0)</f>
        <v>0</v>
      </c>
      <c r="I20" s="78">
        <f>ROUND('計算用(太陽光)'!N38,0)</f>
        <v>0</v>
      </c>
      <c r="J20" s="78">
        <f>ROUND('計算用(太陽光)'!N39,0)</f>
        <v>0</v>
      </c>
      <c r="K20" s="78">
        <f>ROUND('計算用(太陽光)'!N40,0)</f>
        <v>0</v>
      </c>
      <c r="L20" s="78">
        <f>ROUND('計算用(太陽光)'!N41,0)</f>
        <v>0</v>
      </c>
      <c r="M20" s="78">
        <f>ROUND('計算用(太陽光)'!N42,0)</f>
        <v>0</v>
      </c>
      <c r="N20" s="78">
        <f>ROUND('計算用(太陽光)'!N43,0)</f>
        <v>0</v>
      </c>
      <c r="O20" s="78">
        <f>ROUND('計算用(太陽光)'!N44,0)</f>
        <v>0</v>
      </c>
      <c r="P20" s="78">
        <f>ROUND('計算用(太陽光)'!N45,0)</f>
        <v>0</v>
      </c>
      <c r="Q20" s="24" t="s">
        <v>23</v>
      </c>
    </row>
    <row r="21" spans="1:26" ht="24" customHeight="1" x14ac:dyDescent="0.3">
      <c r="A21" s="134" t="s">
        <v>9</v>
      </c>
      <c r="B21" s="134"/>
      <c r="C21" s="134"/>
      <c r="D21" s="134"/>
      <c r="E21" s="241">
        <f>ROUND('計算用(太陽光)'!B81,0)</f>
        <v>0</v>
      </c>
      <c r="F21" s="242"/>
      <c r="G21" s="242"/>
      <c r="H21" s="242"/>
      <c r="I21" s="242"/>
      <c r="J21" s="242"/>
      <c r="K21" s="242"/>
      <c r="L21" s="242"/>
      <c r="M21" s="242"/>
      <c r="N21" s="242"/>
      <c r="O21" s="242"/>
      <c r="P21" s="243"/>
      <c r="Q21" s="3" t="s">
        <v>23</v>
      </c>
    </row>
    <row r="22" spans="1:26" ht="24" customHeight="1" x14ac:dyDescent="0.3">
      <c r="A22" s="236" t="s">
        <v>123</v>
      </c>
      <c r="B22" s="237"/>
      <c r="C22" s="237"/>
      <c r="D22" s="237"/>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3">
      <c r="A23" s="237"/>
      <c r="B23" s="237"/>
      <c r="C23" s="237"/>
      <c r="D23" s="237"/>
      <c r="E23" s="79">
        <f>ROUND('【リリースAX】入力 (太陽光)'!E26,0)</f>
        <v>0</v>
      </c>
      <c r="F23" s="79">
        <f>ROUND('【リリースAX】入力 (太陽光)'!F26,0)</f>
        <v>0</v>
      </c>
      <c r="G23" s="79">
        <f>ROUND('【リリースAX】入力 (太陽光)'!G26,0)</f>
        <v>0</v>
      </c>
      <c r="H23" s="79">
        <f>ROUND('【リリースAX】入力 (太陽光)'!H26,0)</f>
        <v>0</v>
      </c>
      <c r="I23" s="79">
        <f>ROUND('【リリースAX】入力 (太陽光)'!I26,0)</f>
        <v>0</v>
      </c>
      <c r="J23" s="79">
        <f>ROUND('【リリースAX】入力 (太陽光)'!J26,0)</f>
        <v>0</v>
      </c>
      <c r="K23" s="79">
        <f>ROUND('【リリースAX】入力 (太陽光)'!K26,0)</f>
        <v>0</v>
      </c>
      <c r="L23" s="79">
        <f>ROUND('【リリースAX】入力 (太陽光)'!L26,0)</f>
        <v>0</v>
      </c>
      <c r="M23" s="79">
        <f>ROUND('【リリースAX】入力 (太陽光)'!M26,0)</f>
        <v>0</v>
      </c>
      <c r="N23" s="79">
        <f>ROUND('【リリースAX】入力 (太陽光)'!N26,0)</f>
        <v>0</v>
      </c>
      <c r="O23" s="79">
        <f>ROUND('【リリースAX】入力 (太陽光)'!O26,0)</f>
        <v>0</v>
      </c>
      <c r="P23" s="79">
        <f>ROUND('【リリースAX】入力 (太陽光)'!P26,0)</f>
        <v>0</v>
      </c>
      <c r="Q23" s="76" t="s">
        <v>23</v>
      </c>
    </row>
    <row r="24" spans="1:26" ht="24" customHeight="1" x14ac:dyDescent="0.3">
      <c r="A24" s="142" t="s">
        <v>82</v>
      </c>
      <c r="B24" s="134"/>
      <c r="C24" s="134"/>
      <c r="D24" s="134"/>
      <c r="E24" s="39" t="s">
        <v>11</v>
      </c>
      <c r="F24" s="39" t="s">
        <v>12</v>
      </c>
      <c r="G24" s="39" t="s">
        <v>13</v>
      </c>
      <c r="H24" s="39" t="s">
        <v>14</v>
      </c>
      <c r="I24" s="39" t="s">
        <v>15</v>
      </c>
      <c r="J24" s="39" t="s">
        <v>16</v>
      </c>
      <c r="K24" s="39" t="s">
        <v>17</v>
      </c>
      <c r="L24" s="39" t="s">
        <v>18</v>
      </c>
      <c r="M24" s="39" t="s">
        <v>19</v>
      </c>
      <c r="N24" s="39" t="s">
        <v>20</v>
      </c>
      <c r="O24" s="39" t="s">
        <v>21</v>
      </c>
      <c r="P24" s="39" t="s">
        <v>22</v>
      </c>
      <c r="Q24" s="5"/>
      <c r="Z24" s="40"/>
    </row>
    <row r="25" spans="1:26" ht="24" customHeight="1" x14ac:dyDescent="0.3">
      <c r="A25" s="134"/>
      <c r="B25" s="134"/>
      <c r="C25" s="134"/>
      <c r="D25" s="134"/>
      <c r="E25" s="79">
        <f>ROUND('計算用(太陽光)'!AD34,0)</f>
        <v>0</v>
      </c>
      <c r="F25" s="79">
        <f>ROUND('計算用(太陽光)'!AD35,0)</f>
        <v>0</v>
      </c>
      <c r="G25" s="79">
        <f>ROUND('計算用(太陽光)'!AD36,0)</f>
        <v>0</v>
      </c>
      <c r="H25" s="79">
        <f>ROUND('計算用(太陽光)'!AD37,0)</f>
        <v>0</v>
      </c>
      <c r="I25" s="79">
        <f>ROUND('計算用(太陽光)'!AD38,0)</f>
        <v>0</v>
      </c>
      <c r="J25" s="79">
        <f>ROUND('計算用(太陽光)'!AD39,0)</f>
        <v>0</v>
      </c>
      <c r="K25" s="79">
        <f>ROUND('計算用(太陽光)'!AD40,0)</f>
        <v>0</v>
      </c>
      <c r="L25" s="79">
        <f>ROUND('計算用(太陽光)'!AD41,0)</f>
        <v>0</v>
      </c>
      <c r="M25" s="79">
        <f>ROUND('計算用(太陽光)'!AD42,0)</f>
        <v>0</v>
      </c>
      <c r="N25" s="79">
        <f>ROUND('計算用(太陽光)'!AD43,0)</f>
        <v>0</v>
      </c>
      <c r="O25" s="79">
        <f>ROUND('計算用(太陽光)'!AD44,0)</f>
        <v>0</v>
      </c>
      <c r="P25" s="79">
        <f>ROUND('計算用(太陽光)'!AD45,0)</f>
        <v>0</v>
      </c>
      <c r="Q25" s="24" t="s">
        <v>23</v>
      </c>
      <c r="Z25" s="40"/>
    </row>
    <row r="26" spans="1:26" ht="24" customHeight="1" x14ac:dyDescent="0.3">
      <c r="A26" s="134" t="s">
        <v>10</v>
      </c>
      <c r="B26" s="134"/>
      <c r="C26" s="134"/>
      <c r="D26" s="134"/>
      <c r="E26" s="244">
        <f>ROUND('計算用(太陽光)'!R81,0)</f>
        <v>0</v>
      </c>
      <c r="F26" s="245"/>
      <c r="G26" s="245"/>
      <c r="H26" s="245"/>
      <c r="I26" s="245"/>
      <c r="J26" s="245"/>
      <c r="K26" s="245"/>
      <c r="L26" s="245"/>
      <c r="M26" s="245"/>
      <c r="N26" s="245"/>
      <c r="O26" s="245"/>
      <c r="P26" s="246"/>
      <c r="Q26" s="3" t="s">
        <v>23</v>
      </c>
    </row>
    <row r="27" spans="1:26" x14ac:dyDescent="0.3">
      <c r="A27" s="1" t="s">
        <v>25</v>
      </c>
    </row>
    <row r="28" spans="1:26" x14ac:dyDescent="0.3">
      <c r="A28" s="1" t="s">
        <v>121</v>
      </c>
    </row>
    <row r="29" spans="1:26" x14ac:dyDescent="0.3">
      <c r="B29" s="34" t="s">
        <v>71</v>
      </c>
    </row>
    <row r="30" spans="1:26" x14ac:dyDescent="0.3">
      <c r="B30" s="34" t="s">
        <v>60</v>
      </c>
    </row>
    <row r="31" spans="1:26" x14ac:dyDescent="0.3">
      <c r="B31" s="34" t="s">
        <v>61</v>
      </c>
    </row>
    <row r="32" spans="1:26" x14ac:dyDescent="0.3">
      <c r="B32" s="34" t="s">
        <v>69</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1" t="s">
        <v>55</v>
      </c>
    </row>
    <row r="40" spans="1:2" x14ac:dyDescent="0.3">
      <c r="A40" s="1" t="s">
        <v>122</v>
      </c>
    </row>
    <row r="41" spans="1:2" x14ac:dyDescent="0.3">
      <c r="B41" s="1" t="s">
        <v>98</v>
      </c>
    </row>
    <row r="42" spans="1:2" x14ac:dyDescent="0.3">
      <c r="B42" s="1" t="s">
        <v>99</v>
      </c>
    </row>
    <row r="43" spans="1:2" x14ac:dyDescent="0.3">
      <c r="B43" s="1" t="s">
        <v>100</v>
      </c>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A6:Q6"/>
    <mergeCell ref="A4:Q4"/>
    <mergeCell ref="A2:B2"/>
    <mergeCell ref="E15:P15"/>
    <mergeCell ref="M8:Q8"/>
  </mergeCells>
  <phoneticPr fontId="2"/>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zoomScale="70" zoomScaleNormal="70" workbookViewId="0">
      <selection activeCell="E10" sqref="E10:P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29" t="s">
        <v>0</v>
      </c>
      <c r="B2" s="230"/>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32" t="s">
        <v>120</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e">
        <f>#REF!</f>
        <v>#REF!</v>
      </c>
      <c r="N8" s="168"/>
      <c r="O8" s="168"/>
      <c r="P8" s="168"/>
      <c r="Q8" s="168"/>
    </row>
    <row r="9" spans="1:17" ht="24" customHeight="1" x14ac:dyDescent="0.3">
      <c r="A9" s="134" t="s">
        <v>1</v>
      </c>
      <c r="B9" s="134"/>
      <c r="C9" s="134"/>
      <c r="D9" s="134"/>
      <c r="E9" s="138" t="s">
        <v>24</v>
      </c>
      <c r="F9" s="150"/>
      <c r="G9" s="150"/>
      <c r="H9" s="150"/>
      <c r="I9" s="150"/>
      <c r="J9" s="150"/>
      <c r="K9" s="150"/>
      <c r="L9" s="150"/>
      <c r="M9" s="150"/>
      <c r="N9" s="150"/>
      <c r="O9" s="150"/>
      <c r="P9" s="231"/>
      <c r="Q9" s="25" t="s">
        <v>2</v>
      </c>
    </row>
    <row r="10" spans="1:17" ht="24" customHeight="1" x14ac:dyDescent="0.3">
      <c r="A10" s="134" t="s">
        <v>3</v>
      </c>
      <c r="B10" s="134"/>
      <c r="C10" s="134"/>
      <c r="D10" s="134"/>
      <c r="E10" s="247" t="e">
        <f>#REF!</f>
        <v>#REF!</v>
      </c>
      <c r="F10" s="248"/>
      <c r="G10" s="248"/>
      <c r="H10" s="248"/>
      <c r="I10" s="248"/>
      <c r="J10" s="248"/>
      <c r="K10" s="248"/>
      <c r="L10" s="248"/>
      <c r="M10" s="248"/>
      <c r="N10" s="248"/>
      <c r="O10" s="248"/>
      <c r="P10" s="249"/>
      <c r="Q10" s="5"/>
    </row>
    <row r="11" spans="1:17" ht="30" customHeight="1" x14ac:dyDescent="0.3">
      <c r="A11" s="142" t="s">
        <v>4</v>
      </c>
      <c r="B11" s="142"/>
      <c r="C11" s="142"/>
      <c r="D11" s="142"/>
      <c r="E11" s="250" t="e">
        <f>#REF!</f>
        <v>#REF!</v>
      </c>
      <c r="F11" s="251"/>
      <c r="G11" s="251"/>
      <c r="H11" s="251"/>
      <c r="I11" s="251"/>
      <c r="J11" s="251"/>
      <c r="K11" s="251"/>
      <c r="L11" s="251"/>
      <c r="M11" s="251"/>
      <c r="N11" s="251"/>
      <c r="O11" s="251"/>
      <c r="P11" s="252"/>
      <c r="Q11" s="5"/>
    </row>
    <row r="12" spans="1:17" ht="24" customHeight="1" x14ac:dyDescent="0.3">
      <c r="A12" s="134" t="s">
        <v>5</v>
      </c>
      <c r="B12" s="134"/>
      <c r="C12" s="134"/>
      <c r="D12" s="134"/>
      <c r="E12" s="253" t="e">
        <f>#REF!</f>
        <v>#REF!</v>
      </c>
      <c r="F12" s="254"/>
      <c r="G12" s="254"/>
      <c r="H12" s="254"/>
      <c r="I12" s="254"/>
      <c r="J12" s="254"/>
      <c r="K12" s="254"/>
      <c r="L12" s="254"/>
      <c r="M12" s="254"/>
      <c r="N12" s="254"/>
      <c r="O12" s="254"/>
      <c r="P12" s="255"/>
      <c r="Q12" s="5"/>
    </row>
    <row r="13" spans="1:17" ht="24" customHeight="1" x14ac:dyDescent="0.3">
      <c r="A13" s="134" t="s">
        <v>6</v>
      </c>
      <c r="B13" s="134"/>
      <c r="C13" s="134"/>
      <c r="D13" s="134"/>
      <c r="E13" s="250">
        <f>'【リリースAX】入力(風力)'!E13:P13</f>
        <v>0</v>
      </c>
      <c r="F13" s="251"/>
      <c r="G13" s="251"/>
      <c r="H13" s="251"/>
      <c r="I13" s="251"/>
      <c r="J13" s="251"/>
      <c r="K13" s="251"/>
      <c r="L13" s="251"/>
      <c r="M13" s="251"/>
      <c r="N13" s="251"/>
      <c r="O13" s="251"/>
      <c r="P13" s="252"/>
      <c r="Q13" s="5"/>
    </row>
    <row r="14" spans="1:17" ht="24" customHeight="1" x14ac:dyDescent="0.3">
      <c r="A14" s="134" t="s">
        <v>7</v>
      </c>
      <c r="B14" s="134"/>
      <c r="C14" s="134"/>
      <c r="D14" s="134"/>
      <c r="E14" s="265">
        <f>ROUND('【リリースAX】入力(風力)'!E14:P14,0)</f>
        <v>0</v>
      </c>
      <c r="F14" s="266"/>
      <c r="G14" s="266"/>
      <c r="H14" s="266"/>
      <c r="I14" s="266"/>
      <c r="J14" s="266"/>
      <c r="K14" s="266"/>
      <c r="L14" s="266"/>
      <c r="M14" s="266"/>
      <c r="N14" s="266"/>
      <c r="O14" s="266"/>
      <c r="P14" s="267"/>
      <c r="Q14" s="24" t="s">
        <v>23</v>
      </c>
    </row>
    <row r="15" spans="1:17" ht="24" customHeight="1" x14ac:dyDescent="0.3">
      <c r="A15" s="268" t="s">
        <v>41</v>
      </c>
      <c r="B15" s="239"/>
      <c r="C15" s="239"/>
      <c r="D15" s="240"/>
      <c r="E15" s="265">
        <f>ROUND('【リリースAX】入力(風力)'!E15:P15,0)</f>
        <v>0</v>
      </c>
      <c r="F15" s="266"/>
      <c r="G15" s="266"/>
      <c r="H15" s="266"/>
      <c r="I15" s="266"/>
      <c r="J15" s="266"/>
      <c r="K15" s="266"/>
      <c r="L15" s="266"/>
      <c r="M15" s="266"/>
      <c r="N15" s="266"/>
      <c r="O15" s="266"/>
      <c r="P15" s="267"/>
      <c r="Q15" s="77" t="s">
        <v>126</v>
      </c>
    </row>
    <row r="16" spans="1:17" ht="24" customHeight="1" x14ac:dyDescent="0.3">
      <c r="A16" s="134" t="s">
        <v>80</v>
      </c>
      <c r="B16" s="134"/>
      <c r="C16" s="134"/>
      <c r="D16" s="134"/>
      <c r="E16" s="262" t="e">
        <f>'計算用(風力)'!B83</f>
        <v>#DIV/0!</v>
      </c>
      <c r="F16" s="263"/>
      <c r="G16" s="263"/>
      <c r="H16" s="263"/>
      <c r="I16" s="263"/>
      <c r="J16" s="263"/>
      <c r="K16" s="263"/>
      <c r="L16" s="263"/>
      <c r="M16" s="263"/>
      <c r="N16" s="263"/>
      <c r="O16" s="263"/>
      <c r="P16" s="264"/>
      <c r="Q16" s="24" t="s">
        <v>81</v>
      </c>
    </row>
    <row r="17" spans="1:17" ht="24" customHeight="1" x14ac:dyDescent="0.3">
      <c r="A17" s="134" t="s">
        <v>79</v>
      </c>
      <c r="B17" s="134"/>
      <c r="C17" s="134"/>
      <c r="D17" s="134"/>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34"/>
      <c r="B18" s="134"/>
      <c r="C18" s="134"/>
      <c r="D18" s="134"/>
      <c r="E18" s="42" t="e">
        <f>'計算用(風力)'!N20</f>
        <v>#N/A</v>
      </c>
      <c r="F18" s="42" t="e">
        <f>'計算用(風力)'!N21</f>
        <v>#N/A</v>
      </c>
      <c r="G18" s="42" t="e">
        <f>'計算用(風力)'!N22</f>
        <v>#N/A</v>
      </c>
      <c r="H18" s="42" t="e">
        <f>'計算用(風力)'!N23</f>
        <v>#N/A</v>
      </c>
      <c r="I18" s="42" t="e">
        <f>'計算用(風力)'!N24</f>
        <v>#N/A</v>
      </c>
      <c r="J18" s="42" t="e">
        <f>'計算用(風力)'!N25</f>
        <v>#N/A</v>
      </c>
      <c r="K18" s="42" t="e">
        <f>'計算用(風力)'!N26</f>
        <v>#N/A</v>
      </c>
      <c r="L18" s="42" t="e">
        <f>'計算用(風力)'!N27</f>
        <v>#N/A</v>
      </c>
      <c r="M18" s="42" t="e">
        <f>'計算用(風力)'!N28</f>
        <v>#N/A</v>
      </c>
      <c r="N18" s="42" t="e">
        <f>'計算用(風力)'!N29</f>
        <v>#N/A</v>
      </c>
      <c r="O18" s="42" t="e">
        <f>'計算用(風力)'!N30</f>
        <v>#N/A</v>
      </c>
      <c r="P18" s="42" t="e">
        <f>'計算用(風力)'!N31</f>
        <v>#N/A</v>
      </c>
      <c r="Q18" s="24" t="s">
        <v>81</v>
      </c>
    </row>
    <row r="19" spans="1:17" ht="24" customHeight="1" x14ac:dyDescent="0.3">
      <c r="A19" s="134" t="s">
        <v>8</v>
      </c>
      <c r="B19" s="134"/>
      <c r="C19" s="134"/>
      <c r="D19" s="134"/>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34"/>
      <c r="B20" s="134"/>
      <c r="C20" s="134"/>
      <c r="D20" s="134"/>
      <c r="E20" s="78">
        <f>ROUND('計算用(風力)'!N34,0)</f>
        <v>0</v>
      </c>
      <c r="F20" s="78">
        <f>ROUND('計算用(風力)'!N35,0)</f>
        <v>0</v>
      </c>
      <c r="G20" s="78">
        <f>ROUND('計算用(風力)'!N36,0)</f>
        <v>0</v>
      </c>
      <c r="H20" s="78">
        <f>ROUND('計算用(風力)'!N37,0)</f>
        <v>0</v>
      </c>
      <c r="I20" s="78">
        <f>ROUND('計算用(風力)'!N38,0)</f>
        <v>0</v>
      </c>
      <c r="J20" s="78">
        <f>ROUND('計算用(風力)'!N39,0)</f>
        <v>0</v>
      </c>
      <c r="K20" s="78">
        <f>ROUND('計算用(風力)'!N40,0)</f>
        <v>0</v>
      </c>
      <c r="L20" s="78">
        <f>ROUND('計算用(風力)'!N41,0)</f>
        <v>0</v>
      </c>
      <c r="M20" s="78">
        <f>ROUND('計算用(風力)'!N42,0)</f>
        <v>0</v>
      </c>
      <c r="N20" s="78">
        <f>ROUND('計算用(風力)'!N43,0)</f>
        <v>0</v>
      </c>
      <c r="O20" s="78">
        <f>ROUND('計算用(風力)'!N44,0)</f>
        <v>0</v>
      </c>
      <c r="P20" s="78">
        <f>ROUND('計算用(風力)'!N45,0)</f>
        <v>0</v>
      </c>
      <c r="Q20" s="24" t="s">
        <v>23</v>
      </c>
    </row>
    <row r="21" spans="1:17" ht="24" customHeight="1" x14ac:dyDescent="0.3">
      <c r="A21" s="134" t="s">
        <v>9</v>
      </c>
      <c r="B21" s="134"/>
      <c r="C21" s="134"/>
      <c r="D21" s="134"/>
      <c r="E21" s="241">
        <f>ROUND('計算用(風力)'!B81,0)</f>
        <v>0</v>
      </c>
      <c r="F21" s="242"/>
      <c r="G21" s="242"/>
      <c r="H21" s="242"/>
      <c r="I21" s="242"/>
      <c r="J21" s="242"/>
      <c r="K21" s="242"/>
      <c r="L21" s="242"/>
      <c r="M21" s="242"/>
      <c r="N21" s="242"/>
      <c r="O21" s="242"/>
      <c r="P21" s="243"/>
      <c r="Q21" s="24" t="s">
        <v>23</v>
      </c>
    </row>
    <row r="22" spans="1:17" ht="24" customHeight="1" x14ac:dyDescent="0.3">
      <c r="A22" s="236" t="s">
        <v>123</v>
      </c>
      <c r="B22" s="237"/>
      <c r="C22" s="237"/>
      <c r="D22" s="237"/>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37"/>
      <c r="B23" s="237"/>
      <c r="C23" s="237"/>
      <c r="D23" s="237"/>
      <c r="E23" s="79">
        <f>ROUND('【リリースAX】入力(風力)'!E26,0)</f>
        <v>0</v>
      </c>
      <c r="F23" s="79">
        <f>ROUND('【リリースAX】入力(風力)'!F26,0)</f>
        <v>0</v>
      </c>
      <c r="G23" s="79">
        <f>ROUND('【リリースAX】入力(風力)'!G26,0)</f>
        <v>0</v>
      </c>
      <c r="H23" s="79">
        <f>ROUND('【リリースAX】入力(風力)'!H26,0)</f>
        <v>0</v>
      </c>
      <c r="I23" s="79">
        <f>ROUND('【リリースAX】入力(風力)'!I26,0)</f>
        <v>0</v>
      </c>
      <c r="J23" s="79">
        <f>ROUND('【リリースAX】入力(風力)'!J26,0)</f>
        <v>0</v>
      </c>
      <c r="K23" s="79">
        <f>ROUND('【リリースAX】入力(風力)'!K26,0)</f>
        <v>0</v>
      </c>
      <c r="L23" s="79">
        <f>ROUND('【リリースAX】入力(風力)'!L26,0)</f>
        <v>0</v>
      </c>
      <c r="M23" s="79">
        <f>ROUND('【リリースAX】入力(風力)'!M26,0)</f>
        <v>0</v>
      </c>
      <c r="N23" s="79">
        <f>ROUND('【リリースAX】入力(風力)'!N26,0)</f>
        <v>0</v>
      </c>
      <c r="O23" s="79">
        <f>ROUND('【リリースAX】入力(風力)'!O26,0)</f>
        <v>0</v>
      </c>
      <c r="P23" s="79">
        <f>ROUND('【リリースAX】入力(風力)'!P26,0)</f>
        <v>0</v>
      </c>
      <c r="Q23" s="77" t="s">
        <v>126</v>
      </c>
    </row>
    <row r="24" spans="1:17" ht="24" customHeight="1" x14ac:dyDescent="0.3">
      <c r="A24" s="142" t="s">
        <v>82</v>
      </c>
      <c r="B24" s="134"/>
      <c r="C24" s="134"/>
      <c r="D24" s="134"/>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34"/>
      <c r="B25" s="134"/>
      <c r="C25" s="134"/>
      <c r="D25" s="134"/>
      <c r="E25" s="79">
        <f>ROUND('計算用(風力)'!AD34,0)</f>
        <v>0</v>
      </c>
      <c r="F25" s="79">
        <f>ROUND('計算用(風力)'!AD35,0)</f>
        <v>0</v>
      </c>
      <c r="G25" s="79">
        <f>ROUND('計算用(風力)'!AD36,0)</f>
        <v>0</v>
      </c>
      <c r="H25" s="79">
        <f>ROUND('計算用(風力)'!AD37,0)</f>
        <v>0</v>
      </c>
      <c r="I25" s="79">
        <f>ROUND('計算用(風力)'!AD38,0)</f>
        <v>0</v>
      </c>
      <c r="J25" s="79">
        <f>ROUND('計算用(風力)'!AD39,0)</f>
        <v>0</v>
      </c>
      <c r="K25" s="79">
        <f>ROUND('計算用(風力)'!AD40,0)</f>
        <v>0</v>
      </c>
      <c r="L25" s="79">
        <f>ROUND('計算用(風力)'!AD41,0)</f>
        <v>0</v>
      </c>
      <c r="M25" s="79">
        <f>ROUND('計算用(風力)'!AD42,0)</f>
        <v>0</v>
      </c>
      <c r="N25" s="79">
        <f>ROUND('計算用(風力)'!AD43,0)</f>
        <v>0</v>
      </c>
      <c r="O25" s="79">
        <f>ROUND('計算用(風力)'!AD44,0)</f>
        <v>0</v>
      </c>
      <c r="P25" s="79">
        <f>ROUND('計算用(風力)'!AD45,0)</f>
        <v>0</v>
      </c>
      <c r="Q25" s="24" t="s">
        <v>23</v>
      </c>
    </row>
    <row r="26" spans="1:17" ht="24" customHeight="1" x14ac:dyDescent="0.3">
      <c r="A26" s="134" t="s">
        <v>10</v>
      </c>
      <c r="B26" s="134"/>
      <c r="C26" s="134"/>
      <c r="D26" s="134"/>
      <c r="E26" s="244">
        <f>ROUND('計算用(風力)'!R81,0)</f>
        <v>0</v>
      </c>
      <c r="F26" s="245"/>
      <c r="G26" s="245"/>
      <c r="H26" s="245"/>
      <c r="I26" s="245"/>
      <c r="J26" s="245"/>
      <c r="K26" s="245"/>
      <c r="L26" s="245"/>
      <c r="M26" s="245"/>
      <c r="N26" s="245"/>
      <c r="O26" s="245"/>
      <c r="P26" s="246"/>
      <c r="Q26" s="24" t="s">
        <v>23</v>
      </c>
    </row>
    <row r="27" spans="1:17" x14ac:dyDescent="0.3">
      <c r="A27" s="1" t="s">
        <v>25</v>
      </c>
    </row>
    <row r="28" spans="1:17" x14ac:dyDescent="0.3">
      <c r="A28" s="1" t="s">
        <v>121</v>
      </c>
    </row>
    <row r="29" spans="1:17" x14ac:dyDescent="0.3">
      <c r="B29" s="34" t="s">
        <v>71</v>
      </c>
    </row>
    <row r="30" spans="1:17" x14ac:dyDescent="0.3">
      <c r="B30" s="34" t="s">
        <v>60</v>
      </c>
    </row>
    <row r="31" spans="1:17" x14ac:dyDescent="0.3">
      <c r="B31" s="34" t="s">
        <v>61</v>
      </c>
    </row>
    <row r="32" spans="1:17" x14ac:dyDescent="0.3">
      <c r="B32" s="34" t="s">
        <v>70</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34" t="s">
        <v>73</v>
      </c>
    </row>
    <row r="39" spans="1:2" x14ac:dyDescent="0.3">
      <c r="B39" s="34"/>
    </row>
    <row r="40" spans="1:2" x14ac:dyDescent="0.3">
      <c r="A40" s="1" t="s">
        <v>122</v>
      </c>
      <c r="B40" s="34"/>
    </row>
    <row r="41" spans="1:2" x14ac:dyDescent="0.3">
      <c r="B41" s="1" t="s">
        <v>98</v>
      </c>
    </row>
    <row r="42" spans="1:2" x14ac:dyDescent="0.3">
      <c r="B42" s="1" t="s">
        <v>99</v>
      </c>
    </row>
    <row r="43" spans="1:2" x14ac:dyDescent="0.3">
      <c r="B43" s="1" t="s">
        <v>100</v>
      </c>
    </row>
  </sheetData>
  <dataConsolidate/>
  <mergeCells count="28">
    <mergeCell ref="A13:D13"/>
    <mergeCell ref="E13:P13"/>
    <mergeCell ref="A14:D14"/>
    <mergeCell ref="A10:D10"/>
    <mergeCell ref="E10:P10"/>
    <mergeCell ref="A11:D11"/>
    <mergeCell ref="E11:P11"/>
    <mergeCell ref="A12:D12"/>
    <mergeCell ref="E12:P12"/>
    <mergeCell ref="E14:P14"/>
    <mergeCell ref="A2:B2"/>
    <mergeCell ref="A4:Q4"/>
    <mergeCell ref="A6:Q6"/>
    <mergeCell ref="A9:D9"/>
    <mergeCell ref="E9:P9"/>
    <mergeCell ref="M8:Q8"/>
    <mergeCell ref="E15:P15"/>
    <mergeCell ref="A26:D26"/>
    <mergeCell ref="E26:P26"/>
    <mergeCell ref="A16:D16"/>
    <mergeCell ref="E16:P16"/>
    <mergeCell ref="A19:D20"/>
    <mergeCell ref="A21:D21"/>
    <mergeCell ref="E21:P21"/>
    <mergeCell ref="A22:D23"/>
    <mergeCell ref="A24:D25"/>
    <mergeCell ref="A17:D18"/>
    <mergeCell ref="A15:D15"/>
  </mergeCells>
  <phoneticPr fontId="2"/>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zoomScale="60" zoomScaleNormal="60" workbookViewId="0">
      <selection activeCell="E10" sqref="E10:P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29" t="s">
        <v>0</v>
      </c>
      <c r="B2" s="230"/>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32" t="s">
        <v>120</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e">
        <f>#REF!</f>
        <v>#REF!</v>
      </c>
      <c r="N8" s="168"/>
      <c r="O8" s="168"/>
      <c r="P8" s="168"/>
      <c r="Q8" s="168"/>
    </row>
    <row r="9" spans="1:17" ht="24" customHeight="1" x14ac:dyDescent="0.3">
      <c r="A9" s="134" t="s">
        <v>1</v>
      </c>
      <c r="B9" s="134"/>
      <c r="C9" s="134"/>
      <c r="D9" s="134"/>
      <c r="E9" s="138" t="s">
        <v>24</v>
      </c>
      <c r="F9" s="150"/>
      <c r="G9" s="150"/>
      <c r="H9" s="150"/>
      <c r="I9" s="150"/>
      <c r="J9" s="150"/>
      <c r="K9" s="150"/>
      <c r="L9" s="150"/>
      <c r="M9" s="150"/>
      <c r="N9" s="150"/>
      <c r="O9" s="150"/>
      <c r="P9" s="231"/>
      <c r="Q9" s="25" t="s">
        <v>2</v>
      </c>
    </row>
    <row r="10" spans="1:17" ht="24" customHeight="1" x14ac:dyDescent="0.3">
      <c r="A10" s="134" t="s">
        <v>3</v>
      </c>
      <c r="B10" s="134"/>
      <c r="C10" s="134"/>
      <c r="D10" s="134"/>
      <c r="E10" s="247" t="e">
        <f>#REF!</f>
        <v>#REF!</v>
      </c>
      <c r="F10" s="248"/>
      <c r="G10" s="248"/>
      <c r="H10" s="248"/>
      <c r="I10" s="248"/>
      <c r="J10" s="248"/>
      <c r="K10" s="248"/>
      <c r="L10" s="248"/>
      <c r="M10" s="248"/>
      <c r="N10" s="248"/>
      <c r="O10" s="248"/>
      <c r="P10" s="249"/>
      <c r="Q10" s="5"/>
    </row>
    <row r="11" spans="1:17" ht="30" customHeight="1" x14ac:dyDescent="0.3">
      <c r="A11" s="142" t="s">
        <v>4</v>
      </c>
      <c r="B11" s="142"/>
      <c r="C11" s="142"/>
      <c r="D11" s="142"/>
      <c r="E11" s="250" t="e">
        <f>#REF!</f>
        <v>#REF!</v>
      </c>
      <c r="F11" s="251"/>
      <c r="G11" s="251"/>
      <c r="H11" s="251"/>
      <c r="I11" s="251"/>
      <c r="J11" s="251"/>
      <c r="K11" s="251"/>
      <c r="L11" s="251"/>
      <c r="M11" s="251"/>
      <c r="N11" s="251"/>
      <c r="O11" s="251"/>
      <c r="P11" s="252"/>
      <c r="Q11" s="5"/>
    </row>
    <row r="12" spans="1:17" ht="24" customHeight="1" x14ac:dyDescent="0.3">
      <c r="A12" s="134" t="s">
        <v>5</v>
      </c>
      <c r="B12" s="134"/>
      <c r="C12" s="134"/>
      <c r="D12" s="134"/>
      <c r="E12" s="275" t="s">
        <v>53</v>
      </c>
      <c r="F12" s="276"/>
      <c r="G12" s="276"/>
      <c r="H12" s="276"/>
      <c r="I12" s="276"/>
      <c r="J12" s="276"/>
      <c r="K12" s="276"/>
      <c r="L12" s="276"/>
      <c r="M12" s="276"/>
      <c r="N12" s="276"/>
      <c r="O12" s="276"/>
      <c r="P12" s="277"/>
      <c r="Q12" s="5"/>
    </row>
    <row r="13" spans="1:17" ht="24" customHeight="1" x14ac:dyDescent="0.3">
      <c r="A13" s="134" t="s">
        <v>6</v>
      </c>
      <c r="B13" s="134"/>
      <c r="C13" s="134"/>
      <c r="D13" s="134"/>
      <c r="E13" s="256">
        <f>'【リリースAX】(水力)'!E13:P13</f>
        <v>0</v>
      </c>
      <c r="F13" s="257"/>
      <c r="G13" s="257"/>
      <c r="H13" s="257"/>
      <c r="I13" s="257"/>
      <c r="J13" s="257"/>
      <c r="K13" s="257"/>
      <c r="L13" s="257"/>
      <c r="M13" s="257"/>
      <c r="N13" s="257"/>
      <c r="O13" s="257"/>
      <c r="P13" s="258"/>
      <c r="Q13" s="5"/>
    </row>
    <row r="14" spans="1:17" ht="24" customHeight="1" x14ac:dyDescent="0.3">
      <c r="A14" s="134" t="s">
        <v>7</v>
      </c>
      <c r="B14" s="134"/>
      <c r="C14" s="134"/>
      <c r="D14" s="134"/>
      <c r="E14" s="259">
        <f>ROUND('【リリースAX】(水力)'!E14:P14,0)</f>
        <v>0</v>
      </c>
      <c r="F14" s="260"/>
      <c r="G14" s="260"/>
      <c r="H14" s="260"/>
      <c r="I14" s="260"/>
      <c r="J14" s="260"/>
      <c r="K14" s="260"/>
      <c r="L14" s="260"/>
      <c r="M14" s="260"/>
      <c r="N14" s="260"/>
      <c r="O14" s="260"/>
      <c r="P14" s="261"/>
      <c r="Q14" s="24" t="s">
        <v>23</v>
      </c>
    </row>
    <row r="15" spans="1:17" ht="24" customHeight="1" x14ac:dyDescent="0.3">
      <c r="A15" s="268" t="s">
        <v>41</v>
      </c>
      <c r="B15" s="239"/>
      <c r="C15" s="239"/>
      <c r="D15" s="240"/>
      <c r="E15" s="272">
        <f>ROUND('【リリースAX】(水力)'!E15:P15,0)</f>
        <v>0</v>
      </c>
      <c r="F15" s="273"/>
      <c r="G15" s="273"/>
      <c r="H15" s="273"/>
      <c r="I15" s="273"/>
      <c r="J15" s="273"/>
      <c r="K15" s="273"/>
      <c r="L15" s="273"/>
      <c r="M15" s="273"/>
      <c r="N15" s="273"/>
      <c r="O15" s="273"/>
      <c r="P15" s="274"/>
      <c r="Q15" s="24" t="s">
        <v>23</v>
      </c>
    </row>
    <row r="16" spans="1:17" ht="24" customHeight="1" x14ac:dyDescent="0.3">
      <c r="A16" s="134" t="s">
        <v>80</v>
      </c>
      <c r="B16" s="134"/>
      <c r="C16" s="134"/>
      <c r="D16" s="134"/>
      <c r="E16" s="262" t="e">
        <f>'計算用(水力)'!B83</f>
        <v>#DIV/0!</v>
      </c>
      <c r="F16" s="263"/>
      <c r="G16" s="263"/>
      <c r="H16" s="263"/>
      <c r="I16" s="263"/>
      <c r="J16" s="263"/>
      <c r="K16" s="263"/>
      <c r="L16" s="263"/>
      <c r="M16" s="263"/>
      <c r="N16" s="263"/>
      <c r="O16" s="263"/>
      <c r="P16" s="264"/>
      <c r="Q16" s="24" t="s">
        <v>81</v>
      </c>
    </row>
    <row r="17" spans="1:17" ht="24" customHeight="1" x14ac:dyDescent="0.3">
      <c r="A17" s="134" t="s">
        <v>79</v>
      </c>
      <c r="B17" s="134"/>
      <c r="C17" s="134"/>
      <c r="D17" s="134"/>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34"/>
      <c r="B18" s="134"/>
      <c r="C18" s="134"/>
      <c r="D18" s="134"/>
      <c r="E18" s="42" t="e">
        <f>'計算用(水力)'!N20</f>
        <v>#N/A</v>
      </c>
      <c r="F18" s="42" t="e">
        <f>'計算用(水力)'!N21</f>
        <v>#N/A</v>
      </c>
      <c r="G18" s="42" t="e">
        <f>'計算用(水力)'!N22</f>
        <v>#N/A</v>
      </c>
      <c r="H18" s="42" t="e">
        <f>'計算用(水力)'!N23</f>
        <v>#N/A</v>
      </c>
      <c r="I18" s="42" t="e">
        <f>'計算用(水力)'!N24</f>
        <v>#N/A</v>
      </c>
      <c r="J18" s="42" t="e">
        <f>'計算用(水力)'!N25</f>
        <v>#N/A</v>
      </c>
      <c r="K18" s="42" t="e">
        <f>'計算用(水力)'!N26</f>
        <v>#N/A</v>
      </c>
      <c r="L18" s="42" t="e">
        <f>'計算用(水力)'!N27</f>
        <v>#N/A</v>
      </c>
      <c r="M18" s="42" t="e">
        <f>'計算用(水力)'!N28</f>
        <v>#N/A</v>
      </c>
      <c r="N18" s="42" t="e">
        <f>'計算用(水力)'!N29</f>
        <v>#N/A</v>
      </c>
      <c r="O18" s="42" t="e">
        <f>'計算用(水力)'!N30</f>
        <v>#N/A</v>
      </c>
      <c r="P18" s="42" t="e">
        <f>'計算用(水力)'!N31</f>
        <v>#N/A</v>
      </c>
      <c r="Q18" s="24" t="s">
        <v>81</v>
      </c>
    </row>
    <row r="19" spans="1:17" ht="24" customHeight="1" x14ac:dyDescent="0.3">
      <c r="A19" s="134" t="s">
        <v>8</v>
      </c>
      <c r="B19" s="134"/>
      <c r="C19" s="134"/>
      <c r="D19" s="134"/>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34"/>
      <c r="B20" s="134"/>
      <c r="C20" s="134"/>
      <c r="D20" s="134"/>
      <c r="E20" s="78">
        <f>ROUND('計算用(水力)'!N34,0)</f>
        <v>0</v>
      </c>
      <c r="F20" s="78">
        <f>ROUND('計算用(水力)'!N35,0)</f>
        <v>0</v>
      </c>
      <c r="G20" s="78">
        <f>ROUND('計算用(水力)'!N36,0)</f>
        <v>0</v>
      </c>
      <c r="H20" s="78">
        <f>ROUND('計算用(水力)'!N37,0)</f>
        <v>0</v>
      </c>
      <c r="I20" s="78">
        <f>ROUND('計算用(水力)'!N38,0)</f>
        <v>0</v>
      </c>
      <c r="J20" s="78">
        <f>ROUND('計算用(水力)'!N39,0)</f>
        <v>0</v>
      </c>
      <c r="K20" s="78">
        <f>ROUND('計算用(水力)'!N40,0)</f>
        <v>0</v>
      </c>
      <c r="L20" s="78">
        <f>ROUND('計算用(水力)'!N41,0)</f>
        <v>0</v>
      </c>
      <c r="M20" s="78">
        <f>ROUND('計算用(水力)'!N42,0)</f>
        <v>0</v>
      </c>
      <c r="N20" s="78">
        <f>ROUND('計算用(水力)'!N43,0)</f>
        <v>0</v>
      </c>
      <c r="O20" s="78">
        <f>ROUND('計算用(水力)'!N44,0)</f>
        <v>0</v>
      </c>
      <c r="P20" s="78">
        <f>ROUND('計算用(水力)'!N45,0)</f>
        <v>0</v>
      </c>
      <c r="Q20" s="24" t="s">
        <v>23</v>
      </c>
    </row>
    <row r="21" spans="1:17" ht="24" customHeight="1" x14ac:dyDescent="0.3">
      <c r="A21" s="134" t="s">
        <v>9</v>
      </c>
      <c r="B21" s="134"/>
      <c r="C21" s="134"/>
      <c r="D21" s="134"/>
      <c r="E21" s="269">
        <f>ROUND('計算用(水力)'!B81,0)</f>
        <v>0</v>
      </c>
      <c r="F21" s="270"/>
      <c r="G21" s="270"/>
      <c r="H21" s="270"/>
      <c r="I21" s="270"/>
      <c r="J21" s="270"/>
      <c r="K21" s="270"/>
      <c r="L21" s="270"/>
      <c r="M21" s="270"/>
      <c r="N21" s="270"/>
      <c r="O21" s="270"/>
      <c r="P21" s="271"/>
      <c r="Q21" s="24" t="s">
        <v>23</v>
      </c>
    </row>
    <row r="22" spans="1:17" ht="24" customHeight="1" x14ac:dyDescent="0.3">
      <c r="A22" s="236" t="s">
        <v>123</v>
      </c>
      <c r="B22" s="237"/>
      <c r="C22" s="237"/>
      <c r="D22" s="237"/>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37"/>
      <c r="B23" s="237"/>
      <c r="C23" s="237"/>
      <c r="D23" s="237"/>
      <c r="E23" s="79">
        <f>ROUND('【リリースAX】(水力)'!E26,0)</f>
        <v>0</v>
      </c>
      <c r="F23" s="79">
        <f>ROUND('【リリースAX】(水力)'!F26,0)</f>
        <v>0</v>
      </c>
      <c r="G23" s="79">
        <f>ROUND('【リリースAX】(水力)'!G26,0)</f>
        <v>0</v>
      </c>
      <c r="H23" s="79">
        <f>ROUND('【リリースAX】(水力)'!H26,0)</f>
        <v>0</v>
      </c>
      <c r="I23" s="79">
        <f>ROUND('【リリースAX】(水力)'!I26,0)</f>
        <v>0</v>
      </c>
      <c r="J23" s="79">
        <f>ROUND('【リリースAX】(水力)'!J26,0)</f>
        <v>0</v>
      </c>
      <c r="K23" s="79">
        <f>ROUND('【リリースAX】(水力)'!K26,0)</f>
        <v>0</v>
      </c>
      <c r="L23" s="79">
        <f>ROUND('【リリースAX】(水力)'!L26,0)</f>
        <v>0</v>
      </c>
      <c r="M23" s="79">
        <f>ROUND('【リリースAX】(水力)'!M26,0)</f>
        <v>0</v>
      </c>
      <c r="N23" s="79">
        <f>ROUND('【リリースAX】(水力)'!N26,0)</f>
        <v>0</v>
      </c>
      <c r="O23" s="79">
        <f>ROUND('【リリースAX】(水力)'!O26,0)</f>
        <v>0</v>
      </c>
      <c r="P23" s="79">
        <f>ROUND('【リリースAX】(水力)'!P26,0)</f>
        <v>0</v>
      </c>
      <c r="Q23" s="77" t="s">
        <v>125</v>
      </c>
    </row>
    <row r="24" spans="1:17" ht="24" customHeight="1" x14ac:dyDescent="0.3">
      <c r="A24" s="142" t="s">
        <v>82</v>
      </c>
      <c r="B24" s="134"/>
      <c r="C24" s="134"/>
      <c r="D24" s="134"/>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34"/>
      <c r="B25" s="134"/>
      <c r="C25" s="134"/>
      <c r="D25" s="134"/>
      <c r="E25" s="79">
        <f>ROUND('計算用(水力)'!AD34,0)</f>
        <v>0</v>
      </c>
      <c r="F25" s="79">
        <f>ROUND('計算用(水力)'!AD35,0)</f>
        <v>0</v>
      </c>
      <c r="G25" s="79">
        <f>ROUND('計算用(水力)'!AD36,0)</f>
        <v>0</v>
      </c>
      <c r="H25" s="79">
        <f>ROUND('計算用(水力)'!AD37,0)</f>
        <v>0</v>
      </c>
      <c r="I25" s="79">
        <f>ROUND('計算用(水力)'!AD38,0)</f>
        <v>0</v>
      </c>
      <c r="J25" s="79">
        <f>ROUND('計算用(水力)'!AD39,0)</f>
        <v>0</v>
      </c>
      <c r="K25" s="79">
        <f>ROUND('計算用(水力)'!AD40,0)</f>
        <v>0</v>
      </c>
      <c r="L25" s="79">
        <f>ROUND('計算用(水力)'!AD41,0)</f>
        <v>0</v>
      </c>
      <c r="M25" s="79">
        <f>ROUND('計算用(水力)'!AD42,0)</f>
        <v>0</v>
      </c>
      <c r="N25" s="79">
        <f>ROUND('計算用(水力)'!AD43,0)</f>
        <v>0</v>
      </c>
      <c r="O25" s="79">
        <f>ROUND('計算用(水力)'!AD44,0)</f>
        <v>0</v>
      </c>
      <c r="P25" s="79">
        <f>ROUND('計算用(水力)'!AD45,0)</f>
        <v>0</v>
      </c>
      <c r="Q25" s="24" t="s">
        <v>23</v>
      </c>
    </row>
    <row r="26" spans="1:17" ht="24" customHeight="1" x14ac:dyDescent="0.3">
      <c r="A26" s="134" t="s">
        <v>10</v>
      </c>
      <c r="B26" s="134"/>
      <c r="C26" s="134"/>
      <c r="D26" s="134"/>
      <c r="E26" s="244">
        <f>ROUND('計算用(水力)'!R81,0)</f>
        <v>0</v>
      </c>
      <c r="F26" s="245"/>
      <c r="G26" s="245"/>
      <c r="H26" s="245"/>
      <c r="I26" s="245"/>
      <c r="J26" s="245"/>
      <c r="K26" s="245"/>
      <c r="L26" s="245"/>
      <c r="M26" s="245"/>
      <c r="N26" s="245"/>
      <c r="O26" s="245"/>
      <c r="P26" s="246"/>
      <c r="Q26" s="24" t="s">
        <v>23</v>
      </c>
    </row>
    <row r="27" spans="1:17" x14ac:dyDescent="0.3">
      <c r="A27" s="1" t="s">
        <v>25</v>
      </c>
    </row>
    <row r="28" spans="1:17" x14ac:dyDescent="0.3">
      <c r="A28" s="1" t="s">
        <v>121</v>
      </c>
    </row>
    <row r="29" spans="1:17" x14ac:dyDescent="0.3">
      <c r="B29" s="34" t="s">
        <v>71</v>
      </c>
    </row>
    <row r="30" spans="1:17" x14ac:dyDescent="0.3">
      <c r="B30" s="34" t="s">
        <v>60</v>
      </c>
    </row>
    <row r="31" spans="1:17" x14ac:dyDescent="0.3">
      <c r="B31" s="34" t="s">
        <v>61</v>
      </c>
    </row>
    <row r="32" spans="1:17" x14ac:dyDescent="0.3">
      <c r="B32" s="34" t="s">
        <v>72</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34" t="s">
        <v>73</v>
      </c>
    </row>
    <row r="39" spans="1:2" x14ac:dyDescent="0.3">
      <c r="B39" s="34"/>
    </row>
    <row r="40" spans="1:2" x14ac:dyDescent="0.3">
      <c r="A40" s="1" t="s">
        <v>122</v>
      </c>
      <c r="B40" s="34"/>
    </row>
    <row r="41" spans="1:2" x14ac:dyDescent="0.3">
      <c r="B41" s="1" t="s">
        <v>98</v>
      </c>
    </row>
    <row r="42" spans="1:2" x14ac:dyDescent="0.3">
      <c r="B42" s="1" t="s">
        <v>99</v>
      </c>
    </row>
    <row r="43" spans="1:2" x14ac:dyDescent="0.3">
      <c r="B43" s="1" t="s">
        <v>100</v>
      </c>
    </row>
  </sheetData>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E15:P15"/>
    <mergeCell ref="A15:D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83"/>
  <sheetViews>
    <sheetView zoomScale="70" zoomScaleNormal="70" workbookViewId="0">
      <selection activeCell="E10" sqref="E10:P10"/>
    </sheetView>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115</v>
      </c>
    </row>
    <row r="2" spans="1:34" x14ac:dyDescent="0.3">
      <c r="B2" s="11" t="s">
        <v>26</v>
      </c>
      <c r="C2" s="11" t="s">
        <v>27</v>
      </c>
      <c r="D2" s="11" t="s">
        <v>28</v>
      </c>
      <c r="E2" s="11" t="s">
        <v>29</v>
      </c>
      <c r="F2" s="11" t="s">
        <v>30</v>
      </c>
      <c r="G2" s="11" t="s">
        <v>31</v>
      </c>
      <c r="H2" s="11" t="s">
        <v>32</v>
      </c>
      <c r="I2" s="11" t="s">
        <v>33</v>
      </c>
      <c r="J2" s="11" t="s">
        <v>34</v>
      </c>
      <c r="AH2" s="1" t="s">
        <v>116</v>
      </c>
    </row>
    <row r="3" spans="1:34" x14ac:dyDescent="0.3">
      <c r="A3" s="127" t="s">
        <v>105</v>
      </c>
      <c r="AH3" s="1" t="s">
        <v>117</v>
      </c>
    </row>
    <row r="4" spans="1:34" x14ac:dyDescent="0.3">
      <c r="A4" s="10" t="s">
        <v>11</v>
      </c>
      <c r="B4" s="129">
        <v>4720.7847131329991</v>
      </c>
      <c r="C4" s="129">
        <v>11752.545475843615</v>
      </c>
      <c r="D4" s="129">
        <v>40486.953030380457</v>
      </c>
      <c r="E4" s="129">
        <v>18619.598773746435</v>
      </c>
      <c r="F4" s="129">
        <v>4749.5196097428807</v>
      </c>
      <c r="G4" s="129">
        <v>18241.898327586205</v>
      </c>
      <c r="H4" s="129">
        <v>7561.6946184814369</v>
      </c>
      <c r="I4" s="129">
        <v>3770.2959349593493</v>
      </c>
      <c r="J4" s="129">
        <v>12505.627079770011</v>
      </c>
      <c r="M4" s="14"/>
      <c r="N4" s="14"/>
      <c r="O4" s="14"/>
      <c r="P4" s="14"/>
      <c r="Q4" s="14"/>
      <c r="R4" s="14"/>
      <c r="S4" s="14"/>
    </row>
    <row r="5" spans="1:34" x14ac:dyDescent="0.3">
      <c r="A5" s="10" t="s">
        <v>12</v>
      </c>
      <c r="B5" s="129">
        <v>4275.5934360098354</v>
      </c>
      <c r="C5" s="129">
        <v>10951.464089192807</v>
      </c>
      <c r="D5" s="129">
        <v>38919.126935101056</v>
      </c>
      <c r="E5" s="129">
        <v>19016.626850387282</v>
      </c>
      <c r="F5" s="129">
        <v>4338.3748594227518</v>
      </c>
      <c r="G5" s="129">
        <v>18480.744786867202</v>
      </c>
      <c r="H5" s="129">
        <v>7472.3282155134548</v>
      </c>
      <c r="I5" s="129">
        <v>3748.3756097560972</v>
      </c>
      <c r="J5" s="129">
        <v>12699.729029243092</v>
      </c>
      <c r="M5" s="14"/>
      <c r="N5" s="14"/>
      <c r="O5" s="14"/>
      <c r="P5" s="14"/>
      <c r="Q5" s="14"/>
      <c r="R5" s="14"/>
      <c r="S5" s="14"/>
      <c r="AH5" s="1" t="s">
        <v>118</v>
      </c>
    </row>
    <row r="6" spans="1:34" x14ac:dyDescent="0.3">
      <c r="A6" s="10" t="s">
        <v>13</v>
      </c>
      <c r="B6" s="129">
        <v>4262.7155050414185</v>
      </c>
      <c r="C6" s="129">
        <v>11786.063525494279</v>
      </c>
      <c r="D6" s="129">
        <v>43221.022811310155</v>
      </c>
      <c r="E6" s="129">
        <v>20533.477707297188</v>
      </c>
      <c r="F6" s="129">
        <v>4872.2493859578444</v>
      </c>
      <c r="G6" s="129">
        <v>20948.824866104183</v>
      </c>
      <c r="H6" s="129">
        <v>8201.5459050379213</v>
      </c>
      <c r="I6" s="129">
        <v>4274.4634146341468</v>
      </c>
      <c r="J6" s="129">
        <v>14442.174584909721</v>
      </c>
      <c r="M6" s="14"/>
      <c r="N6" s="14"/>
      <c r="O6" s="14"/>
      <c r="P6" s="14"/>
      <c r="Q6" s="14"/>
      <c r="R6" s="14"/>
      <c r="S6" s="14"/>
      <c r="AH6" s="1" t="s">
        <v>119</v>
      </c>
    </row>
    <row r="7" spans="1:34" x14ac:dyDescent="0.3">
      <c r="A7" s="10" t="s">
        <v>14</v>
      </c>
      <c r="B7" s="129">
        <v>4841.6341000000002</v>
      </c>
      <c r="C7" s="129">
        <v>13973.35064720497</v>
      </c>
      <c r="D7" s="129">
        <v>56496.15352835221</v>
      </c>
      <c r="E7" s="129">
        <v>24972.047999999999</v>
      </c>
      <c r="F7" s="129">
        <v>6038.1822599999996</v>
      </c>
      <c r="G7" s="129">
        <v>27128.976999999999</v>
      </c>
      <c r="H7" s="129">
        <v>10434.08482</v>
      </c>
      <c r="I7" s="129">
        <v>5392.4</v>
      </c>
      <c r="J7" s="129">
        <v>18497.331620489924</v>
      </c>
      <c r="M7" s="14"/>
      <c r="N7" s="14"/>
      <c r="O7" s="14"/>
      <c r="P7" s="14"/>
      <c r="Q7" s="14"/>
      <c r="R7" s="14"/>
      <c r="S7" s="14"/>
    </row>
    <row r="8" spans="1:34" x14ac:dyDescent="0.3">
      <c r="A8" s="10" t="s">
        <v>15</v>
      </c>
      <c r="B8" s="129">
        <v>4973.5148800000006</v>
      </c>
      <c r="C8" s="129">
        <v>14282.736000000001</v>
      </c>
      <c r="D8" s="129">
        <v>56490.850010000002</v>
      </c>
      <c r="E8" s="129">
        <v>24972.047999999999</v>
      </c>
      <c r="F8" s="129">
        <v>6038.1822599999996</v>
      </c>
      <c r="G8" s="129">
        <v>27128.976999999999</v>
      </c>
      <c r="H8" s="129">
        <v>10434.08482</v>
      </c>
      <c r="I8" s="129">
        <v>5392.4</v>
      </c>
      <c r="J8" s="129">
        <v>18495.161956</v>
      </c>
      <c r="M8" s="14"/>
      <c r="N8" s="14"/>
      <c r="O8" s="14"/>
      <c r="P8" s="14"/>
      <c r="Q8" s="14"/>
      <c r="R8" s="14"/>
      <c r="S8" s="14"/>
    </row>
    <row r="9" spans="1:34" x14ac:dyDescent="0.3">
      <c r="A9" s="10" t="s">
        <v>16</v>
      </c>
      <c r="B9" s="129">
        <v>4649.5782099999997</v>
      </c>
      <c r="C9" s="129">
        <v>12857.789124223604</v>
      </c>
      <c r="D9" s="129">
        <v>47868.920224817244</v>
      </c>
      <c r="E9" s="129">
        <v>23577.359628210354</v>
      </c>
      <c r="F9" s="129">
        <v>5350.8955131962039</v>
      </c>
      <c r="G9" s="129">
        <v>22730.221374908288</v>
      </c>
      <c r="H9" s="129">
        <v>9323.6920647549505</v>
      </c>
      <c r="I9" s="129">
        <v>4734.7902439024392</v>
      </c>
      <c r="J9" s="129">
        <v>15944.033988223518</v>
      </c>
      <c r="M9" s="14"/>
      <c r="N9" s="14"/>
      <c r="O9" s="14"/>
      <c r="P9" s="14"/>
      <c r="Q9" s="14"/>
      <c r="R9" s="14"/>
      <c r="S9" s="14"/>
    </row>
    <row r="10" spans="1:34" x14ac:dyDescent="0.3">
      <c r="A10" s="10" t="s">
        <v>17</v>
      </c>
      <c r="B10" s="129">
        <v>4756.409643662455</v>
      </c>
      <c r="C10" s="129">
        <v>11713.441084584512</v>
      </c>
      <c r="D10" s="129">
        <v>39838.86308774077</v>
      </c>
      <c r="E10" s="129">
        <v>19932.845488789237</v>
      </c>
      <c r="F10" s="129">
        <v>4522.4695237451979</v>
      </c>
      <c r="G10" s="129">
        <v>18809.158668378575</v>
      </c>
      <c r="H10" s="129">
        <v>7806.3883408937745</v>
      </c>
      <c r="I10" s="129">
        <v>3901.8178861788615</v>
      </c>
      <c r="J10" s="129">
        <v>13588.654183718558</v>
      </c>
      <c r="M10" s="14"/>
      <c r="N10" s="14"/>
      <c r="O10" s="14"/>
      <c r="P10" s="14"/>
      <c r="Q10" s="14"/>
      <c r="R10" s="14"/>
      <c r="S10" s="14"/>
    </row>
    <row r="11" spans="1:34" x14ac:dyDescent="0.3">
      <c r="A11" s="10" t="s">
        <v>18</v>
      </c>
      <c r="B11" s="129">
        <v>5453.6232333825119</v>
      </c>
      <c r="C11" s="129">
        <v>12961.429799910809</v>
      </c>
      <c r="D11" s="129">
        <v>42851.367582161329</v>
      </c>
      <c r="E11" s="129">
        <v>19698.700725642069</v>
      </c>
      <c r="F11" s="129">
        <v>4952.0237404975715</v>
      </c>
      <c r="G11" s="129">
        <v>19256.995779530447</v>
      </c>
      <c r="H11" s="129">
        <v>8442.3893742611617</v>
      </c>
      <c r="I11" s="129">
        <v>4000.459349593496</v>
      </c>
      <c r="J11" s="129">
        <v>13877.323387900697</v>
      </c>
      <c r="M11" s="14"/>
      <c r="N11" s="14"/>
      <c r="O11" s="14"/>
      <c r="P11" s="14"/>
      <c r="Q11" s="14"/>
      <c r="R11" s="14"/>
      <c r="S11" s="14"/>
    </row>
    <row r="12" spans="1:34" x14ac:dyDescent="0.3">
      <c r="A12" s="10" t="s">
        <v>19</v>
      </c>
      <c r="B12" s="129">
        <v>5778.0989519886325</v>
      </c>
      <c r="C12" s="129">
        <v>14374.774226847036</v>
      </c>
      <c r="D12" s="129">
        <v>46932.000672716364</v>
      </c>
      <c r="E12" s="129">
        <v>21459.876552792499</v>
      </c>
      <c r="F12" s="129">
        <v>5590.2185768153822</v>
      </c>
      <c r="G12" s="129">
        <v>23148.202678650036</v>
      </c>
      <c r="H12" s="129">
        <v>10253.426887469484</v>
      </c>
      <c r="I12" s="129">
        <v>4964.953658536585</v>
      </c>
      <c r="J12" s="129">
        <v>17457.419935189759</v>
      </c>
      <c r="M12" s="14"/>
      <c r="N12" s="14"/>
      <c r="O12" s="14"/>
      <c r="P12" s="14"/>
      <c r="Q12" s="14"/>
      <c r="R12" s="14"/>
      <c r="S12" s="14"/>
    </row>
    <row r="13" spans="1:34" x14ac:dyDescent="0.3">
      <c r="A13" s="10" t="s">
        <v>20</v>
      </c>
      <c r="B13" s="129">
        <v>5971.6289800000004</v>
      </c>
      <c r="C13" s="129">
        <v>15031.728000000001</v>
      </c>
      <c r="D13" s="129">
        <v>50600.232176203797</v>
      </c>
      <c r="E13" s="129">
        <v>23261.773208316346</v>
      </c>
      <c r="F13" s="129">
        <v>6001.3633271355111</v>
      </c>
      <c r="G13" s="129">
        <v>24193.155938004398</v>
      </c>
      <c r="H13" s="129">
        <v>10364.17232788219</v>
      </c>
      <c r="I13" s="129">
        <v>4964.953658536585</v>
      </c>
      <c r="J13" s="129">
        <v>17672.531504435789</v>
      </c>
      <c r="M13" s="14"/>
      <c r="N13" s="14"/>
      <c r="O13" s="14"/>
      <c r="P13" s="14"/>
      <c r="Q13" s="14"/>
      <c r="R13" s="14"/>
      <c r="S13" s="14"/>
    </row>
    <row r="14" spans="1:34" x14ac:dyDescent="0.3">
      <c r="A14" s="10" t="s">
        <v>21</v>
      </c>
      <c r="B14" s="129">
        <v>5923.7278909772858</v>
      </c>
      <c r="C14" s="129">
        <v>14865.255020068382</v>
      </c>
      <c r="D14" s="129">
        <v>50600.232176203797</v>
      </c>
      <c r="E14" s="129">
        <v>23261.773208316346</v>
      </c>
      <c r="F14" s="129">
        <v>6001.3633271355111</v>
      </c>
      <c r="G14" s="129">
        <v>24193.155938004398</v>
      </c>
      <c r="H14" s="129">
        <v>10364.17232788219</v>
      </c>
      <c r="I14" s="129">
        <v>4964.953658536585</v>
      </c>
      <c r="J14" s="129">
        <v>17668.150236443722</v>
      </c>
      <c r="M14" s="14"/>
      <c r="N14" s="14"/>
      <c r="O14" s="14"/>
      <c r="P14" s="14"/>
      <c r="Q14" s="14"/>
      <c r="R14" s="14"/>
      <c r="S14" s="14"/>
    </row>
    <row r="15" spans="1:34" x14ac:dyDescent="0.3">
      <c r="A15" s="10" t="s">
        <v>22</v>
      </c>
      <c r="B15" s="129">
        <v>5454.706423837798</v>
      </c>
      <c r="C15" s="129">
        <v>13818.374602646056</v>
      </c>
      <c r="D15" s="129">
        <v>46286.138207784614</v>
      </c>
      <c r="E15" s="129">
        <v>21195.191168365269</v>
      </c>
      <c r="F15" s="129">
        <v>5467.4888006004185</v>
      </c>
      <c r="G15" s="129">
        <v>21187.671325385178</v>
      </c>
      <c r="H15" s="129">
        <v>9109.5977229506989</v>
      </c>
      <c r="I15" s="129">
        <v>4351.1845528455278</v>
      </c>
      <c r="J15" s="129">
        <v>14952.870635625786</v>
      </c>
      <c r="M15" s="14"/>
      <c r="N15" s="14"/>
      <c r="O15" s="14"/>
      <c r="P15" s="14"/>
      <c r="Q15" s="14"/>
      <c r="R15" s="14"/>
      <c r="S15" s="14"/>
    </row>
    <row r="16" spans="1:34" x14ac:dyDescent="0.3">
      <c r="B16" s="2"/>
      <c r="C16" s="2"/>
      <c r="D16" s="2"/>
      <c r="E16" s="2"/>
      <c r="F16" s="2"/>
      <c r="G16" s="2"/>
      <c r="H16" s="2"/>
      <c r="I16" s="2"/>
      <c r="J16" s="2"/>
      <c r="K16" s="2"/>
    </row>
    <row r="17" spans="1:30" x14ac:dyDescent="0.3">
      <c r="A17" s="127" t="s">
        <v>165</v>
      </c>
      <c r="B17" s="128">
        <v>170487.53422979303</v>
      </c>
      <c r="C17" s="2"/>
      <c r="D17" s="2"/>
      <c r="E17" s="2"/>
      <c r="F17" s="2"/>
      <c r="G17" s="2"/>
      <c r="H17" s="2"/>
      <c r="I17" s="2"/>
      <c r="J17" s="2"/>
      <c r="K17" s="2"/>
    </row>
    <row r="19" spans="1:30" x14ac:dyDescent="0.3">
      <c r="A19" s="127" t="s">
        <v>113</v>
      </c>
      <c r="B19" s="17" t="s">
        <v>44</v>
      </c>
      <c r="N19" s="1" t="s">
        <v>65</v>
      </c>
    </row>
    <row r="20" spans="1:30" x14ac:dyDescent="0.3">
      <c r="A20" s="10" t="s">
        <v>11</v>
      </c>
      <c r="B20" s="51">
        <v>1.1410054083079074E-2</v>
      </c>
      <c r="C20" s="51">
        <v>2.5363491937801241E-2</v>
      </c>
      <c r="D20" s="51">
        <v>1.2359438130335161E-2</v>
      </c>
      <c r="E20" s="51">
        <v>3.4517696201201237E-2</v>
      </c>
      <c r="F20" s="51">
        <v>6.70310967889058E-2</v>
      </c>
      <c r="G20" s="51">
        <v>3.9229946706939273E-2</v>
      </c>
      <c r="H20" s="51">
        <v>2.6732040858018381E-2</v>
      </c>
      <c r="I20" s="51">
        <v>3.8958559019383616E-2</v>
      </c>
      <c r="J20" s="51">
        <v>6.3574239206986615E-3</v>
      </c>
      <c r="N20" s="64" t="e">
        <f>HLOOKUP('入力(太陽光)'!$E$13,$B$2:$J$31,ROW()-1,0)</f>
        <v>#N/A</v>
      </c>
      <c r="Q20" s="44"/>
      <c r="R20" s="44"/>
      <c r="S20" s="44"/>
      <c r="T20" s="44"/>
      <c r="U20" s="44"/>
      <c r="V20" s="44"/>
      <c r="W20" s="44"/>
    </row>
    <row r="21" spans="1:30" x14ac:dyDescent="0.3">
      <c r="A21" s="10" t="s">
        <v>12</v>
      </c>
      <c r="B21" s="51">
        <v>4.1597680702017657E-2</v>
      </c>
      <c r="C21" s="51">
        <v>0.15343028986050727</v>
      </c>
      <c r="D21" s="51">
        <v>0.11178108197512375</v>
      </c>
      <c r="E21" s="51">
        <v>0.14652594804052024</v>
      </c>
      <c r="F21" s="51">
        <v>0.22077284046319368</v>
      </c>
      <c r="G21" s="51">
        <v>0.15485801696978785</v>
      </c>
      <c r="H21" s="51">
        <v>0.16582584063502862</v>
      </c>
      <c r="I21" s="51">
        <v>0.19803929813213916</v>
      </c>
      <c r="J21" s="51">
        <v>6.1399907238928186E-2</v>
      </c>
      <c r="N21" s="64" t="e">
        <f>HLOOKUP('入力(太陽光)'!$E$13,$B$2:$J$31,ROW()-1,0)</f>
        <v>#N/A</v>
      </c>
      <c r="Q21" s="44"/>
      <c r="R21" s="44"/>
      <c r="S21" s="44"/>
      <c r="T21" s="44"/>
      <c r="U21" s="44"/>
      <c r="V21" s="44"/>
      <c r="W21" s="44"/>
    </row>
    <row r="22" spans="1:30" x14ac:dyDescent="0.3">
      <c r="A22" s="10" t="s">
        <v>13</v>
      </c>
      <c r="B22" s="51">
        <v>6.1036235724230586E-2</v>
      </c>
      <c r="C22" s="51">
        <v>0.18676344191222136</v>
      </c>
      <c r="D22" s="51">
        <v>0.13641301615592386</v>
      </c>
      <c r="E22" s="51">
        <v>0.1722906546697506</v>
      </c>
      <c r="F22" s="51">
        <v>0.25264412613411341</v>
      </c>
      <c r="G22" s="51">
        <v>0.17804978568337285</v>
      </c>
      <c r="H22" s="51">
        <v>0.15380771315305383</v>
      </c>
      <c r="I22" s="51">
        <v>0.18414036063801642</v>
      </c>
      <c r="J22" s="51">
        <v>8.2780898067842168E-2</v>
      </c>
      <c r="N22" s="64" t="e">
        <f>HLOOKUP('入力(太陽光)'!$E$13,$B$2:$J$31,ROW()-1,0)</f>
        <v>#N/A</v>
      </c>
      <c r="Q22" s="44"/>
      <c r="R22" s="44"/>
      <c r="S22" s="44"/>
      <c r="T22" s="44"/>
      <c r="U22" s="44"/>
      <c r="V22" s="44"/>
      <c r="W22" s="44"/>
    </row>
    <row r="23" spans="1:30" x14ac:dyDescent="0.3">
      <c r="A23" s="10" t="s">
        <v>14</v>
      </c>
      <c r="B23" s="51">
        <v>8.4589943787555869E-2</v>
      </c>
      <c r="C23" s="51">
        <v>0.18933658954366564</v>
      </c>
      <c r="D23" s="51">
        <v>0.21302090654153916</v>
      </c>
      <c r="E23" s="51">
        <v>0.21072139272505136</v>
      </c>
      <c r="F23" s="51">
        <v>0.28925737083808251</v>
      </c>
      <c r="G23" s="51">
        <v>0.23196084836629374</v>
      </c>
      <c r="H23" s="51">
        <v>0.25261943004003501</v>
      </c>
      <c r="I23" s="51">
        <v>0.28035035794231772</v>
      </c>
      <c r="J23" s="51">
        <v>0.11829609298577888</v>
      </c>
      <c r="N23" s="64" t="e">
        <f>HLOOKUP('入力(太陽光)'!$E$13,$B$2:$J$31,ROW()-1,0)</f>
        <v>#N/A</v>
      </c>
      <c r="Q23" s="44"/>
      <c r="R23" s="44"/>
      <c r="S23" s="44"/>
      <c r="T23" s="44"/>
      <c r="U23" s="44"/>
      <c r="V23" s="44"/>
      <c r="W23" s="44"/>
    </row>
    <row r="24" spans="1:30" x14ac:dyDescent="0.3">
      <c r="A24" s="10" t="s">
        <v>15</v>
      </c>
      <c r="B24" s="51">
        <v>8.3601568454698405E-2</v>
      </c>
      <c r="C24" s="51">
        <v>0.23701565074908462</v>
      </c>
      <c r="D24" s="51">
        <v>0.22615331444361333</v>
      </c>
      <c r="E24" s="51">
        <v>0.26668615166341897</v>
      </c>
      <c r="F24" s="51">
        <v>0.34232516562904836</v>
      </c>
      <c r="G24" s="51">
        <v>0.267383371344043</v>
      </c>
      <c r="H24" s="51">
        <v>0.26696085946784853</v>
      </c>
      <c r="I24" s="51">
        <v>0.31038754167257343</v>
      </c>
      <c r="J24" s="51">
        <v>0.11884773781902856</v>
      </c>
      <c r="N24" s="64" t="e">
        <f>HLOOKUP('入力(太陽光)'!$E$13,$B$2:$J$31,ROW()-1,0)</f>
        <v>#N/A</v>
      </c>
      <c r="Q24" s="44"/>
      <c r="R24" s="44"/>
      <c r="S24" s="44"/>
      <c r="T24" s="44"/>
      <c r="U24" s="44"/>
      <c r="V24" s="44"/>
      <c r="W24" s="44"/>
    </row>
    <row r="25" spans="1:30" x14ac:dyDescent="0.3">
      <c r="A25" s="10" t="s">
        <v>16</v>
      </c>
      <c r="B25" s="51">
        <v>3.3561017521449167E-2</v>
      </c>
      <c r="C25" s="51">
        <v>0.14790655640020961</v>
      </c>
      <c r="D25" s="51">
        <v>0.14228979980429377</v>
      </c>
      <c r="E25" s="51">
        <v>0.15763663796881011</v>
      </c>
      <c r="F25" s="51">
        <v>0.21646706077661604</v>
      </c>
      <c r="G25" s="51">
        <v>0.16779284505040298</v>
      </c>
      <c r="H25" s="51">
        <v>0.15066196560855982</v>
      </c>
      <c r="I25" s="51">
        <v>0.19637906333382651</v>
      </c>
      <c r="J25" s="51">
        <v>8.4458180128595656E-2</v>
      </c>
      <c r="N25" s="64" t="e">
        <f>HLOOKUP('入力(太陽光)'!$E$13,$B$2:$J$31,ROW()-1,0)</f>
        <v>#N/A</v>
      </c>
      <c r="Q25" s="44"/>
      <c r="R25" s="44"/>
      <c r="S25" s="44"/>
      <c r="T25" s="44"/>
      <c r="U25" s="44"/>
      <c r="V25" s="44"/>
      <c r="W25" s="44"/>
    </row>
    <row r="26" spans="1:30" x14ac:dyDescent="0.3">
      <c r="A26" s="10" t="s">
        <v>17</v>
      </c>
      <c r="B26" s="51">
        <v>8.5623495808769354E-3</v>
      </c>
      <c r="C26" s="51">
        <v>9.9110295777295257E-2</v>
      </c>
      <c r="D26" s="51">
        <v>6.5504478001411168E-2</v>
      </c>
      <c r="E26" s="51">
        <v>8.9316319327902099E-2</v>
      </c>
      <c r="F26" s="51">
        <v>0.13429256618589303</v>
      </c>
      <c r="G26" s="51">
        <v>9.9320805899401801E-2</v>
      </c>
      <c r="H26" s="51">
        <v>0.10125571070218491</v>
      </c>
      <c r="I26" s="51">
        <v>0.12829335819466328</v>
      </c>
      <c r="J26" s="51">
        <v>4.8061885135085206E-2</v>
      </c>
      <c r="N26" s="64" t="e">
        <f>HLOOKUP('入力(太陽光)'!$E$13,$B$2:$J$31,ROW()-1,0)</f>
        <v>#N/A</v>
      </c>
      <c r="Q26" s="44"/>
      <c r="R26" s="44"/>
      <c r="S26" s="44"/>
      <c r="T26" s="44"/>
      <c r="U26" s="44"/>
      <c r="V26" s="44"/>
      <c r="W26" s="44"/>
    </row>
    <row r="27" spans="1:30" x14ac:dyDescent="0.3">
      <c r="A27" s="10" t="s">
        <v>18</v>
      </c>
      <c r="B27" s="51">
        <v>5.3477109461337853E-3</v>
      </c>
      <c r="C27" s="51">
        <v>1.0863278131247255E-2</v>
      </c>
      <c r="D27" s="51">
        <v>4.2757237435588694E-3</v>
      </c>
      <c r="E27" s="51">
        <v>3.5337603807317447E-3</v>
      </c>
      <c r="F27" s="51">
        <v>6.0547877384723465E-3</v>
      </c>
      <c r="G27" s="51">
        <v>3.3092740484935578E-3</v>
      </c>
      <c r="H27" s="51">
        <v>3.3434288815736347E-3</v>
      </c>
      <c r="I27" s="51">
        <v>4.4853826412236484E-3</v>
      </c>
      <c r="J27" s="51">
        <v>1.2905546642723584E-3</v>
      </c>
      <c r="N27" s="64" t="e">
        <f>HLOOKUP('入力(太陽光)'!$E$13,$B$2:$J$31,ROW()-1,0)</f>
        <v>#N/A</v>
      </c>
      <c r="Q27" s="44"/>
      <c r="R27" s="44"/>
      <c r="S27" s="44"/>
      <c r="T27" s="44"/>
      <c r="U27" s="44"/>
      <c r="V27" s="44"/>
      <c r="W27" s="44"/>
    </row>
    <row r="28" spans="1:30" x14ac:dyDescent="0.3">
      <c r="A28" s="10" t="s">
        <v>19</v>
      </c>
      <c r="B28" s="51">
        <v>4.8425761637871561E-3</v>
      </c>
      <c r="C28" s="51">
        <v>1.3836428105874992E-2</v>
      </c>
      <c r="D28" s="51">
        <v>7.8166437338762218E-3</v>
      </c>
      <c r="E28" s="51">
        <v>4.1104892810227146E-2</v>
      </c>
      <c r="F28" s="51">
        <v>2.3693703149579682E-2</v>
      </c>
      <c r="G28" s="51">
        <v>3.6323469165298473E-2</v>
      </c>
      <c r="H28" s="51">
        <v>3.2977779258543713E-2</v>
      </c>
      <c r="I28" s="51">
        <v>4.6552477192978232E-2</v>
      </c>
      <c r="J28" s="51">
        <v>1.2552751386627018E-2</v>
      </c>
      <c r="N28" s="64" t="e">
        <f>HLOOKUP('入力(太陽光)'!$E$13,$B$2:$J$31,ROW()-1,0)</f>
        <v>#N/A</v>
      </c>
      <c r="Q28" s="44"/>
      <c r="R28" s="44"/>
      <c r="S28" s="44"/>
      <c r="T28" s="44"/>
      <c r="U28" s="44"/>
      <c r="V28" s="44"/>
      <c r="W28" s="44"/>
    </row>
    <row r="29" spans="1:30" x14ac:dyDescent="0.3">
      <c r="A29" s="10" t="s">
        <v>20</v>
      </c>
      <c r="B29" s="51">
        <v>1.3464301150216764E-2</v>
      </c>
      <c r="C29" s="51">
        <v>4.5624884019410374E-2</v>
      </c>
      <c r="D29" s="51">
        <v>2.642958359536841E-2</v>
      </c>
      <c r="E29" s="51">
        <v>6.4848408844317126E-2</v>
      </c>
      <c r="F29" s="51">
        <v>2.9511780687105769E-2</v>
      </c>
      <c r="G29" s="51">
        <v>4.9804272675503601E-2</v>
      </c>
      <c r="H29" s="51">
        <v>5.3010914010782041E-2</v>
      </c>
      <c r="I29" s="51">
        <v>6.7611111838769847E-2</v>
      </c>
      <c r="J29" s="51">
        <v>3.0174323155171278E-2</v>
      </c>
      <c r="N29" s="64" t="e">
        <f>HLOOKUP('入力(太陽光)'!$E$13,$B$2:$J$31,ROW()-1,0)</f>
        <v>#N/A</v>
      </c>
      <c r="Q29" s="44"/>
      <c r="R29" s="44"/>
      <c r="S29" s="44"/>
      <c r="T29" s="44"/>
      <c r="U29" s="44"/>
      <c r="V29" s="44"/>
      <c r="W29" s="44"/>
    </row>
    <row r="30" spans="1:30" x14ac:dyDescent="0.3">
      <c r="A30" s="10" t="s">
        <v>21</v>
      </c>
      <c r="B30" s="51">
        <v>1.3758213033362261E-2</v>
      </c>
      <c r="C30" s="51">
        <v>1.3527492034927528E-2</v>
      </c>
      <c r="D30" s="51">
        <v>8.691595039355066E-3</v>
      </c>
      <c r="E30" s="51">
        <v>2.9275210398960652E-2</v>
      </c>
      <c r="F30" s="51">
        <v>1.3097437423432825E-2</v>
      </c>
      <c r="G30" s="51">
        <v>3.1058721680556071E-2</v>
      </c>
      <c r="H30" s="51">
        <v>2.5426542261485746E-2</v>
      </c>
      <c r="I30" s="51">
        <v>3.5703401562723822E-2</v>
      </c>
      <c r="J30" s="51">
        <v>1.1681677540771944E-2</v>
      </c>
      <c r="N30" s="64" t="e">
        <f>HLOOKUP('入力(太陽光)'!$E$13,$B$2:$J$31,ROW()-1,0)</f>
        <v>#N/A</v>
      </c>
      <c r="Q30" s="1" t="s">
        <v>77</v>
      </c>
    </row>
    <row r="31" spans="1:30" x14ac:dyDescent="0.3">
      <c r="A31" s="10" t="s">
        <v>22</v>
      </c>
      <c r="B31" s="51">
        <v>8.9296309508896648E-3</v>
      </c>
      <c r="C31" s="51">
        <v>2.1130389776738499E-2</v>
      </c>
      <c r="D31" s="51">
        <v>8.8580407252395448E-3</v>
      </c>
      <c r="E31" s="51">
        <v>2.1262734149254711E-2</v>
      </c>
      <c r="F31" s="51">
        <v>3.8038592138919428E-2</v>
      </c>
      <c r="G31" s="51">
        <v>2.5829410838475338E-2</v>
      </c>
      <c r="H31" s="51">
        <v>2.2257339020341774E-2</v>
      </c>
      <c r="I31" s="51">
        <v>3.2307805286055431E-2</v>
      </c>
      <c r="J31" s="51">
        <v>7.928270134240932E-3</v>
      </c>
      <c r="N31" s="64" t="e">
        <f>HLOOKUP('入力(太陽光)'!$E$13,$B$2:$J$31,ROW()-1,0)</f>
        <v>#N/A</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2">
        <f>IF('入力(太陽光)'!$E$13=B$2,B20*'入力(太陽光)'!$E$15/1000,0)</f>
        <v>0</v>
      </c>
      <c r="C34" s="52">
        <f>IF('入力(太陽光)'!$E$13=C$2,C20*'入力(太陽光)'!$E$15/1000,0)</f>
        <v>0</v>
      </c>
      <c r="D34" s="52">
        <f>IF('入力(太陽光)'!$E$13=D$2,D20*'入力(太陽光)'!$E$15/1000,0)</f>
        <v>0</v>
      </c>
      <c r="E34" s="52">
        <f>IF('入力(太陽光)'!$E$13=E$2,E20*'入力(太陽光)'!$E$15/1000,0)</f>
        <v>0</v>
      </c>
      <c r="F34" s="52">
        <f>IF('入力(太陽光)'!$E$13=F$2,F20*'入力(太陽光)'!$E$15/1000,0)</f>
        <v>0</v>
      </c>
      <c r="G34" s="52">
        <f>IF('入力(太陽光)'!$E$13=G$2,G20*'入力(太陽光)'!$E$15/1000,0)</f>
        <v>0</v>
      </c>
      <c r="H34" s="52">
        <f>IF('入力(太陽光)'!$E$13=H$2,H20*'入力(太陽光)'!$E$15/1000,0)</f>
        <v>0</v>
      </c>
      <c r="I34" s="52">
        <f>IF('入力(太陽光)'!$E$13=I$2,I20*'入力(太陽光)'!$E$15/1000,0)</f>
        <v>0</v>
      </c>
      <c r="J34" s="53">
        <f>IF('入力(太陽光)'!$E$13=J$2,J20*'入力(太陽光)'!$E$15/1000,0)</f>
        <v>0</v>
      </c>
      <c r="K34" s="54">
        <f>SUM(B34:J34)</f>
        <v>0</v>
      </c>
      <c r="L34" s="55">
        <f>MIN($K$34:$K$45)</f>
        <v>0</v>
      </c>
      <c r="N34" s="62">
        <f>K34*1000</f>
        <v>0</v>
      </c>
      <c r="Q34" s="10" t="s">
        <v>11</v>
      </c>
      <c r="R34" s="52">
        <f>IF('入力(太陽光)'!$E$13=B$2,B20*'入力(太陽光)'!$E$23/1000,0)</f>
        <v>0</v>
      </c>
      <c r="S34" s="52">
        <f>IF('入力(太陽光)'!$E$13=C$2,C20*'入力(太陽光)'!$E$23/1000,0)</f>
        <v>0</v>
      </c>
      <c r="T34" s="52">
        <f>IF('入力(太陽光)'!$E$13=D$2,D20*'入力(太陽光)'!$E$23/1000,0)</f>
        <v>0</v>
      </c>
      <c r="U34" s="52">
        <f>IF('入力(太陽光)'!$E$13=E$2,E20*'入力(太陽光)'!$E$23/1000,0)</f>
        <v>0</v>
      </c>
      <c r="V34" s="52">
        <f>IF('入力(太陽光)'!$E$13=F$2,F20*'入力(太陽光)'!$E$23/1000,0)</f>
        <v>0</v>
      </c>
      <c r="W34" s="52">
        <f>IF('入力(太陽光)'!$E$13=G$2,G20*'入力(太陽光)'!$E$23/1000,0)</f>
        <v>0</v>
      </c>
      <c r="X34" s="52">
        <f>IF('入力(太陽光)'!$E$13=H$2,H20*'入力(太陽光)'!$E$23/1000,0)</f>
        <v>0</v>
      </c>
      <c r="Y34" s="52">
        <f>IF('入力(太陽光)'!$E$13=I$2,I20*'入力(太陽光)'!$E$23/1000,0)</f>
        <v>0</v>
      </c>
      <c r="Z34" s="53">
        <f>IF('入力(太陽光)'!$E$13=J$2,J20*'入力(太陽光)'!$E$23/1000,0)</f>
        <v>0</v>
      </c>
      <c r="AA34" s="54">
        <f>SUM(R34:Z34)</f>
        <v>0</v>
      </c>
      <c r="AB34" s="55">
        <f>MIN($AA$34:$AA$45)</f>
        <v>0</v>
      </c>
      <c r="AD34" s="62">
        <f>AA34*1000</f>
        <v>0</v>
      </c>
    </row>
    <row r="35" spans="1:30" x14ac:dyDescent="0.3">
      <c r="A35" s="10" t="s">
        <v>12</v>
      </c>
      <c r="B35" s="52">
        <f>IF('入力(太陽光)'!$E$13=B$2,B21*'入力(太陽光)'!$E$15/1000,0)</f>
        <v>0</v>
      </c>
      <c r="C35" s="52">
        <f>IF('入力(太陽光)'!$E$13=C$2,C21*'入力(太陽光)'!$E$15/1000,0)</f>
        <v>0</v>
      </c>
      <c r="D35" s="52">
        <f>IF('入力(太陽光)'!$E$13=D$2,D21*'入力(太陽光)'!$E$15/1000,0)</f>
        <v>0</v>
      </c>
      <c r="E35" s="52">
        <f>IF('入力(太陽光)'!$E$13=E$2,E21*'入力(太陽光)'!$E$15/1000,0)</f>
        <v>0</v>
      </c>
      <c r="F35" s="52">
        <f>IF('入力(太陽光)'!$E$13=F$2,F21*'入力(太陽光)'!$E$15/1000,0)</f>
        <v>0</v>
      </c>
      <c r="G35" s="52">
        <f>IF('入力(太陽光)'!$E$13=G$2,G21*'入力(太陽光)'!$E$15/1000,0)</f>
        <v>0</v>
      </c>
      <c r="H35" s="52">
        <f>IF('入力(太陽光)'!$E$13=H$2,H21*'入力(太陽光)'!$E$15/1000,0)</f>
        <v>0</v>
      </c>
      <c r="I35" s="52">
        <f>IF('入力(太陽光)'!$E$13=I$2,I21*'入力(太陽光)'!$E$15/1000,0)</f>
        <v>0</v>
      </c>
      <c r="J35" s="53">
        <f>IF('入力(太陽光)'!$E$13=J$2,J21*'入力(太陽光)'!$E$15/1000,0)</f>
        <v>0</v>
      </c>
      <c r="K35" s="54">
        <f t="shared" ref="K35:K45" si="0">SUM(B35:J35)</f>
        <v>0</v>
      </c>
      <c r="L35" s="55">
        <f t="shared" ref="L35:L45" si="1">MIN($K$34:$K$45)</f>
        <v>0</v>
      </c>
      <c r="N35" s="62">
        <f t="shared" ref="N35:N45" si="2">K35*1000</f>
        <v>0</v>
      </c>
      <c r="Q35" s="10" t="s">
        <v>12</v>
      </c>
      <c r="R35" s="52">
        <f>IF('入力(太陽光)'!$E$13=B$2,B21*'入力(太陽光)'!$F$23/1000,0)</f>
        <v>0</v>
      </c>
      <c r="S35" s="52">
        <f>IF('入力(太陽光)'!$E$13=C$2,C21*'入力(太陽光)'!$F$23/1000,0)</f>
        <v>0</v>
      </c>
      <c r="T35" s="52">
        <f>IF('入力(太陽光)'!$E$13=D$2,D21*'入力(太陽光)'!$F$23/1000,0)</f>
        <v>0</v>
      </c>
      <c r="U35" s="52">
        <f>IF('入力(太陽光)'!$E$13=E$2,E21*'入力(太陽光)'!$F$23/1000,0)</f>
        <v>0</v>
      </c>
      <c r="V35" s="52">
        <f>IF('入力(太陽光)'!$E$13=F$2,F21*'入力(太陽光)'!$F$23/1000,0)</f>
        <v>0</v>
      </c>
      <c r="W35" s="52">
        <f>IF('入力(太陽光)'!$E$13=G$2,G21*'入力(太陽光)'!$F$23/1000,0)</f>
        <v>0</v>
      </c>
      <c r="X35" s="52">
        <f>IF('入力(太陽光)'!$E$13=H$2,H21*'入力(太陽光)'!$F$23/1000,0)</f>
        <v>0</v>
      </c>
      <c r="Y35" s="52">
        <f>IF('入力(太陽光)'!$E$13=I$2,I21*'入力(太陽光)'!$F$23/1000,0)</f>
        <v>0</v>
      </c>
      <c r="Z35" s="53">
        <f>IF('入力(太陽光)'!$E$13=J$2,J21*'入力(太陽光)'!$F$23/1000,0)</f>
        <v>0</v>
      </c>
      <c r="AA35" s="54">
        <f t="shared" ref="AA35:AA44" si="3">SUM(R35:Z35)</f>
        <v>0</v>
      </c>
      <c r="AB35" s="55">
        <f t="shared" ref="AB35:AB45" si="4">MIN($AA$34:$AA$45)</f>
        <v>0</v>
      </c>
      <c r="AD35" s="62">
        <f t="shared" ref="AD35:AD45" si="5">AA35*1000</f>
        <v>0</v>
      </c>
    </row>
    <row r="36" spans="1:30" x14ac:dyDescent="0.3">
      <c r="A36" s="10" t="s">
        <v>13</v>
      </c>
      <c r="B36" s="52">
        <f>IF('入力(太陽光)'!$E$13=B$2,B22*'入力(太陽光)'!$E$15/1000,0)</f>
        <v>0</v>
      </c>
      <c r="C36" s="52">
        <f>IF('入力(太陽光)'!$E$13=C$2,C22*'入力(太陽光)'!$E$15/1000,0)</f>
        <v>0</v>
      </c>
      <c r="D36" s="52">
        <f>IF('入力(太陽光)'!$E$13=D$2,D22*'入力(太陽光)'!$E$15/1000,0)</f>
        <v>0</v>
      </c>
      <c r="E36" s="52">
        <f>IF('入力(太陽光)'!$E$13=E$2,E22*'入力(太陽光)'!$E$15/1000,0)</f>
        <v>0</v>
      </c>
      <c r="F36" s="52">
        <f>IF('入力(太陽光)'!$E$13=F$2,F22*'入力(太陽光)'!$E$15/1000,0)</f>
        <v>0</v>
      </c>
      <c r="G36" s="52">
        <f>IF('入力(太陽光)'!$E$13=G$2,G22*'入力(太陽光)'!$E$15/1000,0)</f>
        <v>0</v>
      </c>
      <c r="H36" s="52">
        <f>IF('入力(太陽光)'!$E$13=H$2,H22*'入力(太陽光)'!$E$15/1000,0)</f>
        <v>0</v>
      </c>
      <c r="I36" s="52">
        <f>IF('入力(太陽光)'!$E$13=I$2,I22*'入力(太陽光)'!$E$15/1000,0)</f>
        <v>0</v>
      </c>
      <c r="J36" s="53">
        <f>IF('入力(太陽光)'!$E$13=J$2,J22*'入力(太陽光)'!$E$15/1000,0)</f>
        <v>0</v>
      </c>
      <c r="K36" s="54">
        <f t="shared" si="0"/>
        <v>0</v>
      </c>
      <c r="L36" s="55">
        <f t="shared" si="1"/>
        <v>0</v>
      </c>
      <c r="N36" s="62">
        <f t="shared" si="2"/>
        <v>0</v>
      </c>
      <c r="Q36" s="10" t="s">
        <v>13</v>
      </c>
      <c r="R36" s="52">
        <f>IF('入力(太陽光)'!$E$13=B$2,B22*'入力(太陽光)'!$G$23/1000,0)</f>
        <v>0</v>
      </c>
      <c r="S36" s="52">
        <f>IF('入力(太陽光)'!$E$13=C$2,C22*'入力(太陽光)'!$G$23/1000,0)</f>
        <v>0</v>
      </c>
      <c r="T36" s="52">
        <f>IF('入力(太陽光)'!$E$13=D$2,D22*'入力(太陽光)'!$G$23/1000,0)</f>
        <v>0</v>
      </c>
      <c r="U36" s="52">
        <f>IF('入力(太陽光)'!$E$13=E$2,E22*'入力(太陽光)'!$G$23/1000,0)</f>
        <v>0</v>
      </c>
      <c r="V36" s="52">
        <f>IF('入力(太陽光)'!$E$13=F$2,F22*'入力(太陽光)'!$G$23/1000,0)</f>
        <v>0</v>
      </c>
      <c r="W36" s="52">
        <f>IF('入力(太陽光)'!$E$13=G$2,G22*'入力(太陽光)'!$G$23/1000,0)</f>
        <v>0</v>
      </c>
      <c r="X36" s="52">
        <f>IF('入力(太陽光)'!$E$13=H$2,H22*'入力(太陽光)'!$G$23/1000,0)</f>
        <v>0</v>
      </c>
      <c r="Y36" s="52">
        <f>IF('入力(太陽光)'!$E$13=I$2,I22*'入力(太陽光)'!$G$23/1000,0)</f>
        <v>0</v>
      </c>
      <c r="Z36" s="53">
        <f>IF('入力(太陽光)'!$E$13=J$2,J22*'入力(太陽光)'!$G$23/1000,0)</f>
        <v>0</v>
      </c>
      <c r="AA36" s="54">
        <f t="shared" si="3"/>
        <v>0</v>
      </c>
      <c r="AB36" s="55">
        <f>MIN($AA$34:$AA$45)</f>
        <v>0</v>
      </c>
      <c r="AD36" s="62">
        <f t="shared" si="5"/>
        <v>0</v>
      </c>
    </row>
    <row r="37" spans="1:30" x14ac:dyDescent="0.3">
      <c r="A37" s="10" t="s">
        <v>14</v>
      </c>
      <c r="B37" s="52">
        <f>IF('入力(太陽光)'!$E$13=B$2,B23*'入力(太陽光)'!$E$15/1000,0)</f>
        <v>0</v>
      </c>
      <c r="C37" s="52">
        <f>IF('入力(太陽光)'!$E$13=C$2,C23*'入力(太陽光)'!$E$15/1000,0)</f>
        <v>0</v>
      </c>
      <c r="D37" s="52">
        <f>IF('入力(太陽光)'!$E$13=D$2,D23*'入力(太陽光)'!$E$15/1000,0)</f>
        <v>0</v>
      </c>
      <c r="E37" s="52">
        <f>IF('入力(太陽光)'!$E$13=E$2,E23*'入力(太陽光)'!$E$15/1000,0)</f>
        <v>0</v>
      </c>
      <c r="F37" s="52">
        <f>IF('入力(太陽光)'!$E$13=F$2,F23*'入力(太陽光)'!$E$15/1000,0)</f>
        <v>0</v>
      </c>
      <c r="G37" s="52">
        <f>IF('入力(太陽光)'!$E$13=G$2,G23*'入力(太陽光)'!$E$15/1000,0)</f>
        <v>0</v>
      </c>
      <c r="H37" s="52">
        <f>IF('入力(太陽光)'!$E$13=H$2,H23*'入力(太陽光)'!$E$15/1000,0)</f>
        <v>0</v>
      </c>
      <c r="I37" s="52">
        <f>IF('入力(太陽光)'!$E$13=I$2,I23*'入力(太陽光)'!$E$15/1000,0)</f>
        <v>0</v>
      </c>
      <c r="J37" s="53">
        <f>IF('入力(太陽光)'!$E$13=J$2,J23*'入力(太陽光)'!$E$15/1000,0)</f>
        <v>0</v>
      </c>
      <c r="K37" s="54">
        <f t="shared" si="0"/>
        <v>0</v>
      </c>
      <c r="L37" s="55">
        <f t="shared" si="1"/>
        <v>0</v>
      </c>
      <c r="N37" s="62">
        <f t="shared" si="2"/>
        <v>0</v>
      </c>
      <c r="Q37" s="10" t="s">
        <v>14</v>
      </c>
      <c r="R37" s="52">
        <f>IF('入力(太陽光)'!$E$13=B$2,B23*'入力(太陽光)'!$H$23/1000,0)</f>
        <v>0</v>
      </c>
      <c r="S37" s="52">
        <f>IF('入力(太陽光)'!$E$13=C$2,C23*'入力(太陽光)'!$H$23/1000,0)</f>
        <v>0</v>
      </c>
      <c r="T37" s="52">
        <f>IF('入力(太陽光)'!$E$13=D$2,D23*'入力(太陽光)'!$H$23/1000,0)</f>
        <v>0</v>
      </c>
      <c r="U37" s="52">
        <f>IF('入力(太陽光)'!$E$13=E$2,E23*'入力(太陽光)'!$H$23/1000,0)</f>
        <v>0</v>
      </c>
      <c r="V37" s="52">
        <f>IF('入力(太陽光)'!$E$13=F$2,F23*'入力(太陽光)'!$H$23/1000,0)</f>
        <v>0</v>
      </c>
      <c r="W37" s="52">
        <f>IF('入力(太陽光)'!$E$13=G$2,G23*'入力(太陽光)'!$H$23/1000,0)</f>
        <v>0</v>
      </c>
      <c r="X37" s="52">
        <f>IF('入力(太陽光)'!$E$13=H$2,H23*'入力(太陽光)'!$H$23/1000,0)</f>
        <v>0</v>
      </c>
      <c r="Y37" s="52">
        <f>IF('入力(太陽光)'!$E$13=I$2,I23*'入力(太陽光)'!$H$23/1000,0)</f>
        <v>0</v>
      </c>
      <c r="Z37" s="53">
        <f>IF('入力(太陽光)'!$E$13=J$2,J23*'入力(太陽光)'!$H$23/1000,0)</f>
        <v>0</v>
      </c>
      <c r="AA37" s="54">
        <f t="shared" si="3"/>
        <v>0</v>
      </c>
      <c r="AB37" s="55">
        <f t="shared" si="4"/>
        <v>0</v>
      </c>
      <c r="AD37" s="62">
        <f t="shared" si="5"/>
        <v>0</v>
      </c>
    </row>
    <row r="38" spans="1:30" x14ac:dyDescent="0.3">
      <c r="A38" s="10" t="s">
        <v>15</v>
      </c>
      <c r="B38" s="52">
        <f>IF('入力(太陽光)'!$E$13=B$2,B24*'入力(太陽光)'!$E$15/1000,0)</f>
        <v>0</v>
      </c>
      <c r="C38" s="52">
        <f>IF('入力(太陽光)'!$E$13=C$2,C24*'入力(太陽光)'!$E$15/1000,0)</f>
        <v>0</v>
      </c>
      <c r="D38" s="52">
        <f>IF('入力(太陽光)'!$E$13=D$2,D24*'入力(太陽光)'!$E$15/1000,0)</f>
        <v>0</v>
      </c>
      <c r="E38" s="52">
        <f>IF('入力(太陽光)'!$E$13=E$2,E24*'入力(太陽光)'!$E$15/1000,0)</f>
        <v>0</v>
      </c>
      <c r="F38" s="52">
        <f>IF('入力(太陽光)'!$E$13=F$2,F24*'入力(太陽光)'!$E$15/1000,0)</f>
        <v>0</v>
      </c>
      <c r="G38" s="52">
        <f>IF('入力(太陽光)'!$E$13=G$2,G24*'入力(太陽光)'!$E$15/1000,0)</f>
        <v>0</v>
      </c>
      <c r="H38" s="52">
        <f>IF('入力(太陽光)'!$E$13=H$2,H24*'入力(太陽光)'!$E$15/1000,0)</f>
        <v>0</v>
      </c>
      <c r="I38" s="52">
        <f>IF('入力(太陽光)'!$E$13=I$2,I24*'入力(太陽光)'!$E$15/1000,0)</f>
        <v>0</v>
      </c>
      <c r="J38" s="53">
        <f>IF('入力(太陽光)'!$E$13=J$2,J24*'入力(太陽光)'!$E$15/1000,0)</f>
        <v>0</v>
      </c>
      <c r="K38" s="54">
        <f t="shared" si="0"/>
        <v>0</v>
      </c>
      <c r="L38" s="55">
        <f t="shared" si="1"/>
        <v>0</v>
      </c>
      <c r="N38" s="62">
        <f t="shared" si="2"/>
        <v>0</v>
      </c>
      <c r="Q38" s="10" t="s">
        <v>15</v>
      </c>
      <c r="R38" s="52">
        <f>IF('入力(太陽光)'!$E$13=B$2,B24*'入力(太陽光)'!$I$23/1000,0)</f>
        <v>0</v>
      </c>
      <c r="S38" s="52">
        <f>IF('入力(太陽光)'!$E$13=C$2,C24*'入力(太陽光)'!$I$23/1000,0)</f>
        <v>0</v>
      </c>
      <c r="T38" s="52">
        <f>IF('入力(太陽光)'!$E$13=D$2,D24*'入力(太陽光)'!$I$23/1000,0)</f>
        <v>0</v>
      </c>
      <c r="U38" s="52">
        <f>IF('入力(太陽光)'!$E$13=E$2,E24*'入力(太陽光)'!$I$23/1000,0)</f>
        <v>0</v>
      </c>
      <c r="V38" s="52">
        <f>IF('入力(太陽光)'!$E$13=F$2,F24*'入力(太陽光)'!$I$23/1000,0)</f>
        <v>0</v>
      </c>
      <c r="W38" s="52">
        <f>IF('入力(太陽光)'!$E$13=G$2,G24*'入力(太陽光)'!$I$23/1000,0)</f>
        <v>0</v>
      </c>
      <c r="X38" s="52">
        <f>IF('入力(太陽光)'!$E$13=H$2,H24*'入力(太陽光)'!$I$23/1000,0)</f>
        <v>0</v>
      </c>
      <c r="Y38" s="52">
        <f>IF('入力(太陽光)'!$E$13=I$2,I24*'入力(太陽光)'!$I$23/1000,0)</f>
        <v>0</v>
      </c>
      <c r="Z38" s="53">
        <f>IF('入力(太陽光)'!$E$13=J$2,J24*'入力(太陽光)'!$I$23/1000,0)</f>
        <v>0</v>
      </c>
      <c r="AA38" s="54">
        <f>SUM(R38:Z38)</f>
        <v>0</v>
      </c>
      <c r="AB38" s="55">
        <f t="shared" si="4"/>
        <v>0</v>
      </c>
      <c r="AD38" s="62">
        <f t="shared" si="5"/>
        <v>0</v>
      </c>
    </row>
    <row r="39" spans="1:30" x14ac:dyDescent="0.3">
      <c r="A39" s="10" t="s">
        <v>16</v>
      </c>
      <c r="B39" s="52">
        <f>IF('入力(太陽光)'!$E$13=B$2,B25*'入力(太陽光)'!$E$15/1000,0)</f>
        <v>0</v>
      </c>
      <c r="C39" s="52">
        <f>IF('入力(太陽光)'!$E$13=C$2,C25*'入力(太陽光)'!$E$15/1000,0)</f>
        <v>0</v>
      </c>
      <c r="D39" s="52">
        <f>IF('入力(太陽光)'!$E$13=D$2,D25*'入力(太陽光)'!$E$15/1000,0)</f>
        <v>0</v>
      </c>
      <c r="E39" s="52">
        <f>IF('入力(太陽光)'!$E$13=E$2,E25*'入力(太陽光)'!$E$15/1000,0)</f>
        <v>0</v>
      </c>
      <c r="F39" s="52">
        <f>IF('入力(太陽光)'!$E$13=F$2,F25*'入力(太陽光)'!$E$15/1000,0)</f>
        <v>0</v>
      </c>
      <c r="G39" s="52">
        <f>IF('入力(太陽光)'!$E$13=G$2,G25*'入力(太陽光)'!$E$15/1000,0)</f>
        <v>0</v>
      </c>
      <c r="H39" s="52">
        <f>IF('入力(太陽光)'!$E$13=H$2,H25*'入力(太陽光)'!$E$15/1000,0)</f>
        <v>0</v>
      </c>
      <c r="I39" s="52">
        <f>IF('入力(太陽光)'!$E$13=I$2,I25*'入力(太陽光)'!$E$15/1000,0)</f>
        <v>0</v>
      </c>
      <c r="J39" s="53">
        <f>IF('入力(太陽光)'!$E$13=J$2,J25*'入力(太陽光)'!$E$15/1000,0)</f>
        <v>0</v>
      </c>
      <c r="K39" s="54">
        <f t="shared" si="0"/>
        <v>0</v>
      </c>
      <c r="L39" s="55">
        <f t="shared" si="1"/>
        <v>0</v>
      </c>
      <c r="N39" s="62">
        <f t="shared" si="2"/>
        <v>0</v>
      </c>
      <c r="Q39" s="10" t="s">
        <v>16</v>
      </c>
      <c r="R39" s="52">
        <f>IF('入力(太陽光)'!$E$13=B$2,B25*'入力(太陽光)'!$J$23/1000,0)</f>
        <v>0</v>
      </c>
      <c r="S39" s="52">
        <f>IF('入力(太陽光)'!$E$13=C$2,C25*'入力(太陽光)'!$J$23/1000,0)</f>
        <v>0</v>
      </c>
      <c r="T39" s="52">
        <f>IF('入力(太陽光)'!$E$13=D$2,D25*'入力(太陽光)'!$J$23/1000,0)</f>
        <v>0</v>
      </c>
      <c r="U39" s="52">
        <f>IF('入力(太陽光)'!$E$13=E$2,E25*'入力(太陽光)'!$J$23/1000,0)</f>
        <v>0</v>
      </c>
      <c r="V39" s="52">
        <f>IF('入力(太陽光)'!$E$13=F$2,F25*'入力(太陽光)'!$J$23/1000,0)</f>
        <v>0</v>
      </c>
      <c r="W39" s="52">
        <f>IF('入力(太陽光)'!$E$13=G$2,G25*'入力(太陽光)'!$J$23/1000,0)</f>
        <v>0</v>
      </c>
      <c r="X39" s="52">
        <f>IF('入力(太陽光)'!$E$13=H$2,H25*'入力(太陽光)'!$J$23/1000,0)</f>
        <v>0</v>
      </c>
      <c r="Y39" s="52">
        <f>IF('入力(太陽光)'!$E$13=I$2,I25*'入力(太陽光)'!$J$23/1000,0)</f>
        <v>0</v>
      </c>
      <c r="Z39" s="53">
        <f>IF('入力(太陽光)'!$E$13=J$2,J25*'入力(太陽光)'!$J$23/1000,0)</f>
        <v>0</v>
      </c>
      <c r="AA39" s="54">
        <f t="shared" si="3"/>
        <v>0</v>
      </c>
      <c r="AB39" s="55">
        <f>MIN($AA$34:$AA$45)</f>
        <v>0</v>
      </c>
      <c r="AD39" s="62">
        <f t="shared" si="5"/>
        <v>0</v>
      </c>
    </row>
    <row r="40" spans="1:30" x14ac:dyDescent="0.3">
      <c r="A40" s="10" t="s">
        <v>17</v>
      </c>
      <c r="B40" s="52">
        <f>IF('入力(太陽光)'!$E$13=B$2,B26*'入力(太陽光)'!$E$15/1000,0)</f>
        <v>0</v>
      </c>
      <c r="C40" s="52">
        <f>IF('入力(太陽光)'!$E$13=C$2,C26*'入力(太陽光)'!$E$15/1000,0)</f>
        <v>0</v>
      </c>
      <c r="D40" s="52">
        <f>IF('入力(太陽光)'!$E$13=D$2,D26*'入力(太陽光)'!$E$15/1000,0)</f>
        <v>0</v>
      </c>
      <c r="E40" s="52">
        <f>IF('入力(太陽光)'!$E$13=E$2,E26*'入力(太陽光)'!$E$15/1000,0)</f>
        <v>0</v>
      </c>
      <c r="F40" s="52">
        <f>IF('入力(太陽光)'!$E$13=F$2,F26*'入力(太陽光)'!$E$15/1000,0)</f>
        <v>0</v>
      </c>
      <c r="G40" s="52">
        <f>IF('入力(太陽光)'!$E$13=G$2,G26*'入力(太陽光)'!$E$15/1000,0)</f>
        <v>0</v>
      </c>
      <c r="H40" s="52">
        <f>IF('入力(太陽光)'!$E$13=H$2,H26*'入力(太陽光)'!$E$15/1000,0)</f>
        <v>0</v>
      </c>
      <c r="I40" s="52">
        <f>IF('入力(太陽光)'!$E$13=I$2,I26*'入力(太陽光)'!$E$15/1000,0)</f>
        <v>0</v>
      </c>
      <c r="J40" s="53">
        <f>IF('入力(太陽光)'!$E$13=J$2,J26*'入力(太陽光)'!$E$15/1000,0)</f>
        <v>0</v>
      </c>
      <c r="K40" s="54">
        <f t="shared" si="0"/>
        <v>0</v>
      </c>
      <c r="L40" s="55">
        <f t="shared" si="1"/>
        <v>0</v>
      </c>
      <c r="N40" s="62">
        <f t="shared" si="2"/>
        <v>0</v>
      </c>
      <c r="Q40" s="10" t="s">
        <v>17</v>
      </c>
      <c r="R40" s="52">
        <f>IF('入力(太陽光)'!$E$13=B$2,B26*'入力(太陽光)'!$K$23/1000,0)</f>
        <v>0</v>
      </c>
      <c r="S40" s="52">
        <f>IF('入力(太陽光)'!$E$13=C$2,C26*'入力(太陽光)'!$K$23/1000,0)</f>
        <v>0</v>
      </c>
      <c r="T40" s="52">
        <f>IF('入力(太陽光)'!$E$13=D$2,D26*'入力(太陽光)'!$K$23/1000,0)</f>
        <v>0</v>
      </c>
      <c r="U40" s="52">
        <f>IF('入力(太陽光)'!$E$13=E$2,E26*'入力(太陽光)'!$K$23/1000,0)</f>
        <v>0</v>
      </c>
      <c r="V40" s="52">
        <f>IF('入力(太陽光)'!$E$13=F$2,F26*'入力(太陽光)'!$K$23/1000,0)</f>
        <v>0</v>
      </c>
      <c r="W40" s="52">
        <f>IF('入力(太陽光)'!$E$13=G$2,G26*'入力(太陽光)'!$K$23/1000,0)</f>
        <v>0</v>
      </c>
      <c r="X40" s="52">
        <f>IF('入力(太陽光)'!$E$13=H$2,H26*'入力(太陽光)'!$K$23/1000,0)</f>
        <v>0</v>
      </c>
      <c r="Y40" s="52">
        <f>IF('入力(太陽光)'!$E$13=I$2,I26*'入力(太陽光)'!$K$23/1000,0)</f>
        <v>0</v>
      </c>
      <c r="Z40" s="53">
        <f>IF('入力(太陽光)'!$E$13=J$2,J26*'入力(太陽光)'!$K$23/1000,0)</f>
        <v>0</v>
      </c>
      <c r="AA40" s="54">
        <f t="shared" si="3"/>
        <v>0</v>
      </c>
      <c r="AB40" s="55">
        <f t="shared" si="4"/>
        <v>0</v>
      </c>
      <c r="AD40" s="62">
        <f t="shared" si="5"/>
        <v>0</v>
      </c>
    </row>
    <row r="41" spans="1:30" x14ac:dyDescent="0.3">
      <c r="A41" s="10" t="s">
        <v>18</v>
      </c>
      <c r="B41" s="52">
        <f>IF('入力(太陽光)'!$E$13=B$2,B27*'入力(太陽光)'!$E$15/1000,0)</f>
        <v>0</v>
      </c>
      <c r="C41" s="52">
        <f>IF('入力(太陽光)'!$E$13=C$2,C27*'入力(太陽光)'!$E$15/1000,0)</f>
        <v>0</v>
      </c>
      <c r="D41" s="52">
        <f>IF('入力(太陽光)'!$E$13=D$2,D27*'入力(太陽光)'!$E$15/1000,0)</f>
        <v>0</v>
      </c>
      <c r="E41" s="52">
        <f>IF('入力(太陽光)'!$E$13=E$2,E27*'入力(太陽光)'!$E$15/1000,0)</f>
        <v>0</v>
      </c>
      <c r="F41" s="52">
        <f>IF('入力(太陽光)'!$E$13=F$2,F27*'入力(太陽光)'!$E$15/1000,0)</f>
        <v>0</v>
      </c>
      <c r="G41" s="52">
        <f>IF('入力(太陽光)'!$E$13=G$2,G27*'入力(太陽光)'!$E$15/1000,0)</f>
        <v>0</v>
      </c>
      <c r="H41" s="52">
        <f>IF('入力(太陽光)'!$E$13=H$2,H27*'入力(太陽光)'!$E$15/1000,0)</f>
        <v>0</v>
      </c>
      <c r="I41" s="52">
        <f>IF('入力(太陽光)'!$E$13=I$2,I27*'入力(太陽光)'!$E$15/1000,0)</f>
        <v>0</v>
      </c>
      <c r="J41" s="53">
        <f>IF('入力(太陽光)'!$E$13=J$2,J27*'入力(太陽光)'!$E$15/1000,0)</f>
        <v>0</v>
      </c>
      <c r="K41" s="54">
        <f t="shared" si="0"/>
        <v>0</v>
      </c>
      <c r="L41" s="55">
        <f t="shared" si="1"/>
        <v>0</v>
      </c>
      <c r="N41" s="62">
        <f t="shared" si="2"/>
        <v>0</v>
      </c>
      <c r="Q41" s="10" t="s">
        <v>18</v>
      </c>
      <c r="R41" s="52">
        <f>IF('入力(太陽光)'!$E$13=B$2,B27*'入力(太陽光)'!$L$23/1000,0)</f>
        <v>0</v>
      </c>
      <c r="S41" s="52">
        <f>IF('入力(太陽光)'!$E$13=C$2,C27*'入力(太陽光)'!$L$23/1000,0)</f>
        <v>0</v>
      </c>
      <c r="T41" s="52">
        <f>IF('入力(太陽光)'!$E$13=D$2,D27*'入力(太陽光)'!$L$23/1000,0)</f>
        <v>0</v>
      </c>
      <c r="U41" s="52">
        <f>IF('入力(太陽光)'!$E$13=E$2,E27*'入力(太陽光)'!$L$23/1000,0)</f>
        <v>0</v>
      </c>
      <c r="V41" s="52">
        <f>IF('入力(太陽光)'!$E$13=F$2,F27*'入力(太陽光)'!$L$23/1000,0)</f>
        <v>0</v>
      </c>
      <c r="W41" s="52">
        <f>IF('入力(太陽光)'!$E$13=G$2,G27*'入力(太陽光)'!$L$23/1000,0)</f>
        <v>0</v>
      </c>
      <c r="X41" s="52">
        <f>IF('入力(太陽光)'!$E$13=H$2,H27*'入力(太陽光)'!$L$23/1000,0)</f>
        <v>0</v>
      </c>
      <c r="Y41" s="52">
        <f>IF('入力(太陽光)'!$E$13=I$2,I27*'入力(太陽光)'!$L$23/1000,0)</f>
        <v>0</v>
      </c>
      <c r="Z41" s="53">
        <f>IF('入力(太陽光)'!$E$13=J$2,J27*'入力(太陽光)'!$L$23/1000,0)</f>
        <v>0</v>
      </c>
      <c r="AA41" s="54">
        <f t="shared" si="3"/>
        <v>0</v>
      </c>
      <c r="AB41" s="55">
        <f t="shared" si="4"/>
        <v>0</v>
      </c>
      <c r="AD41" s="62">
        <f t="shared" si="5"/>
        <v>0</v>
      </c>
    </row>
    <row r="42" spans="1:30" x14ac:dyDescent="0.3">
      <c r="A42" s="10" t="s">
        <v>19</v>
      </c>
      <c r="B42" s="52">
        <f>IF('入力(太陽光)'!$E$13=B$2,B28*'入力(太陽光)'!$E$15/1000,0)</f>
        <v>0</v>
      </c>
      <c r="C42" s="52">
        <f>IF('入力(太陽光)'!$E$13=C$2,C28*'入力(太陽光)'!$E$15/1000,0)</f>
        <v>0</v>
      </c>
      <c r="D42" s="52">
        <f>IF('入力(太陽光)'!$E$13=D$2,D28*'入力(太陽光)'!$E$15/1000,0)</f>
        <v>0</v>
      </c>
      <c r="E42" s="52">
        <f>IF('入力(太陽光)'!$E$13=E$2,E28*'入力(太陽光)'!$E$15/1000,0)</f>
        <v>0</v>
      </c>
      <c r="F42" s="52">
        <f>IF('入力(太陽光)'!$E$13=F$2,F28*'入力(太陽光)'!$E$15/1000,0)</f>
        <v>0</v>
      </c>
      <c r="G42" s="52">
        <f>IF('入力(太陽光)'!$E$13=G$2,G28*'入力(太陽光)'!$E$15/1000,0)</f>
        <v>0</v>
      </c>
      <c r="H42" s="52">
        <f>IF('入力(太陽光)'!$E$13=H$2,H28*'入力(太陽光)'!$E$15/1000,0)</f>
        <v>0</v>
      </c>
      <c r="I42" s="52">
        <f>IF('入力(太陽光)'!$E$13=I$2,I28*'入力(太陽光)'!$E$15/1000,0)</f>
        <v>0</v>
      </c>
      <c r="J42" s="53">
        <f>IF('入力(太陽光)'!$E$13=J$2,J28*'入力(太陽光)'!$E$15/1000,0)</f>
        <v>0</v>
      </c>
      <c r="K42" s="54">
        <f t="shared" si="0"/>
        <v>0</v>
      </c>
      <c r="L42" s="55">
        <f t="shared" si="1"/>
        <v>0</v>
      </c>
      <c r="N42" s="62">
        <f t="shared" si="2"/>
        <v>0</v>
      </c>
      <c r="Q42" s="10" t="s">
        <v>19</v>
      </c>
      <c r="R42" s="52">
        <f>IF('入力(太陽光)'!$E$13=B$2,B28*'入力(太陽光)'!$M$23/1000,0)</f>
        <v>0</v>
      </c>
      <c r="S42" s="52">
        <f>IF('入力(太陽光)'!$E$13=C$2,C28*'入力(太陽光)'!$M$23/1000,0)</f>
        <v>0</v>
      </c>
      <c r="T42" s="52">
        <f>IF('入力(太陽光)'!$E$13=D$2,D28*'入力(太陽光)'!$M$23/1000,0)</f>
        <v>0</v>
      </c>
      <c r="U42" s="52">
        <f>IF('入力(太陽光)'!$E$13=E$2,E28*'入力(太陽光)'!$M$23/1000,0)</f>
        <v>0</v>
      </c>
      <c r="V42" s="52">
        <f>IF('入力(太陽光)'!$E$13=F$2,F28*'入力(太陽光)'!$M$23/1000,0)</f>
        <v>0</v>
      </c>
      <c r="W42" s="52">
        <f>IF('入力(太陽光)'!$E$13=G$2,G28*'入力(太陽光)'!$M$23/1000,0)</f>
        <v>0</v>
      </c>
      <c r="X42" s="52">
        <f>IF('入力(太陽光)'!$E$13=H$2,H28*'入力(太陽光)'!$M$23/1000,0)</f>
        <v>0</v>
      </c>
      <c r="Y42" s="52">
        <f>IF('入力(太陽光)'!$E$13=I$2,I28*'入力(太陽光)'!$M$23/1000,0)</f>
        <v>0</v>
      </c>
      <c r="Z42" s="53">
        <f>IF('入力(太陽光)'!$E$13=J$2,J28*'入力(太陽光)'!$M$23/1000,0)</f>
        <v>0</v>
      </c>
      <c r="AA42" s="54">
        <f t="shared" si="3"/>
        <v>0</v>
      </c>
      <c r="AB42" s="55">
        <f>MIN($AA$34:$AA$45)</f>
        <v>0</v>
      </c>
      <c r="AD42" s="62">
        <f>AA42*1000</f>
        <v>0</v>
      </c>
    </row>
    <row r="43" spans="1:30" x14ac:dyDescent="0.3">
      <c r="A43" s="10" t="s">
        <v>20</v>
      </c>
      <c r="B43" s="52">
        <f>IF('入力(太陽光)'!$E$13=B$2,B29*'入力(太陽光)'!$E$15/1000,0)</f>
        <v>0</v>
      </c>
      <c r="C43" s="52">
        <f>IF('入力(太陽光)'!$E$13=C$2,C29*'入力(太陽光)'!$E$15/1000,0)</f>
        <v>0</v>
      </c>
      <c r="D43" s="52">
        <f>IF('入力(太陽光)'!$E$13=D$2,D29*'入力(太陽光)'!$E$15/1000,0)</f>
        <v>0</v>
      </c>
      <c r="E43" s="52">
        <f>IF('入力(太陽光)'!$E$13=E$2,E29*'入力(太陽光)'!$E$15/1000,0)</f>
        <v>0</v>
      </c>
      <c r="F43" s="52">
        <f>IF('入力(太陽光)'!$E$13=F$2,F29*'入力(太陽光)'!$E$15/1000,0)</f>
        <v>0</v>
      </c>
      <c r="G43" s="52">
        <f>IF('入力(太陽光)'!$E$13=G$2,G29*'入力(太陽光)'!$E$15/1000,0)</f>
        <v>0</v>
      </c>
      <c r="H43" s="52">
        <f>IF('入力(太陽光)'!$E$13=H$2,H29*'入力(太陽光)'!$E$15/1000,0)</f>
        <v>0</v>
      </c>
      <c r="I43" s="52">
        <f>IF('入力(太陽光)'!$E$13=I$2,I29*'入力(太陽光)'!$E$15/1000,0)</f>
        <v>0</v>
      </c>
      <c r="J43" s="53">
        <f>IF('入力(太陽光)'!$E$13=J$2,J29*'入力(太陽光)'!$E$15/1000,0)</f>
        <v>0</v>
      </c>
      <c r="K43" s="54">
        <f t="shared" si="0"/>
        <v>0</v>
      </c>
      <c r="L43" s="55">
        <f t="shared" si="1"/>
        <v>0</v>
      </c>
      <c r="N43" s="62">
        <f t="shared" si="2"/>
        <v>0</v>
      </c>
      <c r="Q43" s="10" t="s">
        <v>20</v>
      </c>
      <c r="R43" s="52">
        <f>IF('入力(太陽光)'!$E$13=B$2,B29*'入力(太陽光)'!$N$23/1000,0)</f>
        <v>0</v>
      </c>
      <c r="S43" s="52">
        <f>IF('入力(太陽光)'!$E$13=C$2,C29*'入力(太陽光)'!$N$23/1000,0)</f>
        <v>0</v>
      </c>
      <c r="T43" s="52">
        <f>IF('入力(太陽光)'!$E$13=D$2,D29*'入力(太陽光)'!$N$23/1000,0)</f>
        <v>0</v>
      </c>
      <c r="U43" s="52">
        <f>IF('入力(太陽光)'!$E$13=E$2,E29*'入力(太陽光)'!$N$23/1000,0)</f>
        <v>0</v>
      </c>
      <c r="V43" s="52">
        <f>IF('入力(太陽光)'!$E$13=F$2,F29*'入力(太陽光)'!$N$23/1000,0)</f>
        <v>0</v>
      </c>
      <c r="W43" s="52">
        <f>IF('入力(太陽光)'!$E$13=G$2,G29*'入力(太陽光)'!$N$23/1000,0)</f>
        <v>0</v>
      </c>
      <c r="X43" s="52">
        <f>IF('入力(太陽光)'!$E$13=H$2,H29*'入力(太陽光)'!$N$23/1000,0)</f>
        <v>0</v>
      </c>
      <c r="Y43" s="52">
        <f>IF('入力(太陽光)'!$E$13=I$2,I29*'入力(太陽光)'!$N$23/1000,0)</f>
        <v>0</v>
      </c>
      <c r="Z43" s="53">
        <f>IF('入力(太陽光)'!$E$13=J$2,J29*'入力(太陽光)'!$N$23/1000,0)</f>
        <v>0</v>
      </c>
      <c r="AA43" s="54">
        <f t="shared" si="3"/>
        <v>0</v>
      </c>
      <c r="AB43" s="55">
        <f t="shared" si="4"/>
        <v>0</v>
      </c>
      <c r="AD43" s="62">
        <f>AA43*1000</f>
        <v>0</v>
      </c>
    </row>
    <row r="44" spans="1:30" x14ac:dyDescent="0.3">
      <c r="A44" s="10" t="s">
        <v>21</v>
      </c>
      <c r="B44" s="52">
        <f>IF('入力(太陽光)'!$E$13=B$2,B30*'入力(太陽光)'!$E$15/1000,0)</f>
        <v>0</v>
      </c>
      <c r="C44" s="52">
        <f>IF('入力(太陽光)'!$E$13=C$2,C30*'入力(太陽光)'!$E$15/1000,0)</f>
        <v>0</v>
      </c>
      <c r="D44" s="52">
        <f>IF('入力(太陽光)'!$E$13=D$2,D30*'入力(太陽光)'!$E$15/1000,0)</f>
        <v>0</v>
      </c>
      <c r="E44" s="52">
        <f>IF('入力(太陽光)'!$E$13=E$2,E30*'入力(太陽光)'!$E$15/1000,0)</f>
        <v>0</v>
      </c>
      <c r="F44" s="52">
        <f>IF('入力(太陽光)'!$E$13=F$2,F30*'入力(太陽光)'!$E$15/1000,0)</f>
        <v>0</v>
      </c>
      <c r="G44" s="52">
        <f>IF('入力(太陽光)'!$E$13=G$2,G30*'入力(太陽光)'!$E$15/1000,0)</f>
        <v>0</v>
      </c>
      <c r="H44" s="52">
        <f>IF('入力(太陽光)'!$E$13=H$2,H30*'入力(太陽光)'!$E$15/1000,0)</f>
        <v>0</v>
      </c>
      <c r="I44" s="52">
        <f>IF('入力(太陽光)'!$E$13=I$2,I30*'入力(太陽光)'!$E$15/1000,0)</f>
        <v>0</v>
      </c>
      <c r="J44" s="53">
        <f>IF('入力(太陽光)'!$E$13=J$2,J30*'入力(太陽光)'!$E$15/1000,0)</f>
        <v>0</v>
      </c>
      <c r="K44" s="54">
        <f t="shared" si="0"/>
        <v>0</v>
      </c>
      <c r="L44" s="55">
        <f t="shared" si="1"/>
        <v>0</v>
      </c>
      <c r="N44" s="62">
        <f t="shared" si="2"/>
        <v>0</v>
      </c>
      <c r="Q44" s="10" t="s">
        <v>21</v>
      </c>
      <c r="R44" s="52">
        <f>IF('入力(太陽光)'!$E$13=B$2,B30*'入力(太陽光)'!$O$23/1000,0)</f>
        <v>0</v>
      </c>
      <c r="S44" s="52">
        <f>IF('入力(太陽光)'!$E$13=C$2,C30*'入力(太陽光)'!$O$23/1000,0)</f>
        <v>0</v>
      </c>
      <c r="T44" s="52">
        <f>IF('入力(太陽光)'!$E$13=D$2,D30*'入力(太陽光)'!$O$23/1000,0)</f>
        <v>0</v>
      </c>
      <c r="U44" s="52">
        <f>IF('入力(太陽光)'!$E$13=E$2,E30*'入力(太陽光)'!$O$23/1000,0)</f>
        <v>0</v>
      </c>
      <c r="V44" s="52">
        <f>IF('入力(太陽光)'!$E$13=F$2,F30*'入力(太陽光)'!$O$23/1000,0)</f>
        <v>0</v>
      </c>
      <c r="W44" s="52">
        <f>IF('入力(太陽光)'!$E$13=G$2,G30*'入力(太陽光)'!$O$23/1000,0)</f>
        <v>0</v>
      </c>
      <c r="X44" s="52">
        <f>IF('入力(太陽光)'!$E$13=H$2,H30*'入力(太陽光)'!$O$23/1000,0)</f>
        <v>0</v>
      </c>
      <c r="Y44" s="52">
        <f>IF('入力(太陽光)'!$E$13=I$2,I30*'入力(太陽光)'!$O$23/1000,0)</f>
        <v>0</v>
      </c>
      <c r="Z44" s="53">
        <f>IF('入力(太陽光)'!$E$13=J$2,J30*'入力(太陽光)'!$O$23/1000,0)</f>
        <v>0</v>
      </c>
      <c r="AA44" s="54">
        <f t="shared" si="3"/>
        <v>0</v>
      </c>
      <c r="AB44" s="55">
        <f t="shared" si="4"/>
        <v>0</v>
      </c>
      <c r="AD44" s="62">
        <f t="shared" si="5"/>
        <v>0</v>
      </c>
    </row>
    <row r="45" spans="1:30" x14ac:dyDescent="0.3">
      <c r="A45" s="10" t="s">
        <v>22</v>
      </c>
      <c r="B45" s="52">
        <f>IF('入力(太陽光)'!$E$13=B$2,B31*'入力(太陽光)'!$E$15/1000,0)</f>
        <v>0</v>
      </c>
      <c r="C45" s="52">
        <f>IF('入力(太陽光)'!$E$13=C$2,C31*'入力(太陽光)'!$E$15/1000,0)</f>
        <v>0</v>
      </c>
      <c r="D45" s="52">
        <f>IF('入力(太陽光)'!$E$13=D$2,D31*'入力(太陽光)'!$E$15/1000,0)</f>
        <v>0</v>
      </c>
      <c r="E45" s="52">
        <f>IF('入力(太陽光)'!$E$13=E$2,E31*'入力(太陽光)'!$E$15/1000,0)</f>
        <v>0</v>
      </c>
      <c r="F45" s="52">
        <f>IF('入力(太陽光)'!$E$13=F$2,F31*'入力(太陽光)'!$E$15/1000,0)</f>
        <v>0</v>
      </c>
      <c r="G45" s="52">
        <f>IF('入力(太陽光)'!$E$13=G$2,G31*'入力(太陽光)'!$E$15/1000,0)</f>
        <v>0</v>
      </c>
      <c r="H45" s="52">
        <f>IF('入力(太陽光)'!$E$13=H$2,H31*'入力(太陽光)'!$E$15/1000,0)</f>
        <v>0</v>
      </c>
      <c r="I45" s="52">
        <f>IF('入力(太陽光)'!$E$13=I$2,I31*'入力(太陽光)'!$E$15/1000,0)</f>
        <v>0</v>
      </c>
      <c r="J45" s="53">
        <f>IF('入力(太陽光)'!$E$13=J$2,J31*'入力(太陽光)'!$E$15/1000,0)</f>
        <v>0</v>
      </c>
      <c r="K45" s="54">
        <f t="shared" si="0"/>
        <v>0</v>
      </c>
      <c r="L45" s="55">
        <f t="shared" si="1"/>
        <v>0</v>
      </c>
      <c r="N45" s="62">
        <f t="shared" si="2"/>
        <v>0</v>
      </c>
      <c r="Q45" s="10" t="s">
        <v>22</v>
      </c>
      <c r="R45" s="52">
        <f>IF('入力(太陽光)'!$E$13=B$2,B31*'入力(太陽光)'!$P$23/1000,0)</f>
        <v>0</v>
      </c>
      <c r="S45" s="52">
        <f>IF('入力(太陽光)'!$E$13=C$2,C31*'入力(太陽光)'!$P$23/1000,0)</f>
        <v>0</v>
      </c>
      <c r="T45" s="52">
        <f>IF('入力(太陽光)'!$E$13=D$2,D31*'入力(太陽光)'!$P$23/1000,0)</f>
        <v>0</v>
      </c>
      <c r="U45" s="52">
        <f>IF('入力(太陽光)'!$E$13=E$2,E31*'入力(太陽光)'!$P$23/1000,0)</f>
        <v>0</v>
      </c>
      <c r="V45" s="52">
        <f>IF('入力(太陽光)'!$E$13=F$2,F31*'入力(太陽光)'!$P$23/1000,0)</f>
        <v>0</v>
      </c>
      <c r="W45" s="52">
        <f>IF('入力(太陽光)'!$E$13=G$2,G31*'入力(太陽光)'!$P$23/1000,0)</f>
        <v>0</v>
      </c>
      <c r="X45" s="52">
        <f>IF('入力(太陽光)'!$E$13=H$2,H31*'入力(太陽光)'!$P$23/1000,0)</f>
        <v>0</v>
      </c>
      <c r="Y45" s="52">
        <f>IF('入力(太陽光)'!$E$13=I$2,I31*'入力(太陽光)'!$P$23/1000,0)</f>
        <v>0</v>
      </c>
      <c r="Z45" s="53">
        <f>IF('入力(太陽光)'!$E$13=J$2,J31*'入力(太陽光)'!$P$23/1000,0)</f>
        <v>0</v>
      </c>
      <c r="AA45" s="54">
        <f>SUM(R45:Z45)</f>
        <v>0</v>
      </c>
      <c r="AB45" s="55">
        <f t="shared" si="4"/>
        <v>0</v>
      </c>
      <c r="AD45" s="62">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112</v>
      </c>
      <c r="K47" s="22" t="s">
        <v>49</v>
      </c>
      <c r="Q47" s="1" t="s">
        <v>112</v>
      </c>
      <c r="AA47" s="22" t="s">
        <v>36</v>
      </c>
    </row>
    <row r="48" spans="1:30" x14ac:dyDescent="0.3">
      <c r="A48" s="10" t="s">
        <v>11</v>
      </c>
      <c r="B48" s="56">
        <f>B4-B34</f>
        <v>4720.7847131329991</v>
      </c>
      <c r="C48" s="56">
        <f t="shared" ref="C48:J48" si="6">C4-C34</f>
        <v>11752.545475843615</v>
      </c>
      <c r="D48" s="56">
        <f t="shared" si="6"/>
        <v>40486.953030380457</v>
      </c>
      <c r="E48" s="56">
        <f t="shared" si="6"/>
        <v>18619.598773746435</v>
      </c>
      <c r="F48" s="56">
        <f t="shared" si="6"/>
        <v>4749.5196097428807</v>
      </c>
      <c r="G48" s="56">
        <f t="shared" si="6"/>
        <v>18241.898327586205</v>
      </c>
      <c r="H48" s="56">
        <f t="shared" si="6"/>
        <v>7561.6946184814369</v>
      </c>
      <c r="I48" s="56">
        <f t="shared" si="6"/>
        <v>3770.2959349593493</v>
      </c>
      <c r="J48" s="57">
        <f t="shared" si="6"/>
        <v>12505.627079770011</v>
      </c>
      <c r="K48" s="50">
        <f>SUM($B48:$J48)</f>
        <v>122408.91756364341</v>
      </c>
      <c r="L48" s="14"/>
      <c r="Q48" s="10" t="s">
        <v>11</v>
      </c>
      <c r="R48" s="56">
        <f>B4-R34</f>
        <v>4720.7847131329991</v>
      </c>
      <c r="S48" s="56">
        <f t="shared" ref="S48:Z48" si="7">C4-S34</f>
        <v>11752.545475843615</v>
      </c>
      <c r="T48" s="56">
        <f t="shared" si="7"/>
        <v>40486.953030380457</v>
      </c>
      <c r="U48" s="56">
        <f t="shared" si="7"/>
        <v>18619.598773746435</v>
      </c>
      <c r="V48" s="56">
        <f t="shared" si="7"/>
        <v>4749.5196097428807</v>
      </c>
      <c r="W48" s="56">
        <f t="shared" si="7"/>
        <v>18241.898327586205</v>
      </c>
      <c r="X48" s="56">
        <f t="shared" si="7"/>
        <v>7561.6946184814369</v>
      </c>
      <c r="Y48" s="56">
        <f t="shared" si="7"/>
        <v>3770.2959349593493</v>
      </c>
      <c r="Z48" s="57">
        <f t="shared" si="7"/>
        <v>12505.627079770011</v>
      </c>
      <c r="AA48" s="50">
        <f>SUM($R48:$Z48)</f>
        <v>122408.91756364341</v>
      </c>
      <c r="AB48" s="14"/>
    </row>
    <row r="49" spans="1:31" x14ac:dyDescent="0.3">
      <c r="A49" s="10" t="s">
        <v>12</v>
      </c>
      <c r="B49" s="56">
        <f t="shared" ref="B49:J49" si="8">B5-B35</f>
        <v>4275.5934360098354</v>
      </c>
      <c r="C49" s="56">
        <f t="shared" si="8"/>
        <v>10951.464089192807</v>
      </c>
      <c r="D49" s="56">
        <f t="shared" si="8"/>
        <v>38919.126935101056</v>
      </c>
      <c r="E49" s="56">
        <f t="shared" si="8"/>
        <v>19016.626850387282</v>
      </c>
      <c r="F49" s="56">
        <f t="shared" si="8"/>
        <v>4338.3748594227518</v>
      </c>
      <c r="G49" s="56">
        <f t="shared" si="8"/>
        <v>18480.744786867202</v>
      </c>
      <c r="H49" s="56">
        <f t="shared" si="8"/>
        <v>7472.3282155134548</v>
      </c>
      <c r="I49" s="56">
        <f t="shared" si="8"/>
        <v>3748.3756097560972</v>
      </c>
      <c r="J49" s="57">
        <f t="shared" si="8"/>
        <v>12699.729029243092</v>
      </c>
      <c r="K49" s="50">
        <f t="shared" ref="K49:K59" si="9">SUM($B49:$J49)</f>
        <v>119902.36381149359</v>
      </c>
      <c r="L49" s="14"/>
      <c r="Q49" s="10" t="s">
        <v>12</v>
      </c>
      <c r="R49" s="56">
        <f t="shared" ref="R49:Z49" si="10">B5-R35</f>
        <v>4275.5934360098354</v>
      </c>
      <c r="S49" s="56">
        <f t="shared" si="10"/>
        <v>10951.464089192807</v>
      </c>
      <c r="T49" s="56">
        <f t="shared" si="10"/>
        <v>38919.126935101056</v>
      </c>
      <c r="U49" s="56">
        <f t="shared" si="10"/>
        <v>19016.626850387282</v>
      </c>
      <c r="V49" s="56">
        <f t="shared" si="10"/>
        <v>4338.3748594227518</v>
      </c>
      <c r="W49" s="56">
        <f t="shared" si="10"/>
        <v>18480.744786867202</v>
      </c>
      <c r="X49" s="56">
        <f t="shared" si="10"/>
        <v>7472.3282155134548</v>
      </c>
      <c r="Y49" s="56">
        <f t="shared" si="10"/>
        <v>3748.3756097560972</v>
      </c>
      <c r="Z49" s="57">
        <f t="shared" si="10"/>
        <v>12699.729029243092</v>
      </c>
      <c r="AA49" s="50">
        <f t="shared" ref="AA49:AA58" si="11">SUM($R49:$Z49)</f>
        <v>119902.36381149359</v>
      </c>
      <c r="AB49" s="14"/>
    </row>
    <row r="50" spans="1:31" x14ac:dyDescent="0.3">
      <c r="A50" s="10" t="s">
        <v>13</v>
      </c>
      <c r="B50" s="56">
        <f t="shared" ref="B50:J50" si="12">B6-B36</f>
        <v>4262.7155050414185</v>
      </c>
      <c r="C50" s="56">
        <f t="shared" si="12"/>
        <v>11786.063525494279</v>
      </c>
      <c r="D50" s="56">
        <f t="shared" si="12"/>
        <v>43221.022811310155</v>
      </c>
      <c r="E50" s="56">
        <f t="shared" si="12"/>
        <v>20533.477707297188</v>
      </c>
      <c r="F50" s="56">
        <f t="shared" si="12"/>
        <v>4872.2493859578444</v>
      </c>
      <c r="G50" s="56">
        <f t="shared" si="12"/>
        <v>20948.824866104183</v>
      </c>
      <c r="H50" s="56">
        <f t="shared" si="12"/>
        <v>8201.5459050379213</v>
      </c>
      <c r="I50" s="56">
        <f t="shared" si="12"/>
        <v>4274.4634146341468</v>
      </c>
      <c r="J50" s="57">
        <f t="shared" si="12"/>
        <v>14442.174584909721</v>
      </c>
      <c r="K50" s="50">
        <f t="shared" si="9"/>
        <v>132542.53770578685</v>
      </c>
      <c r="L50" s="14"/>
      <c r="Q50" s="10" t="s">
        <v>13</v>
      </c>
      <c r="R50" s="56">
        <f t="shared" ref="R50:Z50" si="13">B6-R36</f>
        <v>4262.7155050414185</v>
      </c>
      <c r="S50" s="56">
        <f t="shared" si="13"/>
        <v>11786.063525494279</v>
      </c>
      <c r="T50" s="56">
        <f t="shared" si="13"/>
        <v>43221.022811310155</v>
      </c>
      <c r="U50" s="56">
        <f t="shared" si="13"/>
        <v>20533.477707297188</v>
      </c>
      <c r="V50" s="56">
        <f t="shared" si="13"/>
        <v>4872.2493859578444</v>
      </c>
      <c r="W50" s="56">
        <f t="shared" si="13"/>
        <v>20948.824866104183</v>
      </c>
      <c r="X50" s="56">
        <f t="shared" si="13"/>
        <v>8201.5459050379213</v>
      </c>
      <c r="Y50" s="56">
        <f t="shared" si="13"/>
        <v>4274.4634146341468</v>
      </c>
      <c r="Z50" s="57">
        <f t="shared" si="13"/>
        <v>14442.174584909721</v>
      </c>
      <c r="AA50" s="50">
        <f t="shared" si="11"/>
        <v>132542.53770578685</v>
      </c>
      <c r="AB50" s="14"/>
    </row>
    <row r="51" spans="1:31" x14ac:dyDescent="0.3">
      <c r="A51" s="10" t="s">
        <v>14</v>
      </c>
      <c r="B51" s="56">
        <f t="shared" ref="B51:J51" si="14">B7-B37</f>
        <v>4841.6341000000002</v>
      </c>
      <c r="C51" s="56">
        <f t="shared" si="14"/>
        <v>13973.35064720497</v>
      </c>
      <c r="D51" s="56">
        <f t="shared" si="14"/>
        <v>56496.15352835221</v>
      </c>
      <c r="E51" s="56">
        <f t="shared" si="14"/>
        <v>24972.047999999999</v>
      </c>
      <c r="F51" s="56">
        <f t="shared" si="14"/>
        <v>6038.1822599999996</v>
      </c>
      <c r="G51" s="56">
        <f t="shared" si="14"/>
        <v>27128.976999999999</v>
      </c>
      <c r="H51" s="56">
        <f t="shared" si="14"/>
        <v>10434.08482</v>
      </c>
      <c r="I51" s="56">
        <f t="shared" si="14"/>
        <v>5392.4</v>
      </c>
      <c r="J51" s="57">
        <f t="shared" si="14"/>
        <v>18497.331620489924</v>
      </c>
      <c r="K51" s="50">
        <f t="shared" si="9"/>
        <v>167774.16197604709</v>
      </c>
      <c r="L51" s="14"/>
      <c r="Q51" s="10" t="s">
        <v>14</v>
      </c>
      <c r="R51" s="56">
        <f t="shared" ref="R51:Z51" si="15">B7-R37</f>
        <v>4841.6341000000002</v>
      </c>
      <c r="S51" s="56">
        <f t="shared" si="15"/>
        <v>13973.35064720497</v>
      </c>
      <c r="T51" s="56">
        <f t="shared" si="15"/>
        <v>56496.15352835221</v>
      </c>
      <c r="U51" s="56">
        <f t="shared" si="15"/>
        <v>24972.047999999999</v>
      </c>
      <c r="V51" s="56">
        <f t="shared" si="15"/>
        <v>6038.1822599999996</v>
      </c>
      <c r="W51" s="56">
        <f t="shared" si="15"/>
        <v>27128.976999999999</v>
      </c>
      <c r="X51" s="56">
        <f t="shared" si="15"/>
        <v>10434.08482</v>
      </c>
      <c r="Y51" s="56">
        <f t="shared" si="15"/>
        <v>5392.4</v>
      </c>
      <c r="Z51" s="57">
        <f t="shared" si="15"/>
        <v>18497.331620489924</v>
      </c>
      <c r="AA51" s="50">
        <f t="shared" si="11"/>
        <v>167774.16197604709</v>
      </c>
      <c r="AB51" s="14"/>
    </row>
    <row r="52" spans="1:31" x14ac:dyDescent="0.3">
      <c r="A52" s="10" t="s">
        <v>15</v>
      </c>
      <c r="B52" s="56">
        <f t="shared" ref="B52:J52" si="16">B8-B38</f>
        <v>4973.5148800000006</v>
      </c>
      <c r="C52" s="56">
        <f t="shared" si="16"/>
        <v>14282.736000000001</v>
      </c>
      <c r="D52" s="56">
        <f t="shared" si="16"/>
        <v>56490.850010000002</v>
      </c>
      <c r="E52" s="56">
        <f t="shared" si="16"/>
        <v>24972.047999999999</v>
      </c>
      <c r="F52" s="56">
        <f t="shared" si="16"/>
        <v>6038.1822599999996</v>
      </c>
      <c r="G52" s="56">
        <f t="shared" si="16"/>
        <v>27128.976999999999</v>
      </c>
      <c r="H52" s="56">
        <f t="shared" si="16"/>
        <v>10434.08482</v>
      </c>
      <c r="I52" s="56">
        <f t="shared" si="16"/>
        <v>5392.4</v>
      </c>
      <c r="J52" s="57">
        <f t="shared" si="16"/>
        <v>18495.161956</v>
      </c>
      <c r="K52" s="50">
        <f t="shared" si="9"/>
        <v>168207.95492599998</v>
      </c>
      <c r="L52" s="14"/>
      <c r="Q52" s="10" t="s">
        <v>15</v>
      </c>
      <c r="R52" s="56">
        <f t="shared" ref="R52:Z52" si="17">B8-R38</f>
        <v>4973.5148800000006</v>
      </c>
      <c r="S52" s="56">
        <f t="shared" si="17"/>
        <v>14282.736000000001</v>
      </c>
      <c r="T52" s="56">
        <f t="shared" si="17"/>
        <v>56490.850010000002</v>
      </c>
      <c r="U52" s="56">
        <f t="shared" si="17"/>
        <v>24972.047999999999</v>
      </c>
      <c r="V52" s="56">
        <f t="shared" si="17"/>
        <v>6038.1822599999996</v>
      </c>
      <c r="W52" s="56">
        <f t="shared" si="17"/>
        <v>27128.976999999999</v>
      </c>
      <c r="X52" s="56">
        <f t="shared" si="17"/>
        <v>10434.08482</v>
      </c>
      <c r="Y52" s="56">
        <f t="shared" si="17"/>
        <v>5392.4</v>
      </c>
      <c r="Z52" s="57">
        <f t="shared" si="17"/>
        <v>18495.161956</v>
      </c>
      <c r="AA52" s="50">
        <f t="shared" si="11"/>
        <v>168207.95492599998</v>
      </c>
      <c r="AB52" s="14"/>
    </row>
    <row r="53" spans="1:31" x14ac:dyDescent="0.3">
      <c r="A53" s="10" t="s">
        <v>16</v>
      </c>
      <c r="B53" s="56">
        <f t="shared" ref="B53:J53" si="18">B9-B39</f>
        <v>4649.5782099999997</v>
      </c>
      <c r="C53" s="56">
        <f t="shared" si="18"/>
        <v>12857.789124223604</v>
      </c>
      <c r="D53" s="56">
        <f t="shared" si="18"/>
        <v>47868.920224817244</v>
      </c>
      <c r="E53" s="56">
        <f t="shared" si="18"/>
        <v>23577.359628210354</v>
      </c>
      <c r="F53" s="56">
        <f t="shared" si="18"/>
        <v>5350.8955131962039</v>
      </c>
      <c r="G53" s="56">
        <f t="shared" si="18"/>
        <v>22730.221374908288</v>
      </c>
      <c r="H53" s="56">
        <f t="shared" si="18"/>
        <v>9323.6920647549505</v>
      </c>
      <c r="I53" s="56">
        <f t="shared" si="18"/>
        <v>4734.7902439024392</v>
      </c>
      <c r="J53" s="57">
        <f t="shared" si="18"/>
        <v>15944.033988223518</v>
      </c>
      <c r="K53" s="50">
        <f t="shared" si="9"/>
        <v>147037.28037223662</v>
      </c>
      <c r="L53" s="14"/>
      <c r="Q53" s="10" t="s">
        <v>16</v>
      </c>
      <c r="R53" s="56">
        <f t="shared" ref="R53:Z53" si="19">B9-R39</f>
        <v>4649.5782099999997</v>
      </c>
      <c r="S53" s="56">
        <f t="shared" si="19"/>
        <v>12857.789124223604</v>
      </c>
      <c r="T53" s="56">
        <f t="shared" si="19"/>
        <v>47868.920224817244</v>
      </c>
      <c r="U53" s="56">
        <f t="shared" si="19"/>
        <v>23577.359628210354</v>
      </c>
      <c r="V53" s="56">
        <f t="shared" si="19"/>
        <v>5350.8955131962039</v>
      </c>
      <c r="W53" s="56">
        <f t="shared" si="19"/>
        <v>22730.221374908288</v>
      </c>
      <c r="X53" s="56">
        <f t="shared" si="19"/>
        <v>9323.6920647549505</v>
      </c>
      <c r="Y53" s="56">
        <f t="shared" si="19"/>
        <v>4734.7902439024392</v>
      </c>
      <c r="Z53" s="57">
        <f t="shared" si="19"/>
        <v>15944.033988223518</v>
      </c>
      <c r="AA53" s="50">
        <f t="shared" si="11"/>
        <v>147037.28037223662</v>
      </c>
      <c r="AB53" s="14"/>
    </row>
    <row r="54" spans="1:31" x14ac:dyDescent="0.3">
      <c r="A54" s="10" t="s">
        <v>17</v>
      </c>
      <c r="B54" s="56">
        <f t="shared" ref="B54:J54" si="20">B10-B40</f>
        <v>4756.409643662455</v>
      </c>
      <c r="C54" s="56">
        <f t="shared" si="20"/>
        <v>11713.441084584512</v>
      </c>
      <c r="D54" s="56">
        <f t="shared" si="20"/>
        <v>39838.86308774077</v>
      </c>
      <c r="E54" s="56">
        <f t="shared" si="20"/>
        <v>19932.845488789237</v>
      </c>
      <c r="F54" s="56">
        <f t="shared" si="20"/>
        <v>4522.4695237451979</v>
      </c>
      <c r="G54" s="56">
        <f t="shared" si="20"/>
        <v>18809.158668378575</v>
      </c>
      <c r="H54" s="56">
        <f t="shared" si="20"/>
        <v>7806.3883408937745</v>
      </c>
      <c r="I54" s="56">
        <f t="shared" si="20"/>
        <v>3901.8178861788615</v>
      </c>
      <c r="J54" s="57">
        <f t="shared" si="20"/>
        <v>13588.654183718558</v>
      </c>
      <c r="K54" s="50">
        <f t="shared" si="9"/>
        <v>124870.04790769194</v>
      </c>
      <c r="L54" s="14"/>
      <c r="Q54" s="10" t="s">
        <v>17</v>
      </c>
      <c r="R54" s="56">
        <f t="shared" ref="R54:Z54" si="21">B10-R40</f>
        <v>4756.409643662455</v>
      </c>
      <c r="S54" s="56">
        <f t="shared" si="21"/>
        <v>11713.441084584512</v>
      </c>
      <c r="T54" s="56">
        <f t="shared" si="21"/>
        <v>39838.86308774077</v>
      </c>
      <c r="U54" s="56">
        <f t="shared" si="21"/>
        <v>19932.845488789237</v>
      </c>
      <c r="V54" s="56">
        <f t="shared" si="21"/>
        <v>4522.4695237451979</v>
      </c>
      <c r="W54" s="56">
        <f t="shared" si="21"/>
        <v>18809.158668378575</v>
      </c>
      <c r="X54" s="56">
        <f t="shared" si="21"/>
        <v>7806.3883408937745</v>
      </c>
      <c r="Y54" s="56">
        <f t="shared" si="21"/>
        <v>3901.8178861788615</v>
      </c>
      <c r="Z54" s="57">
        <f t="shared" si="21"/>
        <v>13588.654183718558</v>
      </c>
      <c r="AA54" s="50">
        <f t="shared" si="11"/>
        <v>124870.04790769194</v>
      </c>
      <c r="AB54" s="14"/>
    </row>
    <row r="55" spans="1:31" x14ac:dyDescent="0.3">
      <c r="A55" s="10" t="s">
        <v>18</v>
      </c>
      <c r="B55" s="56">
        <f t="shared" ref="B55:J55" si="22">B11-B41</f>
        <v>5453.6232333825119</v>
      </c>
      <c r="C55" s="56">
        <f t="shared" si="22"/>
        <v>12961.429799910809</v>
      </c>
      <c r="D55" s="56">
        <f t="shared" si="22"/>
        <v>42851.367582161329</v>
      </c>
      <c r="E55" s="56">
        <f t="shared" si="22"/>
        <v>19698.700725642069</v>
      </c>
      <c r="F55" s="56">
        <f t="shared" si="22"/>
        <v>4952.0237404975715</v>
      </c>
      <c r="G55" s="56">
        <f t="shared" si="22"/>
        <v>19256.995779530447</v>
      </c>
      <c r="H55" s="56">
        <f t="shared" si="22"/>
        <v>8442.3893742611617</v>
      </c>
      <c r="I55" s="56">
        <f t="shared" si="22"/>
        <v>4000.459349593496</v>
      </c>
      <c r="J55" s="57">
        <f t="shared" si="22"/>
        <v>13877.323387900697</v>
      </c>
      <c r="K55" s="50">
        <f t="shared" si="9"/>
        <v>131494.31297288008</v>
      </c>
      <c r="L55" s="14"/>
      <c r="Q55" s="10" t="s">
        <v>18</v>
      </c>
      <c r="R55" s="56">
        <f t="shared" ref="R55:Z55" si="23">B11-R41</f>
        <v>5453.6232333825119</v>
      </c>
      <c r="S55" s="56">
        <f t="shared" si="23"/>
        <v>12961.429799910809</v>
      </c>
      <c r="T55" s="56">
        <f t="shared" si="23"/>
        <v>42851.367582161329</v>
      </c>
      <c r="U55" s="56">
        <f t="shared" si="23"/>
        <v>19698.700725642069</v>
      </c>
      <c r="V55" s="56">
        <f t="shared" si="23"/>
        <v>4952.0237404975715</v>
      </c>
      <c r="W55" s="56">
        <f t="shared" si="23"/>
        <v>19256.995779530447</v>
      </c>
      <c r="X55" s="56">
        <f t="shared" si="23"/>
        <v>8442.3893742611617</v>
      </c>
      <c r="Y55" s="56">
        <f t="shared" si="23"/>
        <v>4000.459349593496</v>
      </c>
      <c r="Z55" s="57">
        <f t="shared" si="23"/>
        <v>13877.323387900697</v>
      </c>
      <c r="AA55" s="50">
        <f t="shared" si="11"/>
        <v>131494.31297288008</v>
      </c>
      <c r="AB55" s="14"/>
    </row>
    <row r="56" spans="1:31" x14ac:dyDescent="0.3">
      <c r="A56" s="10" t="s">
        <v>19</v>
      </c>
      <c r="B56" s="56">
        <f t="shared" ref="B56:J56" si="24">B12-B42</f>
        <v>5778.0989519886325</v>
      </c>
      <c r="C56" s="56">
        <f t="shared" si="24"/>
        <v>14374.774226847036</v>
      </c>
      <c r="D56" s="56">
        <f t="shared" si="24"/>
        <v>46932.000672716364</v>
      </c>
      <c r="E56" s="56">
        <f t="shared" si="24"/>
        <v>21459.876552792499</v>
      </c>
      <c r="F56" s="56">
        <f t="shared" si="24"/>
        <v>5590.2185768153822</v>
      </c>
      <c r="G56" s="56">
        <f t="shared" si="24"/>
        <v>23148.202678650036</v>
      </c>
      <c r="H56" s="56">
        <f t="shared" si="24"/>
        <v>10253.426887469484</v>
      </c>
      <c r="I56" s="56">
        <f t="shared" si="24"/>
        <v>4964.953658536585</v>
      </c>
      <c r="J56" s="57">
        <f t="shared" si="24"/>
        <v>17457.419935189759</v>
      </c>
      <c r="K56" s="50">
        <f t="shared" si="9"/>
        <v>149958.97214100577</v>
      </c>
      <c r="L56" s="14"/>
      <c r="Q56" s="10" t="s">
        <v>19</v>
      </c>
      <c r="R56" s="56">
        <f t="shared" ref="R56:Z56" si="25">B12-R42</f>
        <v>5778.0989519886325</v>
      </c>
      <c r="S56" s="56">
        <f t="shared" si="25"/>
        <v>14374.774226847036</v>
      </c>
      <c r="T56" s="56">
        <f t="shared" si="25"/>
        <v>46932.000672716364</v>
      </c>
      <c r="U56" s="56">
        <f t="shared" si="25"/>
        <v>21459.876552792499</v>
      </c>
      <c r="V56" s="56">
        <f t="shared" si="25"/>
        <v>5590.2185768153822</v>
      </c>
      <c r="W56" s="56">
        <f t="shared" si="25"/>
        <v>23148.202678650036</v>
      </c>
      <c r="X56" s="56">
        <f t="shared" si="25"/>
        <v>10253.426887469484</v>
      </c>
      <c r="Y56" s="56">
        <f t="shared" si="25"/>
        <v>4964.953658536585</v>
      </c>
      <c r="Z56" s="57">
        <f t="shared" si="25"/>
        <v>17457.419935189759</v>
      </c>
      <c r="AA56" s="50">
        <f t="shared" si="11"/>
        <v>149958.97214100577</v>
      </c>
      <c r="AB56" s="14"/>
    </row>
    <row r="57" spans="1:31" x14ac:dyDescent="0.3">
      <c r="A57" s="10" t="s">
        <v>20</v>
      </c>
      <c r="B57" s="56">
        <f t="shared" ref="B57:J57" si="26">B13-B43</f>
        <v>5971.6289800000004</v>
      </c>
      <c r="C57" s="56">
        <f t="shared" si="26"/>
        <v>15031.728000000001</v>
      </c>
      <c r="D57" s="56">
        <f t="shared" si="26"/>
        <v>50600.232176203797</v>
      </c>
      <c r="E57" s="56">
        <f t="shared" si="26"/>
        <v>23261.773208316346</v>
      </c>
      <c r="F57" s="56">
        <f t="shared" si="26"/>
        <v>6001.3633271355111</v>
      </c>
      <c r="G57" s="56">
        <f t="shared" si="26"/>
        <v>24193.155938004398</v>
      </c>
      <c r="H57" s="56">
        <f t="shared" si="26"/>
        <v>10364.17232788219</v>
      </c>
      <c r="I57" s="56">
        <f t="shared" si="26"/>
        <v>4964.953658536585</v>
      </c>
      <c r="J57" s="57">
        <f t="shared" si="26"/>
        <v>17672.531504435789</v>
      </c>
      <c r="K57" s="50">
        <f t="shared" si="9"/>
        <v>158061.53912051462</v>
      </c>
      <c r="L57" s="14"/>
      <c r="Q57" s="10" t="s">
        <v>20</v>
      </c>
      <c r="R57" s="56">
        <f t="shared" ref="R57:Z57" si="27">B13-R43</f>
        <v>5971.6289800000004</v>
      </c>
      <c r="S57" s="56">
        <f t="shared" si="27"/>
        <v>15031.728000000001</v>
      </c>
      <c r="T57" s="56">
        <f t="shared" si="27"/>
        <v>50600.232176203797</v>
      </c>
      <c r="U57" s="56">
        <f t="shared" si="27"/>
        <v>23261.773208316346</v>
      </c>
      <c r="V57" s="56">
        <f t="shared" si="27"/>
        <v>6001.3633271355111</v>
      </c>
      <c r="W57" s="56">
        <f t="shared" si="27"/>
        <v>24193.155938004398</v>
      </c>
      <c r="X57" s="56">
        <f t="shared" si="27"/>
        <v>10364.17232788219</v>
      </c>
      <c r="Y57" s="56">
        <f t="shared" si="27"/>
        <v>4964.953658536585</v>
      </c>
      <c r="Z57" s="57">
        <f t="shared" si="27"/>
        <v>17672.531504435789</v>
      </c>
      <c r="AA57" s="50">
        <f t="shared" si="11"/>
        <v>158061.53912051462</v>
      </c>
      <c r="AB57" s="14"/>
    </row>
    <row r="58" spans="1:31" x14ac:dyDescent="0.3">
      <c r="A58" s="10" t="s">
        <v>21</v>
      </c>
      <c r="B58" s="56">
        <f t="shared" ref="B58:J58" si="28">B14-B44</f>
        <v>5923.7278909772858</v>
      </c>
      <c r="C58" s="56">
        <f t="shared" si="28"/>
        <v>14865.255020068382</v>
      </c>
      <c r="D58" s="56">
        <f t="shared" si="28"/>
        <v>50600.232176203797</v>
      </c>
      <c r="E58" s="56">
        <f t="shared" si="28"/>
        <v>23261.773208316346</v>
      </c>
      <c r="F58" s="56">
        <f t="shared" si="28"/>
        <v>6001.3633271355111</v>
      </c>
      <c r="G58" s="56">
        <f t="shared" si="28"/>
        <v>24193.155938004398</v>
      </c>
      <c r="H58" s="56">
        <f t="shared" si="28"/>
        <v>10364.17232788219</v>
      </c>
      <c r="I58" s="56">
        <f t="shared" si="28"/>
        <v>4964.953658536585</v>
      </c>
      <c r="J58" s="57">
        <f t="shared" si="28"/>
        <v>17668.150236443722</v>
      </c>
      <c r="K58" s="50">
        <f t="shared" si="9"/>
        <v>157842.78378356821</v>
      </c>
      <c r="L58" s="14"/>
      <c r="Q58" s="10" t="s">
        <v>21</v>
      </c>
      <c r="R58" s="56">
        <f t="shared" ref="R58:Z58" si="29">B14-R44</f>
        <v>5923.7278909772858</v>
      </c>
      <c r="S58" s="56">
        <f t="shared" si="29"/>
        <v>14865.255020068382</v>
      </c>
      <c r="T58" s="56">
        <f t="shared" si="29"/>
        <v>50600.232176203797</v>
      </c>
      <c r="U58" s="56">
        <f t="shared" si="29"/>
        <v>23261.773208316346</v>
      </c>
      <c r="V58" s="56">
        <f t="shared" si="29"/>
        <v>6001.3633271355111</v>
      </c>
      <c r="W58" s="56">
        <f t="shared" si="29"/>
        <v>24193.155938004398</v>
      </c>
      <c r="X58" s="56">
        <f t="shared" si="29"/>
        <v>10364.17232788219</v>
      </c>
      <c r="Y58" s="56">
        <f t="shared" si="29"/>
        <v>4964.953658536585</v>
      </c>
      <c r="Z58" s="57">
        <f t="shared" si="29"/>
        <v>17668.150236443722</v>
      </c>
      <c r="AA58" s="50">
        <f t="shared" si="11"/>
        <v>157842.78378356821</v>
      </c>
      <c r="AB58" s="14"/>
    </row>
    <row r="59" spans="1:31" x14ac:dyDescent="0.3">
      <c r="A59" s="10" t="s">
        <v>22</v>
      </c>
      <c r="B59" s="56">
        <f t="shared" ref="B59:J59" si="30">B15-B45</f>
        <v>5454.706423837798</v>
      </c>
      <c r="C59" s="56">
        <f t="shared" si="30"/>
        <v>13818.374602646056</v>
      </c>
      <c r="D59" s="56">
        <f t="shared" si="30"/>
        <v>46286.138207784614</v>
      </c>
      <c r="E59" s="56">
        <f t="shared" si="30"/>
        <v>21195.191168365269</v>
      </c>
      <c r="F59" s="56">
        <f t="shared" si="30"/>
        <v>5467.4888006004185</v>
      </c>
      <c r="G59" s="56">
        <f t="shared" si="30"/>
        <v>21187.671325385178</v>
      </c>
      <c r="H59" s="56">
        <f t="shared" si="30"/>
        <v>9109.5977229506989</v>
      </c>
      <c r="I59" s="56">
        <f t="shared" si="30"/>
        <v>4351.1845528455278</v>
      </c>
      <c r="J59" s="57">
        <f t="shared" si="30"/>
        <v>14952.870635625786</v>
      </c>
      <c r="K59" s="50">
        <f t="shared" si="9"/>
        <v>141823.22344004136</v>
      </c>
      <c r="L59" s="14"/>
      <c r="Q59" s="10" t="s">
        <v>22</v>
      </c>
      <c r="R59" s="56">
        <f t="shared" ref="R59:Z59" si="31">B15-R45</f>
        <v>5454.706423837798</v>
      </c>
      <c r="S59" s="56">
        <f t="shared" si="31"/>
        <v>13818.374602646056</v>
      </c>
      <c r="T59" s="56">
        <f t="shared" si="31"/>
        <v>46286.138207784614</v>
      </c>
      <c r="U59" s="56">
        <f t="shared" si="31"/>
        <v>21195.191168365269</v>
      </c>
      <c r="V59" s="56">
        <f t="shared" si="31"/>
        <v>5467.4888006004185</v>
      </c>
      <c r="W59" s="56">
        <f t="shared" si="31"/>
        <v>21187.671325385178</v>
      </c>
      <c r="X59" s="56">
        <f t="shared" si="31"/>
        <v>9109.5977229506989</v>
      </c>
      <c r="Y59" s="56">
        <f t="shared" si="31"/>
        <v>4351.1845528455278</v>
      </c>
      <c r="Z59" s="57">
        <f t="shared" si="31"/>
        <v>14952.870635625786</v>
      </c>
      <c r="AA59" s="50">
        <f>SUM($R59:$Z59)</f>
        <v>141823.22344004136</v>
      </c>
      <c r="AB59" s="14"/>
    </row>
    <row r="61" spans="1:31" x14ac:dyDescent="0.3">
      <c r="A61" s="18" t="s">
        <v>106</v>
      </c>
      <c r="B61" s="20">
        <f>$B$17-MIN($K$34:$K$45)</f>
        <v>170487.53422979303</v>
      </c>
      <c r="C61" s="19"/>
      <c r="D61" s="19"/>
      <c r="E61" s="19"/>
      <c r="F61" s="19"/>
      <c r="G61" s="19"/>
      <c r="H61" s="19"/>
      <c r="I61" s="19"/>
      <c r="J61" s="19"/>
      <c r="L61" s="14"/>
      <c r="M61" s="14"/>
      <c r="O61" s="16"/>
      <c r="Q61" s="18" t="s">
        <v>106</v>
      </c>
      <c r="R61" s="20">
        <f>$B$17-MIN($AA$34:$AA$45)</f>
        <v>170487.53422979303</v>
      </c>
      <c r="S61" s="19"/>
      <c r="T61" s="19"/>
      <c r="U61" s="19"/>
      <c r="V61" s="19"/>
      <c r="W61" s="19"/>
      <c r="X61" s="19"/>
      <c r="Y61" s="19"/>
      <c r="Z61" s="19"/>
      <c r="AB61" s="14"/>
      <c r="AC61" s="14"/>
      <c r="AE61" s="16"/>
    </row>
    <row r="63" spans="1:31" x14ac:dyDescent="0.3">
      <c r="A63" s="1" t="s">
        <v>107</v>
      </c>
      <c r="B63" s="21" t="s">
        <v>49</v>
      </c>
      <c r="Q63" s="1" t="s">
        <v>107</v>
      </c>
      <c r="R63" s="21" t="s">
        <v>36</v>
      </c>
    </row>
    <row r="64" spans="1:31" x14ac:dyDescent="0.3">
      <c r="A64" s="10" t="s">
        <v>11</v>
      </c>
      <c r="B64" s="61">
        <f>$B$61-K48</f>
        <v>48078.616666149625</v>
      </c>
      <c r="C64" s="14"/>
      <c r="L64" s="14"/>
      <c r="M64" s="14"/>
      <c r="O64" s="16"/>
      <c r="Q64" s="10" t="s">
        <v>11</v>
      </c>
      <c r="R64" s="61">
        <f>$R$61-AA48</f>
        <v>48078.616666149625</v>
      </c>
      <c r="S64" s="14"/>
      <c r="AB64" s="14"/>
      <c r="AC64" s="14"/>
      <c r="AE64" s="16"/>
    </row>
    <row r="65" spans="1:31" x14ac:dyDescent="0.3">
      <c r="A65" s="10" t="s">
        <v>12</v>
      </c>
      <c r="B65" s="56">
        <f t="shared" ref="B65:B69" si="32">$B$61-K49</f>
        <v>50585.170418299444</v>
      </c>
      <c r="L65" s="14"/>
      <c r="M65" s="14"/>
      <c r="O65" s="16"/>
      <c r="Q65" s="10" t="s">
        <v>12</v>
      </c>
      <c r="R65" s="61">
        <f>$R$61-AA49</f>
        <v>50585.170418299444</v>
      </c>
      <c r="AB65" s="14"/>
      <c r="AC65" s="14"/>
      <c r="AE65" s="16"/>
    </row>
    <row r="66" spans="1:31" x14ac:dyDescent="0.3">
      <c r="A66" s="10" t="s">
        <v>13</v>
      </c>
      <c r="B66" s="56">
        <f t="shared" si="32"/>
        <v>37944.996524006187</v>
      </c>
      <c r="L66" s="14"/>
      <c r="M66" s="14"/>
      <c r="O66" s="16"/>
      <c r="Q66" s="10" t="s">
        <v>13</v>
      </c>
      <c r="R66" s="61">
        <f>$R$61-AA50</f>
        <v>37944.996524006187</v>
      </c>
      <c r="AB66" s="14"/>
      <c r="AC66" s="14"/>
      <c r="AE66" s="16"/>
    </row>
    <row r="67" spans="1:31" x14ac:dyDescent="0.3">
      <c r="A67" s="10" t="s">
        <v>14</v>
      </c>
      <c r="B67" s="56">
        <f t="shared" si="32"/>
        <v>2713.3722537459398</v>
      </c>
      <c r="L67" s="14"/>
      <c r="M67" s="14"/>
      <c r="O67" s="16"/>
      <c r="Q67" s="10" t="s">
        <v>14</v>
      </c>
      <c r="R67" s="61">
        <f>$R$61-AA51</f>
        <v>2713.3722537459398</v>
      </c>
      <c r="AB67" s="14"/>
      <c r="AC67" s="14"/>
      <c r="AE67" s="16"/>
    </row>
    <row r="68" spans="1:31" x14ac:dyDescent="0.3">
      <c r="A68" s="10" t="s">
        <v>15</v>
      </c>
      <c r="B68" s="56">
        <f t="shared" si="32"/>
        <v>2279.5793037930562</v>
      </c>
      <c r="L68" s="14"/>
      <c r="M68" s="14"/>
      <c r="O68" s="16"/>
      <c r="Q68" s="10" t="s">
        <v>15</v>
      </c>
      <c r="R68" s="61">
        <f t="shared" ref="R68:R74" si="33">$R$61-AA52</f>
        <v>2279.5793037930562</v>
      </c>
      <c r="AB68" s="14"/>
      <c r="AC68" s="14"/>
      <c r="AE68" s="16"/>
    </row>
    <row r="69" spans="1:31" x14ac:dyDescent="0.3">
      <c r="A69" s="10" t="s">
        <v>16</v>
      </c>
      <c r="B69" s="56">
        <f t="shared" si="32"/>
        <v>23450.25385755641</v>
      </c>
      <c r="L69" s="14"/>
      <c r="M69" s="14"/>
      <c r="O69" s="16"/>
      <c r="Q69" s="10" t="s">
        <v>16</v>
      </c>
      <c r="R69" s="61">
        <f t="shared" si="33"/>
        <v>23450.25385755641</v>
      </c>
      <c r="AB69" s="14"/>
      <c r="AC69" s="14"/>
      <c r="AE69" s="16"/>
    </row>
    <row r="70" spans="1:31" x14ac:dyDescent="0.3">
      <c r="A70" s="10" t="s">
        <v>17</v>
      </c>
      <c r="B70" s="56">
        <f t="shared" ref="B70:B74" si="34">$B$61-K54</f>
        <v>45617.486322101089</v>
      </c>
      <c r="L70" s="14"/>
      <c r="M70" s="14"/>
      <c r="O70" s="16"/>
      <c r="Q70" s="10" t="s">
        <v>17</v>
      </c>
      <c r="R70" s="61">
        <f t="shared" si="33"/>
        <v>45617.486322101089</v>
      </c>
      <c r="AB70" s="14"/>
      <c r="AC70" s="14"/>
      <c r="AE70" s="16"/>
    </row>
    <row r="71" spans="1:31" x14ac:dyDescent="0.3">
      <c r="A71" s="10" t="s">
        <v>18</v>
      </c>
      <c r="B71" s="56">
        <f t="shared" si="34"/>
        <v>38993.221256912948</v>
      </c>
      <c r="L71" s="14"/>
      <c r="M71" s="14"/>
      <c r="O71" s="16"/>
      <c r="Q71" s="10" t="s">
        <v>18</v>
      </c>
      <c r="R71" s="61">
        <f t="shared" si="33"/>
        <v>38993.221256912948</v>
      </c>
      <c r="AB71" s="14"/>
      <c r="AC71" s="14"/>
      <c r="AE71" s="16"/>
    </row>
    <row r="72" spans="1:31" x14ac:dyDescent="0.3">
      <c r="A72" s="10" t="s">
        <v>19</v>
      </c>
      <c r="B72" s="56">
        <f>$B$61-K56</f>
        <v>20528.562088787265</v>
      </c>
      <c r="L72" s="14"/>
      <c r="M72" s="14"/>
      <c r="O72" s="16"/>
      <c r="Q72" s="10" t="s">
        <v>19</v>
      </c>
      <c r="R72" s="61">
        <f>$R$61-AA56</f>
        <v>20528.562088787265</v>
      </c>
      <c r="AB72" s="14"/>
      <c r="AC72" s="14"/>
      <c r="AE72" s="16"/>
    </row>
    <row r="73" spans="1:31" x14ac:dyDescent="0.3">
      <c r="A73" s="10" t="s">
        <v>20</v>
      </c>
      <c r="B73" s="56">
        <f t="shared" si="34"/>
        <v>12425.995109278418</v>
      </c>
      <c r="L73" s="14"/>
      <c r="M73" s="14"/>
      <c r="O73" s="16"/>
      <c r="Q73" s="10" t="s">
        <v>20</v>
      </c>
      <c r="R73" s="61">
        <f t="shared" si="33"/>
        <v>12425.995109278418</v>
      </c>
      <c r="AB73" s="14"/>
      <c r="AC73" s="14"/>
      <c r="AE73" s="16"/>
    </row>
    <row r="74" spans="1:31" x14ac:dyDescent="0.3">
      <c r="A74" s="10" t="s">
        <v>21</v>
      </c>
      <c r="B74" s="56">
        <f t="shared" si="34"/>
        <v>12644.750446224818</v>
      </c>
      <c r="L74" s="14"/>
      <c r="M74" s="14"/>
      <c r="O74" s="16"/>
      <c r="Q74" s="10" t="s">
        <v>21</v>
      </c>
      <c r="R74" s="61">
        <f t="shared" si="33"/>
        <v>12644.750446224818</v>
      </c>
      <c r="AB74" s="14"/>
      <c r="AC74" s="14"/>
      <c r="AE74" s="16"/>
    </row>
    <row r="75" spans="1:31" x14ac:dyDescent="0.3">
      <c r="A75" s="10" t="s">
        <v>22</v>
      </c>
      <c r="B75" s="56">
        <f>$B$61-K59</f>
        <v>28664.310789751675</v>
      </c>
      <c r="L75" s="14"/>
      <c r="M75" s="14"/>
      <c r="O75" s="16"/>
      <c r="Q75" s="10" t="s">
        <v>22</v>
      </c>
      <c r="R75" s="61">
        <f>$R$61-AA59</f>
        <v>28664.310789751675</v>
      </c>
      <c r="AB75" s="14"/>
      <c r="AC75" s="14"/>
      <c r="AE75" s="16"/>
    </row>
    <row r="76" spans="1:31" x14ac:dyDescent="0.3">
      <c r="A76" s="13" t="s">
        <v>37</v>
      </c>
      <c r="B76" s="15">
        <f>SUM($B$64:$B$75)/$B$61</f>
        <v>1.9000000000000006</v>
      </c>
      <c r="Q76" s="13" t="s">
        <v>37</v>
      </c>
      <c r="R76" s="15">
        <f>SUM($R$64:$R$75)/$R$61</f>
        <v>1.9000000000000006</v>
      </c>
    </row>
    <row r="78" spans="1:31" x14ac:dyDescent="0.3">
      <c r="A78" s="1" t="s">
        <v>108</v>
      </c>
      <c r="B78" s="60">
        <f>(SUM($B$64:$B$75)-$D$79*$B$61)/(12-$D$79)</f>
        <v>1.1526269487815329E-11</v>
      </c>
      <c r="D78" s="1" t="s">
        <v>39</v>
      </c>
      <c r="Q78" s="1" t="s">
        <v>108</v>
      </c>
      <c r="R78" s="60">
        <f>(SUM($R$64:$R$75)-$T$79*$R$61)/(12-$T$79)</f>
        <v>1.1526269487815329E-11</v>
      </c>
      <c r="T78" s="1" t="s">
        <v>39</v>
      </c>
    </row>
    <row r="79" spans="1:31" x14ac:dyDescent="0.3">
      <c r="A79" s="1" t="s">
        <v>38</v>
      </c>
      <c r="D79" s="59">
        <v>1.9</v>
      </c>
      <c r="Q79" s="1" t="s">
        <v>38</v>
      </c>
      <c r="T79" s="59">
        <f>D79</f>
        <v>1.9</v>
      </c>
    </row>
    <row r="80" spans="1:31" ht="15.6" thickBot="1" x14ac:dyDescent="0.35"/>
    <row r="81" spans="1:22" ht="15.6" thickBot="1" x14ac:dyDescent="0.35">
      <c r="A81" s="1" t="s">
        <v>109</v>
      </c>
      <c r="B81" s="46">
        <f>(MIN($K$34:$K$45)+$B$78)*1000</f>
        <v>1.1526269487815328E-8</v>
      </c>
      <c r="F81" s="14"/>
      <c r="Q81" s="1" t="s">
        <v>109</v>
      </c>
      <c r="R81" s="63">
        <f>(MIN($AA$34:$AA$45)+$R$78)*1000</f>
        <v>1.1526269487815328E-8</v>
      </c>
      <c r="V81" s="14"/>
    </row>
    <row r="82" spans="1:22" ht="15.6" thickBot="1" x14ac:dyDescent="0.35"/>
    <row r="83" spans="1:22" ht="15.6" thickBot="1" x14ac:dyDescent="0.35">
      <c r="A83" s="1" t="s">
        <v>110</v>
      </c>
      <c r="B83" s="58" t="e">
        <f>B81/'入力(太陽光)'!E15</f>
        <v>#DIV/0!</v>
      </c>
      <c r="Q83" s="1" t="s">
        <v>110</v>
      </c>
      <c r="R83" s="23" t="e">
        <f>R81/'入力(太陽光)'!U15</f>
        <v>#DIV/0!</v>
      </c>
      <c r="S83" s="1" t="s">
        <v>78</v>
      </c>
    </row>
  </sheetData>
  <phoneticPr fontId="2"/>
  <hyperlinks>
    <hyperlink ref="A3" r:id="rId1" xr:uid="{57E0426C-ED11-4E5A-B496-06064C2ACC5B}"/>
    <hyperlink ref="A17" r:id="rId2" xr:uid="{C65DD652-89ED-47B1-B50B-6E16B4B87B66}"/>
    <hyperlink ref="A19" r:id="rId3" xr:uid="{E1FF80B5-FEF7-4152-A6AD-9ACA3E7839E7}"/>
  </hyperlinks>
  <pageMargins left="0.7" right="0.7" top="0.75" bottom="0.75" header="0.3" footer="0.3"/>
  <pageSetup paperSize="9" orientation="portrait" r:id="rId4"/>
  <drawing r:id="rId5"/>
  <legacyDrawing r:id="rId6"/>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83"/>
  <sheetViews>
    <sheetView zoomScale="70" zoomScaleNormal="70" workbookViewId="0">
      <selection activeCell="E10" sqref="E10:P10"/>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105</v>
      </c>
    </row>
    <row r="4" spans="1:13" x14ac:dyDescent="0.3">
      <c r="A4" s="10" t="s">
        <v>11</v>
      </c>
      <c r="B4" s="65">
        <f>'計算用(太陽光)'!B4</f>
        <v>4720.7847131329991</v>
      </c>
      <c r="C4" s="65">
        <f>'計算用(太陽光)'!C4</f>
        <v>11752.545475843615</v>
      </c>
      <c r="D4" s="65">
        <f>'計算用(太陽光)'!D4</f>
        <v>40486.953030380457</v>
      </c>
      <c r="E4" s="65">
        <f>'計算用(太陽光)'!E4</f>
        <v>18619.598773746435</v>
      </c>
      <c r="F4" s="65">
        <f>'計算用(太陽光)'!F4</f>
        <v>4749.5196097428807</v>
      </c>
      <c r="G4" s="65">
        <f>'計算用(太陽光)'!G4</f>
        <v>18241.898327586205</v>
      </c>
      <c r="H4" s="65">
        <f>'計算用(太陽光)'!H4</f>
        <v>7561.6946184814369</v>
      </c>
      <c r="I4" s="65">
        <f>'計算用(太陽光)'!I4</f>
        <v>3770.2959349593493</v>
      </c>
      <c r="J4" s="65">
        <f>'計算用(太陽光)'!J4</f>
        <v>12505.627079770011</v>
      </c>
    </row>
    <row r="5" spans="1:13" x14ac:dyDescent="0.3">
      <c r="A5" s="10" t="s">
        <v>12</v>
      </c>
      <c r="B5" s="65">
        <f>'計算用(太陽光)'!B5</f>
        <v>4275.5934360098354</v>
      </c>
      <c r="C5" s="65">
        <f>'計算用(太陽光)'!C5</f>
        <v>10951.464089192807</v>
      </c>
      <c r="D5" s="65">
        <f>'計算用(太陽光)'!D5</f>
        <v>38919.126935101056</v>
      </c>
      <c r="E5" s="65">
        <f>'計算用(太陽光)'!E5</f>
        <v>19016.626850387282</v>
      </c>
      <c r="F5" s="65">
        <f>'計算用(太陽光)'!F5</f>
        <v>4338.3748594227518</v>
      </c>
      <c r="G5" s="65">
        <f>'計算用(太陽光)'!G5</f>
        <v>18480.744786867202</v>
      </c>
      <c r="H5" s="65">
        <f>'計算用(太陽光)'!H5</f>
        <v>7472.3282155134548</v>
      </c>
      <c r="I5" s="65">
        <f>'計算用(太陽光)'!I5</f>
        <v>3748.3756097560972</v>
      </c>
      <c r="J5" s="65">
        <f>'計算用(太陽光)'!J5</f>
        <v>12699.729029243092</v>
      </c>
    </row>
    <row r="6" spans="1:13" x14ac:dyDescent="0.3">
      <c r="A6" s="10" t="s">
        <v>13</v>
      </c>
      <c r="B6" s="65">
        <f>'計算用(太陽光)'!B6</f>
        <v>4262.7155050414185</v>
      </c>
      <c r="C6" s="65">
        <f>'計算用(太陽光)'!C6</f>
        <v>11786.063525494279</v>
      </c>
      <c r="D6" s="65">
        <f>'計算用(太陽光)'!D6</f>
        <v>43221.022811310155</v>
      </c>
      <c r="E6" s="65">
        <f>'計算用(太陽光)'!E6</f>
        <v>20533.477707297188</v>
      </c>
      <c r="F6" s="65">
        <f>'計算用(太陽光)'!F6</f>
        <v>4872.2493859578444</v>
      </c>
      <c r="G6" s="65">
        <f>'計算用(太陽光)'!G6</f>
        <v>20948.824866104183</v>
      </c>
      <c r="H6" s="65">
        <f>'計算用(太陽光)'!H6</f>
        <v>8201.5459050379213</v>
      </c>
      <c r="I6" s="65">
        <f>'計算用(太陽光)'!I6</f>
        <v>4274.4634146341468</v>
      </c>
      <c r="J6" s="65">
        <f>'計算用(太陽光)'!J6</f>
        <v>14442.174584909721</v>
      </c>
    </row>
    <row r="7" spans="1:13" x14ac:dyDescent="0.3">
      <c r="A7" s="10" t="s">
        <v>14</v>
      </c>
      <c r="B7" s="65">
        <f>'計算用(太陽光)'!B7</f>
        <v>4841.6341000000002</v>
      </c>
      <c r="C7" s="65">
        <f>'計算用(太陽光)'!C7</f>
        <v>13973.35064720497</v>
      </c>
      <c r="D7" s="65">
        <f>'計算用(太陽光)'!D7</f>
        <v>56496.15352835221</v>
      </c>
      <c r="E7" s="65">
        <f>'計算用(太陽光)'!E7</f>
        <v>24972.047999999999</v>
      </c>
      <c r="F7" s="65">
        <f>'計算用(太陽光)'!F7</f>
        <v>6038.1822599999996</v>
      </c>
      <c r="G7" s="65">
        <f>'計算用(太陽光)'!G7</f>
        <v>27128.976999999999</v>
      </c>
      <c r="H7" s="65">
        <f>'計算用(太陽光)'!H7</f>
        <v>10434.08482</v>
      </c>
      <c r="I7" s="65">
        <f>'計算用(太陽光)'!I7</f>
        <v>5392.4</v>
      </c>
      <c r="J7" s="65">
        <f>'計算用(太陽光)'!J7</f>
        <v>18497.331620489924</v>
      </c>
    </row>
    <row r="8" spans="1:13" x14ac:dyDescent="0.3">
      <c r="A8" s="10" t="s">
        <v>15</v>
      </c>
      <c r="B8" s="65">
        <f>'計算用(太陽光)'!B8</f>
        <v>4973.5148800000006</v>
      </c>
      <c r="C8" s="65">
        <f>'計算用(太陽光)'!C8</f>
        <v>14282.736000000001</v>
      </c>
      <c r="D8" s="65">
        <f>'計算用(太陽光)'!D8</f>
        <v>56490.850010000002</v>
      </c>
      <c r="E8" s="65">
        <f>'計算用(太陽光)'!E8</f>
        <v>24972.047999999999</v>
      </c>
      <c r="F8" s="65">
        <f>'計算用(太陽光)'!F8</f>
        <v>6038.1822599999996</v>
      </c>
      <c r="G8" s="65">
        <f>'計算用(太陽光)'!G8</f>
        <v>27128.976999999999</v>
      </c>
      <c r="H8" s="65">
        <f>'計算用(太陽光)'!H8</f>
        <v>10434.08482</v>
      </c>
      <c r="I8" s="65">
        <f>'計算用(太陽光)'!I8</f>
        <v>5392.4</v>
      </c>
      <c r="J8" s="65">
        <f>'計算用(太陽光)'!J8</f>
        <v>18495.161956</v>
      </c>
    </row>
    <row r="9" spans="1:13" x14ac:dyDescent="0.3">
      <c r="A9" s="10" t="s">
        <v>16</v>
      </c>
      <c r="B9" s="65">
        <f>'計算用(太陽光)'!B9</f>
        <v>4649.5782099999997</v>
      </c>
      <c r="C9" s="65">
        <f>'計算用(太陽光)'!C9</f>
        <v>12857.789124223604</v>
      </c>
      <c r="D9" s="65">
        <f>'計算用(太陽光)'!D9</f>
        <v>47868.920224817244</v>
      </c>
      <c r="E9" s="65">
        <f>'計算用(太陽光)'!E9</f>
        <v>23577.359628210354</v>
      </c>
      <c r="F9" s="65">
        <f>'計算用(太陽光)'!F9</f>
        <v>5350.8955131962039</v>
      </c>
      <c r="G9" s="65">
        <f>'計算用(太陽光)'!G9</f>
        <v>22730.221374908288</v>
      </c>
      <c r="H9" s="65">
        <f>'計算用(太陽光)'!H9</f>
        <v>9323.6920647549505</v>
      </c>
      <c r="I9" s="65">
        <f>'計算用(太陽光)'!I9</f>
        <v>4734.7902439024392</v>
      </c>
      <c r="J9" s="65">
        <f>'計算用(太陽光)'!J9</f>
        <v>15944.033988223518</v>
      </c>
    </row>
    <row r="10" spans="1:13" x14ac:dyDescent="0.3">
      <c r="A10" s="10" t="s">
        <v>17</v>
      </c>
      <c r="B10" s="65">
        <f>'計算用(太陽光)'!B10</f>
        <v>4756.409643662455</v>
      </c>
      <c r="C10" s="65">
        <f>'計算用(太陽光)'!C10</f>
        <v>11713.441084584512</v>
      </c>
      <c r="D10" s="65">
        <f>'計算用(太陽光)'!D10</f>
        <v>39838.86308774077</v>
      </c>
      <c r="E10" s="65">
        <f>'計算用(太陽光)'!E10</f>
        <v>19932.845488789237</v>
      </c>
      <c r="F10" s="65">
        <f>'計算用(太陽光)'!F10</f>
        <v>4522.4695237451979</v>
      </c>
      <c r="G10" s="65">
        <f>'計算用(太陽光)'!G10</f>
        <v>18809.158668378575</v>
      </c>
      <c r="H10" s="65">
        <f>'計算用(太陽光)'!H10</f>
        <v>7806.3883408937745</v>
      </c>
      <c r="I10" s="65">
        <f>'計算用(太陽光)'!I10</f>
        <v>3901.8178861788615</v>
      </c>
      <c r="J10" s="65">
        <f>'計算用(太陽光)'!J10</f>
        <v>13588.654183718558</v>
      </c>
    </row>
    <row r="11" spans="1:13" x14ac:dyDescent="0.3">
      <c r="A11" s="10" t="s">
        <v>18</v>
      </c>
      <c r="B11" s="65">
        <f>'計算用(太陽光)'!B11</f>
        <v>5453.6232333825119</v>
      </c>
      <c r="C11" s="65">
        <f>'計算用(太陽光)'!C11</f>
        <v>12961.429799910809</v>
      </c>
      <c r="D11" s="65">
        <f>'計算用(太陽光)'!D11</f>
        <v>42851.367582161329</v>
      </c>
      <c r="E11" s="65">
        <f>'計算用(太陽光)'!E11</f>
        <v>19698.700725642069</v>
      </c>
      <c r="F11" s="65">
        <f>'計算用(太陽光)'!F11</f>
        <v>4952.0237404975715</v>
      </c>
      <c r="G11" s="65">
        <f>'計算用(太陽光)'!G11</f>
        <v>19256.995779530447</v>
      </c>
      <c r="H11" s="65">
        <f>'計算用(太陽光)'!H11</f>
        <v>8442.3893742611617</v>
      </c>
      <c r="I11" s="65">
        <f>'計算用(太陽光)'!I11</f>
        <v>4000.459349593496</v>
      </c>
      <c r="J11" s="65">
        <f>'計算用(太陽光)'!J11</f>
        <v>13877.323387900697</v>
      </c>
    </row>
    <row r="12" spans="1:13" x14ac:dyDescent="0.3">
      <c r="A12" s="10" t="s">
        <v>19</v>
      </c>
      <c r="B12" s="65">
        <f>'計算用(太陽光)'!B12</f>
        <v>5778.0989519886325</v>
      </c>
      <c r="C12" s="65">
        <f>'計算用(太陽光)'!C12</f>
        <v>14374.774226847036</v>
      </c>
      <c r="D12" s="65">
        <f>'計算用(太陽光)'!D12</f>
        <v>46932.000672716364</v>
      </c>
      <c r="E12" s="65">
        <f>'計算用(太陽光)'!E12</f>
        <v>21459.876552792499</v>
      </c>
      <c r="F12" s="65">
        <f>'計算用(太陽光)'!F12</f>
        <v>5590.2185768153822</v>
      </c>
      <c r="G12" s="65">
        <f>'計算用(太陽光)'!G12</f>
        <v>23148.202678650036</v>
      </c>
      <c r="H12" s="65">
        <f>'計算用(太陽光)'!H12</f>
        <v>10253.426887469484</v>
      </c>
      <c r="I12" s="65">
        <f>'計算用(太陽光)'!I12</f>
        <v>4964.953658536585</v>
      </c>
      <c r="J12" s="65">
        <f>'計算用(太陽光)'!J12</f>
        <v>17457.419935189759</v>
      </c>
    </row>
    <row r="13" spans="1:13" x14ac:dyDescent="0.3">
      <c r="A13" s="10" t="s">
        <v>20</v>
      </c>
      <c r="B13" s="65">
        <f>'計算用(太陽光)'!B13</f>
        <v>5971.6289800000004</v>
      </c>
      <c r="C13" s="65">
        <f>'計算用(太陽光)'!C13</f>
        <v>15031.728000000001</v>
      </c>
      <c r="D13" s="65">
        <f>'計算用(太陽光)'!D13</f>
        <v>50600.232176203797</v>
      </c>
      <c r="E13" s="65">
        <f>'計算用(太陽光)'!E13</f>
        <v>23261.773208316346</v>
      </c>
      <c r="F13" s="65">
        <f>'計算用(太陽光)'!F13</f>
        <v>6001.3633271355111</v>
      </c>
      <c r="G13" s="65">
        <f>'計算用(太陽光)'!G13</f>
        <v>24193.155938004398</v>
      </c>
      <c r="H13" s="65">
        <f>'計算用(太陽光)'!H13</f>
        <v>10364.17232788219</v>
      </c>
      <c r="I13" s="65">
        <f>'計算用(太陽光)'!I13</f>
        <v>4964.953658536585</v>
      </c>
      <c r="J13" s="65">
        <f>'計算用(太陽光)'!J13</f>
        <v>17672.531504435789</v>
      </c>
    </row>
    <row r="14" spans="1:13" x14ac:dyDescent="0.3">
      <c r="A14" s="10" t="s">
        <v>21</v>
      </c>
      <c r="B14" s="65">
        <f>'計算用(太陽光)'!B14</f>
        <v>5923.7278909772858</v>
      </c>
      <c r="C14" s="65">
        <f>'計算用(太陽光)'!C14</f>
        <v>14865.255020068382</v>
      </c>
      <c r="D14" s="65">
        <f>'計算用(太陽光)'!D14</f>
        <v>50600.232176203797</v>
      </c>
      <c r="E14" s="65">
        <f>'計算用(太陽光)'!E14</f>
        <v>23261.773208316346</v>
      </c>
      <c r="F14" s="65">
        <f>'計算用(太陽光)'!F14</f>
        <v>6001.3633271355111</v>
      </c>
      <c r="G14" s="65">
        <f>'計算用(太陽光)'!G14</f>
        <v>24193.155938004398</v>
      </c>
      <c r="H14" s="65">
        <f>'計算用(太陽光)'!H14</f>
        <v>10364.17232788219</v>
      </c>
      <c r="I14" s="65">
        <f>'計算用(太陽光)'!I14</f>
        <v>4964.953658536585</v>
      </c>
      <c r="J14" s="65">
        <f>'計算用(太陽光)'!J14</f>
        <v>17668.150236443722</v>
      </c>
    </row>
    <row r="15" spans="1:13" x14ac:dyDescent="0.3">
      <c r="A15" s="10" t="s">
        <v>22</v>
      </c>
      <c r="B15" s="65">
        <f>'計算用(太陽光)'!B15</f>
        <v>5454.706423837798</v>
      </c>
      <c r="C15" s="65">
        <f>'計算用(太陽光)'!C15</f>
        <v>13818.374602646056</v>
      </c>
      <c r="D15" s="65">
        <f>'計算用(太陽光)'!D15</f>
        <v>46286.138207784614</v>
      </c>
      <c r="E15" s="65">
        <f>'計算用(太陽光)'!E15</f>
        <v>21195.191168365269</v>
      </c>
      <c r="F15" s="65">
        <f>'計算用(太陽光)'!F15</f>
        <v>5467.4888006004185</v>
      </c>
      <c r="G15" s="65">
        <f>'計算用(太陽光)'!G15</f>
        <v>21187.671325385178</v>
      </c>
      <c r="H15" s="65">
        <f>'計算用(太陽光)'!H15</f>
        <v>9109.5977229506989</v>
      </c>
      <c r="I15" s="65">
        <f>'計算用(太陽光)'!I15</f>
        <v>4351.1845528455278</v>
      </c>
      <c r="J15" s="65">
        <f>'計算用(太陽光)'!J15</f>
        <v>14952.870635625786</v>
      </c>
    </row>
    <row r="16" spans="1:13" x14ac:dyDescent="0.3">
      <c r="B16" s="2"/>
      <c r="C16" s="2"/>
      <c r="D16" s="2"/>
      <c r="E16" s="2"/>
      <c r="F16" s="2"/>
      <c r="G16" s="2"/>
      <c r="H16" s="2"/>
      <c r="I16" s="2"/>
      <c r="J16" s="2"/>
      <c r="K16" s="2"/>
    </row>
    <row r="17" spans="1:30" x14ac:dyDescent="0.3">
      <c r="A17" s="1" t="s">
        <v>43</v>
      </c>
      <c r="B17" s="26">
        <f>'計算用(太陽光)'!B17</f>
        <v>170487.53422979303</v>
      </c>
      <c r="C17" s="2"/>
      <c r="D17" s="2"/>
      <c r="E17" s="2"/>
      <c r="F17" s="2"/>
      <c r="G17" s="2"/>
      <c r="H17" s="2"/>
      <c r="I17" s="2"/>
      <c r="J17" s="2"/>
      <c r="K17" s="2"/>
    </row>
    <row r="18" spans="1:30" x14ac:dyDescent="0.3">
      <c r="L18" s="12"/>
    </row>
    <row r="19" spans="1:30" x14ac:dyDescent="0.3">
      <c r="A19" s="127" t="s">
        <v>113</v>
      </c>
      <c r="B19" s="18" t="s">
        <v>45</v>
      </c>
      <c r="C19" s="10"/>
      <c r="D19" s="10"/>
      <c r="E19" s="10"/>
      <c r="F19" s="10"/>
      <c r="G19" s="10"/>
      <c r="H19" s="10"/>
      <c r="I19" s="10"/>
      <c r="J19" s="10"/>
      <c r="K19" s="10"/>
      <c r="N19" s="1" t="s">
        <v>65</v>
      </c>
    </row>
    <row r="20" spans="1:30" x14ac:dyDescent="0.3">
      <c r="A20" s="10" t="s">
        <v>11</v>
      </c>
      <c r="B20" s="51">
        <v>0.22837339876013255</v>
      </c>
      <c r="C20" s="51">
        <v>0.30481592820533615</v>
      </c>
      <c r="D20" s="51">
        <v>0.31508727554735477</v>
      </c>
      <c r="E20" s="51">
        <v>0.26444571819268659</v>
      </c>
      <c r="F20" s="51">
        <v>0.1799807435783517</v>
      </c>
      <c r="G20" s="51">
        <v>0.25809242363194712</v>
      </c>
      <c r="H20" s="51">
        <v>0.25279891178319502</v>
      </c>
      <c r="I20" s="51">
        <v>0.3425348928685682</v>
      </c>
      <c r="J20" s="51">
        <v>0.170294551798954</v>
      </c>
      <c r="N20" s="64" t="e">
        <f>HLOOKUP('入力(風力)'!$E$13,$B$2:$J$31,ROW()-1,0)</f>
        <v>#N/A</v>
      </c>
    </row>
    <row r="21" spans="1:30" x14ac:dyDescent="0.3">
      <c r="A21" s="10" t="s">
        <v>12</v>
      </c>
      <c r="B21" s="51">
        <v>0.15281758809408177</v>
      </c>
      <c r="C21" s="51">
        <v>0.17731974843573162</v>
      </c>
      <c r="D21" s="51">
        <v>9.3017476464225868E-2</v>
      </c>
      <c r="E21" s="51">
        <v>0.10834774100835941</v>
      </c>
      <c r="F21" s="51">
        <v>9.9357993032113623E-2</v>
      </c>
      <c r="G21" s="51">
        <v>0.14143120471176837</v>
      </c>
      <c r="H21" s="51">
        <v>0.11489119786400598</v>
      </c>
      <c r="I21" s="51">
        <v>0.19664561269609185</v>
      </c>
      <c r="J21" s="51">
        <v>8.0362508091830209E-2</v>
      </c>
      <c r="N21" s="64" t="e">
        <f>HLOOKUP('入力(風力)'!$E$13,$B$2:$J$31,ROW()-1,0)</f>
        <v>#N/A</v>
      </c>
    </row>
    <row r="22" spans="1:30" x14ac:dyDescent="0.3">
      <c r="A22" s="10" t="s">
        <v>13</v>
      </c>
      <c r="B22" s="51">
        <v>0.13561192137153719</v>
      </c>
      <c r="C22" s="51">
        <v>0.10494637428736404</v>
      </c>
      <c r="D22" s="51">
        <v>0.10822773777689282</v>
      </c>
      <c r="E22" s="51">
        <v>0.11488229250636151</v>
      </c>
      <c r="F22" s="51">
        <v>5.8977763594623006E-2</v>
      </c>
      <c r="G22" s="51">
        <v>0.16419609771597998</v>
      </c>
      <c r="H22" s="51">
        <v>0.10369149086883651</v>
      </c>
      <c r="I22" s="51">
        <v>0.18579570075441307</v>
      </c>
      <c r="J22" s="51">
        <v>0.13685734826414633</v>
      </c>
      <c r="N22" s="64" t="e">
        <f>HLOOKUP('入力(風力)'!$E$13,$B$2:$J$31,ROW()-1,0)</f>
        <v>#N/A</v>
      </c>
    </row>
    <row r="23" spans="1:30" x14ac:dyDescent="0.3">
      <c r="A23" s="10" t="s">
        <v>14</v>
      </c>
      <c r="B23" s="51">
        <v>0.13654878233848686</v>
      </c>
      <c r="C23" s="51">
        <v>0.10364559327298997</v>
      </c>
      <c r="D23" s="51">
        <v>0.13433781029205136</v>
      </c>
      <c r="E23" s="51">
        <v>0.13801875425583893</v>
      </c>
      <c r="F23" s="51">
        <v>9.1892828148604305E-2</v>
      </c>
      <c r="G23" s="51">
        <v>7.9986625622460256E-2</v>
      </c>
      <c r="H23" s="51">
        <v>8.5123767569512024E-2</v>
      </c>
      <c r="I23" s="51">
        <v>0.10678157451532434</v>
      </c>
      <c r="J23" s="51">
        <v>6.5116145316853266E-2</v>
      </c>
      <c r="N23" s="64" t="e">
        <f>HLOOKUP('入力(風力)'!$E$13,$B$2:$J$31,ROW()-1,0)</f>
        <v>#N/A</v>
      </c>
    </row>
    <row r="24" spans="1:30" x14ac:dyDescent="0.3">
      <c r="A24" s="10" t="s">
        <v>15</v>
      </c>
      <c r="B24" s="51">
        <v>0.10758132819017985</v>
      </c>
      <c r="C24" s="51">
        <v>0.1089874929614625</v>
      </c>
      <c r="D24" s="51">
        <v>5.1208385354433575E-2</v>
      </c>
      <c r="E24" s="51">
        <v>0.12383165676354839</v>
      </c>
      <c r="F24" s="51">
        <v>7.9280994486667616E-2</v>
      </c>
      <c r="G24" s="51">
        <v>0.10991428060424741</v>
      </c>
      <c r="H24" s="51">
        <v>9.4552602359914875E-2</v>
      </c>
      <c r="I24" s="51">
        <v>0.14238273381290031</v>
      </c>
      <c r="J24" s="51">
        <v>7.7179097489806878E-2</v>
      </c>
      <c r="N24" s="64" t="e">
        <f>HLOOKUP('入力(風力)'!$E$13,$B$2:$J$31,ROW()-1,0)</f>
        <v>#N/A</v>
      </c>
    </row>
    <row r="25" spans="1:30" x14ac:dyDescent="0.3">
      <c r="A25" s="10" t="s">
        <v>16</v>
      </c>
      <c r="B25" s="51">
        <v>0.13708754266580508</v>
      </c>
      <c r="C25" s="51">
        <v>0.15536099844186563</v>
      </c>
      <c r="D25" s="51">
        <v>0.20222240786110895</v>
      </c>
      <c r="E25" s="51">
        <v>0.10558302286075927</v>
      </c>
      <c r="F25" s="51">
        <v>9.0146604611778591E-2</v>
      </c>
      <c r="G25" s="51">
        <v>0.12360937697977629</v>
      </c>
      <c r="H25" s="51">
        <v>6.2459891573220877E-2</v>
      </c>
      <c r="I25" s="51">
        <v>0.15287073943759444</v>
      </c>
      <c r="J25" s="51">
        <v>4.3591378407160396E-2</v>
      </c>
      <c r="N25" s="64" t="e">
        <f>HLOOKUP('入力(風力)'!$E$13,$B$2:$J$31,ROW()-1,0)</f>
        <v>#N/A</v>
      </c>
    </row>
    <row r="26" spans="1:30" x14ac:dyDescent="0.3">
      <c r="A26" s="10" t="s">
        <v>17</v>
      </c>
      <c r="B26" s="51">
        <v>0.17950229340051246</v>
      </c>
      <c r="C26" s="51">
        <v>0.21562513126819763</v>
      </c>
      <c r="D26" s="51">
        <v>0.27790028828854657</v>
      </c>
      <c r="E26" s="51">
        <v>0.18315650722997232</v>
      </c>
      <c r="F26" s="51">
        <v>0.14522687133644357</v>
      </c>
      <c r="G26" s="51">
        <v>0.14492002222208264</v>
      </c>
      <c r="H26" s="51">
        <v>0.13781187068071143</v>
      </c>
      <c r="I26" s="51">
        <v>0.21153001597127688</v>
      </c>
      <c r="J26" s="51">
        <v>0.14855694657963392</v>
      </c>
      <c r="N26" s="64" t="e">
        <f>HLOOKUP('入力(風力)'!$E$13,$B$2:$J$31,ROW()-1,0)</f>
        <v>#N/A</v>
      </c>
    </row>
    <row r="27" spans="1:30" x14ac:dyDescent="0.3">
      <c r="A27" s="10" t="s">
        <v>18</v>
      </c>
      <c r="B27" s="51">
        <v>0.24533030789678342</v>
      </c>
      <c r="C27" s="51">
        <v>0.31354043653145497</v>
      </c>
      <c r="D27" s="51">
        <v>0.1989952852044399</v>
      </c>
      <c r="E27" s="51">
        <v>0.31664665028377759</v>
      </c>
      <c r="F27" s="51">
        <v>0.27299211188376443</v>
      </c>
      <c r="G27" s="51">
        <v>0.25504705095130609</v>
      </c>
      <c r="H27" s="51">
        <v>0.19754279628001847</v>
      </c>
      <c r="I27" s="51">
        <v>0.39134554150621198</v>
      </c>
      <c r="J27" s="51">
        <v>0.19616273330449638</v>
      </c>
      <c r="N27" s="64" t="e">
        <f>HLOOKUP('入力(風力)'!$E$13,$B$2:$J$31,ROW()-1,0)</f>
        <v>#N/A</v>
      </c>
    </row>
    <row r="28" spans="1:30" x14ac:dyDescent="0.3">
      <c r="A28" s="10" t="s">
        <v>19</v>
      </c>
      <c r="B28" s="51">
        <v>0.26364048210587288</v>
      </c>
      <c r="C28" s="51">
        <v>0.42670911051887517</v>
      </c>
      <c r="D28" s="51">
        <v>0.21690771898987909</v>
      </c>
      <c r="E28" s="51">
        <v>0.23371490337287404</v>
      </c>
      <c r="F28" s="51">
        <v>0.27453838708050687</v>
      </c>
      <c r="G28" s="51">
        <v>0.246788471488467</v>
      </c>
      <c r="H28" s="51">
        <v>0.18908994440146792</v>
      </c>
      <c r="I28" s="51">
        <v>0.37805294108903653</v>
      </c>
      <c r="J28" s="51">
        <v>0.23757410099708268</v>
      </c>
      <c r="N28" s="64" t="e">
        <f>HLOOKUP('入力(風力)'!$E$13,$B$2:$J$31,ROW()-1,0)</f>
        <v>#N/A</v>
      </c>
    </row>
    <row r="29" spans="1:30" x14ac:dyDescent="0.3">
      <c r="A29" s="10" t="s">
        <v>20</v>
      </c>
      <c r="B29" s="51">
        <v>0.20704619535722163</v>
      </c>
      <c r="C29" s="51">
        <v>0.44372632573253878</v>
      </c>
      <c r="D29" s="51">
        <v>0.248665436407742</v>
      </c>
      <c r="E29" s="51">
        <v>0.31943540560846329</v>
      </c>
      <c r="F29" s="51">
        <v>0.23991519356433927</v>
      </c>
      <c r="G29" s="51">
        <v>0.27775068853035401</v>
      </c>
      <c r="H29" s="51">
        <v>0.23689694162908084</v>
      </c>
      <c r="I29" s="51">
        <v>0.40914051350267377</v>
      </c>
      <c r="J29" s="51">
        <v>0.22555885394599853</v>
      </c>
      <c r="N29" s="64" t="e">
        <f>HLOOKUP('入力(風力)'!$E$13,$B$2:$J$31,ROW()-1,0)</f>
        <v>#N/A</v>
      </c>
    </row>
    <row r="30" spans="1:30" x14ac:dyDescent="0.3">
      <c r="A30" s="10" t="s">
        <v>21</v>
      </c>
      <c r="B30" s="51">
        <v>0.25231832287586275</v>
      </c>
      <c r="C30" s="51">
        <v>0.51225317738609566</v>
      </c>
      <c r="D30" s="51">
        <v>0.2505245238176777</v>
      </c>
      <c r="E30" s="51">
        <v>0.40271602873765833</v>
      </c>
      <c r="F30" s="51">
        <v>0.27109648745717352</v>
      </c>
      <c r="G30" s="51">
        <v>0.33053904424567043</v>
      </c>
      <c r="H30" s="51">
        <v>0.27477636701662095</v>
      </c>
      <c r="I30" s="51">
        <v>0.45166458647006036</v>
      </c>
      <c r="J30" s="51">
        <v>0.28311752331286932</v>
      </c>
      <c r="N30" s="64" t="e">
        <f>HLOOKUP('入力(風力)'!$E$13,$B$2:$J$31,ROW()-1,0)</f>
        <v>#N/A</v>
      </c>
      <c r="Q30" s="1" t="s">
        <v>77</v>
      </c>
    </row>
    <row r="31" spans="1:30" x14ac:dyDescent="0.3">
      <c r="A31" s="10" t="s">
        <v>22</v>
      </c>
      <c r="B31" s="51">
        <v>0.21253010694872049</v>
      </c>
      <c r="C31" s="51">
        <v>0.37684098131042615</v>
      </c>
      <c r="D31" s="51">
        <v>0.30032521041963073</v>
      </c>
      <c r="E31" s="51">
        <v>0.46390592940250774</v>
      </c>
      <c r="F31" s="51">
        <v>0.27349207795108066</v>
      </c>
      <c r="G31" s="51">
        <v>0.28266351179049487</v>
      </c>
      <c r="H31" s="51">
        <v>0.27830925271618379</v>
      </c>
      <c r="I31" s="51">
        <v>0.46222935889226735</v>
      </c>
      <c r="J31" s="51">
        <v>0.27066902284855593</v>
      </c>
      <c r="N31" s="64" t="e">
        <f>HLOOKUP('入力(風力)'!$E$13,$B$2:$J$31,ROW()-1,0)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2">
        <f>IF('入力(風力)'!$E$13=B$2,B20*'入力(風力)'!$E$15/1000,0)</f>
        <v>0</v>
      </c>
      <c r="C34" s="52">
        <f>IF('入力(風力)'!$E$13=C$2,C20*'入力(風力)'!$E$15/1000,0)</f>
        <v>0</v>
      </c>
      <c r="D34" s="52">
        <f>IF('入力(風力)'!$E$13=D$2,D20*'入力(風力)'!$E$15/1000,0)</f>
        <v>0</v>
      </c>
      <c r="E34" s="52">
        <f>IF('入力(風力)'!$E$13=E$2,E20*'入力(風力)'!$E$15/1000,0)</f>
        <v>0</v>
      </c>
      <c r="F34" s="52">
        <f>IF('入力(風力)'!$E$13=F$2,F20*'入力(風力)'!$E$15/1000,0)</f>
        <v>0</v>
      </c>
      <c r="G34" s="52">
        <f>IF('入力(風力)'!$E$13=G$2,G20*'入力(風力)'!$E$15/1000,0)</f>
        <v>0</v>
      </c>
      <c r="H34" s="52">
        <f>IF('入力(風力)'!$E$13=H$2,H20*'入力(風力)'!$E$15/1000,0)</f>
        <v>0</v>
      </c>
      <c r="I34" s="52">
        <f>IF('入力(風力)'!$E$13=I$2,I20*'入力(風力)'!$E$15/1000,0)</f>
        <v>0</v>
      </c>
      <c r="J34" s="53">
        <f>IF('入力(風力)'!$E$13=J$2,J20*'入力(風力)'!$E$15/1000,0)</f>
        <v>0</v>
      </c>
      <c r="K34" s="54">
        <f>SUM(B34:J34)</f>
        <v>0</v>
      </c>
      <c r="L34" s="55">
        <f>MIN($K$34:$K$45)</f>
        <v>0</v>
      </c>
      <c r="N34" s="62">
        <f t="shared" ref="N34:N45" si="0">K34*1000</f>
        <v>0</v>
      </c>
      <c r="Q34" s="10" t="s">
        <v>11</v>
      </c>
      <c r="R34" s="30">
        <f>IF('入力(風力)'!$E$13=B$2,B20*'入力(風力)'!$E$23/1000,0)</f>
        <v>0</v>
      </c>
      <c r="S34" s="30">
        <f>IF('入力(風力)'!$E$13=C$2,C20*'入力(風力)'!$E$23/1000,0)</f>
        <v>0</v>
      </c>
      <c r="T34" s="30">
        <f>IF('入力(風力)'!$E$13=D$2,D20*'入力(風力)'!$E$23/1000,0)</f>
        <v>0</v>
      </c>
      <c r="U34" s="30">
        <f>IF('入力(風力)'!$E$13=E$2,E20*'入力(風力)'!$E$23/1000,0)</f>
        <v>0</v>
      </c>
      <c r="V34" s="30">
        <f>IF('入力(風力)'!$E$13=F$2,F20*'入力(風力)'!$E$23/1000,0)</f>
        <v>0</v>
      </c>
      <c r="W34" s="30">
        <f>IF('入力(風力)'!$E$13=G$2,G20*'入力(風力)'!$E$23/1000,0)</f>
        <v>0</v>
      </c>
      <c r="X34" s="30">
        <f>IF('入力(風力)'!$E$13=H$2,H20*'入力(風力)'!$E$23/1000,0)</f>
        <v>0</v>
      </c>
      <c r="Y34" s="30">
        <f>IF('入力(風力)'!$E$13=I$2,I20*'入力(風力)'!$E$23/1000,0)</f>
        <v>0</v>
      </c>
      <c r="Z34" s="31">
        <f>IF('入力(風力)'!$E$13=J$2,J20*'入力(風力)'!$E$23/1000,0)</f>
        <v>0</v>
      </c>
      <c r="AA34" s="32">
        <f>SUM(R34:Z34)</f>
        <v>0</v>
      </c>
      <c r="AB34" s="33">
        <f>MIN($AA$34:$AA$45)</f>
        <v>0</v>
      </c>
      <c r="AD34" s="62">
        <f>AA34*1000</f>
        <v>0</v>
      </c>
    </row>
    <row r="35" spans="1:30" x14ac:dyDescent="0.3">
      <c r="A35" s="10" t="s">
        <v>12</v>
      </c>
      <c r="B35" s="52">
        <f>IF('入力(風力)'!$E$13=B$2,B21*'入力(風力)'!$E$15/1000,0)</f>
        <v>0</v>
      </c>
      <c r="C35" s="52">
        <f>IF('入力(風力)'!$E$13=C$2,C21*'入力(風力)'!$E$15/1000,0)</f>
        <v>0</v>
      </c>
      <c r="D35" s="52">
        <f>IF('入力(風力)'!$E$13=D$2,D21*'入力(風力)'!$E$15/1000,0)</f>
        <v>0</v>
      </c>
      <c r="E35" s="52">
        <f>IF('入力(風力)'!$E$13=E$2,E21*'入力(風力)'!$E$15/1000,0)</f>
        <v>0</v>
      </c>
      <c r="F35" s="52">
        <f>IF('入力(風力)'!$E$13=F$2,F21*'入力(風力)'!$E$15/1000,0)</f>
        <v>0</v>
      </c>
      <c r="G35" s="52">
        <f>IF('入力(風力)'!$E$13=G$2,G21*'入力(風力)'!$E$15/1000,0)</f>
        <v>0</v>
      </c>
      <c r="H35" s="52">
        <f>IF('入力(風力)'!$E$13=H$2,H21*'入力(風力)'!$E$15/1000,0)</f>
        <v>0</v>
      </c>
      <c r="I35" s="52">
        <f>IF('入力(風力)'!$E$13=I$2,I21*'入力(風力)'!$E$15/1000,0)</f>
        <v>0</v>
      </c>
      <c r="J35" s="53">
        <f>IF('入力(風力)'!$E$13=J$2,J21*'入力(風力)'!$E$15/1000,0)</f>
        <v>0</v>
      </c>
      <c r="K35" s="54">
        <f t="shared" ref="K35:K44" si="1">SUM(B35:J35)</f>
        <v>0</v>
      </c>
      <c r="L35" s="55">
        <f t="shared" ref="L35:L45" si="2">MIN($K$34:$K$45)</f>
        <v>0</v>
      </c>
      <c r="N35" s="62">
        <f t="shared" si="0"/>
        <v>0</v>
      </c>
      <c r="Q35" s="10" t="s">
        <v>12</v>
      </c>
      <c r="R35" s="30">
        <f>IF('入力(風力)'!$E$13=B$2,B21*'入力(風力)'!$F$23/1000,0)</f>
        <v>0</v>
      </c>
      <c r="S35" s="30">
        <f>IF('入力(風力)'!$E$13=C$2,C21*'入力(風力)'!$F$23/1000,0)</f>
        <v>0</v>
      </c>
      <c r="T35" s="30">
        <f>IF('入力(風力)'!$E$13=D$2,D21*'入力(風力)'!$F$23/1000,0)</f>
        <v>0</v>
      </c>
      <c r="U35" s="30">
        <f>IF('入力(風力)'!$E$13=E$2,E21*'入力(風力)'!$F$23/1000,0)</f>
        <v>0</v>
      </c>
      <c r="V35" s="30">
        <f>IF('入力(風力)'!$E$13=F$2,F21*'入力(風力)'!$F$23/1000,0)</f>
        <v>0</v>
      </c>
      <c r="W35" s="30">
        <f>IF('入力(風力)'!$E$13=G$2,G21*'入力(風力)'!$F$23/1000,0)</f>
        <v>0</v>
      </c>
      <c r="X35" s="30">
        <f>IF('入力(風力)'!$E$13=H$2,H21*'入力(風力)'!$F$23/1000,0)</f>
        <v>0</v>
      </c>
      <c r="Y35" s="30">
        <f>IF('入力(風力)'!$E$13=I$2,I21*'入力(風力)'!$F$23/1000,0)</f>
        <v>0</v>
      </c>
      <c r="Z35" s="31">
        <f>IF('入力(風力)'!$E$13=J$2,J21*'入力(風力)'!$F$23/1000,0)</f>
        <v>0</v>
      </c>
      <c r="AA35" s="32">
        <f t="shared" ref="AA35:AA44" si="3">SUM(R35:Z35)</f>
        <v>0</v>
      </c>
      <c r="AB35" s="33">
        <f t="shared" ref="AB35:AB45" si="4">MIN($AA$34:$AA$45)</f>
        <v>0</v>
      </c>
      <c r="AD35" s="62">
        <f t="shared" ref="AD35:AD44" si="5">AA35*1000</f>
        <v>0</v>
      </c>
    </row>
    <row r="36" spans="1:30" x14ac:dyDescent="0.3">
      <c r="A36" s="10" t="s">
        <v>13</v>
      </c>
      <c r="B36" s="52">
        <f>IF('入力(風力)'!$E$13=B$2,B22*'入力(風力)'!$E$15/1000,0)</f>
        <v>0</v>
      </c>
      <c r="C36" s="52">
        <f>IF('入力(風力)'!$E$13=C$2,C22*'入力(風力)'!$E$15/1000,0)</f>
        <v>0</v>
      </c>
      <c r="D36" s="52">
        <f>IF('入力(風力)'!$E$13=D$2,D22*'入力(風力)'!$E$15/1000,0)</f>
        <v>0</v>
      </c>
      <c r="E36" s="52">
        <f>IF('入力(風力)'!$E$13=E$2,E22*'入力(風力)'!$E$15/1000,0)</f>
        <v>0</v>
      </c>
      <c r="F36" s="52">
        <f>IF('入力(風力)'!$E$13=F$2,F22*'入力(風力)'!$E$15/1000,0)</f>
        <v>0</v>
      </c>
      <c r="G36" s="52">
        <f>IF('入力(風力)'!$E$13=G$2,G22*'入力(風力)'!$E$15/1000,0)</f>
        <v>0</v>
      </c>
      <c r="H36" s="52">
        <f>IF('入力(風力)'!$E$13=H$2,H22*'入力(風力)'!$E$15/1000,0)</f>
        <v>0</v>
      </c>
      <c r="I36" s="52">
        <f>IF('入力(風力)'!$E$13=I$2,I22*'入力(風力)'!$E$15/1000,0)</f>
        <v>0</v>
      </c>
      <c r="J36" s="53">
        <f>IF('入力(風力)'!$E$13=J$2,J22*'入力(風力)'!$E$15/1000,0)</f>
        <v>0</v>
      </c>
      <c r="K36" s="54">
        <f t="shared" si="1"/>
        <v>0</v>
      </c>
      <c r="L36" s="55">
        <f t="shared" si="2"/>
        <v>0</v>
      </c>
      <c r="N36" s="62">
        <f t="shared" si="0"/>
        <v>0</v>
      </c>
      <c r="Q36" s="10" t="s">
        <v>13</v>
      </c>
      <c r="R36" s="30">
        <f>IF('入力(風力)'!$E$13=B$2,B22*'入力(風力)'!$G$23/1000,0)</f>
        <v>0</v>
      </c>
      <c r="S36" s="30">
        <f>IF('入力(風力)'!$E$13=C$2,C22*'入力(風力)'!$G$23/1000,0)</f>
        <v>0</v>
      </c>
      <c r="T36" s="30">
        <f>IF('入力(風力)'!$E$13=D$2,D22*'入力(風力)'!$G$23/1000,0)</f>
        <v>0</v>
      </c>
      <c r="U36" s="30">
        <f>IF('入力(風力)'!$E$13=E$2,E22*'入力(風力)'!$G$23/1000,0)</f>
        <v>0</v>
      </c>
      <c r="V36" s="30">
        <f>IF('入力(風力)'!$E$13=F$2,F22*'入力(風力)'!$G$23/1000,0)</f>
        <v>0</v>
      </c>
      <c r="W36" s="30">
        <f>IF('入力(風力)'!$E$13=G$2,G22*'入力(風力)'!$G$23/1000,0)</f>
        <v>0</v>
      </c>
      <c r="X36" s="30">
        <f>IF('入力(風力)'!$E$13=H$2,H22*'入力(風力)'!$G$23/1000,0)</f>
        <v>0</v>
      </c>
      <c r="Y36" s="30">
        <f>IF('入力(風力)'!$E$13=I$2,I22*'入力(風力)'!$G$23/1000,0)</f>
        <v>0</v>
      </c>
      <c r="Z36" s="31">
        <f>IF('入力(風力)'!$E$13=J$2,J22*'入力(風力)'!$G$23/1000,0)</f>
        <v>0</v>
      </c>
      <c r="AA36" s="32">
        <f t="shared" si="3"/>
        <v>0</v>
      </c>
      <c r="AB36" s="33">
        <f t="shared" si="4"/>
        <v>0</v>
      </c>
      <c r="AD36" s="62">
        <f t="shared" si="5"/>
        <v>0</v>
      </c>
    </row>
    <row r="37" spans="1:30" x14ac:dyDescent="0.3">
      <c r="A37" s="10" t="s">
        <v>14</v>
      </c>
      <c r="B37" s="52">
        <f>IF('入力(風力)'!$E$13=B$2,B23*'入力(風力)'!$E$15/1000,0)</f>
        <v>0</v>
      </c>
      <c r="C37" s="52">
        <f>IF('入力(風力)'!$E$13=C$2,C23*'入力(風力)'!$E$15/1000,0)</f>
        <v>0</v>
      </c>
      <c r="D37" s="52">
        <f>IF('入力(風力)'!$E$13=D$2,D23*'入力(風力)'!$E$15/1000,0)</f>
        <v>0</v>
      </c>
      <c r="E37" s="52">
        <f>IF('入力(風力)'!$E$13=E$2,E23*'入力(風力)'!$E$15/1000,0)</f>
        <v>0</v>
      </c>
      <c r="F37" s="52">
        <f>IF('入力(風力)'!$E$13=F$2,F23*'入力(風力)'!$E$15/1000,0)</f>
        <v>0</v>
      </c>
      <c r="G37" s="52">
        <f>IF('入力(風力)'!$E$13=G$2,G23*'入力(風力)'!$E$15/1000,0)</f>
        <v>0</v>
      </c>
      <c r="H37" s="52">
        <f>IF('入力(風力)'!$E$13=H$2,H23*'入力(風力)'!$E$15/1000,0)</f>
        <v>0</v>
      </c>
      <c r="I37" s="52">
        <f>IF('入力(風力)'!$E$13=I$2,I23*'入力(風力)'!$E$15/1000,0)</f>
        <v>0</v>
      </c>
      <c r="J37" s="53">
        <f>IF('入力(風力)'!$E$13=J$2,J23*'入力(風力)'!$E$15/1000,0)</f>
        <v>0</v>
      </c>
      <c r="K37" s="54">
        <f t="shared" si="1"/>
        <v>0</v>
      </c>
      <c r="L37" s="55">
        <f t="shared" si="2"/>
        <v>0</v>
      </c>
      <c r="N37" s="62">
        <f t="shared" si="0"/>
        <v>0</v>
      </c>
      <c r="Q37" s="10" t="s">
        <v>14</v>
      </c>
      <c r="R37" s="30">
        <f>IF('入力(風力)'!$E$13=B$2,B23*'入力(風力)'!$H$23/1000,0)</f>
        <v>0</v>
      </c>
      <c r="S37" s="30">
        <f>IF('入力(風力)'!$E$13=C$2,C23*'入力(風力)'!$H$23/1000,0)</f>
        <v>0</v>
      </c>
      <c r="T37" s="30">
        <f>IF('入力(風力)'!$E$13=D$2,D23*'入力(風力)'!$H$23/1000,0)</f>
        <v>0</v>
      </c>
      <c r="U37" s="30">
        <f>IF('入力(風力)'!$E$13=E$2,E23*'入力(風力)'!$H$23/1000,0)</f>
        <v>0</v>
      </c>
      <c r="V37" s="30">
        <f>IF('入力(風力)'!$E$13=F$2,F23*'入力(風力)'!$H$23/1000,0)</f>
        <v>0</v>
      </c>
      <c r="W37" s="30">
        <f>IF('入力(風力)'!$E$13=G$2,G23*'入力(風力)'!$H$23/1000,0)</f>
        <v>0</v>
      </c>
      <c r="X37" s="30">
        <f>IF('入力(風力)'!$E$13=H$2,H23*'入力(風力)'!$H$23/1000,0)</f>
        <v>0</v>
      </c>
      <c r="Y37" s="30">
        <f>IF('入力(風力)'!$E$13=I$2,I23*'入力(風力)'!$H$23/1000,0)</f>
        <v>0</v>
      </c>
      <c r="Z37" s="31">
        <f>IF('入力(風力)'!$E$13=J$2,J23*'入力(風力)'!$H$23/1000,0)</f>
        <v>0</v>
      </c>
      <c r="AA37" s="32">
        <f t="shared" si="3"/>
        <v>0</v>
      </c>
      <c r="AB37" s="33">
        <f t="shared" si="4"/>
        <v>0</v>
      </c>
      <c r="AD37" s="62">
        <f t="shared" si="5"/>
        <v>0</v>
      </c>
    </row>
    <row r="38" spans="1:30" x14ac:dyDescent="0.3">
      <c r="A38" s="10" t="s">
        <v>15</v>
      </c>
      <c r="B38" s="52">
        <f>IF('入力(風力)'!$E$13=B$2,B24*'入力(風力)'!$E$15/1000,0)</f>
        <v>0</v>
      </c>
      <c r="C38" s="52">
        <f>IF('入力(風力)'!$E$13=C$2,C24*'入力(風力)'!$E$15/1000,0)</f>
        <v>0</v>
      </c>
      <c r="D38" s="52">
        <f>IF('入力(風力)'!$E$13=D$2,D24*'入力(風力)'!$E$15/1000,0)</f>
        <v>0</v>
      </c>
      <c r="E38" s="52">
        <f>IF('入力(風力)'!$E$13=E$2,E24*'入力(風力)'!$E$15/1000,0)</f>
        <v>0</v>
      </c>
      <c r="F38" s="52">
        <f>IF('入力(風力)'!$E$13=F$2,F24*'入力(風力)'!$E$15/1000,0)</f>
        <v>0</v>
      </c>
      <c r="G38" s="52">
        <f>IF('入力(風力)'!$E$13=G$2,G24*'入力(風力)'!$E$15/1000,0)</f>
        <v>0</v>
      </c>
      <c r="H38" s="52">
        <f>IF('入力(風力)'!$E$13=H$2,H24*'入力(風力)'!$E$15/1000,0)</f>
        <v>0</v>
      </c>
      <c r="I38" s="52">
        <f>IF('入力(風力)'!$E$13=I$2,I24*'入力(風力)'!$E$15/1000,0)</f>
        <v>0</v>
      </c>
      <c r="J38" s="53">
        <f>IF('入力(風力)'!$E$13=J$2,J24*'入力(風力)'!$E$15/1000,0)</f>
        <v>0</v>
      </c>
      <c r="K38" s="54">
        <f t="shared" si="1"/>
        <v>0</v>
      </c>
      <c r="L38" s="55">
        <f t="shared" si="2"/>
        <v>0</v>
      </c>
      <c r="N38" s="62">
        <f t="shared" si="0"/>
        <v>0</v>
      </c>
      <c r="Q38" s="10" t="s">
        <v>15</v>
      </c>
      <c r="R38" s="30">
        <f>IF('入力(風力)'!$E$13=B$2,B24*'入力(風力)'!$I$23/1000,0)</f>
        <v>0</v>
      </c>
      <c r="S38" s="30">
        <f>IF('入力(風力)'!$E$13=C$2,C24*'入力(風力)'!$I$23/1000,0)</f>
        <v>0</v>
      </c>
      <c r="T38" s="30">
        <f>IF('入力(風力)'!$E$13=D$2,D24*'入力(風力)'!$I$23/1000,0)</f>
        <v>0</v>
      </c>
      <c r="U38" s="30">
        <f>IF('入力(風力)'!$E$13=E$2,E24*'入力(風力)'!$I$23/1000,0)</f>
        <v>0</v>
      </c>
      <c r="V38" s="30">
        <f>IF('入力(風力)'!$E$13=F$2,F24*'入力(風力)'!$I$23/1000,0)</f>
        <v>0</v>
      </c>
      <c r="W38" s="30">
        <f>IF('入力(風力)'!$E$13=G$2,G24*'入力(風力)'!$I$23/1000,0)</f>
        <v>0</v>
      </c>
      <c r="X38" s="30">
        <f>IF('入力(風力)'!$E$13=H$2,H24*'入力(風力)'!$I$23/1000,0)</f>
        <v>0</v>
      </c>
      <c r="Y38" s="30">
        <f>IF('入力(風力)'!$E$13=I$2,I24*'入力(風力)'!$I$23/1000,0)</f>
        <v>0</v>
      </c>
      <c r="Z38" s="31">
        <f>IF('入力(風力)'!$E$13=J$2,J24*'入力(風力)'!$I$23/1000,0)</f>
        <v>0</v>
      </c>
      <c r="AA38" s="32">
        <f t="shared" si="3"/>
        <v>0</v>
      </c>
      <c r="AB38" s="33">
        <f t="shared" si="4"/>
        <v>0</v>
      </c>
      <c r="AD38" s="62">
        <f t="shared" si="5"/>
        <v>0</v>
      </c>
    </row>
    <row r="39" spans="1:30" x14ac:dyDescent="0.3">
      <c r="A39" s="10" t="s">
        <v>16</v>
      </c>
      <c r="B39" s="52">
        <f>IF('入力(風力)'!$E$13=B$2,B25*'入力(風力)'!$E$15/1000,0)</f>
        <v>0</v>
      </c>
      <c r="C39" s="52">
        <f>IF('入力(風力)'!$E$13=C$2,C25*'入力(風力)'!$E$15/1000,0)</f>
        <v>0</v>
      </c>
      <c r="D39" s="52">
        <f>IF('入力(風力)'!$E$13=D$2,D25*'入力(風力)'!$E$15/1000,0)</f>
        <v>0</v>
      </c>
      <c r="E39" s="52">
        <f>IF('入力(風力)'!$E$13=E$2,E25*'入力(風力)'!$E$15/1000,0)</f>
        <v>0</v>
      </c>
      <c r="F39" s="52">
        <f>IF('入力(風力)'!$E$13=F$2,F25*'入力(風力)'!$E$15/1000,0)</f>
        <v>0</v>
      </c>
      <c r="G39" s="52">
        <f>IF('入力(風力)'!$E$13=G$2,G25*'入力(風力)'!$E$15/1000,0)</f>
        <v>0</v>
      </c>
      <c r="H39" s="52">
        <f>IF('入力(風力)'!$E$13=H$2,H25*'入力(風力)'!$E$15/1000,0)</f>
        <v>0</v>
      </c>
      <c r="I39" s="52">
        <f>IF('入力(風力)'!$E$13=I$2,I25*'入力(風力)'!$E$15/1000,0)</f>
        <v>0</v>
      </c>
      <c r="J39" s="53">
        <f>IF('入力(風力)'!$E$13=J$2,J25*'入力(風力)'!$E$15/1000,0)</f>
        <v>0</v>
      </c>
      <c r="K39" s="54">
        <f t="shared" si="1"/>
        <v>0</v>
      </c>
      <c r="L39" s="55">
        <f t="shared" si="2"/>
        <v>0</v>
      </c>
      <c r="N39" s="62">
        <f t="shared" si="0"/>
        <v>0</v>
      </c>
      <c r="Q39" s="10" t="s">
        <v>16</v>
      </c>
      <c r="R39" s="30">
        <f>IF('入力(風力)'!$E$13=B$2,B25*'入力(風力)'!$J$23/1000,0)</f>
        <v>0</v>
      </c>
      <c r="S39" s="30">
        <f>IF('入力(風力)'!$E$13=C$2,C25*'入力(風力)'!$J$23/1000,0)</f>
        <v>0</v>
      </c>
      <c r="T39" s="30">
        <f>IF('入力(風力)'!$E$13=D$2,D25*'入力(風力)'!$J$23/1000,0)</f>
        <v>0</v>
      </c>
      <c r="U39" s="30">
        <f>IF('入力(風力)'!$E$13=E$2,E25*'入力(風力)'!$J$23/1000,0)</f>
        <v>0</v>
      </c>
      <c r="V39" s="30">
        <f>IF('入力(風力)'!$E$13=F$2,F25*'入力(風力)'!$J$23/1000,0)</f>
        <v>0</v>
      </c>
      <c r="W39" s="30">
        <f>IF('入力(風力)'!$E$13=G$2,G25*'入力(風力)'!$J$23/1000,0)</f>
        <v>0</v>
      </c>
      <c r="X39" s="30">
        <f>IF('入力(風力)'!$E$13=H$2,H25*'入力(風力)'!$J$23/1000,0)</f>
        <v>0</v>
      </c>
      <c r="Y39" s="30">
        <f>IF('入力(風力)'!$E$13=I$2,I25*'入力(風力)'!$J$23/1000,0)</f>
        <v>0</v>
      </c>
      <c r="Z39" s="31">
        <f>IF('入力(風力)'!$E$13=J$2,J25*'入力(風力)'!$J$23/1000,0)</f>
        <v>0</v>
      </c>
      <c r="AA39" s="32">
        <f t="shared" si="3"/>
        <v>0</v>
      </c>
      <c r="AB39" s="33">
        <f t="shared" si="4"/>
        <v>0</v>
      </c>
      <c r="AD39" s="62">
        <f t="shared" si="5"/>
        <v>0</v>
      </c>
    </row>
    <row r="40" spans="1:30" x14ac:dyDescent="0.3">
      <c r="A40" s="10" t="s">
        <v>17</v>
      </c>
      <c r="B40" s="52">
        <f>IF('入力(風力)'!$E$13=B$2,B26*'入力(風力)'!$E$15/1000,0)</f>
        <v>0</v>
      </c>
      <c r="C40" s="52">
        <f>IF('入力(風力)'!$E$13=C$2,C26*'入力(風力)'!$E$15/1000,0)</f>
        <v>0</v>
      </c>
      <c r="D40" s="52">
        <f>IF('入力(風力)'!$E$13=D$2,D26*'入力(風力)'!$E$15/1000,0)</f>
        <v>0</v>
      </c>
      <c r="E40" s="52">
        <f>IF('入力(風力)'!$E$13=E$2,E26*'入力(風力)'!$E$15/1000,0)</f>
        <v>0</v>
      </c>
      <c r="F40" s="52">
        <f>IF('入力(風力)'!$E$13=F$2,F26*'入力(風力)'!$E$15/1000,0)</f>
        <v>0</v>
      </c>
      <c r="G40" s="52">
        <f>IF('入力(風力)'!$E$13=G$2,G26*'入力(風力)'!$E$15/1000,0)</f>
        <v>0</v>
      </c>
      <c r="H40" s="52">
        <f>IF('入力(風力)'!$E$13=H$2,H26*'入力(風力)'!$E$15/1000,0)</f>
        <v>0</v>
      </c>
      <c r="I40" s="52">
        <f>IF('入力(風力)'!$E$13=I$2,I26*'入力(風力)'!$E$15/1000,0)</f>
        <v>0</v>
      </c>
      <c r="J40" s="53">
        <f>IF('入力(風力)'!$E$13=J$2,J26*'入力(風力)'!$E$15/1000,0)</f>
        <v>0</v>
      </c>
      <c r="K40" s="54">
        <f t="shared" si="1"/>
        <v>0</v>
      </c>
      <c r="L40" s="55">
        <f t="shared" si="2"/>
        <v>0</v>
      </c>
      <c r="N40" s="62">
        <f t="shared" si="0"/>
        <v>0</v>
      </c>
      <c r="Q40" s="10" t="s">
        <v>17</v>
      </c>
      <c r="R40" s="30">
        <f>IF('入力(風力)'!$E$13=B$2,B26*'入力(風力)'!$K$23/1000,0)</f>
        <v>0</v>
      </c>
      <c r="S40" s="30">
        <f>IF('入力(風力)'!$E$13=C$2,C26*'入力(風力)'!$K$23/1000,0)</f>
        <v>0</v>
      </c>
      <c r="T40" s="30">
        <f>IF('入力(風力)'!$E$13=D$2,D26*'入力(風力)'!$K$23/1000,0)</f>
        <v>0</v>
      </c>
      <c r="U40" s="30">
        <f>IF('入力(風力)'!$E$13=E$2,E26*'入力(風力)'!$K$23/1000,0)</f>
        <v>0</v>
      </c>
      <c r="V40" s="30">
        <f>IF('入力(風力)'!$E$13=F$2,F26*'入力(風力)'!$K$23/1000,0)</f>
        <v>0</v>
      </c>
      <c r="W40" s="30">
        <f>IF('入力(風力)'!$E$13=G$2,G26*'入力(風力)'!$K$23/1000,0)</f>
        <v>0</v>
      </c>
      <c r="X40" s="30">
        <f>IF('入力(風力)'!$E$13=H$2,H26*'入力(風力)'!$K$23/1000,0)</f>
        <v>0</v>
      </c>
      <c r="Y40" s="30">
        <f>IF('入力(風力)'!$E$13=I$2,I26*'入力(風力)'!$K$23/1000,0)</f>
        <v>0</v>
      </c>
      <c r="Z40" s="31">
        <f>IF('入力(風力)'!$E$13=J$2,J26*'入力(風力)'!$K$23/1000,0)</f>
        <v>0</v>
      </c>
      <c r="AA40" s="32">
        <f t="shared" si="3"/>
        <v>0</v>
      </c>
      <c r="AB40" s="33">
        <f t="shared" si="4"/>
        <v>0</v>
      </c>
      <c r="AD40" s="62">
        <f t="shared" si="5"/>
        <v>0</v>
      </c>
    </row>
    <row r="41" spans="1:30" x14ac:dyDescent="0.3">
      <c r="A41" s="10" t="s">
        <v>18</v>
      </c>
      <c r="B41" s="52">
        <f>IF('入力(風力)'!$E$13=B$2,B27*'入力(風力)'!$E$15/1000,0)</f>
        <v>0</v>
      </c>
      <c r="C41" s="52">
        <f>IF('入力(風力)'!$E$13=C$2,C27*'入力(風力)'!$E$15/1000,0)</f>
        <v>0</v>
      </c>
      <c r="D41" s="52">
        <f>IF('入力(風力)'!$E$13=D$2,D27*'入力(風力)'!$E$15/1000,0)</f>
        <v>0</v>
      </c>
      <c r="E41" s="52">
        <f>IF('入力(風力)'!$E$13=E$2,E27*'入力(風力)'!$E$15/1000,0)</f>
        <v>0</v>
      </c>
      <c r="F41" s="52">
        <f>IF('入力(風力)'!$E$13=F$2,F27*'入力(風力)'!$E$15/1000,0)</f>
        <v>0</v>
      </c>
      <c r="G41" s="52">
        <f>IF('入力(風力)'!$E$13=G$2,G27*'入力(風力)'!$E$15/1000,0)</f>
        <v>0</v>
      </c>
      <c r="H41" s="52">
        <f>IF('入力(風力)'!$E$13=H$2,H27*'入力(風力)'!$E$15/1000,0)</f>
        <v>0</v>
      </c>
      <c r="I41" s="52">
        <f>IF('入力(風力)'!$E$13=I$2,I27*'入力(風力)'!$E$15/1000,0)</f>
        <v>0</v>
      </c>
      <c r="J41" s="53">
        <f>IF('入力(風力)'!$E$13=J$2,J27*'入力(風力)'!$E$15/1000,0)</f>
        <v>0</v>
      </c>
      <c r="K41" s="54">
        <f t="shared" si="1"/>
        <v>0</v>
      </c>
      <c r="L41" s="55">
        <f t="shared" si="2"/>
        <v>0</v>
      </c>
      <c r="N41" s="62">
        <f t="shared" si="0"/>
        <v>0</v>
      </c>
      <c r="Q41" s="10" t="s">
        <v>18</v>
      </c>
      <c r="R41" s="30">
        <f>IF('入力(風力)'!$E$13=B$2,B27*'入力(風力)'!$L$23/1000,0)</f>
        <v>0</v>
      </c>
      <c r="S41" s="30">
        <f>IF('入力(風力)'!$E$13=C$2,C27*'入力(風力)'!$L$23/1000,0)</f>
        <v>0</v>
      </c>
      <c r="T41" s="30">
        <f>IF('入力(風力)'!$E$13=D$2,D27*'入力(風力)'!$L$23/1000,0)</f>
        <v>0</v>
      </c>
      <c r="U41" s="30">
        <f>IF('入力(風力)'!$E$13=E$2,E27*'入力(風力)'!$L$23/1000,0)</f>
        <v>0</v>
      </c>
      <c r="V41" s="30">
        <f>IF('入力(風力)'!$E$13=F$2,F27*'入力(風力)'!$L$23/1000,0)</f>
        <v>0</v>
      </c>
      <c r="W41" s="30">
        <f>IF('入力(風力)'!$E$13=G$2,G27*'入力(風力)'!$L$23/1000,0)</f>
        <v>0</v>
      </c>
      <c r="X41" s="30">
        <f>IF('入力(風力)'!$E$13=H$2,H27*'入力(風力)'!$L$23/1000,0)</f>
        <v>0</v>
      </c>
      <c r="Y41" s="30">
        <f>IF('入力(風力)'!$E$13=I$2,I27*'入力(風力)'!$L$23/1000,0)</f>
        <v>0</v>
      </c>
      <c r="Z41" s="31">
        <f>IF('入力(風力)'!$E$13=J$2,J27*'入力(風力)'!$L$23/1000,0)</f>
        <v>0</v>
      </c>
      <c r="AA41" s="32">
        <f t="shared" si="3"/>
        <v>0</v>
      </c>
      <c r="AB41" s="33">
        <f t="shared" si="4"/>
        <v>0</v>
      </c>
      <c r="AD41" s="62">
        <f t="shared" si="5"/>
        <v>0</v>
      </c>
    </row>
    <row r="42" spans="1:30" x14ac:dyDescent="0.3">
      <c r="A42" s="10" t="s">
        <v>19</v>
      </c>
      <c r="B42" s="52">
        <f>IF('入力(風力)'!$E$13=B$2,B28*'入力(風力)'!$E$15/1000,0)</f>
        <v>0</v>
      </c>
      <c r="C42" s="52">
        <f>IF('入力(風力)'!$E$13=C$2,C28*'入力(風力)'!$E$15/1000,0)</f>
        <v>0</v>
      </c>
      <c r="D42" s="52">
        <f>IF('入力(風力)'!$E$13=D$2,D28*'入力(風力)'!$E$15/1000,0)</f>
        <v>0</v>
      </c>
      <c r="E42" s="52">
        <f>IF('入力(風力)'!$E$13=E$2,E28*'入力(風力)'!$E$15/1000,0)</f>
        <v>0</v>
      </c>
      <c r="F42" s="52">
        <f>IF('入力(風力)'!$E$13=F$2,F28*'入力(風力)'!$E$15/1000,0)</f>
        <v>0</v>
      </c>
      <c r="G42" s="52">
        <f>IF('入力(風力)'!$E$13=G$2,G28*'入力(風力)'!$E$15/1000,0)</f>
        <v>0</v>
      </c>
      <c r="H42" s="52">
        <f>IF('入力(風力)'!$E$13=H$2,H28*'入力(風力)'!$E$15/1000,0)</f>
        <v>0</v>
      </c>
      <c r="I42" s="52">
        <f>IF('入力(風力)'!$E$13=I$2,I28*'入力(風力)'!$E$15/1000,0)</f>
        <v>0</v>
      </c>
      <c r="J42" s="53">
        <f>IF('入力(風力)'!$E$13=J$2,J28*'入力(風力)'!$E$15/1000,0)</f>
        <v>0</v>
      </c>
      <c r="K42" s="54">
        <f t="shared" si="1"/>
        <v>0</v>
      </c>
      <c r="L42" s="55">
        <f t="shared" si="2"/>
        <v>0</v>
      </c>
      <c r="N42" s="62">
        <f t="shared" si="0"/>
        <v>0</v>
      </c>
      <c r="Q42" s="10" t="s">
        <v>19</v>
      </c>
      <c r="R42" s="30">
        <f>IF('入力(風力)'!$E$13=B$2,B28*'入力(風力)'!$M$23/1000,0)</f>
        <v>0</v>
      </c>
      <c r="S42" s="30">
        <f>IF('入力(風力)'!$E$13=C$2,C28*'入力(風力)'!$M$23/1000,0)</f>
        <v>0</v>
      </c>
      <c r="T42" s="30">
        <f>IF('入力(風力)'!$E$13=D$2,D28*'入力(風力)'!$M$23/1000,0)</f>
        <v>0</v>
      </c>
      <c r="U42" s="30">
        <f>IF('入力(風力)'!$E$13=E$2,E28*'入力(風力)'!$M$23/1000,0)</f>
        <v>0</v>
      </c>
      <c r="V42" s="30">
        <f>IF('入力(風力)'!$E$13=F$2,F28*'入力(風力)'!$M$23/1000,0)</f>
        <v>0</v>
      </c>
      <c r="W42" s="30">
        <f>IF('入力(風力)'!$E$13=G$2,G28*'入力(風力)'!$M$23/1000,0)</f>
        <v>0</v>
      </c>
      <c r="X42" s="30">
        <f>IF('入力(風力)'!$E$13=H$2,H28*'入力(風力)'!$M$23/1000,0)</f>
        <v>0</v>
      </c>
      <c r="Y42" s="30">
        <f>IF('入力(風力)'!$E$13=I$2,I28*'入力(風力)'!$M$23/1000,0)</f>
        <v>0</v>
      </c>
      <c r="Z42" s="31">
        <f>IF('入力(風力)'!$E$13=J$2,J28*'入力(風力)'!$M$23/1000,0)</f>
        <v>0</v>
      </c>
      <c r="AA42" s="32">
        <f t="shared" si="3"/>
        <v>0</v>
      </c>
      <c r="AB42" s="33">
        <f t="shared" si="4"/>
        <v>0</v>
      </c>
      <c r="AD42" s="62">
        <f t="shared" si="5"/>
        <v>0</v>
      </c>
    </row>
    <row r="43" spans="1:30" x14ac:dyDescent="0.3">
      <c r="A43" s="10" t="s">
        <v>20</v>
      </c>
      <c r="B43" s="52">
        <f>IF('入力(風力)'!$E$13=B$2,B29*'入力(風力)'!$E$15/1000,0)</f>
        <v>0</v>
      </c>
      <c r="C43" s="52">
        <f>IF('入力(風力)'!$E$13=C$2,C29*'入力(風力)'!$E$15/1000,0)</f>
        <v>0</v>
      </c>
      <c r="D43" s="52">
        <f>IF('入力(風力)'!$E$13=D$2,D29*'入力(風力)'!$E$15/1000,0)</f>
        <v>0</v>
      </c>
      <c r="E43" s="52">
        <f>IF('入力(風力)'!$E$13=E$2,E29*'入力(風力)'!$E$15/1000,0)</f>
        <v>0</v>
      </c>
      <c r="F43" s="52">
        <f>IF('入力(風力)'!$E$13=F$2,F29*'入力(風力)'!$E$15/1000,0)</f>
        <v>0</v>
      </c>
      <c r="G43" s="52">
        <f>IF('入力(風力)'!$E$13=G$2,G29*'入力(風力)'!$E$15/1000,0)</f>
        <v>0</v>
      </c>
      <c r="H43" s="52">
        <f>IF('入力(風力)'!$E$13=H$2,H29*'入力(風力)'!$E$15/1000,0)</f>
        <v>0</v>
      </c>
      <c r="I43" s="52">
        <f>IF('入力(風力)'!$E$13=I$2,I29*'入力(風力)'!$E$15/1000,0)</f>
        <v>0</v>
      </c>
      <c r="J43" s="53">
        <f>IF('入力(風力)'!$E$13=J$2,J29*'入力(風力)'!$E$15/1000,0)</f>
        <v>0</v>
      </c>
      <c r="K43" s="54">
        <f t="shared" si="1"/>
        <v>0</v>
      </c>
      <c r="L43" s="55">
        <f t="shared" si="2"/>
        <v>0</v>
      </c>
      <c r="N43" s="62">
        <f t="shared" si="0"/>
        <v>0</v>
      </c>
      <c r="Q43" s="10" t="s">
        <v>20</v>
      </c>
      <c r="R43" s="30">
        <f>IF('入力(風力)'!$E$13=B$2,B29*'入力(風力)'!$N$23/1000,0)</f>
        <v>0</v>
      </c>
      <c r="S43" s="30">
        <f>IF('入力(風力)'!$E$13=C$2,C29*'入力(風力)'!$N$23/1000,0)</f>
        <v>0</v>
      </c>
      <c r="T43" s="30">
        <f>IF('入力(風力)'!$E$13=D$2,D29*'入力(風力)'!$N$23/1000,0)</f>
        <v>0</v>
      </c>
      <c r="U43" s="30">
        <f>IF('入力(風力)'!$E$13=E$2,E29*'入力(風力)'!$N$23/1000,0)</f>
        <v>0</v>
      </c>
      <c r="V43" s="30">
        <f>IF('入力(風力)'!$E$13=F$2,F29*'入力(風力)'!$N$23/1000,0)</f>
        <v>0</v>
      </c>
      <c r="W43" s="30">
        <f>IF('入力(風力)'!$E$13=G$2,G29*'入力(風力)'!$N$23/1000,0)</f>
        <v>0</v>
      </c>
      <c r="X43" s="30">
        <f>IF('入力(風力)'!$E$13=H$2,H29*'入力(風力)'!$N$23/1000,0)</f>
        <v>0</v>
      </c>
      <c r="Y43" s="30">
        <f>IF('入力(風力)'!$E$13=I$2,I29*'入力(風力)'!$N$23/1000,0)</f>
        <v>0</v>
      </c>
      <c r="Z43" s="31">
        <f>IF('入力(風力)'!$E$13=J$2,J29*'入力(風力)'!$N$23/1000,0)</f>
        <v>0</v>
      </c>
      <c r="AA43" s="32">
        <f t="shared" si="3"/>
        <v>0</v>
      </c>
      <c r="AB43" s="33">
        <f t="shared" si="4"/>
        <v>0</v>
      </c>
      <c r="AD43" s="62">
        <f t="shared" si="5"/>
        <v>0</v>
      </c>
    </row>
    <row r="44" spans="1:30" x14ac:dyDescent="0.3">
      <c r="A44" s="10" t="s">
        <v>21</v>
      </c>
      <c r="B44" s="52">
        <f>IF('入力(風力)'!$E$13=B$2,B30*'入力(風力)'!$E$15/1000,0)</f>
        <v>0</v>
      </c>
      <c r="C44" s="52">
        <f>IF('入力(風力)'!$E$13=C$2,C30*'入力(風力)'!$E$15/1000,0)</f>
        <v>0</v>
      </c>
      <c r="D44" s="52">
        <f>IF('入力(風力)'!$E$13=D$2,D30*'入力(風力)'!$E$15/1000,0)</f>
        <v>0</v>
      </c>
      <c r="E44" s="52">
        <f>IF('入力(風力)'!$E$13=E$2,E30*'入力(風力)'!$E$15/1000,0)</f>
        <v>0</v>
      </c>
      <c r="F44" s="52">
        <f>IF('入力(風力)'!$E$13=F$2,F30*'入力(風力)'!$E$15/1000,0)</f>
        <v>0</v>
      </c>
      <c r="G44" s="52">
        <f>IF('入力(風力)'!$E$13=G$2,G30*'入力(風力)'!$E$15/1000,0)</f>
        <v>0</v>
      </c>
      <c r="H44" s="52">
        <f>IF('入力(風力)'!$E$13=H$2,H30*'入力(風力)'!$E$15/1000,0)</f>
        <v>0</v>
      </c>
      <c r="I44" s="52">
        <f>IF('入力(風力)'!$E$13=I$2,I30*'入力(風力)'!$E$15/1000,0)</f>
        <v>0</v>
      </c>
      <c r="J44" s="53">
        <f>IF('入力(風力)'!$E$13=J$2,J30*'入力(風力)'!$E$15/1000,0)</f>
        <v>0</v>
      </c>
      <c r="K44" s="54">
        <f t="shared" si="1"/>
        <v>0</v>
      </c>
      <c r="L44" s="55">
        <f t="shared" si="2"/>
        <v>0</v>
      </c>
      <c r="N44" s="62">
        <f t="shared" si="0"/>
        <v>0</v>
      </c>
      <c r="Q44" s="10" t="s">
        <v>21</v>
      </c>
      <c r="R44" s="30">
        <f>IF('入力(風力)'!$E$13=B$2,B30*'入力(風力)'!$O$23/1000,0)</f>
        <v>0</v>
      </c>
      <c r="S44" s="30">
        <f>IF('入力(風力)'!$E$13=C$2,C30*'入力(風力)'!$O$23/1000,0)</f>
        <v>0</v>
      </c>
      <c r="T44" s="30">
        <f>IF('入力(風力)'!$E$13=D$2,D30*'入力(風力)'!$O$23/1000,0)</f>
        <v>0</v>
      </c>
      <c r="U44" s="30">
        <f>IF('入力(風力)'!$E$13=E$2,E30*'入力(風力)'!$O$23/1000,0)</f>
        <v>0</v>
      </c>
      <c r="V44" s="30">
        <f>IF('入力(風力)'!$E$13=F$2,F30*'入力(風力)'!$O$23/1000,0)</f>
        <v>0</v>
      </c>
      <c r="W44" s="30">
        <f>IF('入力(風力)'!$E$13=G$2,G30*'入力(風力)'!$O$23/1000,0)</f>
        <v>0</v>
      </c>
      <c r="X44" s="30">
        <f>IF('入力(風力)'!$E$13=H$2,H30*'入力(風力)'!$O$23/1000,0)</f>
        <v>0</v>
      </c>
      <c r="Y44" s="30">
        <f>IF('入力(風力)'!$E$13=I$2,I30*'入力(風力)'!$O$23/1000,0)</f>
        <v>0</v>
      </c>
      <c r="Z44" s="31">
        <f>IF('入力(風力)'!$E$13=J$2,J30*'入力(風力)'!$O$23/1000,0)</f>
        <v>0</v>
      </c>
      <c r="AA44" s="32">
        <f t="shared" si="3"/>
        <v>0</v>
      </c>
      <c r="AB44" s="33">
        <f t="shared" si="4"/>
        <v>0</v>
      </c>
      <c r="AD44" s="62">
        <f t="shared" si="5"/>
        <v>0</v>
      </c>
    </row>
    <row r="45" spans="1:30" x14ac:dyDescent="0.3">
      <c r="A45" s="10" t="s">
        <v>22</v>
      </c>
      <c r="B45" s="52">
        <f>IF('入力(風力)'!$E$13=B$2,B31*'入力(風力)'!$E$15/1000,0)</f>
        <v>0</v>
      </c>
      <c r="C45" s="52">
        <f>IF('入力(風力)'!$E$13=C$2,C31*'入力(風力)'!$E$15/1000,0)</f>
        <v>0</v>
      </c>
      <c r="D45" s="52">
        <f>IF('入力(風力)'!$E$13=D$2,D31*'入力(風力)'!$E$15/1000,0)</f>
        <v>0</v>
      </c>
      <c r="E45" s="52">
        <f>IF('入力(風力)'!$E$13=E$2,E31*'入力(風力)'!$E$15/1000,0)</f>
        <v>0</v>
      </c>
      <c r="F45" s="52">
        <f>IF('入力(風力)'!$E$13=F$2,F31*'入力(風力)'!$E$15/1000,0)</f>
        <v>0</v>
      </c>
      <c r="G45" s="52">
        <f>IF('入力(風力)'!$E$13=G$2,G31*'入力(風力)'!$E$15/1000,0)</f>
        <v>0</v>
      </c>
      <c r="H45" s="52">
        <f>IF('入力(風力)'!$E$13=H$2,H31*'入力(風力)'!$E$15/1000,0)</f>
        <v>0</v>
      </c>
      <c r="I45" s="52">
        <f>IF('入力(風力)'!$E$13=I$2,I31*'入力(風力)'!$E$15/1000,0)</f>
        <v>0</v>
      </c>
      <c r="J45" s="53">
        <f>IF('入力(風力)'!$E$13=J$2,J31*'入力(風力)'!$E$15/1000,0)</f>
        <v>0</v>
      </c>
      <c r="K45" s="54">
        <f>SUM(B45:J45)</f>
        <v>0</v>
      </c>
      <c r="L45" s="55">
        <f t="shared" si="2"/>
        <v>0</v>
      </c>
      <c r="N45" s="62">
        <f t="shared" si="0"/>
        <v>0</v>
      </c>
      <c r="Q45" s="10" t="s">
        <v>22</v>
      </c>
      <c r="R45" s="30">
        <f>IF('入力(風力)'!$E$13=B$2,B31*'入力(風力)'!$P$23/1000,0)</f>
        <v>0</v>
      </c>
      <c r="S45" s="30">
        <f>IF('入力(風力)'!$E$13=C$2,C31*'入力(風力)'!$P$23/1000,0)</f>
        <v>0</v>
      </c>
      <c r="T45" s="30">
        <f>IF('入力(風力)'!$E$13=D$2,D31*'入力(風力)'!$P$23/1000,0)</f>
        <v>0</v>
      </c>
      <c r="U45" s="30">
        <f>IF('入力(風力)'!$E$13=E$2,E31*'入力(風力)'!$P$23/1000,0)</f>
        <v>0</v>
      </c>
      <c r="V45" s="30">
        <f>IF('入力(風力)'!$E$13=F$2,F31*'入力(風力)'!$P$23/1000,0)</f>
        <v>0</v>
      </c>
      <c r="W45" s="30">
        <f>IF('入力(風力)'!$E$13=G$2,G31*'入力(風力)'!$P$23/1000,0)</f>
        <v>0</v>
      </c>
      <c r="X45" s="30">
        <f>IF('入力(風力)'!$E$13=H$2,H31*'入力(風力)'!$P$23/1000,0)</f>
        <v>0</v>
      </c>
      <c r="Y45" s="30">
        <f>IF('入力(風力)'!$E$13=I$2,I31*'入力(風力)'!$P$23/1000,0)</f>
        <v>0</v>
      </c>
      <c r="Z45" s="31">
        <f>IF('入力(風力)'!$E$13=J$2,J31*'入力(風力)'!$P$23/1000,0)</f>
        <v>0</v>
      </c>
      <c r="AA45" s="32">
        <f>SUM(R45:Z45)</f>
        <v>0</v>
      </c>
      <c r="AB45" s="33">
        <f t="shared" si="4"/>
        <v>0</v>
      </c>
      <c r="AD45" s="62">
        <f>AA45*1000</f>
        <v>0</v>
      </c>
    </row>
    <row r="46" spans="1:30" x14ac:dyDescent="0.3">
      <c r="L46" s="14"/>
      <c r="AB46" s="14"/>
    </row>
    <row r="47" spans="1:30" x14ac:dyDescent="0.3">
      <c r="A47" s="1" t="s">
        <v>112</v>
      </c>
      <c r="K47" s="22" t="s">
        <v>36</v>
      </c>
      <c r="Q47" s="1" t="s">
        <v>112</v>
      </c>
      <c r="AA47" s="22" t="s">
        <v>36</v>
      </c>
    </row>
    <row r="48" spans="1:30" x14ac:dyDescent="0.3">
      <c r="A48" s="10" t="s">
        <v>11</v>
      </c>
      <c r="B48" s="56">
        <f>B4-B34</f>
        <v>4720.7847131329991</v>
      </c>
      <c r="C48" s="56">
        <f t="shared" ref="C48:J48" si="6">C4-C34</f>
        <v>11752.545475843615</v>
      </c>
      <c r="D48" s="56">
        <f t="shared" si="6"/>
        <v>40486.953030380457</v>
      </c>
      <c r="E48" s="56">
        <f t="shared" si="6"/>
        <v>18619.598773746435</v>
      </c>
      <c r="F48" s="56">
        <f t="shared" si="6"/>
        <v>4749.5196097428807</v>
      </c>
      <c r="G48" s="56">
        <f t="shared" si="6"/>
        <v>18241.898327586205</v>
      </c>
      <c r="H48" s="56">
        <f t="shared" si="6"/>
        <v>7561.6946184814369</v>
      </c>
      <c r="I48" s="56">
        <f t="shared" si="6"/>
        <v>3770.2959349593493</v>
      </c>
      <c r="J48" s="57">
        <f t="shared" si="6"/>
        <v>12505.627079770011</v>
      </c>
      <c r="K48" s="50">
        <f>SUM($B48:$J48)</f>
        <v>122408.91756364341</v>
      </c>
      <c r="L48" s="14"/>
      <c r="Q48" s="10" t="s">
        <v>11</v>
      </c>
      <c r="R48" s="56">
        <f>B4-R34</f>
        <v>4720.7847131329991</v>
      </c>
      <c r="S48" s="56">
        <f t="shared" ref="S48:Z48" si="7">C4-S34</f>
        <v>11752.545475843615</v>
      </c>
      <c r="T48" s="56">
        <f t="shared" si="7"/>
        <v>40486.953030380457</v>
      </c>
      <c r="U48" s="56">
        <f t="shared" si="7"/>
        <v>18619.598773746435</v>
      </c>
      <c r="V48" s="56">
        <f t="shared" si="7"/>
        <v>4749.5196097428807</v>
      </c>
      <c r="W48" s="56">
        <f t="shared" si="7"/>
        <v>18241.898327586205</v>
      </c>
      <c r="X48" s="56">
        <f t="shared" si="7"/>
        <v>7561.6946184814369</v>
      </c>
      <c r="Y48" s="56">
        <f t="shared" si="7"/>
        <v>3770.2959349593493</v>
      </c>
      <c r="Z48" s="57">
        <f t="shared" si="7"/>
        <v>12505.627079770011</v>
      </c>
      <c r="AA48" s="50">
        <f>SUM($R48:$Z48)</f>
        <v>122408.91756364341</v>
      </c>
      <c r="AB48" s="14"/>
    </row>
    <row r="49" spans="1:29" x14ac:dyDescent="0.3">
      <c r="A49" s="10" t="s">
        <v>12</v>
      </c>
      <c r="B49" s="56">
        <f t="shared" ref="B49:J49" si="8">B5-B35</f>
        <v>4275.5934360098354</v>
      </c>
      <c r="C49" s="56">
        <f t="shared" si="8"/>
        <v>10951.464089192807</v>
      </c>
      <c r="D49" s="56">
        <f t="shared" si="8"/>
        <v>38919.126935101056</v>
      </c>
      <c r="E49" s="56">
        <f t="shared" si="8"/>
        <v>19016.626850387282</v>
      </c>
      <c r="F49" s="56">
        <f t="shared" si="8"/>
        <v>4338.3748594227518</v>
      </c>
      <c r="G49" s="56">
        <f t="shared" si="8"/>
        <v>18480.744786867202</v>
      </c>
      <c r="H49" s="56">
        <f t="shared" si="8"/>
        <v>7472.3282155134548</v>
      </c>
      <c r="I49" s="56">
        <f t="shared" si="8"/>
        <v>3748.3756097560972</v>
      </c>
      <c r="J49" s="57">
        <f t="shared" si="8"/>
        <v>12699.729029243092</v>
      </c>
      <c r="K49" s="50">
        <f t="shared" ref="K49:K59" si="9">SUM($B49:$J49)</f>
        <v>119902.36381149359</v>
      </c>
      <c r="L49" s="14"/>
      <c r="Q49" s="10" t="s">
        <v>12</v>
      </c>
      <c r="R49" s="56">
        <f t="shared" ref="R49:Z49" si="10">B5-R35</f>
        <v>4275.5934360098354</v>
      </c>
      <c r="S49" s="56">
        <f t="shared" si="10"/>
        <v>10951.464089192807</v>
      </c>
      <c r="T49" s="56">
        <f t="shared" si="10"/>
        <v>38919.126935101056</v>
      </c>
      <c r="U49" s="56">
        <f t="shared" si="10"/>
        <v>19016.626850387282</v>
      </c>
      <c r="V49" s="56">
        <f t="shared" si="10"/>
        <v>4338.3748594227518</v>
      </c>
      <c r="W49" s="56">
        <f t="shared" si="10"/>
        <v>18480.744786867202</v>
      </c>
      <c r="X49" s="56">
        <f t="shared" si="10"/>
        <v>7472.3282155134548</v>
      </c>
      <c r="Y49" s="56">
        <f t="shared" si="10"/>
        <v>3748.3756097560972</v>
      </c>
      <c r="Z49" s="57">
        <f t="shared" si="10"/>
        <v>12699.729029243092</v>
      </c>
      <c r="AA49" s="50">
        <f t="shared" ref="AA49:AA57" si="11">SUM($R49:$Z49)</f>
        <v>119902.36381149359</v>
      </c>
      <c r="AB49" s="14"/>
    </row>
    <row r="50" spans="1:29" x14ac:dyDescent="0.3">
      <c r="A50" s="10" t="s">
        <v>13</v>
      </c>
      <c r="B50" s="56">
        <f t="shared" ref="B50:J50" si="12">B6-B36</f>
        <v>4262.7155050414185</v>
      </c>
      <c r="C50" s="56">
        <f t="shared" si="12"/>
        <v>11786.063525494279</v>
      </c>
      <c r="D50" s="56">
        <f t="shared" si="12"/>
        <v>43221.022811310155</v>
      </c>
      <c r="E50" s="56">
        <f t="shared" si="12"/>
        <v>20533.477707297188</v>
      </c>
      <c r="F50" s="56">
        <f t="shared" si="12"/>
        <v>4872.2493859578444</v>
      </c>
      <c r="G50" s="56">
        <f t="shared" si="12"/>
        <v>20948.824866104183</v>
      </c>
      <c r="H50" s="56">
        <f t="shared" si="12"/>
        <v>8201.5459050379213</v>
      </c>
      <c r="I50" s="56">
        <f t="shared" si="12"/>
        <v>4274.4634146341468</v>
      </c>
      <c r="J50" s="57">
        <f t="shared" si="12"/>
        <v>14442.174584909721</v>
      </c>
      <c r="K50" s="50">
        <f t="shared" si="9"/>
        <v>132542.53770578685</v>
      </c>
      <c r="L50" s="14"/>
      <c r="Q50" s="10" t="s">
        <v>13</v>
      </c>
      <c r="R50" s="56">
        <f t="shared" ref="R50:Z50" si="13">B6-R36</f>
        <v>4262.7155050414185</v>
      </c>
      <c r="S50" s="56">
        <f t="shared" si="13"/>
        <v>11786.063525494279</v>
      </c>
      <c r="T50" s="56">
        <f t="shared" si="13"/>
        <v>43221.022811310155</v>
      </c>
      <c r="U50" s="56">
        <f t="shared" si="13"/>
        <v>20533.477707297188</v>
      </c>
      <c r="V50" s="56">
        <f t="shared" si="13"/>
        <v>4872.2493859578444</v>
      </c>
      <c r="W50" s="56">
        <f t="shared" si="13"/>
        <v>20948.824866104183</v>
      </c>
      <c r="X50" s="56">
        <f t="shared" si="13"/>
        <v>8201.5459050379213</v>
      </c>
      <c r="Y50" s="56">
        <f t="shared" si="13"/>
        <v>4274.4634146341468</v>
      </c>
      <c r="Z50" s="57">
        <f t="shared" si="13"/>
        <v>14442.174584909721</v>
      </c>
      <c r="AA50" s="50">
        <f t="shared" si="11"/>
        <v>132542.53770578685</v>
      </c>
      <c r="AB50" s="14"/>
    </row>
    <row r="51" spans="1:29" x14ac:dyDescent="0.3">
      <c r="A51" s="10" t="s">
        <v>14</v>
      </c>
      <c r="B51" s="56">
        <f t="shared" ref="B51:J51" si="14">B7-B37</f>
        <v>4841.6341000000002</v>
      </c>
      <c r="C51" s="56">
        <f t="shared" si="14"/>
        <v>13973.35064720497</v>
      </c>
      <c r="D51" s="56">
        <f t="shared" si="14"/>
        <v>56496.15352835221</v>
      </c>
      <c r="E51" s="56">
        <f t="shared" si="14"/>
        <v>24972.047999999999</v>
      </c>
      <c r="F51" s="56">
        <f t="shared" si="14"/>
        <v>6038.1822599999996</v>
      </c>
      <c r="G51" s="56">
        <f t="shared" si="14"/>
        <v>27128.976999999999</v>
      </c>
      <c r="H51" s="56">
        <f t="shared" si="14"/>
        <v>10434.08482</v>
      </c>
      <c r="I51" s="56">
        <f t="shared" si="14"/>
        <v>5392.4</v>
      </c>
      <c r="J51" s="57">
        <f t="shared" si="14"/>
        <v>18497.331620489924</v>
      </c>
      <c r="K51" s="50">
        <f t="shared" si="9"/>
        <v>167774.16197604709</v>
      </c>
      <c r="L51" s="14"/>
      <c r="Q51" s="10" t="s">
        <v>14</v>
      </c>
      <c r="R51" s="56">
        <f t="shared" ref="R51:Z51" si="15">B7-R37</f>
        <v>4841.6341000000002</v>
      </c>
      <c r="S51" s="56">
        <f t="shared" si="15"/>
        <v>13973.35064720497</v>
      </c>
      <c r="T51" s="56">
        <f t="shared" si="15"/>
        <v>56496.15352835221</v>
      </c>
      <c r="U51" s="56">
        <f t="shared" si="15"/>
        <v>24972.047999999999</v>
      </c>
      <c r="V51" s="56">
        <f t="shared" si="15"/>
        <v>6038.1822599999996</v>
      </c>
      <c r="W51" s="56">
        <f t="shared" si="15"/>
        <v>27128.976999999999</v>
      </c>
      <c r="X51" s="56">
        <f t="shared" si="15"/>
        <v>10434.08482</v>
      </c>
      <c r="Y51" s="56">
        <f t="shared" si="15"/>
        <v>5392.4</v>
      </c>
      <c r="Z51" s="57">
        <f t="shared" si="15"/>
        <v>18497.331620489924</v>
      </c>
      <c r="AA51" s="50">
        <f t="shared" si="11"/>
        <v>167774.16197604709</v>
      </c>
      <c r="AB51" s="14"/>
    </row>
    <row r="52" spans="1:29" x14ac:dyDescent="0.3">
      <c r="A52" s="10" t="s">
        <v>15</v>
      </c>
      <c r="B52" s="56">
        <f t="shared" ref="B52:J52" si="16">B8-B38</f>
        <v>4973.5148800000006</v>
      </c>
      <c r="C52" s="56">
        <f t="shared" si="16"/>
        <v>14282.736000000001</v>
      </c>
      <c r="D52" s="56">
        <f t="shared" si="16"/>
        <v>56490.850010000002</v>
      </c>
      <c r="E52" s="56">
        <f t="shared" si="16"/>
        <v>24972.047999999999</v>
      </c>
      <c r="F52" s="56">
        <f t="shared" si="16"/>
        <v>6038.1822599999996</v>
      </c>
      <c r="G52" s="56">
        <f t="shared" si="16"/>
        <v>27128.976999999999</v>
      </c>
      <c r="H52" s="56">
        <f t="shared" si="16"/>
        <v>10434.08482</v>
      </c>
      <c r="I52" s="56">
        <f t="shared" si="16"/>
        <v>5392.4</v>
      </c>
      <c r="J52" s="57">
        <f t="shared" si="16"/>
        <v>18495.161956</v>
      </c>
      <c r="K52" s="50">
        <f t="shared" si="9"/>
        <v>168207.95492599998</v>
      </c>
      <c r="L52" s="14"/>
      <c r="Q52" s="10" t="s">
        <v>15</v>
      </c>
      <c r="R52" s="56">
        <f t="shared" ref="R52:Z52" si="17">B8-R38</f>
        <v>4973.5148800000006</v>
      </c>
      <c r="S52" s="56">
        <f t="shared" si="17"/>
        <v>14282.736000000001</v>
      </c>
      <c r="T52" s="56">
        <f t="shared" si="17"/>
        <v>56490.850010000002</v>
      </c>
      <c r="U52" s="56">
        <f t="shared" si="17"/>
        <v>24972.047999999999</v>
      </c>
      <c r="V52" s="56">
        <f t="shared" si="17"/>
        <v>6038.1822599999996</v>
      </c>
      <c r="W52" s="56">
        <f t="shared" si="17"/>
        <v>27128.976999999999</v>
      </c>
      <c r="X52" s="56">
        <f t="shared" si="17"/>
        <v>10434.08482</v>
      </c>
      <c r="Y52" s="56">
        <f t="shared" si="17"/>
        <v>5392.4</v>
      </c>
      <c r="Z52" s="57">
        <f t="shared" si="17"/>
        <v>18495.161956</v>
      </c>
      <c r="AA52" s="50">
        <f t="shared" si="11"/>
        <v>168207.95492599998</v>
      </c>
      <c r="AB52" s="14"/>
    </row>
    <row r="53" spans="1:29" x14ac:dyDescent="0.3">
      <c r="A53" s="10" t="s">
        <v>16</v>
      </c>
      <c r="B53" s="56">
        <f t="shared" ref="B53:J53" si="18">B9-B39</f>
        <v>4649.5782099999997</v>
      </c>
      <c r="C53" s="56">
        <f t="shared" si="18"/>
        <v>12857.789124223604</v>
      </c>
      <c r="D53" s="56">
        <f t="shared" si="18"/>
        <v>47868.920224817244</v>
      </c>
      <c r="E53" s="56">
        <f t="shared" si="18"/>
        <v>23577.359628210354</v>
      </c>
      <c r="F53" s="56">
        <f t="shared" si="18"/>
        <v>5350.8955131962039</v>
      </c>
      <c r="G53" s="56">
        <f t="shared" si="18"/>
        <v>22730.221374908288</v>
      </c>
      <c r="H53" s="56">
        <f t="shared" si="18"/>
        <v>9323.6920647549505</v>
      </c>
      <c r="I53" s="56">
        <f t="shared" si="18"/>
        <v>4734.7902439024392</v>
      </c>
      <c r="J53" s="57">
        <f t="shared" si="18"/>
        <v>15944.033988223518</v>
      </c>
      <c r="K53" s="50">
        <f t="shared" si="9"/>
        <v>147037.28037223662</v>
      </c>
      <c r="L53" s="14"/>
      <c r="Q53" s="10" t="s">
        <v>16</v>
      </c>
      <c r="R53" s="56">
        <f t="shared" ref="R53:Z53" si="19">B9-R39</f>
        <v>4649.5782099999997</v>
      </c>
      <c r="S53" s="56">
        <f t="shared" si="19"/>
        <v>12857.789124223604</v>
      </c>
      <c r="T53" s="56">
        <f t="shared" si="19"/>
        <v>47868.920224817244</v>
      </c>
      <c r="U53" s="56">
        <f t="shared" si="19"/>
        <v>23577.359628210354</v>
      </c>
      <c r="V53" s="56">
        <f t="shared" si="19"/>
        <v>5350.8955131962039</v>
      </c>
      <c r="W53" s="56">
        <f t="shared" si="19"/>
        <v>22730.221374908288</v>
      </c>
      <c r="X53" s="56">
        <f t="shared" si="19"/>
        <v>9323.6920647549505</v>
      </c>
      <c r="Y53" s="56">
        <f t="shared" si="19"/>
        <v>4734.7902439024392</v>
      </c>
      <c r="Z53" s="57">
        <f t="shared" si="19"/>
        <v>15944.033988223518</v>
      </c>
      <c r="AA53" s="50">
        <f t="shared" si="11"/>
        <v>147037.28037223662</v>
      </c>
      <c r="AB53" s="14"/>
    </row>
    <row r="54" spans="1:29" x14ac:dyDescent="0.3">
      <c r="A54" s="10" t="s">
        <v>17</v>
      </c>
      <c r="B54" s="56">
        <f t="shared" ref="B54:J54" si="20">B10-B40</f>
        <v>4756.409643662455</v>
      </c>
      <c r="C54" s="56">
        <f t="shared" si="20"/>
        <v>11713.441084584512</v>
      </c>
      <c r="D54" s="56">
        <f t="shared" si="20"/>
        <v>39838.86308774077</v>
      </c>
      <c r="E54" s="56">
        <f t="shared" si="20"/>
        <v>19932.845488789237</v>
      </c>
      <c r="F54" s="56">
        <f t="shared" si="20"/>
        <v>4522.4695237451979</v>
      </c>
      <c r="G54" s="56">
        <f t="shared" si="20"/>
        <v>18809.158668378575</v>
      </c>
      <c r="H54" s="56">
        <f t="shared" si="20"/>
        <v>7806.3883408937745</v>
      </c>
      <c r="I54" s="56">
        <f t="shared" si="20"/>
        <v>3901.8178861788615</v>
      </c>
      <c r="J54" s="57">
        <f t="shared" si="20"/>
        <v>13588.654183718558</v>
      </c>
      <c r="K54" s="50">
        <f t="shared" si="9"/>
        <v>124870.04790769194</v>
      </c>
      <c r="L54" s="14"/>
      <c r="Q54" s="10" t="s">
        <v>17</v>
      </c>
      <c r="R54" s="56">
        <f t="shared" ref="R54:Z54" si="21">B10-R40</f>
        <v>4756.409643662455</v>
      </c>
      <c r="S54" s="56">
        <f t="shared" si="21"/>
        <v>11713.441084584512</v>
      </c>
      <c r="T54" s="56">
        <f t="shared" si="21"/>
        <v>39838.86308774077</v>
      </c>
      <c r="U54" s="56">
        <f t="shared" si="21"/>
        <v>19932.845488789237</v>
      </c>
      <c r="V54" s="56">
        <f t="shared" si="21"/>
        <v>4522.4695237451979</v>
      </c>
      <c r="W54" s="56">
        <f t="shared" si="21"/>
        <v>18809.158668378575</v>
      </c>
      <c r="X54" s="56">
        <f t="shared" si="21"/>
        <v>7806.3883408937745</v>
      </c>
      <c r="Y54" s="56">
        <f t="shared" si="21"/>
        <v>3901.8178861788615</v>
      </c>
      <c r="Z54" s="57">
        <f t="shared" si="21"/>
        <v>13588.654183718558</v>
      </c>
      <c r="AA54" s="50">
        <f t="shared" si="11"/>
        <v>124870.04790769194</v>
      </c>
      <c r="AB54" s="14"/>
    </row>
    <row r="55" spans="1:29" x14ac:dyDescent="0.3">
      <c r="A55" s="10" t="s">
        <v>18</v>
      </c>
      <c r="B55" s="56">
        <f t="shared" ref="B55:J55" si="22">B11-B41</f>
        <v>5453.6232333825119</v>
      </c>
      <c r="C55" s="56">
        <f t="shared" si="22"/>
        <v>12961.429799910809</v>
      </c>
      <c r="D55" s="56">
        <f t="shared" si="22"/>
        <v>42851.367582161329</v>
      </c>
      <c r="E55" s="56">
        <f t="shared" si="22"/>
        <v>19698.700725642069</v>
      </c>
      <c r="F55" s="56">
        <f t="shared" si="22"/>
        <v>4952.0237404975715</v>
      </c>
      <c r="G55" s="56">
        <f t="shared" si="22"/>
        <v>19256.995779530447</v>
      </c>
      <c r="H55" s="56">
        <f t="shared" si="22"/>
        <v>8442.3893742611617</v>
      </c>
      <c r="I55" s="56">
        <f t="shared" si="22"/>
        <v>4000.459349593496</v>
      </c>
      <c r="J55" s="57">
        <f t="shared" si="22"/>
        <v>13877.323387900697</v>
      </c>
      <c r="K55" s="50">
        <f t="shared" si="9"/>
        <v>131494.31297288008</v>
      </c>
      <c r="L55" s="14"/>
      <c r="Q55" s="10" t="s">
        <v>18</v>
      </c>
      <c r="R55" s="56">
        <f t="shared" ref="R55:Z55" si="23">B11-R41</f>
        <v>5453.6232333825119</v>
      </c>
      <c r="S55" s="56">
        <f t="shared" si="23"/>
        <v>12961.429799910809</v>
      </c>
      <c r="T55" s="56">
        <f t="shared" si="23"/>
        <v>42851.367582161329</v>
      </c>
      <c r="U55" s="56">
        <f t="shared" si="23"/>
        <v>19698.700725642069</v>
      </c>
      <c r="V55" s="56">
        <f t="shared" si="23"/>
        <v>4952.0237404975715</v>
      </c>
      <c r="W55" s="56">
        <f t="shared" si="23"/>
        <v>19256.995779530447</v>
      </c>
      <c r="X55" s="56">
        <f t="shared" si="23"/>
        <v>8442.3893742611617</v>
      </c>
      <c r="Y55" s="56">
        <f t="shared" si="23"/>
        <v>4000.459349593496</v>
      </c>
      <c r="Z55" s="57">
        <f t="shared" si="23"/>
        <v>13877.323387900697</v>
      </c>
      <c r="AA55" s="50">
        <f t="shared" si="11"/>
        <v>131494.31297288008</v>
      </c>
      <c r="AB55" s="14"/>
    </row>
    <row r="56" spans="1:29" x14ac:dyDescent="0.3">
      <c r="A56" s="10" t="s">
        <v>19</v>
      </c>
      <c r="B56" s="56">
        <f t="shared" ref="B56:J56" si="24">B12-B42</f>
        <v>5778.0989519886325</v>
      </c>
      <c r="C56" s="56">
        <f t="shared" si="24"/>
        <v>14374.774226847036</v>
      </c>
      <c r="D56" s="56">
        <f t="shared" si="24"/>
        <v>46932.000672716364</v>
      </c>
      <c r="E56" s="56">
        <f t="shared" si="24"/>
        <v>21459.876552792499</v>
      </c>
      <c r="F56" s="56">
        <f t="shared" si="24"/>
        <v>5590.2185768153822</v>
      </c>
      <c r="G56" s="56">
        <f t="shared" si="24"/>
        <v>23148.202678650036</v>
      </c>
      <c r="H56" s="56">
        <f t="shared" si="24"/>
        <v>10253.426887469484</v>
      </c>
      <c r="I56" s="56">
        <f t="shared" si="24"/>
        <v>4964.953658536585</v>
      </c>
      <c r="J56" s="57">
        <f t="shared" si="24"/>
        <v>17457.419935189759</v>
      </c>
      <c r="K56" s="50">
        <f t="shared" si="9"/>
        <v>149958.97214100577</v>
      </c>
      <c r="L56" s="14"/>
      <c r="Q56" s="10" t="s">
        <v>19</v>
      </c>
      <c r="R56" s="56">
        <f t="shared" ref="R56:Z56" si="25">B12-R42</f>
        <v>5778.0989519886325</v>
      </c>
      <c r="S56" s="56">
        <f t="shared" si="25"/>
        <v>14374.774226847036</v>
      </c>
      <c r="T56" s="56">
        <f t="shared" si="25"/>
        <v>46932.000672716364</v>
      </c>
      <c r="U56" s="56">
        <f t="shared" si="25"/>
        <v>21459.876552792499</v>
      </c>
      <c r="V56" s="56">
        <f t="shared" si="25"/>
        <v>5590.2185768153822</v>
      </c>
      <c r="W56" s="56">
        <f t="shared" si="25"/>
        <v>23148.202678650036</v>
      </c>
      <c r="X56" s="56">
        <f t="shared" si="25"/>
        <v>10253.426887469484</v>
      </c>
      <c r="Y56" s="56">
        <f t="shared" si="25"/>
        <v>4964.953658536585</v>
      </c>
      <c r="Z56" s="57">
        <f t="shared" si="25"/>
        <v>17457.419935189759</v>
      </c>
      <c r="AA56" s="50">
        <f t="shared" si="11"/>
        <v>149958.97214100577</v>
      </c>
      <c r="AB56" s="14"/>
    </row>
    <row r="57" spans="1:29" x14ac:dyDescent="0.3">
      <c r="A57" s="10" t="s">
        <v>20</v>
      </c>
      <c r="B57" s="56">
        <f t="shared" ref="B57:J57" si="26">B13-B43</f>
        <v>5971.6289800000004</v>
      </c>
      <c r="C57" s="56">
        <f t="shared" si="26"/>
        <v>15031.728000000001</v>
      </c>
      <c r="D57" s="56">
        <f t="shared" si="26"/>
        <v>50600.232176203797</v>
      </c>
      <c r="E57" s="56">
        <f t="shared" si="26"/>
        <v>23261.773208316346</v>
      </c>
      <c r="F57" s="56">
        <f t="shared" si="26"/>
        <v>6001.3633271355111</v>
      </c>
      <c r="G57" s="56">
        <f t="shared" si="26"/>
        <v>24193.155938004398</v>
      </c>
      <c r="H57" s="56">
        <f t="shared" si="26"/>
        <v>10364.17232788219</v>
      </c>
      <c r="I57" s="56">
        <f t="shared" si="26"/>
        <v>4964.953658536585</v>
      </c>
      <c r="J57" s="57">
        <f t="shared" si="26"/>
        <v>17672.531504435789</v>
      </c>
      <c r="K57" s="50">
        <f t="shared" si="9"/>
        <v>158061.53912051462</v>
      </c>
      <c r="L57" s="14"/>
      <c r="Q57" s="10" t="s">
        <v>20</v>
      </c>
      <c r="R57" s="56">
        <f t="shared" ref="R57:Z57" si="27">B13-R43</f>
        <v>5971.6289800000004</v>
      </c>
      <c r="S57" s="56">
        <f t="shared" si="27"/>
        <v>15031.728000000001</v>
      </c>
      <c r="T57" s="56">
        <f t="shared" si="27"/>
        <v>50600.232176203797</v>
      </c>
      <c r="U57" s="56">
        <f t="shared" si="27"/>
        <v>23261.773208316346</v>
      </c>
      <c r="V57" s="56">
        <f t="shared" si="27"/>
        <v>6001.3633271355111</v>
      </c>
      <c r="W57" s="56">
        <f t="shared" si="27"/>
        <v>24193.155938004398</v>
      </c>
      <c r="X57" s="56">
        <f t="shared" si="27"/>
        <v>10364.17232788219</v>
      </c>
      <c r="Y57" s="56">
        <f t="shared" si="27"/>
        <v>4964.953658536585</v>
      </c>
      <c r="Z57" s="57">
        <f t="shared" si="27"/>
        <v>17672.531504435789</v>
      </c>
      <c r="AA57" s="50">
        <f t="shared" si="11"/>
        <v>158061.53912051462</v>
      </c>
      <c r="AB57" s="14"/>
    </row>
    <row r="58" spans="1:29" x14ac:dyDescent="0.3">
      <c r="A58" s="10" t="s">
        <v>21</v>
      </c>
      <c r="B58" s="56">
        <f t="shared" ref="B58:J58" si="28">B14-B44</f>
        <v>5923.7278909772858</v>
      </c>
      <c r="C58" s="56">
        <f t="shared" si="28"/>
        <v>14865.255020068382</v>
      </c>
      <c r="D58" s="56">
        <f t="shared" si="28"/>
        <v>50600.232176203797</v>
      </c>
      <c r="E58" s="56">
        <f t="shared" si="28"/>
        <v>23261.773208316346</v>
      </c>
      <c r="F58" s="56">
        <f t="shared" si="28"/>
        <v>6001.3633271355111</v>
      </c>
      <c r="G58" s="56">
        <f t="shared" si="28"/>
        <v>24193.155938004398</v>
      </c>
      <c r="H58" s="56">
        <f t="shared" si="28"/>
        <v>10364.17232788219</v>
      </c>
      <c r="I58" s="56">
        <f t="shared" si="28"/>
        <v>4964.953658536585</v>
      </c>
      <c r="J58" s="57">
        <f t="shared" si="28"/>
        <v>17668.150236443722</v>
      </c>
      <c r="K58" s="50">
        <f t="shared" si="9"/>
        <v>157842.78378356821</v>
      </c>
      <c r="L58" s="14"/>
      <c r="Q58" s="10" t="s">
        <v>21</v>
      </c>
      <c r="R58" s="56">
        <f t="shared" ref="R58:Z58" si="29">B14-R44</f>
        <v>5923.7278909772858</v>
      </c>
      <c r="S58" s="56">
        <f t="shared" si="29"/>
        <v>14865.255020068382</v>
      </c>
      <c r="T58" s="56">
        <f t="shared" si="29"/>
        <v>50600.232176203797</v>
      </c>
      <c r="U58" s="56">
        <f t="shared" si="29"/>
        <v>23261.773208316346</v>
      </c>
      <c r="V58" s="56">
        <f t="shared" si="29"/>
        <v>6001.3633271355111</v>
      </c>
      <c r="W58" s="56">
        <f t="shared" si="29"/>
        <v>24193.155938004398</v>
      </c>
      <c r="X58" s="56">
        <f t="shared" si="29"/>
        <v>10364.17232788219</v>
      </c>
      <c r="Y58" s="56">
        <f t="shared" si="29"/>
        <v>4964.953658536585</v>
      </c>
      <c r="Z58" s="57">
        <f t="shared" si="29"/>
        <v>17668.150236443722</v>
      </c>
      <c r="AA58" s="50">
        <f>SUM($R58:$Z58)</f>
        <v>157842.78378356821</v>
      </c>
      <c r="AB58" s="14"/>
    </row>
    <row r="59" spans="1:29" x14ac:dyDescent="0.3">
      <c r="A59" s="10" t="s">
        <v>22</v>
      </c>
      <c r="B59" s="56">
        <f t="shared" ref="B59:J59" si="30">B15-B45</f>
        <v>5454.706423837798</v>
      </c>
      <c r="C59" s="56">
        <f t="shared" si="30"/>
        <v>13818.374602646056</v>
      </c>
      <c r="D59" s="56">
        <f t="shared" si="30"/>
        <v>46286.138207784614</v>
      </c>
      <c r="E59" s="56">
        <f t="shared" si="30"/>
        <v>21195.191168365269</v>
      </c>
      <c r="F59" s="56">
        <f t="shared" si="30"/>
        <v>5467.4888006004185</v>
      </c>
      <c r="G59" s="56">
        <f t="shared" si="30"/>
        <v>21187.671325385178</v>
      </c>
      <c r="H59" s="56">
        <f t="shared" si="30"/>
        <v>9109.5977229506989</v>
      </c>
      <c r="I59" s="56">
        <f t="shared" si="30"/>
        <v>4351.1845528455278</v>
      </c>
      <c r="J59" s="57">
        <f t="shared" si="30"/>
        <v>14952.870635625786</v>
      </c>
      <c r="K59" s="50">
        <f t="shared" si="9"/>
        <v>141823.22344004136</v>
      </c>
      <c r="L59" s="14"/>
      <c r="Q59" s="10" t="s">
        <v>22</v>
      </c>
      <c r="R59" s="56">
        <f t="shared" ref="R59:Z59" si="31">B15-R45</f>
        <v>5454.706423837798</v>
      </c>
      <c r="S59" s="56">
        <f t="shared" si="31"/>
        <v>13818.374602646056</v>
      </c>
      <c r="T59" s="56">
        <f t="shared" si="31"/>
        <v>46286.138207784614</v>
      </c>
      <c r="U59" s="56">
        <f t="shared" si="31"/>
        <v>21195.191168365269</v>
      </c>
      <c r="V59" s="56">
        <f t="shared" si="31"/>
        <v>5467.4888006004185</v>
      </c>
      <c r="W59" s="56">
        <f t="shared" si="31"/>
        <v>21187.671325385178</v>
      </c>
      <c r="X59" s="56">
        <f t="shared" si="31"/>
        <v>9109.5977229506989</v>
      </c>
      <c r="Y59" s="56">
        <f t="shared" si="31"/>
        <v>4351.1845528455278</v>
      </c>
      <c r="Z59" s="57">
        <f t="shared" si="31"/>
        <v>14952.870635625786</v>
      </c>
      <c r="AA59" s="50">
        <f>SUM($R59:$Z59)</f>
        <v>141823.22344004136</v>
      </c>
      <c r="AB59" s="14"/>
    </row>
    <row r="61" spans="1:29" x14ac:dyDescent="0.3">
      <c r="A61" s="18" t="s">
        <v>106</v>
      </c>
      <c r="B61" s="66">
        <f>$B$17-MIN($K$34:$K$45)</f>
        <v>170487.53422979303</v>
      </c>
      <c r="C61" s="19"/>
      <c r="D61" s="19"/>
      <c r="E61" s="19"/>
      <c r="F61" s="19"/>
      <c r="G61" s="19"/>
      <c r="H61" s="19"/>
      <c r="I61" s="19"/>
      <c r="J61" s="19"/>
      <c r="L61" s="14"/>
      <c r="M61" s="14"/>
      <c r="O61" s="16"/>
      <c r="Q61" s="18" t="s">
        <v>106</v>
      </c>
      <c r="R61" s="66">
        <f>$B$17-MIN($AA$34:$AA$45)</f>
        <v>170487.53422979303</v>
      </c>
      <c r="S61" s="19"/>
      <c r="T61" s="19"/>
      <c r="U61" s="19"/>
      <c r="V61" s="19"/>
      <c r="W61" s="19"/>
      <c r="X61" s="19"/>
      <c r="Y61" s="19"/>
      <c r="Z61" s="19"/>
      <c r="AB61" s="14"/>
      <c r="AC61" s="14"/>
    </row>
    <row r="63" spans="1:29" x14ac:dyDescent="0.3">
      <c r="A63" s="1" t="s">
        <v>107</v>
      </c>
      <c r="B63" s="21" t="s">
        <v>36</v>
      </c>
      <c r="Q63" s="1" t="s">
        <v>107</v>
      </c>
      <c r="R63" s="21" t="s">
        <v>36</v>
      </c>
    </row>
    <row r="64" spans="1:29" x14ac:dyDescent="0.3">
      <c r="A64" s="10" t="s">
        <v>11</v>
      </c>
      <c r="B64" s="61">
        <f t="shared" ref="B64:B75" si="32">$B$61-K48</f>
        <v>48078.616666149625</v>
      </c>
      <c r="L64" s="14"/>
      <c r="M64" s="14"/>
      <c r="O64" s="16"/>
      <c r="Q64" s="10" t="s">
        <v>11</v>
      </c>
      <c r="R64" s="61">
        <f>$R$61-AA48</f>
        <v>48078.616666149625</v>
      </c>
      <c r="AB64" s="14"/>
      <c r="AC64" s="14"/>
    </row>
    <row r="65" spans="1:29" x14ac:dyDescent="0.3">
      <c r="A65" s="10" t="s">
        <v>12</v>
      </c>
      <c r="B65" s="56">
        <f t="shared" si="32"/>
        <v>50585.170418299444</v>
      </c>
      <c r="L65" s="14"/>
      <c r="M65" s="14"/>
      <c r="O65" s="16"/>
      <c r="Q65" s="10" t="s">
        <v>12</v>
      </c>
      <c r="R65" s="61">
        <f t="shared" ref="R65:R74" si="33">$R$61-AA49</f>
        <v>50585.170418299444</v>
      </c>
      <c r="AB65" s="14"/>
      <c r="AC65" s="14"/>
    </row>
    <row r="66" spans="1:29" x14ac:dyDescent="0.3">
      <c r="A66" s="10" t="s">
        <v>13</v>
      </c>
      <c r="B66" s="56">
        <f t="shared" si="32"/>
        <v>37944.996524006187</v>
      </c>
      <c r="L66" s="14"/>
      <c r="M66" s="14"/>
      <c r="O66" s="16"/>
      <c r="Q66" s="10" t="s">
        <v>13</v>
      </c>
      <c r="R66" s="61">
        <f t="shared" si="33"/>
        <v>37944.996524006187</v>
      </c>
      <c r="AB66" s="14"/>
      <c r="AC66" s="14"/>
    </row>
    <row r="67" spans="1:29" x14ac:dyDescent="0.3">
      <c r="A67" s="10" t="s">
        <v>14</v>
      </c>
      <c r="B67" s="56">
        <f t="shared" si="32"/>
        <v>2713.3722537459398</v>
      </c>
      <c r="L67" s="14"/>
      <c r="M67" s="14"/>
      <c r="O67" s="16"/>
      <c r="Q67" s="10" t="s">
        <v>14</v>
      </c>
      <c r="R67" s="61">
        <f>$R$61-AA51</f>
        <v>2713.3722537459398</v>
      </c>
      <c r="AB67" s="14"/>
      <c r="AC67" s="14"/>
    </row>
    <row r="68" spans="1:29" x14ac:dyDescent="0.3">
      <c r="A68" s="10" t="s">
        <v>15</v>
      </c>
      <c r="B68" s="56">
        <f t="shared" si="32"/>
        <v>2279.5793037930562</v>
      </c>
      <c r="L68" s="14"/>
      <c r="M68" s="14"/>
      <c r="O68" s="16"/>
      <c r="Q68" s="10" t="s">
        <v>15</v>
      </c>
      <c r="R68" s="61">
        <f t="shared" si="33"/>
        <v>2279.5793037930562</v>
      </c>
      <c r="AB68" s="14"/>
      <c r="AC68" s="14"/>
    </row>
    <row r="69" spans="1:29" x14ac:dyDescent="0.3">
      <c r="A69" s="10" t="s">
        <v>16</v>
      </c>
      <c r="B69" s="56">
        <f t="shared" si="32"/>
        <v>23450.25385755641</v>
      </c>
      <c r="L69" s="14"/>
      <c r="M69" s="14"/>
      <c r="O69" s="16"/>
      <c r="Q69" s="10" t="s">
        <v>16</v>
      </c>
      <c r="R69" s="61">
        <f t="shared" si="33"/>
        <v>23450.25385755641</v>
      </c>
      <c r="AB69" s="14"/>
      <c r="AC69" s="14"/>
    </row>
    <row r="70" spans="1:29" x14ac:dyDescent="0.3">
      <c r="A70" s="10" t="s">
        <v>17</v>
      </c>
      <c r="B70" s="56">
        <f t="shared" si="32"/>
        <v>45617.486322101089</v>
      </c>
      <c r="L70" s="14"/>
      <c r="M70" s="14"/>
      <c r="O70" s="16"/>
      <c r="Q70" s="10" t="s">
        <v>17</v>
      </c>
      <c r="R70" s="61">
        <f>$R$61-AA54</f>
        <v>45617.486322101089</v>
      </c>
      <c r="AB70" s="14"/>
      <c r="AC70" s="14"/>
    </row>
    <row r="71" spans="1:29" x14ac:dyDescent="0.3">
      <c r="A71" s="10" t="s">
        <v>18</v>
      </c>
      <c r="B71" s="56">
        <f t="shared" si="32"/>
        <v>38993.221256912948</v>
      </c>
      <c r="L71" s="14"/>
      <c r="M71" s="14"/>
      <c r="O71" s="16"/>
      <c r="Q71" s="10" t="s">
        <v>18</v>
      </c>
      <c r="R71" s="61">
        <f t="shared" si="33"/>
        <v>38993.221256912948</v>
      </c>
      <c r="AB71" s="14"/>
      <c r="AC71" s="14"/>
    </row>
    <row r="72" spans="1:29" x14ac:dyDescent="0.3">
      <c r="A72" s="10" t="s">
        <v>19</v>
      </c>
      <c r="B72" s="56">
        <f t="shared" si="32"/>
        <v>20528.562088787265</v>
      </c>
      <c r="L72" s="14"/>
      <c r="M72" s="14"/>
      <c r="O72" s="16"/>
      <c r="Q72" s="10" t="s">
        <v>19</v>
      </c>
      <c r="R72" s="61">
        <f t="shared" si="33"/>
        <v>20528.562088787265</v>
      </c>
      <c r="AB72" s="14"/>
      <c r="AC72" s="14"/>
    </row>
    <row r="73" spans="1:29" x14ac:dyDescent="0.3">
      <c r="A73" s="10" t="s">
        <v>20</v>
      </c>
      <c r="B73" s="56">
        <f t="shared" si="32"/>
        <v>12425.995109278418</v>
      </c>
      <c r="L73" s="14"/>
      <c r="M73" s="14"/>
      <c r="O73" s="16"/>
      <c r="Q73" s="10" t="s">
        <v>20</v>
      </c>
      <c r="R73" s="61">
        <f t="shared" si="33"/>
        <v>12425.995109278418</v>
      </c>
      <c r="AB73" s="14"/>
      <c r="AC73" s="14"/>
    </row>
    <row r="74" spans="1:29" x14ac:dyDescent="0.3">
      <c r="A74" s="10" t="s">
        <v>21</v>
      </c>
      <c r="B74" s="56">
        <f t="shared" si="32"/>
        <v>12644.750446224818</v>
      </c>
      <c r="L74" s="14"/>
      <c r="M74" s="14"/>
      <c r="O74" s="16"/>
      <c r="Q74" s="10" t="s">
        <v>21</v>
      </c>
      <c r="R74" s="61">
        <f t="shared" si="33"/>
        <v>12644.750446224818</v>
      </c>
      <c r="AB74" s="14"/>
      <c r="AC74" s="14"/>
    </row>
    <row r="75" spans="1:29" x14ac:dyDescent="0.3">
      <c r="A75" s="10" t="s">
        <v>22</v>
      </c>
      <c r="B75" s="56">
        <f t="shared" si="32"/>
        <v>28664.310789751675</v>
      </c>
      <c r="L75" s="14"/>
      <c r="M75" s="14"/>
      <c r="O75" s="16"/>
      <c r="Q75" s="10" t="s">
        <v>22</v>
      </c>
      <c r="R75" s="61">
        <f>$R$61-AA59</f>
        <v>28664.310789751675</v>
      </c>
      <c r="AB75" s="14"/>
      <c r="AC75" s="14"/>
    </row>
    <row r="76" spans="1:29" x14ac:dyDescent="0.3">
      <c r="A76" s="13" t="s">
        <v>37</v>
      </c>
      <c r="B76" s="67">
        <f>SUM($B$64:$B$75)/$B$61</f>
        <v>1.9000000000000006</v>
      </c>
      <c r="Q76" s="13" t="s">
        <v>37</v>
      </c>
      <c r="R76" s="67">
        <f>SUM($R$64:$R$75)/$R$61</f>
        <v>1.9000000000000006</v>
      </c>
    </row>
    <row r="78" spans="1:29" x14ac:dyDescent="0.3">
      <c r="A78" s="1" t="s">
        <v>108</v>
      </c>
      <c r="B78" s="60">
        <f>(SUM($B$64:$B$75)-$D$79*$B$61)/(12-$D$79)</f>
        <v>1.1526269487815329E-11</v>
      </c>
      <c r="D78" s="1" t="s">
        <v>39</v>
      </c>
      <c r="Q78" s="1" t="s">
        <v>108</v>
      </c>
      <c r="R78" s="60">
        <f>(SUM($R$64:$R$75)-$T$79*$R$61)/(12-$T$79)</f>
        <v>1.1526269487815329E-11</v>
      </c>
      <c r="T78" s="1" t="s">
        <v>39</v>
      </c>
    </row>
    <row r="79" spans="1:29" x14ac:dyDescent="0.3">
      <c r="A79" s="1" t="s">
        <v>38</v>
      </c>
      <c r="D79" s="68">
        <f>'計算用(太陽光)'!D79</f>
        <v>1.9</v>
      </c>
      <c r="Q79" s="1" t="s">
        <v>38</v>
      </c>
      <c r="T79" s="68">
        <f>'計算用(太陽光)'!T79</f>
        <v>1.9</v>
      </c>
    </row>
    <row r="80" spans="1:29" ht="15.6" thickBot="1" x14ac:dyDescent="0.35"/>
    <row r="81" spans="1:22" ht="15.6" thickBot="1" x14ac:dyDescent="0.35">
      <c r="A81" s="1" t="s">
        <v>109</v>
      </c>
      <c r="B81" s="63">
        <f>(MIN($K$34:$K$45)+$B$78)*1000</f>
        <v>1.1526269487815328E-8</v>
      </c>
      <c r="Q81" s="1" t="s">
        <v>109</v>
      </c>
      <c r="R81" s="63">
        <f>(MIN($AA$34:$AA$45)+$R$78)*1000</f>
        <v>1.1526269487815328E-8</v>
      </c>
      <c r="V81" s="14"/>
    </row>
    <row r="82" spans="1:22" ht="15.6" thickBot="1" x14ac:dyDescent="0.35"/>
    <row r="83" spans="1:22" ht="15.6" thickBot="1" x14ac:dyDescent="0.35">
      <c r="A83" s="1" t="s">
        <v>110</v>
      </c>
      <c r="B83" s="58" t="e">
        <f>B81/'入力(風力)'!E15</f>
        <v>#DIV/0!</v>
      </c>
      <c r="Q83" s="1" t="s">
        <v>110</v>
      </c>
      <c r="R83" s="58" t="e">
        <f>R81/'入力(風力)'!U15</f>
        <v>#DIV/0!</v>
      </c>
      <c r="S83" s="1" t="s">
        <v>78</v>
      </c>
    </row>
  </sheetData>
  <phoneticPr fontId="2"/>
  <hyperlinks>
    <hyperlink ref="A19" r:id="rId1" xr:uid="{8D262668-F665-4CD8-8B28-F58D8F5FAEFC}"/>
  </hyperlinks>
  <pageMargins left="0.7" right="0.7" top="0.75" bottom="0.75" header="0.3" footer="0.3"/>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83"/>
  <sheetViews>
    <sheetView zoomScale="70" zoomScaleNormal="70" workbookViewId="0">
      <selection activeCell="E10" sqref="E10:P10"/>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105</v>
      </c>
    </row>
    <row r="4" spans="1:13" x14ac:dyDescent="0.3">
      <c r="A4" s="10" t="s">
        <v>11</v>
      </c>
      <c r="B4" s="65">
        <f>'計算用(太陽光)'!B4</f>
        <v>4720.7847131329991</v>
      </c>
      <c r="C4" s="65">
        <f>'計算用(太陽光)'!C4</f>
        <v>11752.545475843615</v>
      </c>
      <c r="D4" s="65">
        <f>'計算用(太陽光)'!D4</f>
        <v>40486.953030380457</v>
      </c>
      <c r="E4" s="65">
        <f>'計算用(太陽光)'!E4</f>
        <v>18619.598773746435</v>
      </c>
      <c r="F4" s="65">
        <f>'計算用(太陽光)'!F4</f>
        <v>4749.5196097428807</v>
      </c>
      <c r="G4" s="65">
        <f>'計算用(太陽光)'!G4</f>
        <v>18241.898327586205</v>
      </c>
      <c r="H4" s="65">
        <f>'計算用(太陽光)'!H4</f>
        <v>7561.6946184814369</v>
      </c>
      <c r="I4" s="65">
        <f>'計算用(太陽光)'!I4</f>
        <v>3770.2959349593493</v>
      </c>
      <c r="J4" s="65">
        <f>'計算用(太陽光)'!J4</f>
        <v>12505.627079770011</v>
      </c>
    </row>
    <row r="5" spans="1:13" x14ac:dyDescent="0.3">
      <c r="A5" s="10" t="s">
        <v>12</v>
      </c>
      <c r="B5" s="65">
        <f>'計算用(太陽光)'!B5</f>
        <v>4275.5934360098354</v>
      </c>
      <c r="C5" s="65">
        <f>'計算用(太陽光)'!C5</f>
        <v>10951.464089192807</v>
      </c>
      <c r="D5" s="65">
        <f>'計算用(太陽光)'!D5</f>
        <v>38919.126935101056</v>
      </c>
      <c r="E5" s="65">
        <f>'計算用(太陽光)'!E5</f>
        <v>19016.626850387282</v>
      </c>
      <c r="F5" s="65">
        <f>'計算用(太陽光)'!F5</f>
        <v>4338.3748594227518</v>
      </c>
      <c r="G5" s="65">
        <f>'計算用(太陽光)'!G5</f>
        <v>18480.744786867202</v>
      </c>
      <c r="H5" s="65">
        <f>'計算用(太陽光)'!H5</f>
        <v>7472.3282155134548</v>
      </c>
      <c r="I5" s="65">
        <f>'計算用(太陽光)'!I5</f>
        <v>3748.3756097560972</v>
      </c>
      <c r="J5" s="65">
        <f>'計算用(太陽光)'!J5</f>
        <v>12699.729029243092</v>
      </c>
    </row>
    <row r="6" spans="1:13" x14ac:dyDescent="0.3">
      <c r="A6" s="10" t="s">
        <v>13</v>
      </c>
      <c r="B6" s="65">
        <f>'計算用(太陽光)'!B6</f>
        <v>4262.7155050414185</v>
      </c>
      <c r="C6" s="65">
        <f>'計算用(太陽光)'!C6</f>
        <v>11786.063525494279</v>
      </c>
      <c r="D6" s="65">
        <f>'計算用(太陽光)'!D6</f>
        <v>43221.022811310155</v>
      </c>
      <c r="E6" s="65">
        <f>'計算用(太陽光)'!E6</f>
        <v>20533.477707297188</v>
      </c>
      <c r="F6" s="65">
        <f>'計算用(太陽光)'!F6</f>
        <v>4872.2493859578444</v>
      </c>
      <c r="G6" s="65">
        <f>'計算用(太陽光)'!G6</f>
        <v>20948.824866104183</v>
      </c>
      <c r="H6" s="65">
        <f>'計算用(太陽光)'!H6</f>
        <v>8201.5459050379213</v>
      </c>
      <c r="I6" s="65">
        <f>'計算用(太陽光)'!I6</f>
        <v>4274.4634146341468</v>
      </c>
      <c r="J6" s="65">
        <f>'計算用(太陽光)'!J6</f>
        <v>14442.174584909721</v>
      </c>
    </row>
    <row r="7" spans="1:13" x14ac:dyDescent="0.3">
      <c r="A7" s="10" t="s">
        <v>14</v>
      </c>
      <c r="B7" s="65">
        <f>'計算用(太陽光)'!B7</f>
        <v>4841.6341000000002</v>
      </c>
      <c r="C7" s="65">
        <f>'計算用(太陽光)'!C7</f>
        <v>13973.35064720497</v>
      </c>
      <c r="D7" s="65">
        <f>'計算用(太陽光)'!D7</f>
        <v>56496.15352835221</v>
      </c>
      <c r="E7" s="65">
        <f>'計算用(太陽光)'!E7</f>
        <v>24972.047999999999</v>
      </c>
      <c r="F7" s="65">
        <f>'計算用(太陽光)'!F7</f>
        <v>6038.1822599999996</v>
      </c>
      <c r="G7" s="65">
        <f>'計算用(太陽光)'!G7</f>
        <v>27128.976999999999</v>
      </c>
      <c r="H7" s="65">
        <f>'計算用(太陽光)'!H7</f>
        <v>10434.08482</v>
      </c>
      <c r="I7" s="65">
        <f>'計算用(太陽光)'!I7</f>
        <v>5392.4</v>
      </c>
      <c r="J7" s="65">
        <f>'計算用(太陽光)'!J7</f>
        <v>18497.331620489924</v>
      </c>
    </row>
    <row r="8" spans="1:13" x14ac:dyDescent="0.3">
      <c r="A8" s="10" t="s">
        <v>15</v>
      </c>
      <c r="B8" s="65">
        <f>'計算用(太陽光)'!B8</f>
        <v>4973.5148800000006</v>
      </c>
      <c r="C8" s="65">
        <f>'計算用(太陽光)'!C8</f>
        <v>14282.736000000001</v>
      </c>
      <c r="D8" s="65">
        <f>'計算用(太陽光)'!D8</f>
        <v>56490.850010000002</v>
      </c>
      <c r="E8" s="65">
        <f>'計算用(太陽光)'!E8</f>
        <v>24972.047999999999</v>
      </c>
      <c r="F8" s="65">
        <f>'計算用(太陽光)'!F8</f>
        <v>6038.1822599999996</v>
      </c>
      <c r="G8" s="65">
        <f>'計算用(太陽光)'!G8</f>
        <v>27128.976999999999</v>
      </c>
      <c r="H8" s="65">
        <f>'計算用(太陽光)'!H8</f>
        <v>10434.08482</v>
      </c>
      <c r="I8" s="65">
        <f>'計算用(太陽光)'!I8</f>
        <v>5392.4</v>
      </c>
      <c r="J8" s="65">
        <f>'計算用(太陽光)'!J8</f>
        <v>18495.161956</v>
      </c>
    </row>
    <row r="9" spans="1:13" x14ac:dyDescent="0.3">
      <c r="A9" s="10" t="s">
        <v>16</v>
      </c>
      <c r="B9" s="65">
        <f>'計算用(太陽光)'!B9</f>
        <v>4649.5782099999997</v>
      </c>
      <c r="C9" s="65">
        <f>'計算用(太陽光)'!C9</f>
        <v>12857.789124223604</v>
      </c>
      <c r="D9" s="65">
        <f>'計算用(太陽光)'!D9</f>
        <v>47868.920224817244</v>
      </c>
      <c r="E9" s="65">
        <f>'計算用(太陽光)'!E9</f>
        <v>23577.359628210354</v>
      </c>
      <c r="F9" s="65">
        <f>'計算用(太陽光)'!F9</f>
        <v>5350.8955131962039</v>
      </c>
      <c r="G9" s="65">
        <f>'計算用(太陽光)'!G9</f>
        <v>22730.221374908288</v>
      </c>
      <c r="H9" s="65">
        <f>'計算用(太陽光)'!H9</f>
        <v>9323.6920647549505</v>
      </c>
      <c r="I9" s="65">
        <f>'計算用(太陽光)'!I9</f>
        <v>4734.7902439024392</v>
      </c>
      <c r="J9" s="65">
        <f>'計算用(太陽光)'!J9</f>
        <v>15944.033988223518</v>
      </c>
    </row>
    <row r="10" spans="1:13" x14ac:dyDescent="0.3">
      <c r="A10" s="10" t="s">
        <v>17</v>
      </c>
      <c r="B10" s="65">
        <f>'計算用(太陽光)'!B10</f>
        <v>4756.409643662455</v>
      </c>
      <c r="C10" s="65">
        <f>'計算用(太陽光)'!C10</f>
        <v>11713.441084584512</v>
      </c>
      <c r="D10" s="65">
        <f>'計算用(太陽光)'!D10</f>
        <v>39838.86308774077</v>
      </c>
      <c r="E10" s="65">
        <f>'計算用(太陽光)'!E10</f>
        <v>19932.845488789237</v>
      </c>
      <c r="F10" s="65">
        <f>'計算用(太陽光)'!F10</f>
        <v>4522.4695237451979</v>
      </c>
      <c r="G10" s="65">
        <f>'計算用(太陽光)'!G10</f>
        <v>18809.158668378575</v>
      </c>
      <c r="H10" s="65">
        <f>'計算用(太陽光)'!H10</f>
        <v>7806.3883408937745</v>
      </c>
      <c r="I10" s="65">
        <f>'計算用(太陽光)'!I10</f>
        <v>3901.8178861788615</v>
      </c>
      <c r="J10" s="65">
        <f>'計算用(太陽光)'!J10</f>
        <v>13588.654183718558</v>
      </c>
    </row>
    <row r="11" spans="1:13" x14ac:dyDescent="0.3">
      <c r="A11" s="10" t="s">
        <v>18</v>
      </c>
      <c r="B11" s="65">
        <f>'計算用(太陽光)'!B11</f>
        <v>5453.6232333825119</v>
      </c>
      <c r="C11" s="65">
        <f>'計算用(太陽光)'!C11</f>
        <v>12961.429799910809</v>
      </c>
      <c r="D11" s="65">
        <f>'計算用(太陽光)'!D11</f>
        <v>42851.367582161329</v>
      </c>
      <c r="E11" s="65">
        <f>'計算用(太陽光)'!E11</f>
        <v>19698.700725642069</v>
      </c>
      <c r="F11" s="65">
        <f>'計算用(太陽光)'!F11</f>
        <v>4952.0237404975715</v>
      </c>
      <c r="G11" s="65">
        <f>'計算用(太陽光)'!G11</f>
        <v>19256.995779530447</v>
      </c>
      <c r="H11" s="65">
        <f>'計算用(太陽光)'!H11</f>
        <v>8442.3893742611617</v>
      </c>
      <c r="I11" s="65">
        <f>'計算用(太陽光)'!I11</f>
        <v>4000.459349593496</v>
      </c>
      <c r="J11" s="65">
        <f>'計算用(太陽光)'!J11</f>
        <v>13877.323387900697</v>
      </c>
    </row>
    <row r="12" spans="1:13" x14ac:dyDescent="0.3">
      <c r="A12" s="10" t="s">
        <v>19</v>
      </c>
      <c r="B12" s="65">
        <f>'計算用(太陽光)'!B12</f>
        <v>5778.0989519886325</v>
      </c>
      <c r="C12" s="65">
        <f>'計算用(太陽光)'!C12</f>
        <v>14374.774226847036</v>
      </c>
      <c r="D12" s="65">
        <f>'計算用(太陽光)'!D12</f>
        <v>46932.000672716364</v>
      </c>
      <c r="E12" s="65">
        <f>'計算用(太陽光)'!E12</f>
        <v>21459.876552792499</v>
      </c>
      <c r="F12" s="65">
        <f>'計算用(太陽光)'!F12</f>
        <v>5590.2185768153822</v>
      </c>
      <c r="G12" s="65">
        <f>'計算用(太陽光)'!G12</f>
        <v>23148.202678650036</v>
      </c>
      <c r="H12" s="65">
        <f>'計算用(太陽光)'!H12</f>
        <v>10253.426887469484</v>
      </c>
      <c r="I12" s="65">
        <f>'計算用(太陽光)'!I12</f>
        <v>4964.953658536585</v>
      </c>
      <c r="J12" s="65">
        <f>'計算用(太陽光)'!J12</f>
        <v>17457.419935189759</v>
      </c>
    </row>
    <row r="13" spans="1:13" x14ac:dyDescent="0.3">
      <c r="A13" s="10" t="s">
        <v>20</v>
      </c>
      <c r="B13" s="65">
        <f>'計算用(太陽光)'!B13</f>
        <v>5971.6289800000004</v>
      </c>
      <c r="C13" s="65">
        <f>'計算用(太陽光)'!C13</f>
        <v>15031.728000000001</v>
      </c>
      <c r="D13" s="65">
        <f>'計算用(太陽光)'!D13</f>
        <v>50600.232176203797</v>
      </c>
      <c r="E13" s="65">
        <f>'計算用(太陽光)'!E13</f>
        <v>23261.773208316346</v>
      </c>
      <c r="F13" s="65">
        <f>'計算用(太陽光)'!F13</f>
        <v>6001.3633271355111</v>
      </c>
      <c r="G13" s="65">
        <f>'計算用(太陽光)'!G13</f>
        <v>24193.155938004398</v>
      </c>
      <c r="H13" s="65">
        <f>'計算用(太陽光)'!H13</f>
        <v>10364.17232788219</v>
      </c>
      <c r="I13" s="65">
        <f>'計算用(太陽光)'!I13</f>
        <v>4964.953658536585</v>
      </c>
      <c r="J13" s="65">
        <f>'計算用(太陽光)'!J13</f>
        <v>17672.531504435789</v>
      </c>
    </row>
    <row r="14" spans="1:13" x14ac:dyDescent="0.3">
      <c r="A14" s="10" t="s">
        <v>21</v>
      </c>
      <c r="B14" s="65">
        <f>'計算用(太陽光)'!B14</f>
        <v>5923.7278909772858</v>
      </c>
      <c r="C14" s="65">
        <f>'計算用(太陽光)'!C14</f>
        <v>14865.255020068382</v>
      </c>
      <c r="D14" s="65">
        <f>'計算用(太陽光)'!D14</f>
        <v>50600.232176203797</v>
      </c>
      <c r="E14" s="65">
        <f>'計算用(太陽光)'!E14</f>
        <v>23261.773208316346</v>
      </c>
      <c r="F14" s="65">
        <f>'計算用(太陽光)'!F14</f>
        <v>6001.3633271355111</v>
      </c>
      <c r="G14" s="65">
        <f>'計算用(太陽光)'!G14</f>
        <v>24193.155938004398</v>
      </c>
      <c r="H14" s="65">
        <f>'計算用(太陽光)'!H14</f>
        <v>10364.17232788219</v>
      </c>
      <c r="I14" s="65">
        <f>'計算用(太陽光)'!I14</f>
        <v>4964.953658536585</v>
      </c>
      <c r="J14" s="65">
        <f>'計算用(太陽光)'!J14</f>
        <v>17668.150236443722</v>
      </c>
    </row>
    <row r="15" spans="1:13" x14ac:dyDescent="0.3">
      <c r="A15" s="10" t="s">
        <v>22</v>
      </c>
      <c r="B15" s="65">
        <f>'計算用(太陽光)'!B15</f>
        <v>5454.706423837798</v>
      </c>
      <c r="C15" s="65">
        <f>'計算用(太陽光)'!C15</f>
        <v>13818.374602646056</v>
      </c>
      <c r="D15" s="65">
        <f>'計算用(太陽光)'!D15</f>
        <v>46286.138207784614</v>
      </c>
      <c r="E15" s="65">
        <f>'計算用(太陽光)'!E15</f>
        <v>21195.191168365269</v>
      </c>
      <c r="F15" s="65">
        <f>'計算用(太陽光)'!F15</f>
        <v>5467.4888006004185</v>
      </c>
      <c r="G15" s="65">
        <f>'計算用(太陽光)'!G15</f>
        <v>21187.671325385178</v>
      </c>
      <c r="H15" s="65">
        <f>'計算用(太陽光)'!H15</f>
        <v>9109.5977229506989</v>
      </c>
      <c r="I15" s="65">
        <f>'計算用(太陽光)'!I15</f>
        <v>4351.1845528455278</v>
      </c>
      <c r="J15" s="65">
        <f>'計算用(太陽光)'!J15</f>
        <v>14952.870635625786</v>
      </c>
    </row>
    <row r="16" spans="1:13" x14ac:dyDescent="0.3">
      <c r="B16" s="2"/>
      <c r="C16" s="2"/>
      <c r="D16" s="2"/>
      <c r="E16" s="2"/>
      <c r="F16" s="2"/>
      <c r="G16" s="2"/>
      <c r="H16" s="2"/>
      <c r="I16" s="2"/>
      <c r="J16" s="2"/>
      <c r="K16" s="2"/>
    </row>
    <row r="17" spans="1:30" x14ac:dyDescent="0.3">
      <c r="A17" s="1" t="s">
        <v>43</v>
      </c>
      <c r="B17" s="69">
        <f>'計算用(太陽光)'!B17</f>
        <v>170487.53422979303</v>
      </c>
      <c r="C17" s="2"/>
      <c r="D17" s="2"/>
      <c r="E17" s="2"/>
      <c r="F17" s="2"/>
      <c r="G17" s="2"/>
      <c r="H17" s="2"/>
      <c r="I17" s="2"/>
      <c r="J17" s="2"/>
      <c r="K17" s="2"/>
    </row>
    <row r="18" spans="1:30" x14ac:dyDescent="0.3">
      <c r="L18" s="12"/>
    </row>
    <row r="19" spans="1:30" x14ac:dyDescent="0.3">
      <c r="A19" s="127" t="s">
        <v>113</v>
      </c>
      <c r="B19" s="18" t="s">
        <v>46</v>
      </c>
      <c r="C19" s="10"/>
      <c r="D19" s="10"/>
      <c r="E19" s="10"/>
      <c r="F19" s="10"/>
      <c r="G19" s="10"/>
      <c r="H19" s="10"/>
      <c r="I19" s="10"/>
      <c r="J19" s="10"/>
      <c r="K19" s="10"/>
      <c r="N19" s="1" t="s">
        <v>65</v>
      </c>
    </row>
    <row r="20" spans="1:30" x14ac:dyDescent="0.3">
      <c r="A20" s="10" t="s">
        <v>11</v>
      </c>
      <c r="B20" s="51">
        <v>0.40577806626381835</v>
      </c>
      <c r="C20" s="51">
        <v>0.69264506563406081</v>
      </c>
      <c r="D20" s="51">
        <v>0.58531705206368678</v>
      </c>
      <c r="E20" s="51">
        <v>0.50917842998016649</v>
      </c>
      <c r="F20" s="51">
        <v>0.68511146082157359</v>
      </c>
      <c r="G20" s="51">
        <v>0.51654632126224043</v>
      </c>
      <c r="H20" s="51">
        <v>0.44391627434907072</v>
      </c>
      <c r="I20" s="51">
        <v>0.4466902154374312</v>
      </c>
      <c r="J20" s="51">
        <v>0.29033072687230299</v>
      </c>
      <c r="N20" s="64" t="e">
        <f>HLOOKUP('入力(水力)'!$E$13,$B$2:$J$31,ROW()-1,0)</f>
        <v>#N/A</v>
      </c>
    </row>
    <row r="21" spans="1:30" x14ac:dyDescent="0.3">
      <c r="A21" s="10" t="s">
        <v>12</v>
      </c>
      <c r="B21" s="51">
        <v>0.6690966202211418</v>
      </c>
      <c r="C21" s="51">
        <v>0.64998803652651416</v>
      </c>
      <c r="D21" s="51">
        <v>0.66504645679874141</v>
      </c>
      <c r="E21" s="51">
        <v>0.52085242866987436</v>
      </c>
      <c r="F21" s="51">
        <v>0.69282741795325853</v>
      </c>
      <c r="G21" s="51">
        <v>0.58119307724745839</v>
      </c>
      <c r="H21" s="51">
        <v>0.35863432073138313</v>
      </c>
      <c r="I21" s="51">
        <v>0.45360639141018227</v>
      </c>
      <c r="J21" s="51">
        <v>0.30461444518756831</v>
      </c>
      <c r="N21" s="64" t="e">
        <f>HLOOKUP('入力(水力)'!$E$13,$B$2:$J$31,ROW()-1,0)</f>
        <v>#N/A</v>
      </c>
    </row>
    <row r="22" spans="1:30" x14ac:dyDescent="0.3">
      <c r="A22" s="10" t="s">
        <v>13</v>
      </c>
      <c r="B22" s="51">
        <v>0.51991670374861376</v>
      </c>
      <c r="C22" s="51">
        <v>0.48402056744737687</v>
      </c>
      <c r="D22" s="51">
        <v>0.61964394727367744</v>
      </c>
      <c r="E22" s="51">
        <v>0.48266653469000786</v>
      </c>
      <c r="F22" s="51">
        <v>0.54858189540714475</v>
      </c>
      <c r="G22" s="51">
        <v>0.55318295442564025</v>
      </c>
      <c r="H22" s="51">
        <v>0.34101327356676236</v>
      </c>
      <c r="I22" s="51">
        <v>0.52699865184847439</v>
      </c>
      <c r="J22" s="51">
        <v>0.39172820103750838</v>
      </c>
      <c r="N22" s="64" t="e">
        <f>HLOOKUP('入力(水力)'!$E$13,$B$2:$J$31,ROW()-1,0)</f>
        <v>#N/A</v>
      </c>
    </row>
    <row r="23" spans="1:30" x14ac:dyDescent="0.3">
      <c r="A23" s="10" t="s">
        <v>14</v>
      </c>
      <c r="B23" s="51">
        <v>0.38446527893032112</v>
      </c>
      <c r="C23" s="51">
        <v>0.46720923046761526</v>
      </c>
      <c r="D23" s="51">
        <v>0.58916884985559703</v>
      </c>
      <c r="E23" s="51">
        <v>0.52218698472889347</v>
      </c>
      <c r="F23" s="51">
        <v>0.54226569837501681</v>
      </c>
      <c r="G23" s="51">
        <v>0.58458840999938244</v>
      </c>
      <c r="H23" s="51">
        <v>0.41273434470205078</v>
      </c>
      <c r="I23" s="51">
        <v>0.57188539277825501</v>
      </c>
      <c r="J23" s="51">
        <v>0.45138170865140709</v>
      </c>
      <c r="N23" s="64" t="e">
        <f>HLOOKUP('入力(水力)'!$E$13,$B$2:$J$31,ROW()-1,0)</f>
        <v>#N/A</v>
      </c>
    </row>
    <row r="24" spans="1:30" x14ac:dyDescent="0.3">
      <c r="A24" s="10" t="s">
        <v>15</v>
      </c>
      <c r="B24" s="51">
        <v>0.41717566786248705</v>
      </c>
      <c r="C24" s="51">
        <v>0.3935294002948892</v>
      </c>
      <c r="D24" s="51">
        <v>0.54833919653295793</v>
      </c>
      <c r="E24" s="51">
        <v>0.44113573296484859</v>
      </c>
      <c r="F24" s="51">
        <v>0.43446738234856602</v>
      </c>
      <c r="G24" s="51">
        <v>0.47247527658740501</v>
      </c>
      <c r="H24" s="51">
        <v>0.32492223941271564</v>
      </c>
      <c r="I24" s="51">
        <v>0.4823904284950471</v>
      </c>
      <c r="J24" s="51">
        <v>0.39244331750185019</v>
      </c>
      <c r="N24" s="64" t="e">
        <f>HLOOKUP('入力(水力)'!$E$13,$B$2:$J$31,ROW()-1,0)</f>
        <v>#N/A</v>
      </c>
    </row>
    <row r="25" spans="1:30" x14ac:dyDescent="0.3">
      <c r="A25" s="10" t="s">
        <v>16</v>
      </c>
      <c r="B25" s="51">
        <v>0.3261431674743453</v>
      </c>
      <c r="C25" s="51">
        <v>0.3673948753296411</v>
      </c>
      <c r="D25" s="51">
        <v>0.5242411066097683</v>
      </c>
      <c r="E25" s="51">
        <v>0.44125346999326848</v>
      </c>
      <c r="F25" s="51">
        <v>0.38617425933646815</v>
      </c>
      <c r="G25" s="51">
        <v>0.43252258391536547</v>
      </c>
      <c r="H25" s="51">
        <v>0.33544641596854607</v>
      </c>
      <c r="I25" s="51">
        <v>0.48919770776364191</v>
      </c>
      <c r="J25" s="51">
        <v>0.37798763726176093</v>
      </c>
      <c r="N25" s="64" t="e">
        <f>HLOOKUP('入力(水力)'!$E$13,$B$2:$J$31,ROW()-1,0)</f>
        <v>#N/A</v>
      </c>
    </row>
    <row r="26" spans="1:30" x14ac:dyDescent="0.3">
      <c r="A26" s="10" t="s">
        <v>17</v>
      </c>
      <c r="B26" s="51">
        <v>0.31412144385819918</v>
      </c>
      <c r="C26" s="51">
        <v>0.29697236953845862</v>
      </c>
      <c r="D26" s="51">
        <v>0.44936878358075466</v>
      </c>
      <c r="E26" s="51">
        <v>0.37112605798807019</v>
      </c>
      <c r="F26" s="51">
        <v>0.31241136553819476</v>
      </c>
      <c r="G26" s="51">
        <v>0.33003887384413277</v>
      </c>
      <c r="H26" s="51">
        <v>0.24260644714888427</v>
      </c>
      <c r="I26" s="51">
        <v>0.36019669268477622</v>
      </c>
      <c r="J26" s="51">
        <v>0.29060955303100305</v>
      </c>
      <c r="N26" s="64" t="e">
        <f>HLOOKUP('入力(水力)'!$E$13,$B$2:$J$31,ROW()-1,0)</f>
        <v>#N/A</v>
      </c>
    </row>
    <row r="27" spans="1:30" x14ac:dyDescent="0.3">
      <c r="A27" s="10" t="s">
        <v>18</v>
      </c>
      <c r="B27" s="51">
        <v>0.31665336292604368</v>
      </c>
      <c r="C27" s="51">
        <v>0.41496850788203116</v>
      </c>
      <c r="D27" s="51">
        <v>0.41267114554549816</v>
      </c>
      <c r="E27" s="51">
        <v>0.31295814273892147</v>
      </c>
      <c r="F27" s="51">
        <v>0.35903785492939205</v>
      </c>
      <c r="G27" s="51">
        <v>0.30510789256881443</v>
      </c>
      <c r="H27" s="51">
        <v>0.17587763522028424</v>
      </c>
      <c r="I27" s="51">
        <v>0.23769388060906024</v>
      </c>
      <c r="J27" s="51">
        <v>0.23975624563510714</v>
      </c>
      <c r="N27" s="64" t="e">
        <f>HLOOKUP('入力(水力)'!$E$13,$B$2:$J$31,ROW()-1,0)</f>
        <v>#N/A</v>
      </c>
    </row>
    <row r="28" spans="1:30" x14ac:dyDescent="0.3">
      <c r="A28" s="10" t="s">
        <v>19</v>
      </c>
      <c r="B28" s="51">
        <v>0.30968009353794829</v>
      </c>
      <c r="C28" s="51">
        <v>0.48480146114300615</v>
      </c>
      <c r="D28" s="51">
        <v>0.40529148768573381</v>
      </c>
      <c r="E28" s="51">
        <v>0.30925915264759973</v>
      </c>
      <c r="F28" s="51">
        <v>0.41937418659249842</v>
      </c>
      <c r="G28" s="51">
        <v>0.34661257388737909</v>
      </c>
      <c r="H28" s="51">
        <v>0.2493703384148466</v>
      </c>
      <c r="I28" s="51">
        <v>0.25442039701454305</v>
      </c>
      <c r="J28" s="51">
        <v>0.23029126300366065</v>
      </c>
      <c r="N28" s="64" t="e">
        <f>HLOOKUP('入力(水力)'!$E$13,$B$2:$J$31,ROW()-1,0)</f>
        <v>#N/A</v>
      </c>
    </row>
    <row r="29" spans="1:30" x14ac:dyDescent="0.3">
      <c r="A29" s="10" t="s">
        <v>20</v>
      </c>
      <c r="B29" s="51">
        <v>0.27026373576314738</v>
      </c>
      <c r="C29" s="51">
        <v>0.38519835625361781</v>
      </c>
      <c r="D29" s="51">
        <v>0.35773366192363926</v>
      </c>
      <c r="E29" s="51">
        <v>0.26378813771849663</v>
      </c>
      <c r="F29" s="51">
        <v>0.33549379278029179</v>
      </c>
      <c r="G29" s="51">
        <v>0.34136908094743434</v>
      </c>
      <c r="H29" s="51">
        <v>0.32101700147465601</v>
      </c>
      <c r="I29" s="51">
        <v>0.23012731975139822</v>
      </c>
      <c r="J29" s="51">
        <v>0.21359257956895147</v>
      </c>
      <c r="N29" s="64" t="e">
        <f>HLOOKUP('入力(水力)'!$E$13,$B$2:$J$31,ROW()-1,0)</f>
        <v>#N/A</v>
      </c>
    </row>
    <row r="30" spans="1:30" x14ac:dyDescent="0.3">
      <c r="A30" s="10" t="s">
        <v>21</v>
      </c>
      <c r="B30" s="51">
        <v>0.25953894652266718</v>
      </c>
      <c r="C30" s="51">
        <v>0.39375745825471509</v>
      </c>
      <c r="D30" s="51">
        <v>0.34754523539923216</v>
      </c>
      <c r="E30" s="51">
        <v>0.27444517367717386</v>
      </c>
      <c r="F30" s="51">
        <v>0.33128673513075924</v>
      </c>
      <c r="G30" s="51">
        <v>0.36682356308098268</v>
      </c>
      <c r="H30" s="51">
        <v>0.39230811093779411</v>
      </c>
      <c r="I30" s="51">
        <v>0.32743357185977867</v>
      </c>
      <c r="J30" s="51">
        <v>0.23249926544374414</v>
      </c>
      <c r="N30" s="64" t="e">
        <f>HLOOKUP('入力(水力)'!$E$13,$B$2:$J$31,ROW()-1,0)</f>
        <v>#N/A</v>
      </c>
      <c r="Q30" s="1" t="s">
        <v>77</v>
      </c>
    </row>
    <row r="31" spans="1:30" x14ac:dyDescent="0.3">
      <c r="A31" s="10" t="s">
        <v>22</v>
      </c>
      <c r="B31" s="51">
        <v>0.24826398782733053</v>
      </c>
      <c r="C31" s="51">
        <v>0.52964439498113158</v>
      </c>
      <c r="D31" s="51">
        <v>0.42155342860898531</v>
      </c>
      <c r="E31" s="51">
        <v>0.38155448790620461</v>
      </c>
      <c r="F31" s="51">
        <v>0.46294363214651113</v>
      </c>
      <c r="G31" s="51">
        <v>0.42087899146644064</v>
      </c>
      <c r="H31" s="51">
        <v>0.49111306856971804</v>
      </c>
      <c r="I31" s="51">
        <v>0.46539104660125336</v>
      </c>
      <c r="J31" s="51">
        <v>0.28934899164063765</v>
      </c>
      <c r="N31" s="64" t="e">
        <f>HLOOKUP('入力(水力)'!$E$13,$B$2:$J$31,ROW()-1,0)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0">
        <f>IF('入力(水力)'!$E$13=B$2,B20*'入力(水力)'!$E$15/1000,0)</f>
        <v>0</v>
      </c>
      <c r="C34" s="70">
        <f>IF('入力(水力)'!$E$13=C$2,C20*'入力(水力)'!$E$15/1000,0)</f>
        <v>0</v>
      </c>
      <c r="D34" s="70">
        <f>IF('入力(水力)'!$E$13=D$2,D20*'入力(水力)'!$E$15/1000,0)</f>
        <v>0</v>
      </c>
      <c r="E34" s="70">
        <f>IF('入力(水力)'!$E$13=E$2,E20*'入力(水力)'!$E$15/1000,0)</f>
        <v>0</v>
      </c>
      <c r="F34" s="70">
        <f>IF('入力(水力)'!$E$13=F$2,F20*'入力(水力)'!$E$15/1000,0)</f>
        <v>0</v>
      </c>
      <c r="G34" s="70">
        <f>IF('入力(水力)'!$E$13=G$2,G20*'入力(水力)'!$E$15/1000,0)</f>
        <v>0</v>
      </c>
      <c r="H34" s="70">
        <f>IF('入力(水力)'!$E$13=H$2,H20*'入力(水力)'!$E$15/1000,0)</f>
        <v>0</v>
      </c>
      <c r="I34" s="70">
        <f>IF('入力(水力)'!$E$13=I$2,I20*'入力(水力)'!$E$15/1000,0)</f>
        <v>0</v>
      </c>
      <c r="J34" s="71">
        <f>IF('入力(水力)'!$E$13=J$2,J20*'入力(水力)'!$E$15/1000,0)</f>
        <v>0</v>
      </c>
      <c r="K34" s="72">
        <f>SUM(B34:J34)</f>
        <v>0</v>
      </c>
      <c r="L34" s="73">
        <f>MIN($K$34:$K$45)</f>
        <v>0</v>
      </c>
      <c r="N34" s="62">
        <f>K34*1000</f>
        <v>0</v>
      </c>
      <c r="Q34" s="10" t="s">
        <v>11</v>
      </c>
      <c r="R34" s="52">
        <f>IF('入力(水力)'!$E$13=B$2,B20*'入力(水力)'!$E$23/1000,0)</f>
        <v>0</v>
      </c>
      <c r="S34" s="52">
        <f>IF('入力(水力)'!$E$13=C$2,C20*'入力(水力)'!$E$23/1000,0)</f>
        <v>0</v>
      </c>
      <c r="T34" s="52">
        <f>IF('入力(水力)'!$E$13=D$2,D20*'入力(水力)'!$E$23/1000,0)</f>
        <v>0</v>
      </c>
      <c r="U34" s="52">
        <f>IF('入力(水力)'!$E$13=E$2,E20*'入力(水力)'!$E$23/1000,0)</f>
        <v>0</v>
      </c>
      <c r="V34" s="52">
        <f>IF('入力(水力)'!$E$13=F$2,F20*'入力(水力)'!$E$23/1000,0)</f>
        <v>0</v>
      </c>
      <c r="W34" s="52">
        <f>IF('入力(水力)'!$E$13=G$2,G20*'入力(水力)'!$E$23/1000,0)</f>
        <v>0</v>
      </c>
      <c r="X34" s="52">
        <f>IF('入力(水力)'!$E$13=H$2,H20*'入力(水力)'!$E$23/1000,0)</f>
        <v>0</v>
      </c>
      <c r="Y34" s="52">
        <f>IF('入力(水力)'!$E$13=I$2,I20*'入力(水力)'!$E$23/1000,0)</f>
        <v>0</v>
      </c>
      <c r="Z34" s="53">
        <f>IF('入力(水力)'!$E$13=J$2,J20*'入力(水力)'!$E$23/1000,0)</f>
        <v>0</v>
      </c>
      <c r="AA34" s="54">
        <f>SUM(R34:Z34)</f>
        <v>0</v>
      </c>
      <c r="AB34" s="55">
        <f>MIN($AA$34:$AA$45)</f>
        <v>0</v>
      </c>
      <c r="AD34" s="62">
        <f>AA34*1000</f>
        <v>0</v>
      </c>
    </row>
    <row r="35" spans="1:30" x14ac:dyDescent="0.3">
      <c r="A35" s="10" t="s">
        <v>12</v>
      </c>
      <c r="B35" s="70">
        <f>IF('入力(水力)'!$E$13=B$2,B21*'入力(水力)'!$E$15/1000,0)</f>
        <v>0</v>
      </c>
      <c r="C35" s="70">
        <f>IF('入力(水力)'!$E$13=C$2,C21*'入力(水力)'!$E$15/1000,0)</f>
        <v>0</v>
      </c>
      <c r="D35" s="70">
        <f>IF('入力(水力)'!$E$13=D$2,D21*'入力(水力)'!$E$15/1000,0)</f>
        <v>0</v>
      </c>
      <c r="E35" s="70">
        <f>IF('入力(水力)'!$E$13=E$2,E21*'入力(水力)'!$E$15/1000,0)</f>
        <v>0</v>
      </c>
      <c r="F35" s="70">
        <f>IF('入力(水力)'!$E$13=F$2,F21*'入力(水力)'!$E$15/1000,0)</f>
        <v>0</v>
      </c>
      <c r="G35" s="70">
        <f>IF('入力(水力)'!$E$13=G$2,G21*'入力(水力)'!$E$15/1000,0)</f>
        <v>0</v>
      </c>
      <c r="H35" s="70">
        <f>IF('入力(水力)'!$E$13=H$2,H21*'入力(水力)'!$E$15/1000,0)</f>
        <v>0</v>
      </c>
      <c r="I35" s="70">
        <f>IF('入力(水力)'!$E$13=I$2,I21*'入力(水力)'!$E$15/1000,0)</f>
        <v>0</v>
      </c>
      <c r="J35" s="71">
        <f>IF('入力(水力)'!$E$13=J$2,J21*'入力(水力)'!$E$15/1000,0)</f>
        <v>0</v>
      </c>
      <c r="K35" s="72">
        <f t="shared" ref="K35:K45" si="0">SUM(B35:J35)</f>
        <v>0</v>
      </c>
      <c r="L35" s="73">
        <f t="shared" ref="L35:L45" si="1">MIN($K$34:$K$45)</f>
        <v>0</v>
      </c>
      <c r="N35" s="62">
        <f>K35*1000</f>
        <v>0</v>
      </c>
      <c r="Q35" s="10" t="s">
        <v>12</v>
      </c>
      <c r="R35" s="52">
        <f>IF('入力(水力)'!$E$13=B$2,B21*'入力(水力)'!$F$23/1000,0)</f>
        <v>0</v>
      </c>
      <c r="S35" s="52">
        <f>IF('入力(水力)'!$E$13=C$2,C21*'入力(水力)'!$F$23/1000,0)</f>
        <v>0</v>
      </c>
      <c r="T35" s="52">
        <f>IF('入力(水力)'!$E$13=D$2,D21*'入力(水力)'!$F$23/1000,0)</f>
        <v>0</v>
      </c>
      <c r="U35" s="52">
        <f>IF('入力(水力)'!$E$13=E$2,E21*'入力(水力)'!$F$23/1000,0)</f>
        <v>0</v>
      </c>
      <c r="V35" s="52">
        <f>IF('入力(水力)'!$E$13=F$2,F21*'入力(水力)'!$F$23/1000,0)</f>
        <v>0</v>
      </c>
      <c r="W35" s="52">
        <f>IF('入力(水力)'!$E$13=G$2,G21*'入力(水力)'!$F$23/1000,0)</f>
        <v>0</v>
      </c>
      <c r="X35" s="52">
        <f>IF('入力(水力)'!$E$13=H$2,H21*'入力(水力)'!$F$23/1000,0)</f>
        <v>0</v>
      </c>
      <c r="Y35" s="52">
        <f>IF('入力(水力)'!$E$13=I$2,I21*'入力(水力)'!$F$23/1000,0)</f>
        <v>0</v>
      </c>
      <c r="Z35" s="53">
        <f>IF('入力(水力)'!$E$13=J$2,J21*'入力(水力)'!$F$23/1000,0)</f>
        <v>0</v>
      </c>
      <c r="AA35" s="54">
        <f t="shared" ref="AA35:AA44" si="2">SUM(R35:Z35)</f>
        <v>0</v>
      </c>
      <c r="AB35" s="55">
        <f t="shared" ref="AB35:AB45" si="3">MIN($AA$34:$AA$45)</f>
        <v>0</v>
      </c>
      <c r="AD35" s="62">
        <f t="shared" ref="AD35:AD44" si="4">AA35*1000</f>
        <v>0</v>
      </c>
    </row>
    <row r="36" spans="1:30" x14ac:dyDescent="0.3">
      <c r="A36" s="10" t="s">
        <v>13</v>
      </c>
      <c r="B36" s="70">
        <f>IF('入力(水力)'!$E$13=B$2,B22*'入力(水力)'!$E$15/1000,0)</f>
        <v>0</v>
      </c>
      <c r="C36" s="70">
        <f>IF('入力(水力)'!$E$13=C$2,C22*'入力(水力)'!$E$15/1000,0)</f>
        <v>0</v>
      </c>
      <c r="D36" s="70">
        <f>IF('入力(水力)'!$E$13=D$2,D22*'入力(水力)'!$E$15/1000,0)</f>
        <v>0</v>
      </c>
      <c r="E36" s="70">
        <f>IF('入力(水力)'!$E$13=E$2,E22*'入力(水力)'!$E$15/1000,0)</f>
        <v>0</v>
      </c>
      <c r="F36" s="70">
        <f>IF('入力(水力)'!$E$13=F$2,F22*'入力(水力)'!$E$15/1000,0)</f>
        <v>0</v>
      </c>
      <c r="G36" s="70">
        <f>IF('入力(水力)'!$E$13=G$2,G22*'入力(水力)'!$E$15/1000,0)</f>
        <v>0</v>
      </c>
      <c r="H36" s="70">
        <f>IF('入力(水力)'!$E$13=H$2,H22*'入力(水力)'!$E$15/1000,0)</f>
        <v>0</v>
      </c>
      <c r="I36" s="70">
        <f>IF('入力(水力)'!$E$13=I$2,I22*'入力(水力)'!$E$15/1000,0)</f>
        <v>0</v>
      </c>
      <c r="J36" s="71">
        <f>IF('入力(水力)'!$E$13=J$2,J22*'入力(水力)'!$E$15/1000,0)</f>
        <v>0</v>
      </c>
      <c r="K36" s="72">
        <f t="shared" si="0"/>
        <v>0</v>
      </c>
      <c r="L36" s="73">
        <f t="shared" si="1"/>
        <v>0</v>
      </c>
      <c r="N36" s="62">
        <f t="shared" ref="N36:N45" si="5">K36*1000</f>
        <v>0</v>
      </c>
      <c r="Q36" s="10" t="s">
        <v>13</v>
      </c>
      <c r="R36" s="52">
        <f>IF('入力(水力)'!$E$13=B$2,B22*'入力(水力)'!$G$23/1000,0)</f>
        <v>0</v>
      </c>
      <c r="S36" s="52">
        <f>IF('入力(水力)'!$E$13=C$2,C22*'入力(水力)'!$G$23/1000,0)</f>
        <v>0</v>
      </c>
      <c r="T36" s="52">
        <f>IF('入力(水力)'!$E$13=D$2,D22*'入力(水力)'!$G$23/1000,0)</f>
        <v>0</v>
      </c>
      <c r="U36" s="52">
        <f>IF('入力(水力)'!$E$13=E$2,E22*'入力(水力)'!$G$23/1000,0)</f>
        <v>0</v>
      </c>
      <c r="V36" s="52">
        <f>IF('入力(水力)'!$E$13=F$2,F22*'入力(水力)'!$G$23/1000,0)</f>
        <v>0</v>
      </c>
      <c r="W36" s="52">
        <f>IF('入力(水力)'!$E$13=G$2,G22*'入力(水力)'!$G$23/1000,0)</f>
        <v>0</v>
      </c>
      <c r="X36" s="52">
        <f>IF('入力(水力)'!$E$13=H$2,H22*'入力(水力)'!$G$23/1000,0)</f>
        <v>0</v>
      </c>
      <c r="Y36" s="52">
        <f>IF('入力(水力)'!$E$13=I$2,I22*'入力(水力)'!$G$23/1000,0)</f>
        <v>0</v>
      </c>
      <c r="Z36" s="53">
        <f>IF('入力(水力)'!$E$13=J$2,J22*'入力(水力)'!$G$23/1000,0)</f>
        <v>0</v>
      </c>
      <c r="AA36" s="54">
        <f>SUM(R36:Z36)</f>
        <v>0</v>
      </c>
      <c r="AB36" s="55">
        <f t="shared" si="3"/>
        <v>0</v>
      </c>
      <c r="AD36" s="62">
        <f t="shared" si="4"/>
        <v>0</v>
      </c>
    </row>
    <row r="37" spans="1:30" x14ac:dyDescent="0.3">
      <c r="A37" s="10" t="s">
        <v>14</v>
      </c>
      <c r="B37" s="70">
        <f>IF('入力(水力)'!$E$13=B$2,B23*'入力(水力)'!$E$15/1000,0)</f>
        <v>0</v>
      </c>
      <c r="C37" s="70">
        <f>IF('入力(水力)'!$E$13=C$2,C23*'入力(水力)'!$E$15/1000,0)</f>
        <v>0</v>
      </c>
      <c r="D37" s="70">
        <f>IF('入力(水力)'!$E$13=D$2,D23*'入力(水力)'!$E$15/1000,0)</f>
        <v>0</v>
      </c>
      <c r="E37" s="70">
        <f>IF('入力(水力)'!$E$13=E$2,E23*'入力(水力)'!$E$15/1000,0)</f>
        <v>0</v>
      </c>
      <c r="F37" s="70">
        <f>IF('入力(水力)'!$E$13=F$2,F23*'入力(水力)'!$E$15/1000,0)</f>
        <v>0</v>
      </c>
      <c r="G37" s="70">
        <f>IF('入力(水力)'!$E$13=G$2,G23*'入力(水力)'!$E$15/1000,0)</f>
        <v>0</v>
      </c>
      <c r="H37" s="70">
        <f>IF('入力(水力)'!$E$13=H$2,H23*'入力(水力)'!$E$15/1000,0)</f>
        <v>0</v>
      </c>
      <c r="I37" s="70">
        <f>IF('入力(水力)'!$E$13=I$2,I23*'入力(水力)'!$E$15/1000,0)</f>
        <v>0</v>
      </c>
      <c r="J37" s="71">
        <f>IF('入力(水力)'!$E$13=J$2,J23*'入力(水力)'!$E$15/1000,0)</f>
        <v>0</v>
      </c>
      <c r="K37" s="72">
        <f t="shared" si="0"/>
        <v>0</v>
      </c>
      <c r="L37" s="73">
        <f t="shared" si="1"/>
        <v>0</v>
      </c>
      <c r="N37" s="62">
        <f t="shared" si="5"/>
        <v>0</v>
      </c>
      <c r="Q37" s="10" t="s">
        <v>14</v>
      </c>
      <c r="R37" s="52">
        <f>IF('入力(水力)'!$E$13=B$2,B23*'入力(水力)'!$H$23/1000,0)</f>
        <v>0</v>
      </c>
      <c r="S37" s="52">
        <f>IF('入力(水力)'!$E$13=C$2,C23*'入力(水力)'!$H$23/1000,0)</f>
        <v>0</v>
      </c>
      <c r="T37" s="52">
        <f>IF('入力(水力)'!$E$13=D$2,D23*'入力(水力)'!$H$23/1000,0)</f>
        <v>0</v>
      </c>
      <c r="U37" s="52">
        <f>IF('入力(水力)'!$E$13=E$2,E23*'入力(水力)'!$H$23/1000,0)</f>
        <v>0</v>
      </c>
      <c r="V37" s="52">
        <f>IF('入力(水力)'!$E$13=F$2,F23*'入力(水力)'!$H$23/1000,0)</f>
        <v>0</v>
      </c>
      <c r="W37" s="52">
        <f>IF('入力(水力)'!$E$13=G$2,G23*'入力(水力)'!$H$23/1000,0)</f>
        <v>0</v>
      </c>
      <c r="X37" s="52">
        <f>IF('入力(水力)'!$E$13=H$2,H23*'入力(水力)'!$H$23/1000,0)</f>
        <v>0</v>
      </c>
      <c r="Y37" s="52">
        <f>IF('入力(水力)'!$E$13=I$2,I23*'入力(水力)'!$H$23/1000,0)</f>
        <v>0</v>
      </c>
      <c r="Z37" s="53">
        <f>IF('入力(水力)'!$E$13=J$2,J23*'入力(水力)'!$H$23/1000,0)</f>
        <v>0</v>
      </c>
      <c r="AA37" s="54">
        <f t="shared" si="2"/>
        <v>0</v>
      </c>
      <c r="AB37" s="55">
        <f t="shared" si="3"/>
        <v>0</v>
      </c>
      <c r="AD37" s="62">
        <f t="shared" si="4"/>
        <v>0</v>
      </c>
    </row>
    <row r="38" spans="1:30" x14ac:dyDescent="0.3">
      <c r="A38" s="10" t="s">
        <v>15</v>
      </c>
      <c r="B38" s="70">
        <f>IF('入力(水力)'!$E$13=B$2,B24*'入力(水力)'!$E$15/1000,0)</f>
        <v>0</v>
      </c>
      <c r="C38" s="70">
        <f>IF('入力(水力)'!$E$13=C$2,C24*'入力(水力)'!$E$15/1000,0)</f>
        <v>0</v>
      </c>
      <c r="D38" s="70">
        <f>IF('入力(水力)'!$E$13=D$2,D24*'入力(水力)'!$E$15/1000,0)</f>
        <v>0</v>
      </c>
      <c r="E38" s="70">
        <f>IF('入力(水力)'!$E$13=E$2,E24*'入力(水力)'!$E$15/1000,0)</f>
        <v>0</v>
      </c>
      <c r="F38" s="70">
        <f>IF('入力(水力)'!$E$13=F$2,F24*'入力(水力)'!$E$15/1000,0)</f>
        <v>0</v>
      </c>
      <c r="G38" s="70">
        <f>IF('入力(水力)'!$E$13=G$2,G24*'入力(水力)'!$E$15/1000,0)</f>
        <v>0</v>
      </c>
      <c r="H38" s="70">
        <f>IF('入力(水力)'!$E$13=H$2,H24*'入力(水力)'!$E$15/1000,0)</f>
        <v>0</v>
      </c>
      <c r="I38" s="70">
        <f>IF('入力(水力)'!$E$13=I$2,I24*'入力(水力)'!$E$15/1000,0)</f>
        <v>0</v>
      </c>
      <c r="J38" s="71">
        <f>IF('入力(水力)'!$E$13=J$2,J24*'入力(水力)'!$E$15/1000,0)</f>
        <v>0</v>
      </c>
      <c r="K38" s="72">
        <f t="shared" si="0"/>
        <v>0</v>
      </c>
      <c r="L38" s="73">
        <f t="shared" si="1"/>
        <v>0</v>
      </c>
      <c r="N38" s="62">
        <f t="shared" si="5"/>
        <v>0</v>
      </c>
      <c r="Q38" s="10" t="s">
        <v>15</v>
      </c>
      <c r="R38" s="52">
        <f>IF('入力(水力)'!$E$13=B$2,B24*'入力(水力)'!$I$23/1000,0)</f>
        <v>0</v>
      </c>
      <c r="S38" s="52">
        <f>IF('入力(水力)'!$E$13=C$2,C24*'入力(水力)'!$I$23/1000,0)</f>
        <v>0</v>
      </c>
      <c r="T38" s="52">
        <f>IF('入力(水力)'!$E$13=D$2,D24*'入力(水力)'!$I$23/1000,0)</f>
        <v>0</v>
      </c>
      <c r="U38" s="52">
        <f>IF('入力(水力)'!$E$13=E$2,E24*'入力(水力)'!$I$23/1000,0)</f>
        <v>0</v>
      </c>
      <c r="V38" s="52">
        <f>IF('入力(水力)'!$E$13=F$2,F24*'入力(水力)'!$I$23/1000,0)</f>
        <v>0</v>
      </c>
      <c r="W38" s="52">
        <f>IF('入力(水力)'!$E$13=G$2,G24*'入力(水力)'!$I$23/1000,0)</f>
        <v>0</v>
      </c>
      <c r="X38" s="52">
        <f>IF('入力(水力)'!$E$13=H$2,H24*'入力(水力)'!$I$23/1000,0)</f>
        <v>0</v>
      </c>
      <c r="Y38" s="52">
        <f>IF('入力(水力)'!$E$13=I$2,I24*'入力(水力)'!$I$23/1000,0)</f>
        <v>0</v>
      </c>
      <c r="Z38" s="53">
        <f>IF('入力(水力)'!$E$13=J$2,J24*'入力(水力)'!$I$23/1000,0)</f>
        <v>0</v>
      </c>
      <c r="AA38" s="54">
        <f t="shared" si="2"/>
        <v>0</v>
      </c>
      <c r="AB38" s="55">
        <f t="shared" si="3"/>
        <v>0</v>
      </c>
      <c r="AD38" s="62">
        <f t="shared" si="4"/>
        <v>0</v>
      </c>
    </row>
    <row r="39" spans="1:30" x14ac:dyDescent="0.3">
      <c r="A39" s="10" t="s">
        <v>16</v>
      </c>
      <c r="B39" s="70">
        <f>IF('入力(水力)'!$E$13=B$2,B25*'入力(水力)'!$E$15/1000,0)</f>
        <v>0</v>
      </c>
      <c r="C39" s="70">
        <f>IF('入力(水力)'!$E$13=C$2,C25*'入力(水力)'!$E$15/1000,0)</f>
        <v>0</v>
      </c>
      <c r="D39" s="70">
        <f>IF('入力(水力)'!$E$13=D$2,D25*'入力(水力)'!$E$15/1000,0)</f>
        <v>0</v>
      </c>
      <c r="E39" s="70">
        <f>IF('入力(水力)'!$E$13=E$2,E25*'入力(水力)'!$E$15/1000,0)</f>
        <v>0</v>
      </c>
      <c r="F39" s="70">
        <f>IF('入力(水力)'!$E$13=F$2,F25*'入力(水力)'!$E$15/1000,0)</f>
        <v>0</v>
      </c>
      <c r="G39" s="70">
        <f>IF('入力(水力)'!$E$13=G$2,G25*'入力(水力)'!$E$15/1000,0)</f>
        <v>0</v>
      </c>
      <c r="H39" s="70">
        <f>IF('入力(水力)'!$E$13=H$2,H25*'入力(水力)'!$E$15/1000,0)</f>
        <v>0</v>
      </c>
      <c r="I39" s="70">
        <f>IF('入力(水力)'!$E$13=I$2,I25*'入力(水力)'!$E$15/1000,0)</f>
        <v>0</v>
      </c>
      <c r="J39" s="71">
        <f>IF('入力(水力)'!$E$13=J$2,J25*'入力(水力)'!$E$15/1000,0)</f>
        <v>0</v>
      </c>
      <c r="K39" s="72">
        <f t="shared" si="0"/>
        <v>0</v>
      </c>
      <c r="L39" s="73">
        <f t="shared" si="1"/>
        <v>0</v>
      </c>
      <c r="N39" s="62">
        <f t="shared" si="5"/>
        <v>0</v>
      </c>
      <c r="Q39" s="10" t="s">
        <v>16</v>
      </c>
      <c r="R39" s="52">
        <f>IF('入力(水力)'!$E$13=B$2,B25*'入力(水力)'!$J$23/1000,0)</f>
        <v>0</v>
      </c>
      <c r="S39" s="52">
        <f>IF('入力(水力)'!$E$13=C$2,C25*'入力(水力)'!$J$23/1000,0)</f>
        <v>0</v>
      </c>
      <c r="T39" s="52">
        <f>IF('入力(水力)'!$E$13=D$2,D25*'入力(水力)'!$J$23/1000,0)</f>
        <v>0</v>
      </c>
      <c r="U39" s="52">
        <f>IF('入力(水力)'!$E$13=E$2,E25*'入力(水力)'!$J$23/1000,0)</f>
        <v>0</v>
      </c>
      <c r="V39" s="52">
        <f>IF('入力(水力)'!$E$13=F$2,F25*'入力(水力)'!$J$23/1000,0)</f>
        <v>0</v>
      </c>
      <c r="W39" s="52">
        <f>IF('入力(水力)'!$E$13=G$2,G25*'入力(水力)'!$J$23/1000,0)</f>
        <v>0</v>
      </c>
      <c r="X39" s="52">
        <f>IF('入力(水力)'!$E$13=H$2,H25*'入力(水力)'!$J$23/1000,0)</f>
        <v>0</v>
      </c>
      <c r="Y39" s="52">
        <f>IF('入力(水力)'!$E$13=I$2,I25*'入力(水力)'!$J$23/1000,0)</f>
        <v>0</v>
      </c>
      <c r="Z39" s="53">
        <f>IF('入力(水力)'!$E$13=J$2,J25*'入力(水力)'!$J$23/1000,0)</f>
        <v>0</v>
      </c>
      <c r="AA39" s="54">
        <f t="shared" si="2"/>
        <v>0</v>
      </c>
      <c r="AB39" s="55">
        <f>MIN($AA$34:$AA$45)</f>
        <v>0</v>
      </c>
      <c r="AD39" s="62">
        <f t="shared" si="4"/>
        <v>0</v>
      </c>
    </row>
    <row r="40" spans="1:30" x14ac:dyDescent="0.3">
      <c r="A40" s="10" t="s">
        <v>17</v>
      </c>
      <c r="B40" s="70">
        <f>IF('入力(水力)'!$E$13=B$2,B26*'入力(水力)'!$E$15/1000,0)</f>
        <v>0</v>
      </c>
      <c r="C40" s="70">
        <f>IF('入力(水力)'!$E$13=C$2,C26*'入力(水力)'!$E$15/1000,0)</f>
        <v>0</v>
      </c>
      <c r="D40" s="70">
        <f>IF('入力(水力)'!$E$13=D$2,D26*'入力(水力)'!$E$15/1000,0)</f>
        <v>0</v>
      </c>
      <c r="E40" s="70">
        <f>IF('入力(水力)'!$E$13=E$2,E26*'入力(水力)'!$E$15/1000,0)</f>
        <v>0</v>
      </c>
      <c r="F40" s="70">
        <f>IF('入力(水力)'!$E$13=F$2,F26*'入力(水力)'!$E$15/1000,0)</f>
        <v>0</v>
      </c>
      <c r="G40" s="70">
        <f>IF('入力(水力)'!$E$13=G$2,G26*'入力(水力)'!$E$15/1000,0)</f>
        <v>0</v>
      </c>
      <c r="H40" s="70">
        <f>IF('入力(水力)'!$E$13=H$2,H26*'入力(水力)'!$E$15/1000,0)</f>
        <v>0</v>
      </c>
      <c r="I40" s="70">
        <f>IF('入力(水力)'!$E$13=I$2,I26*'入力(水力)'!$E$15/1000,0)</f>
        <v>0</v>
      </c>
      <c r="J40" s="71">
        <f>IF('入力(水力)'!$E$13=J$2,J26*'入力(水力)'!$E$15/1000,0)</f>
        <v>0</v>
      </c>
      <c r="K40" s="72">
        <f t="shared" si="0"/>
        <v>0</v>
      </c>
      <c r="L40" s="73">
        <f t="shared" si="1"/>
        <v>0</v>
      </c>
      <c r="N40" s="62">
        <f t="shared" si="5"/>
        <v>0</v>
      </c>
      <c r="Q40" s="10" t="s">
        <v>17</v>
      </c>
      <c r="R40" s="52">
        <f>IF('入力(水力)'!$E$13=B$2,B26*'入力(水力)'!$K$23/1000,0)</f>
        <v>0</v>
      </c>
      <c r="S40" s="52">
        <f>IF('入力(水力)'!$E$13=C$2,C26*'入力(水力)'!$K$23/1000,0)</f>
        <v>0</v>
      </c>
      <c r="T40" s="52">
        <f>IF('入力(水力)'!$E$13=D$2,D26*'入力(水力)'!$K$23/1000,0)</f>
        <v>0</v>
      </c>
      <c r="U40" s="52">
        <f>IF('入力(水力)'!$E$13=E$2,E26*'入力(水力)'!$K$23/1000,0)</f>
        <v>0</v>
      </c>
      <c r="V40" s="52">
        <f>IF('入力(水力)'!$E$13=F$2,F26*'入力(水力)'!$K$23/1000,0)</f>
        <v>0</v>
      </c>
      <c r="W40" s="52">
        <f>IF('入力(水力)'!$E$13=G$2,G26*'入力(水力)'!$K$23/1000,0)</f>
        <v>0</v>
      </c>
      <c r="X40" s="52">
        <f>IF('入力(水力)'!$E$13=H$2,H26*'入力(水力)'!$K$23/1000,0)</f>
        <v>0</v>
      </c>
      <c r="Y40" s="52">
        <f>IF('入力(水力)'!$E$13=I$2,I26*'入力(水力)'!$K$23/1000,0)</f>
        <v>0</v>
      </c>
      <c r="Z40" s="53">
        <f>IF('入力(水力)'!$E$13=J$2,J26*'入力(水力)'!$K$23/1000,0)</f>
        <v>0</v>
      </c>
      <c r="AA40" s="54">
        <f t="shared" si="2"/>
        <v>0</v>
      </c>
      <c r="AB40" s="55">
        <f t="shared" si="3"/>
        <v>0</v>
      </c>
      <c r="AD40" s="62">
        <f t="shared" si="4"/>
        <v>0</v>
      </c>
    </row>
    <row r="41" spans="1:30" x14ac:dyDescent="0.3">
      <c r="A41" s="10" t="s">
        <v>18</v>
      </c>
      <c r="B41" s="70">
        <f>IF('入力(水力)'!$E$13=B$2,B27*'入力(水力)'!$E$15/1000,0)</f>
        <v>0</v>
      </c>
      <c r="C41" s="70">
        <f>IF('入力(水力)'!$E$13=C$2,C27*'入力(水力)'!$E$15/1000,0)</f>
        <v>0</v>
      </c>
      <c r="D41" s="70">
        <f>IF('入力(水力)'!$E$13=D$2,D27*'入力(水力)'!$E$15/1000,0)</f>
        <v>0</v>
      </c>
      <c r="E41" s="70">
        <f>IF('入力(水力)'!$E$13=E$2,E27*'入力(水力)'!$E$15/1000,0)</f>
        <v>0</v>
      </c>
      <c r="F41" s="70">
        <f>IF('入力(水力)'!$E$13=F$2,F27*'入力(水力)'!$E$15/1000,0)</f>
        <v>0</v>
      </c>
      <c r="G41" s="70">
        <f>IF('入力(水力)'!$E$13=G$2,G27*'入力(水力)'!$E$15/1000,0)</f>
        <v>0</v>
      </c>
      <c r="H41" s="70">
        <f>IF('入力(水力)'!$E$13=H$2,H27*'入力(水力)'!$E$15/1000,0)</f>
        <v>0</v>
      </c>
      <c r="I41" s="70">
        <f>IF('入力(水力)'!$E$13=I$2,I27*'入力(水力)'!$E$15/1000,0)</f>
        <v>0</v>
      </c>
      <c r="J41" s="71">
        <f>IF('入力(水力)'!$E$13=J$2,J27*'入力(水力)'!$E$15/1000,0)</f>
        <v>0</v>
      </c>
      <c r="K41" s="72">
        <f t="shared" si="0"/>
        <v>0</v>
      </c>
      <c r="L41" s="73">
        <f t="shared" si="1"/>
        <v>0</v>
      </c>
      <c r="N41" s="62">
        <f t="shared" si="5"/>
        <v>0</v>
      </c>
      <c r="Q41" s="10" t="s">
        <v>18</v>
      </c>
      <c r="R41" s="52">
        <f>IF('入力(水力)'!$E$13=B$2,B27*'入力(水力)'!$L$23/1000,0)</f>
        <v>0</v>
      </c>
      <c r="S41" s="52">
        <f>IF('入力(水力)'!$E$13=C$2,C27*'入力(水力)'!$L$23/1000,0)</f>
        <v>0</v>
      </c>
      <c r="T41" s="52">
        <f>IF('入力(水力)'!$E$13=D$2,D27*'入力(水力)'!$L$23/1000,0)</f>
        <v>0</v>
      </c>
      <c r="U41" s="52">
        <f>IF('入力(水力)'!$E$13=E$2,E27*'入力(水力)'!$L$23/1000,0)</f>
        <v>0</v>
      </c>
      <c r="V41" s="52">
        <f>IF('入力(水力)'!$E$13=F$2,F27*'入力(水力)'!$L$23/1000,0)</f>
        <v>0</v>
      </c>
      <c r="W41" s="52">
        <f>IF('入力(水力)'!$E$13=G$2,G27*'入力(水力)'!$L$23/1000,0)</f>
        <v>0</v>
      </c>
      <c r="X41" s="52">
        <f>IF('入力(水力)'!$E$13=H$2,H27*'入力(水力)'!$L$23/1000,0)</f>
        <v>0</v>
      </c>
      <c r="Y41" s="52">
        <f>IF('入力(水力)'!$E$13=I$2,I27*'入力(水力)'!$L$23/1000,0)</f>
        <v>0</v>
      </c>
      <c r="Z41" s="53">
        <f>IF('入力(水力)'!$E$13=J$2,J27*'入力(水力)'!$L$23/1000,0)</f>
        <v>0</v>
      </c>
      <c r="AA41" s="54">
        <f t="shared" si="2"/>
        <v>0</v>
      </c>
      <c r="AB41" s="55">
        <f t="shared" si="3"/>
        <v>0</v>
      </c>
      <c r="AD41" s="62">
        <f t="shared" si="4"/>
        <v>0</v>
      </c>
    </row>
    <row r="42" spans="1:30" x14ac:dyDescent="0.3">
      <c r="A42" s="10" t="s">
        <v>19</v>
      </c>
      <c r="B42" s="70">
        <f>IF('入力(水力)'!$E$13=B$2,B28*'入力(水力)'!$E$15/1000,0)</f>
        <v>0</v>
      </c>
      <c r="C42" s="70">
        <f>IF('入力(水力)'!$E$13=C$2,C28*'入力(水力)'!$E$15/1000,0)</f>
        <v>0</v>
      </c>
      <c r="D42" s="70">
        <f>IF('入力(水力)'!$E$13=D$2,D28*'入力(水力)'!$E$15/1000,0)</f>
        <v>0</v>
      </c>
      <c r="E42" s="70">
        <f>IF('入力(水力)'!$E$13=E$2,E28*'入力(水力)'!$E$15/1000,0)</f>
        <v>0</v>
      </c>
      <c r="F42" s="70">
        <f>IF('入力(水力)'!$E$13=F$2,F28*'入力(水力)'!$E$15/1000,0)</f>
        <v>0</v>
      </c>
      <c r="G42" s="70">
        <f>IF('入力(水力)'!$E$13=G$2,G28*'入力(水力)'!$E$15/1000,0)</f>
        <v>0</v>
      </c>
      <c r="H42" s="70">
        <f>IF('入力(水力)'!$E$13=H$2,H28*'入力(水力)'!$E$15/1000,0)</f>
        <v>0</v>
      </c>
      <c r="I42" s="70">
        <f>IF('入力(水力)'!$E$13=I$2,I28*'入力(水力)'!$E$15/1000,0)</f>
        <v>0</v>
      </c>
      <c r="J42" s="71">
        <f>IF('入力(水力)'!$E$13=J$2,J28*'入力(水力)'!$E$15/1000,0)</f>
        <v>0</v>
      </c>
      <c r="K42" s="72">
        <f t="shared" si="0"/>
        <v>0</v>
      </c>
      <c r="L42" s="73">
        <f t="shared" si="1"/>
        <v>0</v>
      </c>
      <c r="N42" s="62">
        <f t="shared" si="5"/>
        <v>0</v>
      </c>
      <c r="Q42" s="10" t="s">
        <v>19</v>
      </c>
      <c r="R42" s="52">
        <f>IF('入力(水力)'!$E$13=B$2,B28*'入力(水力)'!$M$23/1000,0)</f>
        <v>0</v>
      </c>
      <c r="S42" s="52">
        <f>IF('入力(水力)'!$E$13=C$2,C28*'入力(水力)'!$M$23/1000,0)</f>
        <v>0</v>
      </c>
      <c r="T42" s="52">
        <f>IF('入力(水力)'!$E$13=D$2,D28*'入力(水力)'!$M$23/1000,0)</f>
        <v>0</v>
      </c>
      <c r="U42" s="52">
        <f>IF('入力(水力)'!$E$13=E$2,E28*'入力(水力)'!$M$23/1000,0)</f>
        <v>0</v>
      </c>
      <c r="V42" s="52">
        <f>IF('入力(水力)'!$E$13=F$2,F28*'入力(水力)'!$M$23/1000,0)</f>
        <v>0</v>
      </c>
      <c r="W42" s="52">
        <f>IF('入力(水力)'!$E$13=G$2,G28*'入力(水力)'!$M$23/1000,0)</f>
        <v>0</v>
      </c>
      <c r="X42" s="52">
        <f>IF('入力(水力)'!$E$13=H$2,H28*'入力(水力)'!$M$23/1000,0)</f>
        <v>0</v>
      </c>
      <c r="Y42" s="52">
        <f>IF('入力(水力)'!$E$13=I$2,I28*'入力(水力)'!$M$23/1000,0)</f>
        <v>0</v>
      </c>
      <c r="Z42" s="53">
        <f>IF('入力(水力)'!$E$13=J$2,J28*'入力(水力)'!$M$23/1000,0)</f>
        <v>0</v>
      </c>
      <c r="AA42" s="54">
        <f t="shared" si="2"/>
        <v>0</v>
      </c>
      <c r="AB42" s="55">
        <f t="shared" si="3"/>
        <v>0</v>
      </c>
      <c r="AD42" s="62">
        <f>AA42*1000</f>
        <v>0</v>
      </c>
    </row>
    <row r="43" spans="1:30" x14ac:dyDescent="0.3">
      <c r="A43" s="10" t="s">
        <v>20</v>
      </c>
      <c r="B43" s="70">
        <f>IF('入力(水力)'!$E$13=B$2,B29*'入力(水力)'!$E$15/1000,0)</f>
        <v>0</v>
      </c>
      <c r="C43" s="70">
        <f>IF('入力(水力)'!$E$13=C$2,C29*'入力(水力)'!$E$15/1000,0)</f>
        <v>0</v>
      </c>
      <c r="D43" s="70">
        <f>IF('入力(水力)'!$E$13=D$2,D29*'入力(水力)'!$E$15/1000,0)</f>
        <v>0</v>
      </c>
      <c r="E43" s="70">
        <f>IF('入力(水力)'!$E$13=E$2,E29*'入力(水力)'!$E$15/1000,0)</f>
        <v>0</v>
      </c>
      <c r="F43" s="70">
        <f>IF('入力(水力)'!$E$13=F$2,F29*'入力(水力)'!$E$15/1000,0)</f>
        <v>0</v>
      </c>
      <c r="G43" s="70">
        <f>IF('入力(水力)'!$E$13=G$2,G29*'入力(水力)'!$E$15/1000,0)</f>
        <v>0</v>
      </c>
      <c r="H43" s="70">
        <f>IF('入力(水力)'!$E$13=H$2,H29*'入力(水力)'!$E$15/1000,0)</f>
        <v>0</v>
      </c>
      <c r="I43" s="70">
        <f>IF('入力(水力)'!$E$13=I$2,I29*'入力(水力)'!$E$15/1000,0)</f>
        <v>0</v>
      </c>
      <c r="J43" s="71">
        <f>IF('入力(水力)'!$E$13=J$2,J29*'入力(水力)'!$E$15/1000,0)</f>
        <v>0</v>
      </c>
      <c r="K43" s="72">
        <f t="shared" si="0"/>
        <v>0</v>
      </c>
      <c r="L43" s="73">
        <f t="shared" si="1"/>
        <v>0</v>
      </c>
      <c r="N43" s="62">
        <f t="shared" si="5"/>
        <v>0</v>
      </c>
      <c r="Q43" s="10" t="s">
        <v>20</v>
      </c>
      <c r="R43" s="52">
        <f>IF('入力(水力)'!$E$13=B$2,B29*'入力(水力)'!$N$23/1000,0)</f>
        <v>0</v>
      </c>
      <c r="S43" s="52">
        <f>IF('入力(水力)'!$E$13=C$2,C29*'入力(水力)'!$N$23/1000,0)</f>
        <v>0</v>
      </c>
      <c r="T43" s="52">
        <f>IF('入力(水力)'!$E$13=D$2,D29*'入力(水力)'!$N$23/1000,0)</f>
        <v>0</v>
      </c>
      <c r="U43" s="52">
        <f>IF('入力(水力)'!$E$13=E$2,E29*'入力(水力)'!$N$23/1000,0)</f>
        <v>0</v>
      </c>
      <c r="V43" s="52">
        <f>IF('入力(水力)'!$E$13=F$2,F29*'入力(水力)'!$N$23/1000,0)</f>
        <v>0</v>
      </c>
      <c r="W43" s="52">
        <f>IF('入力(水力)'!$E$13=G$2,G29*'入力(水力)'!$N$23/1000,0)</f>
        <v>0</v>
      </c>
      <c r="X43" s="52">
        <f>IF('入力(水力)'!$E$13=H$2,H29*'入力(水力)'!$N$23/1000,0)</f>
        <v>0</v>
      </c>
      <c r="Y43" s="52">
        <f>IF('入力(水力)'!$E$13=I$2,I29*'入力(水力)'!$N$23/1000,0)</f>
        <v>0</v>
      </c>
      <c r="Z43" s="53">
        <f>IF('入力(水力)'!$E$13=J$2,J29*'入力(水力)'!$N$23/1000,0)</f>
        <v>0</v>
      </c>
      <c r="AA43" s="54">
        <f t="shared" si="2"/>
        <v>0</v>
      </c>
      <c r="AB43" s="55">
        <f t="shared" si="3"/>
        <v>0</v>
      </c>
      <c r="AD43" s="62">
        <f>AA43*1000</f>
        <v>0</v>
      </c>
    </row>
    <row r="44" spans="1:30" x14ac:dyDescent="0.3">
      <c r="A44" s="10" t="s">
        <v>21</v>
      </c>
      <c r="B44" s="70">
        <f>IF('入力(水力)'!$E$13=B$2,B30*'入力(水力)'!$E$15/1000,0)</f>
        <v>0</v>
      </c>
      <c r="C44" s="70">
        <f>IF('入力(水力)'!$E$13=C$2,C30*'入力(水力)'!$E$15/1000,0)</f>
        <v>0</v>
      </c>
      <c r="D44" s="70">
        <f>IF('入力(水力)'!$E$13=D$2,D30*'入力(水力)'!$E$15/1000,0)</f>
        <v>0</v>
      </c>
      <c r="E44" s="70">
        <f>IF('入力(水力)'!$E$13=E$2,E30*'入力(水力)'!$E$15/1000,0)</f>
        <v>0</v>
      </c>
      <c r="F44" s="70">
        <f>IF('入力(水力)'!$E$13=F$2,F30*'入力(水力)'!$E$15/1000,0)</f>
        <v>0</v>
      </c>
      <c r="G44" s="70">
        <f>IF('入力(水力)'!$E$13=G$2,G30*'入力(水力)'!$E$15/1000,0)</f>
        <v>0</v>
      </c>
      <c r="H44" s="70">
        <f>IF('入力(水力)'!$E$13=H$2,H30*'入力(水力)'!$E$15/1000,0)</f>
        <v>0</v>
      </c>
      <c r="I44" s="70">
        <f>IF('入力(水力)'!$E$13=I$2,I30*'入力(水力)'!$E$15/1000,0)</f>
        <v>0</v>
      </c>
      <c r="J44" s="71">
        <f>IF('入力(水力)'!$E$13=J$2,J30*'入力(水力)'!$E$15/1000,0)</f>
        <v>0</v>
      </c>
      <c r="K44" s="72">
        <f t="shared" si="0"/>
        <v>0</v>
      </c>
      <c r="L44" s="73">
        <f t="shared" si="1"/>
        <v>0</v>
      </c>
      <c r="N44" s="62">
        <f t="shared" si="5"/>
        <v>0</v>
      </c>
      <c r="Q44" s="10" t="s">
        <v>21</v>
      </c>
      <c r="R44" s="52">
        <f>IF('入力(水力)'!$E$13=B$2,B30*'入力(水力)'!$O$23/1000,0)</f>
        <v>0</v>
      </c>
      <c r="S44" s="52">
        <f>IF('入力(水力)'!$E$13=C$2,C30*'入力(水力)'!$O$23/1000,0)</f>
        <v>0</v>
      </c>
      <c r="T44" s="52">
        <f>IF('入力(水力)'!$E$13=D$2,D30*'入力(水力)'!$O$23/1000,0)</f>
        <v>0</v>
      </c>
      <c r="U44" s="52">
        <f>IF('入力(水力)'!$E$13=E$2,E30*'入力(水力)'!$O$23/1000,0)</f>
        <v>0</v>
      </c>
      <c r="V44" s="52">
        <f>IF('入力(水力)'!$E$13=F$2,F30*'入力(水力)'!$O$23/1000,0)</f>
        <v>0</v>
      </c>
      <c r="W44" s="52">
        <f>IF('入力(水力)'!$E$13=G$2,G30*'入力(水力)'!$O$23/1000,0)</f>
        <v>0</v>
      </c>
      <c r="X44" s="52">
        <f>IF('入力(水力)'!$E$13=H$2,H30*'入力(水力)'!$O$23/1000,0)</f>
        <v>0</v>
      </c>
      <c r="Y44" s="52">
        <f>IF('入力(水力)'!$E$13=I$2,I30*'入力(水力)'!$O$23/1000,0)</f>
        <v>0</v>
      </c>
      <c r="Z44" s="53">
        <f>IF('入力(水力)'!$E$13=J$2,J30*'入力(水力)'!$O$23/1000,0)</f>
        <v>0</v>
      </c>
      <c r="AA44" s="54">
        <f t="shared" si="2"/>
        <v>0</v>
      </c>
      <c r="AB44" s="55">
        <f t="shared" si="3"/>
        <v>0</v>
      </c>
      <c r="AD44" s="62">
        <f t="shared" si="4"/>
        <v>0</v>
      </c>
    </row>
    <row r="45" spans="1:30" x14ac:dyDescent="0.3">
      <c r="A45" s="10" t="s">
        <v>22</v>
      </c>
      <c r="B45" s="70">
        <f>IF('入力(水力)'!$E$13=B$2,B31*'入力(水力)'!$E$15/1000,0)</f>
        <v>0</v>
      </c>
      <c r="C45" s="70">
        <f>IF('入力(水力)'!$E$13=C$2,C31*'入力(水力)'!$E$15/1000,0)</f>
        <v>0</v>
      </c>
      <c r="D45" s="70">
        <f>IF('入力(水力)'!$E$13=D$2,D31*'入力(水力)'!$E$15/1000,0)</f>
        <v>0</v>
      </c>
      <c r="E45" s="70">
        <f>IF('入力(水力)'!$E$13=E$2,E31*'入力(水力)'!$E$15/1000,0)</f>
        <v>0</v>
      </c>
      <c r="F45" s="70">
        <f>IF('入力(水力)'!$E$13=F$2,F31*'入力(水力)'!$E$15/1000,0)</f>
        <v>0</v>
      </c>
      <c r="G45" s="70">
        <f>IF('入力(水力)'!$E$13=G$2,G31*'入力(水力)'!$E$15/1000,0)</f>
        <v>0</v>
      </c>
      <c r="H45" s="70">
        <f>IF('入力(水力)'!$E$13=H$2,H31*'入力(水力)'!$E$15/1000,0)</f>
        <v>0</v>
      </c>
      <c r="I45" s="70">
        <f>IF('入力(水力)'!$E$13=I$2,I31*'入力(水力)'!$E$15/1000,0)</f>
        <v>0</v>
      </c>
      <c r="J45" s="71">
        <f>IF('入力(水力)'!$E$13=J$2,J31*'入力(水力)'!$E$15/1000,0)</f>
        <v>0</v>
      </c>
      <c r="K45" s="72">
        <f t="shared" si="0"/>
        <v>0</v>
      </c>
      <c r="L45" s="73">
        <f t="shared" si="1"/>
        <v>0</v>
      </c>
      <c r="N45" s="62">
        <f t="shared" si="5"/>
        <v>0</v>
      </c>
      <c r="Q45" s="10" t="s">
        <v>22</v>
      </c>
      <c r="R45" s="52">
        <f>IF('入力(水力)'!$E$13=B$2,B31*'入力(水力)'!$P$23/1000,0)</f>
        <v>0</v>
      </c>
      <c r="S45" s="52">
        <f>IF('入力(水力)'!$E$13=C$2,C31*'入力(水力)'!$P$23/1000,0)</f>
        <v>0</v>
      </c>
      <c r="T45" s="52">
        <f>IF('入力(水力)'!$E$13=D$2,D31*'入力(水力)'!$P$23/1000,0)</f>
        <v>0</v>
      </c>
      <c r="U45" s="52">
        <f>IF('入力(水力)'!$E$13=E$2,E31*'入力(水力)'!$P$23/1000,0)</f>
        <v>0</v>
      </c>
      <c r="V45" s="52">
        <f>IF('入力(水力)'!$E$13=F$2,F31*'入力(水力)'!$P$23/1000,0)</f>
        <v>0</v>
      </c>
      <c r="W45" s="52">
        <f>IF('入力(水力)'!$E$13=G$2,G31*'入力(水力)'!$P$23/1000,0)</f>
        <v>0</v>
      </c>
      <c r="X45" s="52">
        <f>IF('入力(水力)'!$E$13=H$2,H31*'入力(水力)'!$P$23/1000,0)</f>
        <v>0</v>
      </c>
      <c r="Y45" s="52">
        <f>IF('入力(水力)'!$E$13=I$2,I31*'入力(水力)'!$P$23/1000,0)</f>
        <v>0</v>
      </c>
      <c r="Z45" s="53">
        <f>IF('入力(水力)'!$E$13=J$2,J31*'入力(水力)'!$P$23/1000,0)</f>
        <v>0</v>
      </c>
      <c r="AA45" s="54">
        <f>SUM(R45:Z45)</f>
        <v>0</v>
      </c>
      <c r="AB45" s="55">
        <f t="shared" si="3"/>
        <v>0</v>
      </c>
      <c r="AD45" s="62">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112</v>
      </c>
      <c r="K47" s="22" t="s">
        <v>36</v>
      </c>
      <c r="Q47" s="1" t="s">
        <v>112</v>
      </c>
      <c r="AA47" s="22" t="s">
        <v>36</v>
      </c>
    </row>
    <row r="48" spans="1:30" x14ac:dyDescent="0.3">
      <c r="A48" s="10" t="s">
        <v>11</v>
      </c>
      <c r="B48" s="56">
        <f>B4-B34</f>
        <v>4720.7847131329991</v>
      </c>
      <c r="C48" s="56">
        <f t="shared" ref="C48:J48" si="6">C4-C34</f>
        <v>11752.545475843615</v>
      </c>
      <c r="D48" s="56">
        <f t="shared" si="6"/>
        <v>40486.953030380457</v>
      </c>
      <c r="E48" s="56">
        <f t="shared" si="6"/>
        <v>18619.598773746435</v>
      </c>
      <c r="F48" s="56">
        <f t="shared" si="6"/>
        <v>4749.5196097428807</v>
      </c>
      <c r="G48" s="56">
        <f t="shared" si="6"/>
        <v>18241.898327586205</v>
      </c>
      <c r="H48" s="56">
        <f t="shared" si="6"/>
        <v>7561.6946184814369</v>
      </c>
      <c r="I48" s="56">
        <f t="shared" si="6"/>
        <v>3770.2959349593493</v>
      </c>
      <c r="J48" s="57">
        <f t="shared" si="6"/>
        <v>12505.627079770011</v>
      </c>
      <c r="K48" s="50">
        <f>SUM($B48:$J48)</f>
        <v>122408.91756364341</v>
      </c>
      <c r="L48" s="14"/>
      <c r="Q48" s="10" t="s">
        <v>11</v>
      </c>
      <c r="R48" s="56">
        <f>B4-R34</f>
        <v>4720.7847131329991</v>
      </c>
      <c r="S48" s="56">
        <f t="shared" ref="S48:Z48" si="7">C4-S34</f>
        <v>11752.545475843615</v>
      </c>
      <c r="T48" s="56">
        <f t="shared" si="7"/>
        <v>40486.953030380457</v>
      </c>
      <c r="U48" s="56">
        <f t="shared" si="7"/>
        <v>18619.598773746435</v>
      </c>
      <c r="V48" s="56">
        <f t="shared" si="7"/>
        <v>4749.5196097428807</v>
      </c>
      <c r="W48" s="56">
        <f t="shared" si="7"/>
        <v>18241.898327586205</v>
      </c>
      <c r="X48" s="56">
        <f t="shared" si="7"/>
        <v>7561.6946184814369</v>
      </c>
      <c r="Y48" s="56">
        <f t="shared" si="7"/>
        <v>3770.2959349593493</v>
      </c>
      <c r="Z48" s="57">
        <f t="shared" si="7"/>
        <v>12505.627079770011</v>
      </c>
      <c r="AA48" s="50">
        <f>SUM($R48:$Z48)</f>
        <v>122408.91756364341</v>
      </c>
      <c r="AB48" s="14"/>
    </row>
    <row r="49" spans="1:31" x14ac:dyDescent="0.3">
      <c r="A49" s="10" t="s">
        <v>12</v>
      </c>
      <c r="B49" s="56">
        <f t="shared" ref="B49:J49" si="8">B5-B35</f>
        <v>4275.5934360098354</v>
      </c>
      <c r="C49" s="56">
        <f t="shared" si="8"/>
        <v>10951.464089192807</v>
      </c>
      <c r="D49" s="56">
        <f t="shared" si="8"/>
        <v>38919.126935101056</v>
      </c>
      <c r="E49" s="56">
        <f t="shared" si="8"/>
        <v>19016.626850387282</v>
      </c>
      <c r="F49" s="56">
        <f t="shared" si="8"/>
        <v>4338.3748594227518</v>
      </c>
      <c r="G49" s="56">
        <f t="shared" si="8"/>
        <v>18480.744786867202</v>
      </c>
      <c r="H49" s="56">
        <f t="shared" si="8"/>
        <v>7472.3282155134548</v>
      </c>
      <c r="I49" s="56">
        <f t="shared" si="8"/>
        <v>3748.3756097560972</v>
      </c>
      <c r="J49" s="57">
        <f t="shared" si="8"/>
        <v>12699.729029243092</v>
      </c>
      <c r="K49" s="50">
        <f t="shared" ref="K49:K59" si="9">SUM($B49:$J49)</f>
        <v>119902.36381149359</v>
      </c>
      <c r="L49" s="14"/>
      <c r="Q49" s="10" t="s">
        <v>12</v>
      </c>
      <c r="R49" s="56">
        <f t="shared" ref="R49:Z49" si="10">B5-R35</f>
        <v>4275.5934360098354</v>
      </c>
      <c r="S49" s="56">
        <f t="shared" si="10"/>
        <v>10951.464089192807</v>
      </c>
      <c r="T49" s="56">
        <f t="shared" si="10"/>
        <v>38919.126935101056</v>
      </c>
      <c r="U49" s="56">
        <f t="shared" si="10"/>
        <v>19016.626850387282</v>
      </c>
      <c r="V49" s="56">
        <f t="shared" si="10"/>
        <v>4338.3748594227518</v>
      </c>
      <c r="W49" s="56">
        <f t="shared" si="10"/>
        <v>18480.744786867202</v>
      </c>
      <c r="X49" s="56">
        <f t="shared" si="10"/>
        <v>7472.3282155134548</v>
      </c>
      <c r="Y49" s="56">
        <f t="shared" si="10"/>
        <v>3748.3756097560972</v>
      </c>
      <c r="Z49" s="57">
        <f t="shared" si="10"/>
        <v>12699.729029243092</v>
      </c>
      <c r="AA49" s="50">
        <f t="shared" ref="AA49:AA58" si="11">SUM($R49:$Z49)</f>
        <v>119902.36381149359</v>
      </c>
      <c r="AB49" s="14"/>
    </row>
    <row r="50" spans="1:31" x14ac:dyDescent="0.3">
      <c r="A50" s="10" t="s">
        <v>13</v>
      </c>
      <c r="B50" s="56">
        <f t="shared" ref="B50:J50" si="12">B6-B36</f>
        <v>4262.7155050414185</v>
      </c>
      <c r="C50" s="56">
        <f t="shared" si="12"/>
        <v>11786.063525494279</v>
      </c>
      <c r="D50" s="56">
        <f t="shared" si="12"/>
        <v>43221.022811310155</v>
      </c>
      <c r="E50" s="56">
        <f t="shared" si="12"/>
        <v>20533.477707297188</v>
      </c>
      <c r="F50" s="56">
        <f t="shared" si="12"/>
        <v>4872.2493859578444</v>
      </c>
      <c r="G50" s="56">
        <f t="shared" si="12"/>
        <v>20948.824866104183</v>
      </c>
      <c r="H50" s="56">
        <f t="shared" si="12"/>
        <v>8201.5459050379213</v>
      </c>
      <c r="I50" s="56">
        <f t="shared" si="12"/>
        <v>4274.4634146341468</v>
      </c>
      <c r="J50" s="57">
        <f t="shared" si="12"/>
        <v>14442.174584909721</v>
      </c>
      <c r="K50" s="50">
        <f t="shared" si="9"/>
        <v>132542.53770578685</v>
      </c>
      <c r="L50" s="14"/>
      <c r="Q50" s="10" t="s">
        <v>13</v>
      </c>
      <c r="R50" s="56">
        <f t="shared" ref="R50:Z50" si="13">B6-R36</f>
        <v>4262.7155050414185</v>
      </c>
      <c r="S50" s="56">
        <f t="shared" si="13"/>
        <v>11786.063525494279</v>
      </c>
      <c r="T50" s="56">
        <f t="shared" si="13"/>
        <v>43221.022811310155</v>
      </c>
      <c r="U50" s="56">
        <f t="shared" si="13"/>
        <v>20533.477707297188</v>
      </c>
      <c r="V50" s="56">
        <f t="shared" si="13"/>
        <v>4872.2493859578444</v>
      </c>
      <c r="W50" s="56">
        <f t="shared" si="13"/>
        <v>20948.824866104183</v>
      </c>
      <c r="X50" s="56">
        <f t="shared" si="13"/>
        <v>8201.5459050379213</v>
      </c>
      <c r="Y50" s="56">
        <f t="shared" si="13"/>
        <v>4274.4634146341468</v>
      </c>
      <c r="Z50" s="57">
        <f t="shared" si="13"/>
        <v>14442.174584909721</v>
      </c>
      <c r="AA50" s="50">
        <f t="shared" si="11"/>
        <v>132542.53770578685</v>
      </c>
      <c r="AB50" s="14"/>
    </row>
    <row r="51" spans="1:31" x14ac:dyDescent="0.3">
      <c r="A51" s="10" t="s">
        <v>14</v>
      </c>
      <c r="B51" s="56">
        <f t="shared" ref="B51:J51" si="14">B7-B37</f>
        <v>4841.6341000000002</v>
      </c>
      <c r="C51" s="56">
        <f t="shared" si="14"/>
        <v>13973.35064720497</v>
      </c>
      <c r="D51" s="56">
        <f t="shared" si="14"/>
        <v>56496.15352835221</v>
      </c>
      <c r="E51" s="56">
        <f t="shared" si="14"/>
        <v>24972.047999999999</v>
      </c>
      <c r="F51" s="56">
        <f t="shared" si="14"/>
        <v>6038.1822599999996</v>
      </c>
      <c r="G51" s="56">
        <f t="shared" si="14"/>
        <v>27128.976999999999</v>
      </c>
      <c r="H51" s="56">
        <f t="shared" si="14"/>
        <v>10434.08482</v>
      </c>
      <c r="I51" s="56">
        <f t="shared" si="14"/>
        <v>5392.4</v>
      </c>
      <c r="J51" s="57">
        <f t="shared" si="14"/>
        <v>18497.331620489924</v>
      </c>
      <c r="K51" s="50">
        <f t="shared" si="9"/>
        <v>167774.16197604709</v>
      </c>
      <c r="L51" s="14"/>
      <c r="Q51" s="10" t="s">
        <v>14</v>
      </c>
      <c r="R51" s="56">
        <f t="shared" ref="R51:Z51" si="15">B7-R37</f>
        <v>4841.6341000000002</v>
      </c>
      <c r="S51" s="56">
        <f t="shared" si="15"/>
        <v>13973.35064720497</v>
      </c>
      <c r="T51" s="56">
        <f t="shared" si="15"/>
        <v>56496.15352835221</v>
      </c>
      <c r="U51" s="56">
        <f t="shared" si="15"/>
        <v>24972.047999999999</v>
      </c>
      <c r="V51" s="56">
        <f t="shared" si="15"/>
        <v>6038.1822599999996</v>
      </c>
      <c r="W51" s="56">
        <f t="shared" si="15"/>
        <v>27128.976999999999</v>
      </c>
      <c r="X51" s="56">
        <f t="shared" si="15"/>
        <v>10434.08482</v>
      </c>
      <c r="Y51" s="56">
        <f t="shared" si="15"/>
        <v>5392.4</v>
      </c>
      <c r="Z51" s="57">
        <f t="shared" si="15"/>
        <v>18497.331620489924</v>
      </c>
      <c r="AA51" s="50">
        <f t="shared" si="11"/>
        <v>167774.16197604709</v>
      </c>
      <c r="AB51" s="14"/>
    </row>
    <row r="52" spans="1:31" x14ac:dyDescent="0.3">
      <c r="A52" s="10" t="s">
        <v>15</v>
      </c>
      <c r="B52" s="56">
        <f t="shared" ref="B52:J52" si="16">B8-B38</f>
        <v>4973.5148800000006</v>
      </c>
      <c r="C52" s="56">
        <f t="shared" si="16"/>
        <v>14282.736000000001</v>
      </c>
      <c r="D52" s="56">
        <f t="shared" si="16"/>
        <v>56490.850010000002</v>
      </c>
      <c r="E52" s="56">
        <f t="shared" si="16"/>
        <v>24972.047999999999</v>
      </c>
      <c r="F52" s="56">
        <f t="shared" si="16"/>
        <v>6038.1822599999996</v>
      </c>
      <c r="G52" s="56">
        <f t="shared" si="16"/>
        <v>27128.976999999999</v>
      </c>
      <c r="H52" s="56">
        <f t="shared" si="16"/>
        <v>10434.08482</v>
      </c>
      <c r="I52" s="56">
        <f t="shared" si="16"/>
        <v>5392.4</v>
      </c>
      <c r="J52" s="57">
        <f t="shared" si="16"/>
        <v>18495.161956</v>
      </c>
      <c r="K52" s="50">
        <f t="shared" si="9"/>
        <v>168207.95492599998</v>
      </c>
      <c r="L52" s="14"/>
      <c r="Q52" s="10" t="s">
        <v>15</v>
      </c>
      <c r="R52" s="56">
        <f t="shared" ref="R52:Z52" si="17">B8-R38</f>
        <v>4973.5148800000006</v>
      </c>
      <c r="S52" s="56">
        <f t="shared" si="17"/>
        <v>14282.736000000001</v>
      </c>
      <c r="T52" s="56">
        <f t="shared" si="17"/>
        <v>56490.850010000002</v>
      </c>
      <c r="U52" s="56">
        <f t="shared" si="17"/>
        <v>24972.047999999999</v>
      </c>
      <c r="V52" s="56">
        <f t="shared" si="17"/>
        <v>6038.1822599999996</v>
      </c>
      <c r="W52" s="56">
        <f t="shared" si="17"/>
        <v>27128.976999999999</v>
      </c>
      <c r="X52" s="56">
        <f t="shared" si="17"/>
        <v>10434.08482</v>
      </c>
      <c r="Y52" s="56">
        <f t="shared" si="17"/>
        <v>5392.4</v>
      </c>
      <c r="Z52" s="57">
        <f t="shared" si="17"/>
        <v>18495.161956</v>
      </c>
      <c r="AA52" s="50">
        <f t="shared" si="11"/>
        <v>168207.95492599998</v>
      </c>
      <c r="AB52" s="14"/>
    </row>
    <row r="53" spans="1:31" x14ac:dyDescent="0.3">
      <c r="A53" s="10" t="s">
        <v>16</v>
      </c>
      <c r="B53" s="56">
        <f t="shared" ref="B53:J53" si="18">B9-B39</f>
        <v>4649.5782099999997</v>
      </c>
      <c r="C53" s="56">
        <f t="shared" si="18"/>
        <v>12857.789124223604</v>
      </c>
      <c r="D53" s="56">
        <f t="shared" si="18"/>
        <v>47868.920224817244</v>
      </c>
      <c r="E53" s="56">
        <f t="shared" si="18"/>
        <v>23577.359628210354</v>
      </c>
      <c r="F53" s="56">
        <f t="shared" si="18"/>
        <v>5350.8955131962039</v>
      </c>
      <c r="G53" s="56">
        <f t="shared" si="18"/>
        <v>22730.221374908288</v>
      </c>
      <c r="H53" s="56">
        <f t="shared" si="18"/>
        <v>9323.6920647549505</v>
      </c>
      <c r="I53" s="56">
        <f t="shared" si="18"/>
        <v>4734.7902439024392</v>
      </c>
      <c r="J53" s="57">
        <f t="shared" si="18"/>
        <v>15944.033988223518</v>
      </c>
      <c r="K53" s="50">
        <f t="shared" si="9"/>
        <v>147037.28037223662</v>
      </c>
      <c r="L53" s="14"/>
      <c r="Q53" s="10" t="s">
        <v>16</v>
      </c>
      <c r="R53" s="56">
        <f t="shared" ref="R53:Z53" si="19">B9-R39</f>
        <v>4649.5782099999997</v>
      </c>
      <c r="S53" s="56">
        <f t="shared" si="19"/>
        <v>12857.789124223604</v>
      </c>
      <c r="T53" s="56">
        <f t="shared" si="19"/>
        <v>47868.920224817244</v>
      </c>
      <c r="U53" s="56">
        <f t="shared" si="19"/>
        <v>23577.359628210354</v>
      </c>
      <c r="V53" s="56">
        <f t="shared" si="19"/>
        <v>5350.8955131962039</v>
      </c>
      <c r="W53" s="56">
        <f t="shared" si="19"/>
        <v>22730.221374908288</v>
      </c>
      <c r="X53" s="56">
        <f t="shared" si="19"/>
        <v>9323.6920647549505</v>
      </c>
      <c r="Y53" s="56">
        <f t="shared" si="19"/>
        <v>4734.7902439024392</v>
      </c>
      <c r="Z53" s="57">
        <f t="shared" si="19"/>
        <v>15944.033988223518</v>
      </c>
      <c r="AA53" s="50">
        <f>SUM($R53:$Z53)</f>
        <v>147037.28037223662</v>
      </c>
      <c r="AB53" s="14"/>
    </row>
    <row r="54" spans="1:31" x14ac:dyDescent="0.3">
      <c r="A54" s="10" t="s">
        <v>17</v>
      </c>
      <c r="B54" s="56">
        <f t="shared" ref="B54:J54" si="20">B10-B40</f>
        <v>4756.409643662455</v>
      </c>
      <c r="C54" s="56">
        <f t="shared" si="20"/>
        <v>11713.441084584512</v>
      </c>
      <c r="D54" s="56">
        <f t="shared" si="20"/>
        <v>39838.86308774077</v>
      </c>
      <c r="E54" s="56">
        <f t="shared" si="20"/>
        <v>19932.845488789237</v>
      </c>
      <c r="F54" s="56">
        <f t="shared" si="20"/>
        <v>4522.4695237451979</v>
      </c>
      <c r="G54" s="56">
        <f t="shared" si="20"/>
        <v>18809.158668378575</v>
      </c>
      <c r="H54" s="56">
        <f t="shared" si="20"/>
        <v>7806.3883408937745</v>
      </c>
      <c r="I54" s="56">
        <f t="shared" si="20"/>
        <v>3901.8178861788615</v>
      </c>
      <c r="J54" s="57">
        <f t="shared" si="20"/>
        <v>13588.654183718558</v>
      </c>
      <c r="K54" s="50">
        <f t="shared" si="9"/>
        <v>124870.04790769194</v>
      </c>
      <c r="L54" s="14"/>
      <c r="Q54" s="10" t="s">
        <v>17</v>
      </c>
      <c r="R54" s="56">
        <f t="shared" ref="R54:Z54" si="21">B10-R40</f>
        <v>4756.409643662455</v>
      </c>
      <c r="S54" s="56">
        <f t="shared" si="21"/>
        <v>11713.441084584512</v>
      </c>
      <c r="T54" s="56">
        <f t="shared" si="21"/>
        <v>39838.86308774077</v>
      </c>
      <c r="U54" s="56">
        <f t="shared" si="21"/>
        <v>19932.845488789237</v>
      </c>
      <c r="V54" s="56">
        <f t="shared" si="21"/>
        <v>4522.4695237451979</v>
      </c>
      <c r="W54" s="56">
        <f t="shared" si="21"/>
        <v>18809.158668378575</v>
      </c>
      <c r="X54" s="56">
        <f t="shared" si="21"/>
        <v>7806.3883408937745</v>
      </c>
      <c r="Y54" s="56">
        <f t="shared" si="21"/>
        <v>3901.8178861788615</v>
      </c>
      <c r="Z54" s="57">
        <f t="shared" si="21"/>
        <v>13588.654183718558</v>
      </c>
      <c r="AA54" s="50">
        <f t="shared" si="11"/>
        <v>124870.04790769194</v>
      </c>
      <c r="AB54" s="14"/>
    </row>
    <row r="55" spans="1:31" x14ac:dyDescent="0.3">
      <c r="A55" s="10" t="s">
        <v>18</v>
      </c>
      <c r="B55" s="56">
        <f t="shared" ref="B55:J55" si="22">B11-B41</f>
        <v>5453.6232333825119</v>
      </c>
      <c r="C55" s="56">
        <f t="shared" si="22"/>
        <v>12961.429799910809</v>
      </c>
      <c r="D55" s="56">
        <f t="shared" si="22"/>
        <v>42851.367582161329</v>
      </c>
      <c r="E55" s="56">
        <f t="shared" si="22"/>
        <v>19698.700725642069</v>
      </c>
      <c r="F55" s="56">
        <f t="shared" si="22"/>
        <v>4952.0237404975715</v>
      </c>
      <c r="G55" s="56">
        <f t="shared" si="22"/>
        <v>19256.995779530447</v>
      </c>
      <c r="H55" s="56">
        <f t="shared" si="22"/>
        <v>8442.3893742611617</v>
      </c>
      <c r="I55" s="56">
        <f t="shared" si="22"/>
        <v>4000.459349593496</v>
      </c>
      <c r="J55" s="57">
        <f t="shared" si="22"/>
        <v>13877.323387900697</v>
      </c>
      <c r="K55" s="50">
        <f t="shared" si="9"/>
        <v>131494.31297288008</v>
      </c>
      <c r="L55" s="14"/>
      <c r="Q55" s="10" t="s">
        <v>18</v>
      </c>
      <c r="R55" s="56">
        <f t="shared" ref="R55:Z55" si="23">B11-R41</f>
        <v>5453.6232333825119</v>
      </c>
      <c r="S55" s="56">
        <f t="shared" si="23"/>
        <v>12961.429799910809</v>
      </c>
      <c r="T55" s="56">
        <f t="shared" si="23"/>
        <v>42851.367582161329</v>
      </c>
      <c r="U55" s="56">
        <f t="shared" si="23"/>
        <v>19698.700725642069</v>
      </c>
      <c r="V55" s="56">
        <f t="shared" si="23"/>
        <v>4952.0237404975715</v>
      </c>
      <c r="W55" s="56">
        <f t="shared" si="23"/>
        <v>19256.995779530447</v>
      </c>
      <c r="X55" s="56">
        <f t="shared" si="23"/>
        <v>8442.3893742611617</v>
      </c>
      <c r="Y55" s="56">
        <f t="shared" si="23"/>
        <v>4000.459349593496</v>
      </c>
      <c r="Z55" s="57">
        <f t="shared" si="23"/>
        <v>13877.323387900697</v>
      </c>
      <c r="AA55" s="50">
        <f t="shared" si="11"/>
        <v>131494.31297288008</v>
      </c>
      <c r="AB55" s="14"/>
    </row>
    <row r="56" spans="1:31" x14ac:dyDescent="0.3">
      <c r="A56" s="10" t="s">
        <v>19</v>
      </c>
      <c r="B56" s="56">
        <f t="shared" ref="B56:J56" si="24">B12-B42</f>
        <v>5778.0989519886325</v>
      </c>
      <c r="C56" s="56">
        <f t="shared" si="24"/>
        <v>14374.774226847036</v>
      </c>
      <c r="D56" s="56">
        <f t="shared" si="24"/>
        <v>46932.000672716364</v>
      </c>
      <c r="E56" s="56">
        <f t="shared" si="24"/>
        <v>21459.876552792499</v>
      </c>
      <c r="F56" s="56">
        <f t="shared" si="24"/>
        <v>5590.2185768153822</v>
      </c>
      <c r="G56" s="56">
        <f t="shared" si="24"/>
        <v>23148.202678650036</v>
      </c>
      <c r="H56" s="56">
        <f t="shared" si="24"/>
        <v>10253.426887469484</v>
      </c>
      <c r="I56" s="56">
        <f t="shared" si="24"/>
        <v>4964.953658536585</v>
      </c>
      <c r="J56" s="57">
        <f t="shared" si="24"/>
        <v>17457.419935189759</v>
      </c>
      <c r="K56" s="50">
        <f t="shared" si="9"/>
        <v>149958.97214100577</v>
      </c>
      <c r="L56" s="14"/>
      <c r="Q56" s="10" t="s">
        <v>19</v>
      </c>
      <c r="R56" s="56">
        <f t="shared" ref="R56:Z56" si="25">B12-R42</f>
        <v>5778.0989519886325</v>
      </c>
      <c r="S56" s="56">
        <f t="shared" si="25"/>
        <v>14374.774226847036</v>
      </c>
      <c r="T56" s="56">
        <f t="shared" si="25"/>
        <v>46932.000672716364</v>
      </c>
      <c r="U56" s="56">
        <f t="shared" si="25"/>
        <v>21459.876552792499</v>
      </c>
      <c r="V56" s="56">
        <f t="shared" si="25"/>
        <v>5590.2185768153822</v>
      </c>
      <c r="W56" s="56">
        <f t="shared" si="25"/>
        <v>23148.202678650036</v>
      </c>
      <c r="X56" s="56">
        <f t="shared" si="25"/>
        <v>10253.426887469484</v>
      </c>
      <c r="Y56" s="56">
        <f t="shared" si="25"/>
        <v>4964.953658536585</v>
      </c>
      <c r="Z56" s="57">
        <f t="shared" si="25"/>
        <v>17457.419935189759</v>
      </c>
      <c r="AA56" s="50">
        <f t="shared" si="11"/>
        <v>149958.97214100577</v>
      </c>
      <c r="AB56" s="14"/>
    </row>
    <row r="57" spans="1:31" x14ac:dyDescent="0.3">
      <c r="A57" s="10" t="s">
        <v>20</v>
      </c>
      <c r="B57" s="56">
        <f t="shared" ref="B57:J57" si="26">B13-B43</f>
        <v>5971.6289800000004</v>
      </c>
      <c r="C57" s="56">
        <f t="shared" si="26"/>
        <v>15031.728000000001</v>
      </c>
      <c r="D57" s="56">
        <f t="shared" si="26"/>
        <v>50600.232176203797</v>
      </c>
      <c r="E57" s="56">
        <f t="shared" si="26"/>
        <v>23261.773208316346</v>
      </c>
      <c r="F57" s="56">
        <f t="shared" si="26"/>
        <v>6001.3633271355111</v>
      </c>
      <c r="G57" s="56">
        <f t="shared" si="26"/>
        <v>24193.155938004398</v>
      </c>
      <c r="H57" s="56">
        <f t="shared" si="26"/>
        <v>10364.17232788219</v>
      </c>
      <c r="I57" s="56">
        <f t="shared" si="26"/>
        <v>4964.953658536585</v>
      </c>
      <c r="J57" s="57">
        <f t="shared" si="26"/>
        <v>17672.531504435789</v>
      </c>
      <c r="K57" s="50">
        <f t="shared" si="9"/>
        <v>158061.53912051462</v>
      </c>
      <c r="L57" s="14"/>
      <c r="Q57" s="10" t="s">
        <v>20</v>
      </c>
      <c r="R57" s="56">
        <f t="shared" ref="R57:Z57" si="27">B13-R43</f>
        <v>5971.6289800000004</v>
      </c>
      <c r="S57" s="56">
        <f t="shared" si="27"/>
        <v>15031.728000000001</v>
      </c>
      <c r="T57" s="56">
        <f t="shared" si="27"/>
        <v>50600.232176203797</v>
      </c>
      <c r="U57" s="56">
        <f t="shared" si="27"/>
        <v>23261.773208316346</v>
      </c>
      <c r="V57" s="56">
        <f t="shared" si="27"/>
        <v>6001.3633271355111</v>
      </c>
      <c r="W57" s="56">
        <f t="shared" si="27"/>
        <v>24193.155938004398</v>
      </c>
      <c r="X57" s="56">
        <f t="shared" si="27"/>
        <v>10364.17232788219</v>
      </c>
      <c r="Y57" s="56">
        <f t="shared" si="27"/>
        <v>4964.953658536585</v>
      </c>
      <c r="Z57" s="57">
        <f t="shared" si="27"/>
        <v>17672.531504435789</v>
      </c>
      <c r="AA57" s="50">
        <f t="shared" si="11"/>
        <v>158061.53912051462</v>
      </c>
      <c r="AB57" s="14"/>
    </row>
    <row r="58" spans="1:31" x14ac:dyDescent="0.3">
      <c r="A58" s="10" t="s">
        <v>21</v>
      </c>
      <c r="B58" s="56">
        <f t="shared" ref="B58:J58" si="28">B14-B44</f>
        <v>5923.7278909772858</v>
      </c>
      <c r="C58" s="56">
        <f t="shared" si="28"/>
        <v>14865.255020068382</v>
      </c>
      <c r="D58" s="56">
        <f t="shared" si="28"/>
        <v>50600.232176203797</v>
      </c>
      <c r="E58" s="56">
        <f t="shared" si="28"/>
        <v>23261.773208316346</v>
      </c>
      <c r="F58" s="56">
        <f t="shared" si="28"/>
        <v>6001.3633271355111</v>
      </c>
      <c r="G58" s="56">
        <f t="shared" si="28"/>
        <v>24193.155938004398</v>
      </c>
      <c r="H58" s="56">
        <f t="shared" si="28"/>
        <v>10364.17232788219</v>
      </c>
      <c r="I58" s="56">
        <f t="shared" si="28"/>
        <v>4964.953658536585</v>
      </c>
      <c r="J58" s="57">
        <f t="shared" si="28"/>
        <v>17668.150236443722</v>
      </c>
      <c r="K58" s="50">
        <f t="shared" si="9"/>
        <v>157842.78378356821</v>
      </c>
      <c r="L58" s="14"/>
      <c r="Q58" s="10" t="s">
        <v>21</v>
      </c>
      <c r="R58" s="56">
        <f t="shared" ref="R58:Z58" si="29">B14-R44</f>
        <v>5923.7278909772858</v>
      </c>
      <c r="S58" s="56">
        <f t="shared" si="29"/>
        <v>14865.255020068382</v>
      </c>
      <c r="T58" s="56">
        <f t="shared" si="29"/>
        <v>50600.232176203797</v>
      </c>
      <c r="U58" s="56">
        <f t="shared" si="29"/>
        <v>23261.773208316346</v>
      </c>
      <c r="V58" s="56">
        <f t="shared" si="29"/>
        <v>6001.3633271355111</v>
      </c>
      <c r="W58" s="56">
        <f t="shared" si="29"/>
        <v>24193.155938004398</v>
      </c>
      <c r="X58" s="56">
        <f t="shared" si="29"/>
        <v>10364.17232788219</v>
      </c>
      <c r="Y58" s="56">
        <f t="shared" si="29"/>
        <v>4964.953658536585</v>
      </c>
      <c r="Z58" s="57">
        <f t="shared" si="29"/>
        <v>17668.150236443722</v>
      </c>
      <c r="AA58" s="50">
        <f t="shared" si="11"/>
        <v>157842.78378356821</v>
      </c>
      <c r="AB58" s="14"/>
    </row>
    <row r="59" spans="1:31" x14ac:dyDescent="0.3">
      <c r="A59" s="10" t="s">
        <v>22</v>
      </c>
      <c r="B59" s="56">
        <f t="shared" ref="B59:J59" si="30">B15-B45</f>
        <v>5454.706423837798</v>
      </c>
      <c r="C59" s="56">
        <f t="shared" si="30"/>
        <v>13818.374602646056</v>
      </c>
      <c r="D59" s="56">
        <f t="shared" si="30"/>
        <v>46286.138207784614</v>
      </c>
      <c r="E59" s="56">
        <f t="shared" si="30"/>
        <v>21195.191168365269</v>
      </c>
      <c r="F59" s="56">
        <f t="shared" si="30"/>
        <v>5467.4888006004185</v>
      </c>
      <c r="G59" s="56">
        <f t="shared" si="30"/>
        <v>21187.671325385178</v>
      </c>
      <c r="H59" s="56">
        <f t="shared" si="30"/>
        <v>9109.5977229506989</v>
      </c>
      <c r="I59" s="56">
        <f t="shared" si="30"/>
        <v>4351.1845528455278</v>
      </c>
      <c r="J59" s="57">
        <f t="shared" si="30"/>
        <v>14952.870635625786</v>
      </c>
      <c r="K59" s="50">
        <f t="shared" si="9"/>
        <v>141823.22344004136</v>
      </c>
      <c r="L59" s="14"/>
      <c r="Q59" s="10" t="s">
        <v>22</v>
      </c>
      <c r="R59" s="56">
        <f t="shared" ref="R59:Z59" si="31">B15-R45</f>
        <v>5454.706423837798</v>
      </c>
      <c r="S59" s="56">
        <f t="shared" si="31"/>
        <v>13818.374602646056</v>
      </c>
      <c r="T59" s="56">
        <f t="shared" si="31"/>
        <v>46286.138207784614</v>
      </c>
      <c r="U59" s="56">
        <f t="shared" si="31"/>
        <v>21195.191168365269</v>
      </c>
      <c r="V59" s="56">
        <f t="shared" si="31"/>
        <v>5467.4888006004185</v>
      </c>
      <c r="W59" s="56">
        <f t="shared" si="31"/>
        <v>21187.671325385178</v>
      </c>
      <c r="X59" s="56">
        <f t="shared" si="31"/>
        <v>9109.5977229506989</v>
      </c>
      <c r="Y59" s="56">
        <f t="shared" si="31"/>
        <v>4351.1845528455278</v>
      </c>
      <c r="Z59" s="57">
        <f t="shared" si="31"/>
        <v>14952.870635625786</v>
      </c>
      <c r="AA59" s="50">
        <f>SUM($R59:$Z59)</f>
        <v>141823.22344004136</v>
      </c>
      <c r="AB59" s="14"/>
    </row>
    <row r="60" spans="1:31" x14ac:dyDescent="0.3">
      <c r="K60" s="47"/>
      <c r="AA60" s="47"/>
    </row>
    <row r="61" spans="1:31" x14ac:dyDescent="0.3">
      <c r="A61" s="18" t="s">
        <v>106</v>
      </c>
      <c r="B61" s="66">
        <f>$B$17-MIN($K$34:$K$45)</f>
        <v>170487.53422979303</v>
      </c>
      <c r="C61" s="19"/>
      <c r="D61" s="19"/>
      <c r="E61" s="19"/>
      <c r="F61" s="19"/>
      <c r="G61" s="19"/>
      <c r="H61" s="19"/>
      <c r="I61" s="19"/>
      <c r="J61" s="19"/>
      <c r="L61" s="14"/>
      <c r="M61" s="14"/>
      <c r="O61" s="16"/>
      <c r="Q61" s="18" t="s">
        <v>106</v>
      </c>
      <c r="R61" s="66">
        <f>$B$17-MIN($AA$34:$AA$45)</f>
        <v>170487.53422979303</v>
      </c>
      <c r="S61" s="19"/>
      <c r="T61" s="19"/>
      <c r="U61" s="19"/>
      <c r="V61" s="19"/>
      <c r="W61" s="19"/>
      <c r="X61" s="19"/>
      <c r="Y61" s="19"/>
      <c r="Z61" s="19"/>
      <c r="AB61" s="14"/>
      <c r="AC61" s="14"/>
      <c r="AE61" s="16"/>
    </row>
    <row r="63" spans="1:31" x14ac:dyDescent="0.3">
      <c r="A63" s="1" t="s">
        <v>107</v>
      </c>
      <c r="B63" s="21" t="s">
        <v>36</v>
      </c>
      <c r="Q63" s="1" t="s">
        <v>107</v>
      </c>
      <c r="R63" s="21" t="s">
        <v>36</v>
      </c>
    </row>
    <row r="64" spans="1:31" x14ac:dyDescent="0.3">
      <c r="A64" s="10" t="s">
        <v>11</v>
      </c>
      <c r="B64" s="61">
        <f>$B$61-K48</f>
        <v>48078.616666149625</v>
      </c>
      <c r="L64" s="14"/>
      <c r="M64" s="14"/>
      <c r="O64" s="16"/>
      <c r="Q64" s="10" t="s">
        <v>11</v>
      </c>
      <c r="R64" s="61">
        <f t="shared" ref="R64:R70" si="32">$R$61-AA48</f>
        <v>48078.616666149625</v>
      </c>
      <c r="AB64" s="14"/>
      <c r="AC64" s="14"/>
      <c r="AE64" s="16"/>
    </row>
    <row r="65" spans="1:31" x14ac:dyDescent="0.3">
      <c r="A65" s="10" t="s">
        <v>12</v>
      </c>
      <c r="B65" s="56">
        <f t="shared" ref="B65:B75" si="33">$B$61-K49</f>
        <v>50585.170418299444</v>
      </c>
      <c r="L65" s="14"/>
      <c r="M65" s="14"/>
      <c r="O65" s="16"/>
      <c r="Q65" s="10" t="s">
        <v>12</v>
      </c>
      <c r="R65" s="61">
        <f t="shared" si="32"/>
        <v>50585.170418299444</v>
      </c>
      <c r="AB65" s="14"/>
      <c r="AC65" s="14"/>
      <c r="AE65" s="16"/>
    </row>
    <row r="66" spans="1:31" x14ac:dyDescent="0.3">
      <c r="A66" s="10" t="s">
        <v>13</v>
      </c>
      <c r="B66" s="56">
        <f t="shared" si="33"/>
        <v>37944.996524006187</v>
      </c>
      <c r="L66" s="14"/>
      <c r="M66" s="14"/>
      <c r="O66" s="16"/>
      <c r="Q66" s="10" t="s">
        <v>13</v>
      </c>
      <c r="R66" s="61">
        <f t="shared" si="32"/>
        <v>37944.996524006187</v>
      </c>
      <c r="AB66" s="14"/>
      <c r="AC66" s="14"/>
      <c r="AE66" s="16"/>
    </row>
    <row r="67" spans="1:31" x14ac:dyDescent="0.3">
      <c r="A67" s="10" t="s">
        <v>14</v>
      </c>
      <c r="B67" s="56">
        <f>$B$61-K51</f>
        <v>2713.3722537459398</v>
      </c>
      <c r="L67" s="14"/>
      <c r="M67" s="14"/>
      <c r="O67" s="16"/>
      <c r="Q67" s="10" t="s">
        <v>14</v>
      </c>
      <c r="R67" s="61">
        <f t="shared" si="32"/>
        <v>2713.3722537459398</v>
      </c>
      <c r="AB67" s="14"/>
      <c r="AC67" s="14"/>
      <c r="AE67" s="16"/>
    </row>
    <row r="68" spans="1:31" x14ac:dyDescent="0.3">
      <c r="A68" s="10" t="s">
        <v>15</v>
      </c>
      <c r="B68" s="56">
        <f t="shared" si="33"/>
        <v>2279.5793037930562</v>
      </c>
      <c r="L68" s="14"/>
      <c r="M68" s="14"/>
      <c r="O68" s="16"/>
      <c r="Q68" s="10" t="s">
        <v>15</v>
      </c>
      <c r="R68" s="61">
        <f t="shared" si="32"/>
        <v>2279.5793037930562</v>
      </c>
      <c r="AB68" s="14"/>
      <c r="AC68" s="14"/>
      <c r="AE68" s="16"/>
    </row>
    <row r="69" spans="1:31" x14ac:dyDescent="0.3">
      <c r="A69" s="10" t="s">
        <v>16</v>
      </c>
      <c r="B69" s="56">
        <f t="shared" si="33"/>
        <v>23450.25385755641</v>
      </c>
      <c r="L69" s="14"/>
      <c r="M69" s="14"/>
      <c r="O69" s="16"/>
      <c r="Q69" s="10" t="s">
        <v>16</v>
      </c>
      <c r="R69" s="61">
        <f t="shared" si="32"/>
        <v>23450.25385755641</v>
      </c>
      <c r="AB69" s="14"/>
      <c r="AC69" s="14"/>
      <c r="AE69" s="16"/>
    </row>
    <row r="70" spans="1:31" x14ac:dyDescent="0.3">
      <c r="A70" s="10" t="s">
        <v>17</v>
      </c>
      <c r="B70" s="56">
        <f t="shared" si="33"/>
        <v>45617.486322101089</v>
      </c>
      <c r="L70" s="14"/>
      <c r="M70" s="14"/>
      <c r="O70" s="16"/>
      <c r="Q70" s="10" t="s">
        <v>17</v>
      </c>
      <c r="R70" s="61">
        <f t="shared" si="32"/>
        <v>45617.486322101089</v>
      </c>
      <c r="AB70" s="14"/>
      <c r="AC70" s="14"/>
      <c r="AE70" s="16"/>
    </row>
    <row r="71" spans="1:31" x14ac:dyDescent="0.3">
      <c r="A71" s="10" t="s">
        <v>18</v>
      </c>
      <c r="B71" s="56">
        <f t="shared" si="33"/>
        <v>38993.221256912948</v>
      </c>
      <c r="L71" s="14"/>
      <c r="M71" s="14"/>
      <c r="O71" s="16"/>
      <c r="Q71" s="10" t="s">
        <v>18</v>
      </c>
      <c r="R71" s="61">
        <f t="shared" ref="R71:R74" si="34">$R$61-AA55</f>
        <v>38993.221256912948</v>
      </c>
      <c r="AB71" s="14"/>
      <c r="AC71" s="14"/>
      <c r="AE71" s="16"/>
    </row>
    <row r="72" spans="1:31" x14ac:dyDescent="0.3">
      <c r="A72" s="10" t="s">
        <v>19</v>
      </c>
      <c r="B72" s="56">
        <f t="shared" si="33"/>
        <v>20528.562088787265</v>
      </c>
      <c r="L72" s="14"/>
      <c r="M72" s="14"/>
      <c r="O72" s="16"/>
      <c r="Q72" s="10" t="s">
        <v>19</v>
      </c>
      <c r="R72" s="61">
        <f t="shared" si="34"/>
        <v>20528.562088787265</v>
      </c>
      <c r="AB72" s="14"/>
      <c r="AC72" s="14"/>
      <c r="AE72" s="16"/>
    </row>
    <row r="73" spans="1:31" x14ac:dyDescent="0.3">
      <c r="A73" s="10" t="s">
        <v>20</v>
      </c>
      <c r="B73" s="56">
        <f t="shared" si="33"/>
        <v>12425.995109278418</v>
      </c>
      <c r="L73" s="14"/>
      <c r="M73" s="14"/>
      <c r="O73" s="16"/>
      <c r="Q73" s="10" t="s">
        <v>20</v>
      </c>
      <c r="R73" s="61">
        <f>$R$61-AA57</f>
        <v>12425.995109278418</v>
      </c>
      <c r="AB73" s="14"/>
      <c r="AC73" s="14"/>
      <c r="AE73" s="16"/>
    </row>
    <row r="74" spans="1:31" x14ac:dyDescent="0.3">
      <c r="A74" s="10" t="s">
        <v>21</v>
      </c>
      <c r="B74" s="56">
        <f t="shared" si="33"/>
        <v>12644.750446224818</v>
      </c>
      <c r="L74" s="14"/>
      <c r="M74" s="14"/>
      <c r="O74" s="16"/>
      <c r="Q74" s="10" t="s">
        <v>21</v>
      </c>
      <c r="R74" s="61">
        <f t="shared" si="34"/>
        <v>12644.750446224818</v>
      </c>
      <c r="AB74" s="14"/>
      <c r="AC74" s="14"/>
      <c r="AE74" s="16"/>
    </row>
    <row r="75" spans="1:31" x14ac:dyDescent="0.3">
      <c r="A75" s="10" t="s">
        <v>22</v>
      </c>
      <c r="B75" s="56">
        <f t="shared" si="33"/>
        <v>28664.310789751675</v>
      </c>
      <c r="L75" s="14"/>
      <c r="M75" s="14"/>
      <c r="O75" s="16"/>
      <c r="Q75" s="10" t="s">
        <v>22</v>
      </c>
      <c r="R75" s="61">
        <f>$R$61-AA59</f>
        <v>28664.310789751675</v>
      </c>
      <c r="AB75" s="14"/>
      <c r="AC75" s="14"/>
      <c r="AE75" s="16"/>
    </row>
    <row r="76" spans="1:31" x14ac:dyDescent="0.3">
      <c r="A76" s="13" t="s">
        <v>37</v>
      </c>
      <c r="B76" s="67">
        <f>SUM($B$64:$B$75)/$B$61</f>
        <v>1.9000000000000006</v>
      </c>
      <c r="Q76" s="13" t="s">
        <v>37</v>
      </c>
      <c r="R76" s="67">
        <f>SUM($R$64:$R$75)/$R$61</f>
        <v>1.9000000000000006</v>
      </c>
    </row>
    <row r="78" spans="1:31" x14ac:dyDescent="0.3">
      <c r="A78" s="1" t="s">
        <v>108</v>
      </c>
      <c r="B78" s="60">
        <f>(SUM($B$64:$B$75)-$D$79*$B$61)/(12-$D$79)</f>
        <v>1.1526269487815329E-11</v>
      </c>
      <c r="D78" s="1" t="s">
        <v>39</v>
      </c>
      <c r="Q78" s="1" t="s">
        <v>108</v>
      </c>
      <c r="R78" s="60">
        <f>(SUM($R$64:$R$75)-$T$79*$R$61)/(12-$T$79)</f>
        <v>1.1526269487815329E-11</v>
      </c>
      <c r="T78" s="1" t="s">
        <v>39</v>
      </c>
    </row>
    <row r="79" spans="1:31" x14ac:dyDescent="0.3">
      <c r="A79" s="1" t="s">
        <v>38</v>
      </c>
      <c r="D79" s="68">
        <f>'計算用(太陽光)'!D79</f>
        <v>1.9</v>
      </c>
      <c r="Q79" s="1" t="s">
        <v>38</v>
      </c>
      <c r="T79" s="68">
        <f>'計算用(太陽光)'!T79</f>
        <v>1.9</v>
      </c>
    </row>
    <row r="80" spans="1:31" ht="15.6" thickBot="1" x14ac:dyDescent="0.35"/>
    <row r="81" spans="1:22" ht="15.6" thickBot="1" x14ac:dyDescent="0.35">
      <c r="A81" s="1" t="s">
        <v>109</v>
      </c>
      <c r="B81" s="74">
        <f>(MIN($K$34:$K$45)+$B$78)*1000</f>
        <v>1.1526269487815328E-8</v>
      </c>
      <c r="Q81" s="1" t="s">
        <v>109</v>
      </c>
      <c r="R81" s="74">
        <f>(MIN($AA$34:$AA$45)+$R$78)*1000</f>
        <v>1.1526269487815328E-8</v>
      </c>
      <c r="T81" s="48"/>
      <c r="V81" s="14"/>
    </row>
    <row r="82" spans="1:22" ht="15.6" thickBot="1" x14ac:dyDescent="0.35"/>
    <row r="83" spans="1:22" ht="15.6" thickBot="1" x14ac:dyDescent="0.35">
      <c r="A83" s="1" t="s">
        <v>110</v>
      </c>
      <c r="B83" s="58" t="e">
        <f>B81/'入力(水力)'!E15</f>
        <v>#DIV/0!</v>
      </c>
      <c r="Q83" s="1" t="s">
        <v>110</v>
      </c>
      <c r="R83" s="58" t="e">
        <f>R81/'入力(水力)'!U15</f>
        <v>#DIV/0!</v>
      </c>
      <c r="S83" s="1" t="s">
        <v>78</v>
      </c>
    </row>
  </sheetData>
  <phoneticPr fontId="2"/>
  <hyperlinks>
    <hyperlink ref="A19" r:id="rId1" xr:uid="{AB3CFC4D-2C96-4DD0-9B33-3EDBAECCE57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8978-B011-40ED-88C8-6EC02E5BA422}">
  <sheetPr>
    <tabColor theme="0" tint="-0.34998626667073579"/>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'記載例(合計)'!M11:Q11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84" t="s">
        <v>2</v>
      </c>
    </row>
    <row r="10" spans="1:17" ht="24" customHeight="1" x14ac:dyDescent="0.3">
      <c r="A10" s="134" t="s">
        <v>3</v>
      </c>
      <c r="B10" s="134"/>
      <c r="C10" s="134"/>
      <c r="D10" s="138"/>
      <c r="E10" s="169">
        <v>0</v>
      </c>
      <c r="F10" s="170"/>
      <c r="G10" s="170"/>
      <c r="H10" s="170"/>
      <c r="I10" s="170"/>
      <c r="J10" s="170"/>
      <c r="K10" s="170"/>
      <c r="L10" s="170"/>
      <c r="M10" s="170"/>
      <c r="N10" s="170"/>
      <c r="O10" s="170"/>
      <c r="P10" s="171"/>
      <c r="Q10" s="86"/>
    </row>
    <row r="11" spans="1:17" ht="30" customHeight="1" x14ac:dyDescent="0.3">
      <c r="A11" s="142" t="s">
        <v>4</v>
      </c>
      <c r="B11" s="142"/>
      <c r="C11" s="142"/>
      <c r="D11" s="143"/>
      <c r="E11" s="172" t="s">
        <v>111</v>
      </c>
      <c r="F11" s="173"/>
      <c r="G11" s="173"/>
      <c r="H11" s="173"/>
      <c r="I11" s="173"/>
      <c r="J11" s="173"/>
      <c r="K11" s="173"/>
      <c r="L11" s="173"/>
      <c r="M11" s="173"/>
      <c r="N11" s="173"/>
      <c r="O11" s="173"/>
      <c r="P11" s="174"/>
      <c r="Q11" s="86"/>
    </row>
    <row r="12" spans="1:17" ht="24" customHeight="1" x14ac:dyDescent="0.3">
      <c r="A12" s="134" t="s">
        <v>5</v>
      </c>
      <c r="B12" s="134"/>
      <c r="C12" s="134"/>
      <c r="D12" s="138"/>
      <c r="E12" s="172" t="s">
        <v>138</v>
      </c>
      <c r="F12" s="173"/>
      <c r="G12" s="173"/>
      <c r="H12" s="173"/>
      <c r="I12" s="173"/>
      <c r="J12" s="173"/>
      <c r="K12" s="173"/>
      <c r="L12" s="173"/>
      <c r="M12" s="173"/>
      <c r="N12" s="173"/>
      <c r="O12" s="173"/>
      <c r="P12" s="174"/>
      <c r="Q12" s="86"/>
    </row>
    <row r="13" spans="1:17" ht="24" customHeight="1" x14ac:dyDescent="0.3">
      <c r="A13" s="134" t="s">
        <v>6</v>
      </c>
      <c r="B13" s="134"/>
      <c r="C13" s="134"/>
      <c r="D13" s="138"/>
      <c r="E13" s="172" t="s">
        <v>114</v>
      </c>
      <c r="F13" s="173"/>
      <c r="G13" s="173"/>
      <c r="H13" s="173"/>
      <c r="I13" s="173"/>
      <c r="J13" s="173"/>
      <c r="K13" s="173"/>
      <c r="L13" s="173"/>
      <c r="M13" s="173"/>
      <c r="N13" s="173"/>
      <c r="O13" s="173"/>
      <c r="P13" s="174"/>
      <c r="Q13" s="86"/>
    </row>
    <row r="14" spans="1:17" ht="24" customHeight="1" x14ac:dyDescent="0.3">
      <c r="A14" s="134" t="s">
        <v>7</v>
      </c>
      <c r="B14" s="134"/>
      <c r="C14" s="134"/>
      <c r="D14" s="138"/>
      <c r="E14" s="175">
        <v>10000</v>
      </c>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v>10000</v>
      </c>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v>0.13115111860845741</v>
      </c>
      <c r="F16" s="179"/>
      <c r="G16" s="179"/>
      <c r="H16" s="179"/>
      <c r="I16" s="179"/>
      <c r="J16" s="179"/>
      <c r="K16" s="179"/>
      <c r="L16" s="179"/>
      <c r="M16" s="179"/>
      <c r="N16" s="179"/>
      <c r="O16" s="179"/>
      <c r="P16" s="180"/>
      <c r="Q16" s="88" t="s">
        <v>129</v>
      </c>
    </row>
    <row r="17" spans="1:17" ht="24" customHeight="1" x14ac:dyDescent="0.3">
      <c r="A17" s="142" t="s">
        <v>128</v>
      </c>
      <c r="B17" s="134"/>
      <c r="C17" s="134"/>
      <c r="D17" s="134"/>
      <c r="E17" s="89" t="s">
        <v>11</v>
      </c>
      <c r="F17" s="89" t="s">
        <v>12</v>
      </c>
      <c r="G17" s="89" t="s">
        <v>13</v>
      </c>
      <c r="H17" s="89" t="s">
        <v>14</v>
      </c>
      <c r="I17" s="89" t="s">
        <v>15</v>
      </c>
      <c r="J17" s="89" t="s">
        <v>16</v>
      </c>
      <c r="K17" s="89" t="s">
        <v>17</v>
      </c>
      <c r="L17" s="89" t="s">
        <v>18</v>
      </c>
      <c r="M17" s="89" t="s">
        <v>19</v>
      </c>
      <c r="N17" s="89" t="s">
        <v>20</v>
      </c>
      <c r="O17" s="89" t="s">
        <v>21</v>
      </c>
      <c r="P17" s="89" t="s">
        <v>22</v>
      </c>
      <c r="Q17" s="76"/>
    </row>
    <row r="18" spans="1:17" ht="24" customHeight="1" thickBot="1" x14ac:dyDescent="0.35">
      <c r="A18" s="134"/>
      <c r="B18" s="134"/>
      <c r="C18" s="134"/>
      <c r="D18" s="134"/>
      <c r="E18" s="110">
        <v>4.4121488381227723E-2</v>
      </c>
      <c r="F18" s="110">
        <v>0.16361703393235211</v>
      </c>
      <c r="G18" s="110">
        <v>0.1861853993576886</v>
      </c>
      <c r="H18" s="110">
        <v>0.23762540490095496</v>
      </c>
      <c r="I18" s="110">
        <v>0.27445188237473844</v>
      </c>
      <c r="J18" s="110">
        <v>0.17030843401105203</v>
      </c>
      <c r="K18" s="110">
        <v>0.10303436892503745</v>
      </c>
      <c r="L18" s="110">
        <v>3.9749969514393507E-3</v>
      </c>
      <c r="M18" s="110">
        <v>3.9624046566514706E-2</v>
      </c>
      <c r="N18" s="110">
        <v>5.0786227802522253E-2</v>
      </c>
      <c r="O18" s="110">
        <v>2.8238229752686483E-2</v>
      </c>
      <c r="P18" s="110">
        <v>2.2658784985781007E-2</v>
      </c>
      <c r="Q18" s="76"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v>441</v>
      </c>
      <c r="F20" s="111">
        <v>1636</v>
      </c>
      <c r="G20" s="111">
        <v>1862</v>
      </c>
      <c r="H20" s="111">
        <v>2376</v>
      </c>
      <c r="I20" s="111">
        <v>2745</v>
      </c>
      <c r="J20" s="111">
        <v>1703</v>
      </c>
      <c r="K20" s="111">
        <v>1030</v>
      </c>
      <c r="L20" s="111">
        <v>40</v>
      </c>
      <c r="M20" s="111">
        <v>396</v>
      </c>
      <c r="N20" s="111">
        <v>508</v>
      </c>
      <c r="O20" s="111">
        <v>282</v>
      </c>
      <c r="P20" s="126">
        <v>227</v>
      </c>
      <c r="Q20" s="88" t="s">
        <v>23</v>
      </c>
    </row>
    <row r="21" spans="1:17" ht="36" customHeight="1" x14ac:dyDescent="0.3">
      <c r="A21" s="142" t="s">
        <v>135</v>
      </c>
      <c r="B21" s="134"/>
      <c r="C21" s="134"/>
      <c r="D21" s="138"/>
      <c r="E21" s="175">
        <v>1312</v>
      </c>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4" t="s">
        <v>12</v>
      </c>
      <c r="G22" s="84" t="s">
        <v>13</v>
      </c>
      <c r="H22" s="84" t="s">
        <v>14</v>
      </c>
      <c r="I22" s="84" t="s">
        <v>15</v>
      </c>
      <c r="J22" s="84" t="s">
        <v>16</v>
      </c>
      <c r="K22" s="84" t="s">
        <v>17</v>
      </c>
      <c r="L22" s="84" t="s">
        <v>18</v>
      </c>
      <c r="M22" s="84" t="s">
        <v>19</v>
      </c>
      <c r="N22" s="84" t="s">
        <v>20</v>
      </c>
      <c r="O22" s="84" t="s">
        <v>21</v>
      </c>
      <c r="P22" s="91" t="s">
        <v>22</v>
      </c>
      <c r="Q22" s="88"/>
    </row>
    <row r="23" spans="1:17" ht="24" customHeight="1" x14ac:dyDescent="0.3">
      <c r="A23" s="134"/>
      <c r="B23" s="134"/>
      <c r="C23" s="134"/>
      <c r="D23" s="138"/>
      <c r="E23" s="125">
        <v>441</v>
      </c>
      <c r="F23" s="111">
        <v>1636</v>
      </c>
      <c r="G23" s="111">
        <v>1862</v>
      </c>
      <c r="H23" s="111">
        <v>2376</v>
      </c>
      <c r="I23" s="111">
        <v>2745</v>
      </c>
      <c r="J23" s="111">
        <v>1703</v>
      </c>
      <c r="K23" s="111">
        <v>1030</v>
      </c>
      <c r="L23" s="111">
        <v>40</v>
      </c>
      <c r="M23" s="111">
        <v>396</v>
      </c>
      <c r="N23" s="111">
        <v>508</v>
      </c>
      <c r="O23" s="111">
        <v>282</v>
      </c>
      <c r="P23" s="126">
        <v>227</v>
      </c>
      <c r="Q23" s="88" t="s">
        <v>23</v>
      </c>
    </row>
    <row r="24" spans="1:17" ht="36.6" customHeight="1" thickBot="1" x14ac:dyDescent="0.35">
      <c r="A24" s="142" t="s">
        <v>131</v>
      </c>
      <c r="B24" s="134"/>
      <c r="C24" s="134"/>
      <c r="D24" s="138"/>
      <c r="E24" s="184">
        <v>1312</v>
      </c>
      <c r="F24" s="185"/>
      <c r="G24" s="185"/>
      <c r="H24" s="185"/>
      <c r="I24" s="185"/>
      <c r="J24" s="185"/>
      <c r="K24" s="185"/>
      <c r="L24" s="185"/>
      <c r="M24" s="185"/>
      <c r="N24" s="185"/>
      <c r="O24" s="185"/>
      <c r="P24" s="186"/>
      <c r="Q24" s="99"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v>10000</v>
      </c>
      <c r="F26" s="111">
        <v>10000</v>
      </c>
      <c r="G26" s="111">
        <v>10000</v>
      </c>
      <c r="H26" s="111">
        <v>10000</v>
      </c>
      <c r="I26" s="111">
        <v>10000</v>
      </c>
      <c r="J26" s="111">
        <v>10000</v>
      </c>
      <c r="K26" s="111">
        <v>10000</v>
      </c>
      <c r="L26" s="111">
        <v>10000</v>
      </c>
      <c r="M26" s="111">
        <v>10000</v>
      </c>
      <c r="N26" s="111">
        <v>10000</v>
      </c>
      <c r="O26" s="111">
        <v>10000</v>
      </c>
      <c r="P26" s="111">
        <v>10000</v>
      </c>
      <c r="Q26" s="24" t="s">
        <v>125</v>
      </c>
    </row>
    <row r="27" spans="1:17" ht="24" customHeight="1" x14ac:dyDescent="0.3">
      <c r="A27" s="142" t="s">
        <v>136</v>
      </c>
      <c r="B27" s="134"/>
      <c r="C27" s="134"/>
      <c r="D27" s="134"/>
      <c r="E27" s="89" t="s">
        <v>11</v>
      </c>
      <c r="F27" s="89" t="s">
        <v>12</v>
      </c>
      <c r="G27" s="89" t="s">
        <v>13</v>
      </c>
      <c r="H27" s="89" t="s">
        <v>14</v>
      </c>
      <c r="I27" s="89" t="s">
        <v>15</v>
      </c>
      <c r="J27" s="89" t="s">
        <v>16</v>
      </c>
      <c r="K27" s="89" t="s">
        <v>17</v>
      </c>
      <c r="L27" s="89" t="s">
        <v>18</v>
      </c>
      <c r="M27" s="89" t="s">
        <v>19</v>
      </c>
      <c r="N27" s="89" t="s">
        <v>20</v>
      </c>
      <c r="O27" s="89" t="s">
        <v>21</v>
      </c>
      <c r="P27" s="89" t="s">
        <v>22</v>
      </c>
      <c r="Q27" s="98"/>
    </row>
    <row r="28" spans="1:17" ht="24" customHeight="1" x14ac:dyDescent="0.3">
      <c r="A28" s="134"/>
      <c r="B28" s="134"/>
      <c r="C28" s="134"/>
      <c r="D28" s="134"/>
      <c r="E28" s="112">
        <v>0</v>
      </c>
      <c r="F28" s="112">
        <v>0</v>
      </c>
      <c r="G28" s="112">
        <v>0</v>
      </c>
      <c r="H28" s="112">
        <v>0</v>
      </c>
      <c r="I28" s="112">
        <v>0</v>
      </c>
      <c r="J28" s="112">
        <v>0</v>
      </c>
      <c r="K28" s="112">
        <v>0</v>
      </c>
      <c r="L28" s="112">
        <v>0</v>
      </c>
      <c r="M28" s="112">
        <v>0</v>
      </c>
      <c r="N28" s="112">
        <v>0</v>
      </c>
      <c r="O28" s="112">
        <v>0</v>
      </c>
      <c r="P28" s="112">
        <v>0</v>
      </c>
      <c r="Q28" s="76" t="s">
        <v>23</v>
      </c>
    </row>
    <row r="29" spans="1:17" ht="47.4" customHeight="1" x14ac:dyDescent="0.3">
      <c r="A29" s="143" t="s">
        <v>137</v>
      </c>
      <c r="B29" s="166"/>
      <c r="C29" s="166"/>
      <c r="D29" s="167"/>
      <c r="E29" s="187">
        <v>0</v>
      </c>
      <c r="F29" s="188"/>
      <c r="G29" s="188"/>
      <c r="H29" s="188"/>
      <c r="I29" s="188"/>
      <c r="J29" s="188"/>
      <c r="K29" s="188"/>
      <c r="L29" s="188"/>
      <c r="M29" s="188"/>
      <c r="N29" s="188"/>
      <c r="O29" s="188"/>
      <c r="P29" s="189"/>
      <c r="Q29" s="76" t="s">
        <v>23</v>
      </c>
    </row>
    <row r="30" spans="1:17" ht="24" customHeight="1" x14ac:dyDescent="0.3">
      <c r="A30" s="154" t="s">
        <v>139</v>
      </c>
      <c r="B30" s="155"/>
      <c r="C30" s="155"/>
      <c r="D30" s="156"/>
      <c r="E30" s="84" t="s">
        <v>11</v>
      </c>
      <c r="F30" s="84" t="s">
        <v>12</v>
      </c>
      <c r="G30" s="84" t="s">
        <v>13</v>
      </c>
      <c r="H30" s="84" t="s">
        <v>14</v>
      </c>
      <c r="I30" s="84" t="s">
        <v>15</v>
      </c>
      <c r="J30" s="84" t="s">
        <v>16</v>
      </c>
      <c r="K30" s="84" t="s">
        <v>17</v>
      </c>
      <c r="L30" s="84" t="s">
        <v>18</v>
      </c>
      <c r="M30" s="84" t="s">
        <v>19</v>
      </c>
      <c r="N30" s="84" t="s">
        <v>20</v>
      </c>
      <c r="O30" s="84" t="s">
        <v>21</v>
      </c>
      <c r="P30" s="84" t="s">
        <v>22</v>
      </c>
      <c r="Q30" s="76"/>
    </row>
    <row r="31" spans="1:17" ht="24" customHeight="1" x14ac:dyDescent="0.3">
      <c r="A31" s="157"/>
      <c r="B31" s="158"/>
      <c r="C31" s="158"/>
      <c r="D31" s="159"/>
      <c r="E31" s="113">
        <v>441</v>
      </c>
      <c r="F31" s="113">
        <v>1636</v>
      </c>
      <c r="G31" s="113">
        <v>1862</v>
      </c>
      <c r="H31" s="113">
        <v>2376</v>
      </c>
      <c r="I31" s="113">
        <v>2745</v>
      </c>
      <c r="J31" s="113">
        <v>1703</v>
      </c>
      <c r="K31" s="113">
        <v>1030</v>
      </c>
      <c r="L31" s="113">
        <v>40</v>
      </c>
      <c r="M31" s="113">
        <v>396</v>
      </c>
      <c r="N31" s="113">
        <v>508</v>
      </c>
      <c r="O31" s="113">
        <v>282</v>
      </c>
      <c r="P31" s="113">
        <v>227</v>
      </c>
      <c r="Q31" s="76" t="s">
        <v>23</v>
      </c>
    </row>
    <row r="32" spans="1:17" ht="48" customHeight="1" x14ac:dyDescent="0.3">
      <c r="A32" s="142" t="s">
        <v>140</v>
      </c>
      <c r="B32" s="134"/>
      <c r="C32" s="134"/>
      <c r="D32" s="134"/>
      <c r="E32" s="181">
        <v>1312</v>
      </c>
      <c r="F32" s="182"/>
      <c r="G32" s="182"/>
      <c r="H32" s="182"/>
      <c r="I32" s="182"/>
      <c r="J32" s="182"/>
      <c r="K32" s="182"/>
      <c r="L32" s="182"/>
      <c r="M32" s="182"/>
      <c r="N32" s="182"/>
      <c r="O32" s="182"/>
      <c r="P32" s="183"/>
      <c r="Q32" s="24"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69</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mwTWZ7pKBYTiYrkynh88aHh8bC74XrYA3mS/87pwqaQZ+sCIEOr7M4e2HAsHJ3XhscKoyf/kkxBUagYaLIy/5w==" saltValue="EoKpcAuSvYZcXOqEQiJF+Q=="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52" priority="2" operator="greaterThan">
      <formula>#REF!</formula>
    </cfRule>
  </conditionalFormatting>
  <conditionalFormatting sqref="E31:P31">
    <cfRule type="cellIs" dxfId="151" priority="1" operator="lessThan">
      <formula>1000</formula>
    </cfRule>
  </conditionalFormatting>
  <dataValidations count="1">
    <dataValidation allowBlank="1" showInputMessage="1" showErrorMessage="1" error="期待容量以下の整数値で入力してください" sqref="E32:P32" xr:uid="{617D0BAC-FF66-4885-9163-5EE31787463E}"/>
  </dataValidations>
  <pageMargins left="0.11811023622047245" right="0.11811023622047245" top="0.35433070866141736" bottom="0.35433070866141736"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2989-3E92-4C8C-9E15-C90308F6BF9C}">
  <sheetPr>
    <tabColor theme="0" tint="-0.34998626667073579"/>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'記載例(合計)'!M11:Q11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84" t="s">
        <v>2</v>
      </c>
    </row>
    <row r="10" spans="1:17" ht="24" customHeight="1" x14ac:dyDescent="0.3">
      <c r="A10" s="134" t="s">
        <v>3</v>
      </c>
      <c r="B10" s="134"/>
      <c r="C10" s="134"/>
      <c r="D10" s="138"/>
      <c r="E10" s="169">
        <v>0</v>
      </c>
      <c r="F10" s="170"/>
      <c r="G10" s="170"/>
      <c r="H10" s="170"/>
      <c r="I10" s="170"/>
      <c r="J10" s="170"/>
      <c r="K10" s="170"/>
      <c r="L10" s="170"/>
      <c r="M10" s="170"/>
      <c r="N10" s="170"/>
      <c r="O10" s="170"/>
      <c r="P10" s="171"/>
      <c r="Q10" s="86"/>
    </row>
    <row r="11" spans="1:17" ht="30" customHeight="1" x14ac:dyDescent="0.3">
      <c r="A11" s="142" t="s">
        <v>4</v>
      </c>
      <c r="B11" s="142"/>
      <c r="C11" s="142"/>
      <c r="D11" s="143"/>
      <c r="E11" s="172" t="s">
        <v>111</v>
      </c>
      <c r="F11" s="173"/>
      <c r="G11" s="173"/>
      <c r="H11" s="173"/>
      <c r="I11" s="173"/>
      <c r="J11" s="173"/>
      <c r="K11" s="173"/>
      <c r="L11" s="173"/>
      <c r="M11" s="173"/>
      <c r="N11" s="173"/>
      <c r="O11" s="173"/>
      <c r="P11" s="174"/>
      <c r="Q11" s="86"/>
    </row>
    <row r="12" spans="1:17" ht="24" customHeight="1" x14ac:dyDescent="0.3">
      <c r="A12" s="134" t="s">
        <v>5</v>
      </c>
      <c r="B12" s="134"/>
      <c r="C12" s="134"/>
      <c r="D12" s="138"/>
      <c r="E12" s="172" t="s">
        <v>50</v>
      </c>
      <c r="F12" s="173"/>
      <c r="G12" s="173"/>
      <c r="H12" s="173"/>
      <c r="I12" s="173"/>
      <c r="J12" s="173"/>
      <c r="K12" s="173"/>
      <c r="L12" s="173"/>
      <c r="M12" s="173"/>
      <c r="N12" s="173"/>
      <c r="O12" s="173"/>
      <c r="P12" s="174"/>
      <c r="Q12" s="86"/>
    </row>
    <row r="13" spans="1:17" ht="24" customHeight="1" x14ac:dyDescent="0.3">
      <c r="A13" s="134" t="s">
        <v>6</v>
      </c>
      <c r="B13" s="134"/>
      <c r="C13" s="134"/>
      <c r="D13" s="138"/>
      <c r="E13" s="172" t="s">
        <v>114</v>
      </c>
      <c r="F13" s="173"/>
      <c r="G13" s="173"/>
      <c r="H13" s="173"/>
      <c r="I13" s="173"/>
      <c r="J13" s="173"/>
      <c r="K13" s="173"/>
      <c r="L13" s="173"/>
      <c r="M13" s="173"/>
      <c r="N13" s="173"/>
      <c r="O13" s="173"/>
      <c r="P13" s="174"/>
      <c r="Q13" s="86"/>
    </row>
    <row r="14" spans="1:17" ht="24" customHeight="1" x14ac:dyDescent="0.3">
      <c r="A14" s="134" t="s">
        <v>7</v>
      </c>
      <c r="B14" s="134"/>
      <c r="C14" s="134"/>
      <c r="D14" s="138"/>
      <c r="E14" s="175">
        <v>10000</v>
      </c>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v>10000</v>
      </c>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v>0.13115111860845741</v>
      </c>
      <c r="F16" s="179"/>
      <c r="G16" s="179"/>
      <c r="H16" s="179"/>
      <c r="I16" s="179"/>
      <c r="J16" s="179"/>
      <c r="K16" s="179"/>
      <c r="L16" s="179"/>
      <c r="M16" s="179"/>
      <c r="N16" s="179"/>
      <c r="O16" s="179"/>
      <c r="P16" s="180"/>
      <c r="Q16" s="88" t="s">
        <v>129</v>
      </c>
    </row>
    <row r="17" spans="1:17" ht="24" customHeight="1" x14ac:dyDescent="0.3">
      <c r="A17" s="142" t="s">
        <v>128</v>
      </c>
      <c r="B17" s="134"/>
      <c r="C17" s="134"/>
      <c r="D17" s="134"/>
      <c r="E17" s="105" t="s">
        <v>11</v>
      </c>
      <c r="F17" s="105" t="s">
        <v>12</v>
      </c>
      <c r="G17" s="105" t="s">
        <v>13</v>
      </c>
      <c r="H17" s="105" t="s">
        <v>14</v>
      </c>
      <c r="I17" s="105" t="s">
        <v>15</v>
      </c>
      <c r="J17" s="105" t="s">
        <v>16</v>
      </c>
      <c r="K17" s="105" t="s">
        <v>17</v>
      </c>
      <c r="L17" s="105" t="s">
        <v>18</v>
      </c>
      <c r="M17" s="105" t="s">
        <v>19</v>
      </c>
      <c r="N17" s="105" t="s">
        <v>20</v>
      </c>
      <c r="O17" s="105" t="s">
        <v>21</v>
      </c>
      <c r="P17" s="105" t="s">
        <v>22</v>
      </c>
      <c r="Q17" s="76"/>
    </row>
    <row r="18" spans="1:17" ht="24" customHeight="1" thickBot="1" x14ac:dyDescent="0.35">
      <c r="A18" s="134"/>
      <c r="B18" s="134"/>
      <c r="C18" s="134"/>
      <c r="D18" s="134"/>
      <c r="E18" s="110">
        <v>0.29769872459563673</v>
      </c>
      <c r="F18" s="110">
        <v>0.1578803552872439</v>
      </c>
      <c r="G18" s="110">
        <v>0.18805275992744985</v>
      </c>
      <c r="H18" s="110">
        <v>7.8456538217004934E-2</v>
      </c>
      <c r="I18" s="110">
        <v>0.1183306577240025</v>
      </c>
      <c r="J18" s="110">
        <v>0.13540859027183286</v>
      </c>
      <c r="K18" s="110">
        <v>0.16641939159004432</v>
      </c>
      <c r="L18" s="110">
        <v>0.28764701562732564</v>
      </c>
      <c r="M18" s="110">
        <v>0.27422282348863564</v>
      </c>
      <c r="N18" s="110">
        <v>0.35449322347782714</v>
      </c>
      <c r="O18" s="110">
        <v>0.3679753745018296</v>
      </c>
      <c r="P18" s="110">
        <v>0.35116332027066977</v>
      </c>
      <c r="Q18" s="76"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v>2977</v>
      </c>
      <c r="F20" s="111">
        <v>1579</v>
      </c>
      <c r="G20" s="111">
        <v>1881</v>
      </c>
      <c r="H20" s="111">
        <v>785</v>
      </c>
      <c r="I20" s="111">
        <v>1183</v>
      </c>
      <c r="J20" s="111">
        <v>1354</v>
      </c>
      <c r="K20" s="111">
        <v>1664</v>
      </c>
      <c r="L20" s="111">
        <v>2876</v>
      </c>
      <c r="M20" s="111">
        <v>2742</v>
      </c>
      <c r="N20" s="111">
        <v>3545</v>
      </c>
      <c r="O20" s="111">
        <v>3680</v>
      </c>
      <c r="P20" s="126">
        <v>3512</v>
      </c>
      <c r="Q20" s="88" t="s">
        <v>23</v>
      </c>
    </row>
    <row r="21" spans="1:17" ht="36.6" customHeight="1" x14ac:dyDescent="0.3">
      <c r="A21" s="142" t="s">
        <v>135</v>
      </c>
      <c r="B21" s="134"/>
      <c r="C21" s="134"/>
      <c r="D21" s="138"/>
      <c r="E21" s="175">
        <v>2750</v>
      </c>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4" t="s">
        <v>12</v>
      </c>
      <c r="G22" s="84" t="s">
        <v>13</v>
      </c>
      <c r="H22" s="84" t="s">
        <v>14</v>
      </c>
      <c r="I22" s="84" t="s">
        <v>15</v>
      </c>
      <c r="J22" s="84" t="s">
        <v>16</v>
      </c>
      <c r="K22" s="84" t="s">
        <v>17</v>
      </c>
      <c r="L22" s="84" t="s">
        <v>18</v>
      </c>
      <c r="M22" s="84" t="s">
        <v>19</v>
      </c>
      <c r="N22" s="84" t="s">
        <v>20</v>
      </c>
      <c r="O22" s="84" t="s">
        <v>21</v>
      </c>
      <c r="P22" s="91" t="s">
        <v>22</v>
      </c>
      <c r="Q22" s="88"/>
    </row>
    <row r="23" spans="1:17" ht="24" customHeight="1" x14ac:dyDescent="0.3">
      <c r="A23" s="134"/>
      <c r="B23" s="134"/>
      <c r="C23" s="134"/>
      <c r="D23" s="138"/>
      <c r="E23" s="125">
        <v>2977</v>
      </c>
      <c r="F23" s="111">
        <v>1579</v>
      </c>
      <c r="G23" s="111">
        <v>1881</v>
      </c>
      <c r="H23" s="111">
        <v>785</v>
      </c>
      <c r="I23" s="111">
        <v>1183</v>
      </c>
      <c r="J23" s="111">
        <v>1354</v>
      </c>
      <c r="K23" s="111">
        <v>1664</v>
      </c>
      <c r="L23" s="111">
        <v>2876</v>
      </c>
      <c r="M23" s="111">
        <v>2742</v>
      </c>
      <c r="N23" s="111">
        <v>3545</v>
      </c>
      <c r="O23" s="111">
        <v>3680</v>
      </c>
      <c r="P23" s="126">
        <v>3512</v>
      </c>
      <c r="Q23" s="88" t="s">
        <v>23</v>
      </c>
    </row>
    <row r="24" spans="1:17" ht="36.6" customHeight="1" thickBot="1" x14ac:dyDescent="0.35">
      <c r="A24" s="142" t="s">
        <v>131</v>
      </c>
      <c r="B24" s="134"/>
      <c r="C24" s="134"/>
      <c r="D24" s="138"/>
      <c r="E24" s="163">
        <v>2750</v>
      </c>
      <c r="F24" s="190"/>
      <c r="G24" s="190"/>
      <c r="H24" s="190"/>
      <c r="I24" s="190"/>
      <c r="J24" s="190"/>
      <c r="K24" s="190"/>
      <c r="L24" s="190"/>
      <c r="M24" s="190"/>
      <c r="N24" s="190"/>
      <c r="O24" s="190"/>
      <c r="P24" s="191"/>
      <c r="Q24" s="88"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v>10000</v>
      </c>
      <c r="F26" s="111">
        <v>10000</v>
      </c>
      <c r="G26" s="111">
        <v>10000</v>
      </c>
      <c r="H26" s="111">
        <v>10000</v>
      </c>
      <c r="I26" s="111">
        <v>10000</v>
      </c>
      <c r="J26" s="111">
        <v>10000</v>
      </c>
      <c r="K26" s="111">
        <v>10000</v>
      </c>
      <c r="L26" s="111">
        <v>10000</v>
      </c>
      <c r="M26" s="111">
        <v>10000</v>
      </c>
      <c r="N26" s="111">
        <v>10000</v>
      </c>
      <c r="O26" s="111">
        <v>10000</v>
      </c>
      <c r="P26" s="111">
        <v>10000</v>
      </c>
      <c r="Q26" s="24" t="s">
        <v>125</v>
      </c>
    </row>
    <row r="27" spans="1:17" ht="24" customHeight="1" x14ac:dyDescent="0.3">
      <c r="A27" s="142" t="s">
        <v>136</v>
      </c>
      <c r="B27" s="134"/>
      <c r="C27" s="134"/>
      <c r="D27" s="134"/>
      <c r="E27" s="105" t="s">
        <v>11</v>
      </c>
      <c r="F27" s="105" t="s">
        <v>12</v>
      </c>
      <c r="G27" s="105" t="s">
        <v>13</v>
      </c>
      <c r="H27" s="105" t="s">
        <v>14</v>
      </c>
      <c r="I27" s="105" t="s">
        <v>15</v>
      </c>
      <c r="J27" s="105" t="s">
        <v>16</v>
      </c>
      <c r="K27" s="105" t="s">
        <v>17</v>
      </c>
      <c r="L27" s="105" t="s">
        <v>18</v>
      </c>
      <c r="M27" s="105" t="s">
        <v>19</v>
      </c>
      <c r="N27" s="105" t="s">
        <v>20</v>
      </c>
      <c r="O27" s="105" t="s">
        <v>21</v>
      </c>
      <c r="P27" s="105" t="s">
        <v>22</v>
      </c>
      <c r="Q27" s="76"/>
    </row>
    <row r="28" spans="1:17" ht="24" customHeight="1" x14ac:dyDescent="0.3">
      <c r="A28" s="134"/>
      <c r="B28" s="134"/>
      <c r="C28" s="134"/>
      <c r="D28" s="134"/>
      <c r="E28" s="112">
        <v>0</v>
      </c>
      <c r="F28" s="112">
        <v>0</v>
      </c>
      <c r="G28" s="112">
        <v>0</v>
      </c>
      <c r="H28" s="112">
        <v>0</v>
      </c>
      <c r="I28" s="112">
        <v>0</v>
      </c>
      <c r="J28" s="112">
        <v>0</v>
      </c>
      <c r="K28" s="112">
        <v>0</v>
      </c>
      <c r="L28" s="112">
        <v>0</v>
      </c>
      <c r="M28" s="112">
        <v>0</v>
      </c>
      <c r="N28" s="112">
        <v>0</v>
      </c>
      <c r="O28" s="112">
        <v>0</v>
      </c>
      <c r="P28" s="112">
        <v>0</v>
      </c>
      <c r="Q28" s="76" t="s">
        <v>23</v>
      </c>
    </row>
    <row r="29" spans="1:17" ht="47.4" customHeight="1" x14ac:dyDescent="0.3">
      <c r="A29" s="143" t="s">
        <v>137</v>
      </c>
      <c r="B29" s="166"/>
      <c r="C29" s="166"/>
      <c r="D29" s="167"/>
      <c r="E29" s="187">
        <v>0</v>
      </c>
      <c r="F29" s="188"/>
      <c r="G29" s="188"/>
      <c r="H29" s="188"/>
      <c r="I29" s="188"/>
      <c r="J29" s="188"/>
      <c r="K29" s="188"/>
      <c r="L29" s="188"/>
      <c r="M29" s="188"/>
      <c r="N29" s="188"/>
      <c r="O29" s="188"/>
      <c r="P29" s="189"/>
      <c r="Q29" s="76" t="s">
        <v>23</v>
      </c>
    </row>
    <row r="30" spans="1:17" ht="24" customHeight="1" x14ac:dyDescent="0.3">
      <c r="A30" s="154" t="s">
        <v>139</v>
      </c>
      <c r="B30" s="155"/>
      <c r="C30" s="155"/>
      <c r="D30" s="156"/>
      <c r="E30" s="106" t="s">
        <v>11</v>
      </c>
      <c r="F30" s="106" t="s">
        <v>12</v>
      </c>
      <c r="G30" s="106" t="s">
        <v>13</v>
      </c>
      <c r="H30" s="106" t="s">
        <v>14</v>
      </c>
      <c r="I30" s="106" t="s">
        <v>15</v>
      </c>
      <c r="J30" s="106" t="s">
        <v>16</v>
      </c>
      <c r="K30" s="106" t="s">
        <v>17</v>
      </c>
      <c r="L30" s="106" t="s">
        <v>18</v>
      </c>
      <c r="M30" s="106" t="s">
        <v>19</v>
      </c>
      <c r="N30" s="106" t="s">
        <v>20</v>
      </c>
      <c r="O30" s="106" t="s">
        <v>21</v>
      </c>
      <c r="P30" s="106" t="s">
        <v>22</v>
      </c>
      <c r="Q30" s="76"/>
    </row>
    <row r="31" spans="1:17" ht="24" customHeight="1" x14ac:dyDescent="0.3">
      <c r="A31" s="157"/>
      <c r="B31" s="158"/>
      <c r="C31" s="158"/>
      <c r="D31" s="159"/>
      <c r="E31" s="113">
        <v>2977</v>
      </c>
      <c r="F31" s="113">
        <v>1579</v>
      </c>
      <c r="G31" s="113">
        <v>1881</v>
      </c>
      <c r="H31" s="113">
        <v>785</v>
      </c>
      <c r="I31" s="113">
        <v>1183</v>
      </c>
      <c r="J31" s="113">
        <v>1354</v>
      </c>
      <c r="K31" s="113">
        <v>1664</v>
      </c>
      <c r="L31" s="113">
        <v>2876</v>
      </c>
      <c r="M31" s="113">
        <v>2742</v>
      </c>
      <c r="N31" s="113">
        <v>3545</v>
      </c>
      <c r="O31" s="113">
        <v>3680</v>
      </c>
      <c r="P31" s="113">
        <v>3512</v>
      </c>
      <c r="Q31" s="76" t="s">
        <v>23</v>
      </c>
    </row>
    <row r="32" spans="1:17" ht="48" customHeight="1" x14ac:dyDescent="0.3">
      <c r="A32" s="142" t="s">
        <v>140</v>
      </c>
      <c r="B32" s="134"/>
      <c r="C32" s="134"/>
      <c r="D32" s="134"/>
      <c r="E32" s="181">
        <v>2750</v>
      </c>
      <c r="F32" s="182"/>
      <c r="G32" s="182"/>
      <c r="H32" s="182"/>
      <c r="I32" s="182"/>
      <c r="J32" s="182"/>
      <c r="K32" s="182"/>
      <c r="L32" s="182"/>
      <c r="M32" s="182"/>
      <c r="N32" s="182"/>
      <c r="O32" s="182"/>
      <c r="P32" s="183"/>
      <c r="Q32" s="24"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70</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yDBW009t7hAmbOieNSq4TGKzNjkimxmqKJuzYXnY5ELf/hO3NijZzfZBIRA8v/4u2XBbav+mS8n73yLhsyT0EQ==" saltValue="GV9fUchrCvTn6G24WL7xXA=="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50" priority="3" operator="greaterThan">
      <formula>#REF!</formula>
    </cfRule>
  </conditionalFormatting>
  <conditionalFormatting sqref="E29 E28:P28">
    <cfRule type="cellIs" dxfId="149" priority="2" operator="lessThan">
      <formula>1000</formula>
    </cfRule>
  </conditionalFormatting>
  <conditionalFormatting sqref="E31:P31">
    <cfRule type="cellIs" dxfId="148" priority="1" operator="lessThan">
      <formula>1000</formula>
    </cfRule>
  </conditionalFormatting>
  <dataValidations count="1">
    <dataValidation allowBlank="1" showInputMessage="1" showErrorMessage="1" error="期待容量以下の整数値で入力してください" sqref="E32:P32" xr:uid="{E944081F-3B35-4034-B754-6F7788B4B091}"/>
  </dataValidations>
  <pageMargins left="0.11811023622047245" right="0.11811023622047245" top="0.35433070866141736" bottom="0.35433070866141736"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6F50-59DA-44DD-8369-720376F7496F}">
  <sheetPr>
    <tabColor theme="0" tint="-0.34998626667073579"/>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'記載例(合計)'!M11:Q11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84" t="s">
        <v>2</v>
      </c>
    </row>
    <row r="10" spans="1:17" ht="24" customHeight="1" x14ac:dyDescent="0.3">
      <c r="A10" s="134" t="s">
        <v>3</v>
      </c>
      <c r="B10" s="134"/>
      <c r="C10" s="134"/>
      <c r="D10" s="138"/>
      <c r="E10" s="169">
        <v>0</v>
      </c>
      <c r="F10" s="170"/>
      <c r="G10" s="170"/>
      <c r="H10" s="170"/>
      <c r="I10" s="170"/>
      <c r="J10" s="170"/>
      <c r="K10" s="170"/>
      <c r="L10" s="170"/>
      <c r="M10" s="170"/>
      <c r="N10" s="170"/>
      <c r="O10" s="170"/>
      <c r="P10" s="171"/>
      <c r="Q10" s="86"/>
    </row>
    <row r="11" spans="1:17" ht="30" customHeight="1" x14ac:dyDescent="0.3">
      <c r="A11" s="142" t="s">
        <v>4</v>
      </c>
      <c r="B11" s="142"/>
      <c r="C11" s="142"/>
      <c r="D11" s="143"/>
      <c r="E11" s="172" t="s">
        <v>111</v>
      </c>
      <c r="F11" s="173"/>
      <c r="G11" s="173"/>
      <c r="H11" s="173"/>
      <c r="I11" s="173"/>
      <c r="J11" s="173"/>
      <c r="K11" s="173"/>
      <c r="L11" s="173"/>
      <c r="M11" s="173"/>
      <c r="N11" s="173"/>
      <c r="O11" s="173"/>
      <c r="P11" s="174"/>
      <c r="Q11" s="86"/>
    </row>
    <row r="12" spans="1:17" ht="24" customHeight="1" x14ac:dyDescent="0.3">
      <c r="A12" s="134" t="s">
        <v>5</v>
      </c>
      <c r="B12" s="134"/>
      <c r="C12" s="134"/>
      <c r="D12" s="138"/>
      <c r="E12" s="172" t="s">
        <v>148</v>
      </c>
      <c r="F12" s="173"/>
      <c r="G12" s="173"/>
      <c r="H12" s="173"/>
      <c r="I12" s="173"/>
      <c r="J12" s="173"/>
      <c r="K12" s="173"/>
      <c r="L12" s="173"/>
      <c r="M12" s="173"/>
      <c r="N12" s="173"/>
      <c r="O12" s="173"/>
      <c r="P12" s="174"/>
      <c r="Q12" s="86"/>
    </row>
    <row r="13" spans="1:17" ht="24" customHeight="1" x14ac:dyDescent="0.3">
      <c r="A13" s="134" t="s">
        <v>6</v>
      </c>
      <c r="B13" s="134"/>
      <c r="C13" s="134"/>
      <c r="D13" s="138"/>
      <c r="E13" s="172" t="s">
        <v>114</v>
      </c>
      <c r="F13" s="173"/>
      <c r="G13" s="173"/>
      <c r="H13" s="173"/>
      <c r="I13" s="173"/>
      <c r="J13" s="173"/>
      <c r="K13" s="173"/>
      <c r="L13" s="173"/>
      <c r="M13" s="173"/>
      <c r="N13" s="173"/>
      <c r="O13" s="173"/>
      <c r="P13" s="174"/>
      <c r="Q13" s="86"/>
    </row>
    <row r="14" spans="1:17" ht="24" customHeight="1" x14ac:dyDescent="0.3">
      <c r="A14" s="134" t="s">
        <v>7</v>
      </c>
      <c r="B14" s="134"/>
      <c r="C14" s="134"/>
      <c r="D14" s="138"/>
      <c r="E14" s="175">
        <v>10000</v>
      </c>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v>10000</v>
      </c>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v>0.13115111860845741</v>
      </c>
      <c r="F16" s="179"/>
      <c r="G16" s="179"/>
      <c r="H16" s="179"/>
      <c r="I16" s="179"/>
      <c r="J16" s="179"/>
      <c r="K16" s="179"/>
      <c r="L16" s="179"/>
      <c r="M16" s="179"/>
      <c r="N16" s="179"/>
      <c r="O16" s="179"/>
      <c r="P16" s="180"/>
      <c r="Q16" s="88" t="s">
        <v>129</v>
      </c>
    </row>
    <row r="17" spans="1:17" ht="24" customHeight="1" x14ac:dyDescent="0.3">
      <c r="A17" s="142" t="s">
        <v>128</v>
      </c>
      <c r="B17" s="134"/>
      <c r="C17" s="134"/>
      <c r="D17" s="134"/>
      <c r="E17" s="105" t="s">
        <v>11</v>
      </c>
      <c r="F17" s="105" t="s">
        <v>12</v>
      </c>
      <c r="G17" s="105" t="s">
        <v>13</v>
      </c>
      <c r="H17" s="105" t="s">
        <v>14</v>
      </c>
      <c r="I17" s="105" t="s">
        <v>15</v>
      </c>
      <c r="J17" s="105" t="s">
        <v>16</v>
      </c>
      <c r="K17" s="105" t="s">
        <v>17</v>
      </c>
      <c r="L17" s="105" t="s">
        <v>18</v>
      </c>
      <c r="M17" s="105" t="s">
        <v>19</v>
      </c>
      <c r="N17" s="105" t="s">
        <v>20</v>
      </c>
      <c r="O17" s="105" t="s">
        <v>21</v>
      </c>
      <c r="P17" s="105" t="s">
        <v>22</v>
      </c>
      <c r="Q17" s="76"/>
    </row>
    <row r="18" spans="1:17" ht="24" customHeight="1" thickBot="1" x14ac:dyDescent="0.35">
      <c r="A18" s="134"/>
      <c r="B18" s="134"/>
      <c r="C18" s="134"/>
      <c r="D18" s="134"/>
      <c r="E18" s="110">
        <v>0.5203716511169848</v>
      </c>
      <c r="F18" s="110">
        <v>0.58403987417345848</v>
      </c>
      <c r="G18" s="110">
        <v>0.56441318750795433</v>
      </c>
      <c r="H18" s="110">
        <v>0.59812334372964138</v>
      </c>
      <c r="I18" s="110">
        <v>0.47929459385415957</v>
      </c>
      <c r="J18" s="110">
        <v>0.43230080556164896</v>
      </c>
      <c r="K18" s="110">
        <v>0.32690811057178221</v>
      </c>
      <c r="L18" s="110">
        <v>0.30298870752003515</v>
      </c>
      <c r="M18" s="110">
        <v>0.3462969869374532</v>
      </c>
      <c r="N18" s="110">
        <v>0.33830303963197494</v>
      </c>
      <c r="O18" s="110">
        <v>0.3655896201295068</v>
      </c>
      <c r="P18" s="110">
        <v>0.42564682574175933</v>
      </c>
      <c r="Q18" s="76"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v>5204</v>
      </c>
      <c r="F20" s="111">
        <v>5840</v>
      </c>
      <c r="G20" s="111">
        <v>5644</v>
      </c>
      <c r="H20" s="111">
        <v>5981</v>
      </c>
      <c r="I20" s="111">
        <v>4793</v>
      </c>
      <c r="J20" s="111">
        <v>4323</v>
      </c>
      <c r="K20" s="111">
        <v>3269</v>
      </c>
      <c r="L20" s="111">
        <v>3030</v>
      </c>
      <c r="M20" s="111">
        <v>3463</v>
      </c>
      <c r="N20" s="111">
        <v>3383</v>
      </c>
      <c r="O20" s="111">
        <v>3656</v>
      </c>
      <c r="P20" s="126">
        <v>4256</v>
      </c>
      <c r="Q20" s="88" t="s">
        <v>23</v>
      </c>
    </row>
    <row r="21" spans="1:17" ht="36" customHeight="1" x14ac:dyDescent="0.3">
      <c r="A21" s="142" t="s">
        <v>135</v>
      </c>
      <c r="B21" s="134"/>
      <c r="C21" s="134"/>
      <c r="D21" s="138"/>
      <c r="E21" s="175">
        <v>5232</v>
      </c>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4" t="s">
        <v>12</v>
      </c>
      <c r="G22" s="84" t="s">
        <v>13</v>
      </c>
      <c r="H22" s="84" t="s">
        <v>14</v>
      </c>
      <c r="I22" s="84" t="s">
        <v>15</v>
      </c>
      <c r="J22" s="84" t="s">
        <v>16</v>
      </c>
      <c r="K22" s="84" t="s">
        <v>17</v>
      </c>
      <c r="L22" s="84" t="s">
        <v>18</v>
      </c>
      <c r="M22" s="84" t="s">
        <v>19</v>
      </c>
      <c r="N22" s="84" t="s">
        <v>20</v>
      </c>
      <c r="O22" s="84" t="s">
        <v>21</v>
      </c>
      <c r="P22" s="91" t="s">
        <v>22</v>
      </c>
      <c r="Q22" s="88"/>
    </row>
    <row r="23" spans="1:17" ht="24" customHeight="1" x14ac:dyDescent="0.3">
      <c r="A23" s="134"/>
      <c r="B23" s="134"/>
      <c r="C23" s="134"/>
      <c r="D23" s="138"/>
      <c r="E23" s="125">
        <v>5204</v>
      </c>
      <c r="F23" s="111">
        <v>5840</v>
      </c>
      <c r="G23" s="111">
        <v>5644</v>
      </c>
      <c r="H23" s="111">
        <v>5981</v>
      </c>
      <c r="I23" s="111">
        <v>4793</v>
      </c>
      <c r="J23" s="111">
        <v>4323</v>
      </c>
      <c r="K23" s="111">
        <v>3269</v>
      </c>
      <c r="L23" s="111">
        <v>3030</v>
      </c>
      <c r="M23" s="111">
        <v>3463</v>
      </c>
      <c r="N23" s="111">
        <v>3383</v>
      </c>
      <c r="O23" s="111">
        <v>3656</v>
      </c>
      <c r="P23" s="126">
        <v>4256</v>
      </c>
      <c r="Q23" s="88" t="s">
        <v>23</v>
      </c>
    </row>
    <row r="24" spans="1:17" ht="36.6" customHeight="1" thickBot="1" x14ac:dyDescent="0.35">
      <c r="A24" s="142" t="s">
        <v>131</v>
      </c>
      <c r="B24" s="134"/>
      <c r="C24" s="134"/>
      <c r="D24" s="138"/>
      <c r="E24" s="163">
        <v>5232</v>
      </c>
      <c r="F24" s="190"/>
      <c r="G24" s="190"/>
      <c r="H24" s="190"/>
      <c r="I24" s="190"/>
      <c r="J24" s="190"/>
      <c r="K24" s="190"/>
      <c r="L24" s="190"/>
      <c r="M24" s="190"/>
      <c r="N24" s="190"/>
      <c r="O24" s="190"/>
      <c r="P24" s="191"/>
      <c r="Q24" s="88"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v>10000</v>
      </c>
      <c r="F26" s="111">
        <v>10000</v>
      </c>
      <c r="G26" s="111">
        <v>10000</v>
      </c>
      <c r="H26" s="111">
        <v>10000</v>
      </c>
      <c r="I26" s="111">
        <v>10000</v>
      </c>
      <c r="J26" s="111">
        <v>10000</v>
      </c>
      <c r="K26" s="111">
        <v>10000</v>
      </c>
      <c r="L26" s="111">
        <v>10000</v>
      </c>
      <c r="M26" s="111">
        <v>10000</v>
      </c>
      <c r="N26" s="111">
        <v>10000</v>
      </c>
      <c r="O26" s="111">
        <v>10000</v>
      </c>
      <c r="P26" s="111">
        <v>10000</v>
      </c>
      <c r="Q26" s="24" t="s">
        <v>125</v>
      </c>
    </row>
    <row r="27" spans="1:17" ht="24" customHeight="1" x14ac:dyDescent="0.3">
      <c r="A27" s="198" t="s">
        <v>136</v>
      </c>
      <c r="B27" s="199"/>
      <c r="C27" s="199"/>
      <c r="D27" s="199"/>
      <c r="E27" s="105" t="s">
        <v>11</v>
      </c>
      <c r="F27" s="105" t="s">
        <v>12</v>
      </c>
      <c r="G27" s="105" t="s">
        <v>13</v>
      </c>
      <c r="H27" s="105" t="s">
        <v>14</v>
      </c>
      <c r="I27" s="105" t="s">
        <v>15</v>
      </c>
      <c r="J27" s="105" t="s">
        <v>16</v>
      </c>
      <c r="K27" s="105" t="s">
        <v>17</v>
      </c>
      <c r="L27" s="105" t="s">
        <v>18</v>
      </c>
      <c r="M27" s="105" t="s">
        <v>19</v>
      </c>
      <c r="N27" s="105" t="s">
        <v>20</v>
      </c>
      <c r="O27" s="105" t="s">
        <v>21</v>
      </c>
      <c r="P27" s="105" t="s">
        <v>22</v>
      </c>
      <c r="Q27" s="108"/>
    </row>
    <row r="28" spans="1:17" ht="24" customHeight="1" x14ac:dyDescent="0.3">
      <c r="A28" s="199"/>
      <c r="B28" s="199"/>
      <c r="C28" s="199"/>
      <c r="D28" s="199"/>
      <c r="E28" s="112">
        <v>0</v>
      </c>
      <c r="F28" s="112">
        <v>0</v>
      </c>
      <c r="G28" s="112">
        <v>0</v>
      </c>
      <c r="H28" s="112">
        <v>0</v>
      </c>
      <c r="I28" s="112">
        <v>0</v>
      </c>
      <c r="J28" s="112">
        <v>0</v>
      </c>
      <c r="K28" s="112">
        <v>0</v>
      </c>
      <c r="L28" s="112">
        <v>0</v>
      </c>
      <c r="M28" s="112">
        <v>0</v>
      </c>
      <c r="N28" s="112">
        <v>0</v>
      </c>
      <c r="O28" s="112">
        <v>0</v>
      </c>
      <c r="P28" s="112">
        <v>0</v>
      </c>
      <c r="Q28" s="108" t="s">
        <v>23</v>
      </c>
    </row>
    <row r="29" spans="1:17" ht="47.4" customHeight="1" x14ac:dyDescent="0.3">
      <c r="A29" s="200" t="s">
        <v>137</v>
      </c>
      <c r="B29" s="201"/>
      <c r="C29" s="201"/>
      <c r="D29" s="202"/>
      <c r="E29" s="187">
        <v>0</v>
      </c>
      <c r="F29" s="188"/>
      <c r="G29" s="188"/>
      <c r="H29" s="188"/>
      <c r="I29" s="188"/>
      <c r="J29" s="188"/>
      <c r="K29" s="188"/>
      <c r="L29" s="188"/>
      <c r="M29" s="188"/>
      <c r="N29" s="188"/>
      <c r="O29" s="188"/>
      <c r="P29" s="189"/>
      <c r="Q29" s="108" t="s">
        <v>23</v>
      </c>
    </row>
    <row r="30" spans="1:17" ht="24" customHeight="1" x14ac:dyDescent="0.3">
      <c r="A30" s="192" t="s">
        <v>139</v>
      </c>
      <c r="B30" s="193"/>
      <c r="C30" s="193"/>
      <c r="D30" s="194"/>
      <c r="E30" s="107" t="s">
        <v>11</v>
      </c>
      <c r="F30" s="107" t="s">
        <v>12</v>
      </c>
      <c r="G30" s="107" t="s">
        <v>13</v>
      </c>
      <c r="H30" s="107" t="s">
        <v>14</v>
      </c>
      <c r="I30" s="107" t="s">
        <v>15</v>
      </c>
      <c r="J30" s="107" t="s">
        <v>16</v>
      </c>
      <c r="K30" s="107" t="s">
        <v>17</v>
      </c>
      <c r="L30" s="107" t="s">
        <v>18</v>
      </c>
      <c r="M30" s="107" t="s">
        <v>19</v>
      </c>
      <c r="N30" s="107" t="s">
        <v>20</v>
      </c>
      <c r="O30" s="107" t="s">
        <v>21</v>
      </c>
      <c r="P30" s="107" t="s">
        <v>22</v>
      </c>
      <c r="Q30" s="108"/>
    </row>
    <row r="31" spans="1:17" ht="24" customHeight="1" x14ac:dyDescent="0.3">
      <c r="A31" s="195"/>
      <c r="B31" s="196"/>
      <c r="C31" s="196"/>
      <c r="D31" s="197"/>
      <c r="E31" s="113">
        <v>5204</v>
      </c>
      <c r="F31" s="113">
        <v>5840</v>
      </c>
      <c r="G31" s="113">
        <v>5644</v>
      </c>
      <c r="H31" s="113">
        <v>5981</v>
      </c>
      <c r="I31" s="113">
        <v>4793</v>
      </c>
      <c r="J31" s="113">
        <v>4323</v>
      </c>
      <c r="K31" s="113">
        <v>3269</v>
      </c>
      <c r="L31" s="113">
        <v>3030</v>
      </c>
      <c r="M31" s="113">
        <v>3463</v>
      </c>
      <c r="N31" s="113">
        <v>3383</v>
      </c>
      <c r="O31" s="113">
        <v>3656</v>
      </c>
      <c r="P31" s="113">
        <v>4256</v>
      </c>
      <c r="Q31" s="108" t="s">
        <v>23</v>
      </c>
    </row>
    <row r="32" spans="1:17" ht="48" customHeight="1" x14ac:dyDescent="0.3">
      <c r="A32" s="198" t="s">
        <v>140</v>
      </c>
      <c r="B32" s="199"/>
      <c r="C32" s="199"/>
      <c r="D32" s="199"/>
      <c r="E32" s="181">
        <v>5232</v>
      </c>
      <c r="F32" s="182"/>
      <c r="G32" s="182"/>
      <c r="H32" s="182"/>
      <c r="I32" s="182"/>
      <c r="J32" s="182"/>
      <c r="K32" s="182"/>
      <c r="L32" s="182"/>
      <c r="M32" s="182"/>
      <c r="N32" s="182"/>
      <c r="O32" s="182"/>
      <c r="P32" s="183"/>
      <c r="Q32" s="109"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149</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UGf+L3SyK6N3Mg+XXfW3NoASYKGl8EOAdioKkifSh9mhlbDCEq7wEd/KRmaRJ/fxzW9kfp4YEiTC5EX38yxYsw==" saltValue="ftb0QLJYujvPJFC4kiO3pg=="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47" priority="3" operator="greaterThan">
      <formula>#REF!</formula>
    </cfRule>
  </conditionalFormatting>
  <conditionalFormatting sqref="E29 E28:P28">
    <cfRule type="cellIs" dxfId="146" priority="2" operator="lessThan">
      <formula>1000</formula>
    </cfRule>
  </conditionalFormatting>
  <conditionalFormatting sqref="E31:P31">
    <cfRule type="cellIs" dxfId="145" priority="1" operator="lessThan">
      <formula>1000</formula>
    </cfRule>
  </conditionalFormatting>
  <dataValidations count="1">
    <dataValidation allowBlank="1" showInputMessage="1" showErrorMessage="1" error="期待容量以下の整数値で入力してください" sqref="E32:P32" xr:uid="{818F55B9-FB57-4902-9755-4CC3F8E3D8A1}"/>
  </dataValidations>
  <pageMargins left="0.11811023622047245" right="0.11811023622047245" top="0.35433070866141736" bottom="0.35433070866141736" header="0.31496062992125984" footer="0.31496062992125984"/>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tabColor rgb="FFFFFF00"/>
    <pageSetUpPr fitToPage="1"/>
  </sheetPr>
  <dimension ref="A1:Q45"/>
  <sheetViews>
    <sheetView tabSelected="1" view="pageBreakPreview" zoomScale="60" zoomScaleNormal="60" workbookViewId="0">
      <selection activeCell="A2" sqref="A2:B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t="s">
        <v>166</v>
      </c>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40</v>
      </c>
      <c r="B6" s="132"/>
      <c r="C6" s="132"/>
      <c r="D6" s="132"/>
      <c r="E6" s="132"/>
      <c r="F6" s="132"/>
      <c r="G6" s="132"/>
      <c r="H6" s="132"/>
      <c r="I6" s="132"/>
      <c r="J6" s="132"/>
      <c r="K6" s="132"/>
      <c r="L6" s="132"/>
      <c r="M6" s="132"/>
      <c r="N6" s="132"/>
      <c r="O6" s="132"/>
      <c r="P6" s="132"/>
      <c r="Q6" s="132"/>
    </row>
    <row r="7" spans="1:17" ht="16.2" x14ac:dyDescent="0.3">
      <c r="A7" s="80"/>
      <c r="B7" s="80"/>
      <c r="C7" s="80"/>
      <c r="D7" s="80"/>
      <c r="E7" s="80"/>
      <c r="F7" s="80"/>
      <c r="G7" s="80"/>
      <c r="H7" s="80"/>
      <c r="I7" s="80"/>
      <c r="J7" s="80"/>
      <c r="K7" s="80"/>
      <c r="L7" s="80"/>
      <c r="M7" s="80"/>
      <c r="N7" s="80"/>
      <c r="O7" s="80"/>
      <c r="P7" s="80"/>
      <c r="Q7" s="80"/>
    </row>
    <row r="8" spans="1:17" ht="16.2" x14ac:dyDescent="0.3">
      <c r="A8" s="117" t="s">
        <v>158</v>
      </c>
      <c r="B8" s="80"/>
      <c r="C8" s="80"/>
      <c r="D8" s="80"/>
      <c r="E8" s="80"/>
      <c r="F8" s="80"/>
      <c r="G8" s="80"/>
      <c r="H8" s="80"/>
      <c r="I8" s="80"/>
      <c r="J8" s="80"/>
      <c r="K8" s="80"/>
      <c r="L8" s="80"/>
      <c r="M8" s="80"/>
      <c r="N8" s="80"/>
      <c r="O8" s="80"/>
      <c r="P8" s="80"/>
      <c r="Q8" s="80"/>
    </row>
    <row r="9" spans="1:17" ht="16.2" x14ac:dyDescent="0.3">
      <c r="A9" s="80"/>
      <c r="B9" s="118" t="s">
        <v>104</v>
      </c>
      <c r="C9" s="80"/>
      <c r="D9" s="80"/>
      <c r="E9" s="80"/>
      <c r="F9" s="80"/>
      <c r="G9" s="80"/>
      <c r="H9" s="80"/>
      <c r="I9" s="80"/>
      <c r="J9" s="80"/>
      <c r="K9" s="80"/>
      <c r="L9" s="80"/>
      <c r="M9" s="80"/>
      <c r="N9" s="80"/>
      <c r="O9" s="80"/>
      <c r="P9" s="80"/>
      <c r="Q9" s="80"/>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133" t="s">
        <v>75</v>
      </c>
      <c r="N11" s="133"/>
      <c r="O11" s="133"/>
      <c r="P11" s="133"/>
      <c r="Q11" s="133"/>
    </row>
    <row r="12" spans="1:17" ht="24" customHeight="1" thickBot="1" x14ac:dyDescent="0.35">
      <c r="A12" s="134" t="s">
        <v>1</v>
      </c>
      <c r="B12" s="134"/>
      <c r="C12" s="134"/>
      <c r="D12" s="134"/>
      <c r="E12" s="135" t="s">
        <v>24</v>
      </c>
      <c r="F12" s="136"/>
      <c r="G12" s="136"/>
      <c r="H12" s="136"/>
      <c r="I12" s="136"/>
      <c r="J12" s="136"/>
      <c r="K12" s="136"/>
      <c r="L12" s="136"/>
      <c r="M12" s="136"/>
      <c r="N12" s="136"/>
      <c r="O12" s="136"/>
      <c r="P12" s="137"/>
      <c r="Q12" s="81" t="s">
        <v>2</v>
      </c>
    </row>
    <row r="13" spans="1:17" ht="24" customHeight="1" x14ac:dyDescent="0.3">
      <c r="A13" s="134" t="s">
        <v>3</v>
      </c>
      <c r="B13" s="134"/>
      <c r="C13" s="134"/>
      <c r="D13" s="138"/>
      <c r="E13" s="139"/>
      <c r="F13" s="140"/>
      <c r="G13" s="140"/>
      <c r="H13" s="140"/>
      <c r="I13" s="140"/>
      <c r="J13" s="140"/>
      <c r="K13" s="140"/>
      <c r="L13" s="140"/>
      <c r="M13" s="140"/>
      <c r="N13" s="140"/>
      <c r="O13" s="140"/>
      <c r="P13" s="141"/>
      <c r="Q13" s="86"/>
    </row>
    <row r="14" spans="1:17" ht="30" customHeight="1" x14ac:dyDescent="0.3">
      <c r="A14" s="142" t="s">
        <v>4</v>
      </c>
      <c r="B14" s="142"/>
      <c r="C14" s="142"/>
      <c r="D14" s="143"/>
      <c r="E14" s="144"/>
      <c r="F14" s="145"/>
      <c r="G14" s="145"/>
      <c r="H14" s="145"/>
      <c r="I14" s="145"/>
      <c r="J14" s="145"/>
      <c r="K14" s="145"/>
      <c r="L14" s="145"/>
      <c r="M14" s="145"/>
      <c r="N14" s="145"/>
      <c r="O14" s="145"/>
      <c r="P14" s="146"/>
      <c r="Q14" s="86"/>
    </row>
    <row r="15" spans="1:17" ht="24" customHeight="1" x14ac:dyDescent="0.3">
      <c r="A15" s="134" t="s">
        <v>5</v>
      </c>
      <c r="B15" s="134"/>
      <c r="C15" s="134"/>
      <c r="D15" s="138"/>
      <c r="E15" s="144"/>
      <c r="F15" s="145"/>
      <c r="G15" s="145"/>
      <c r="H15" s="145"/>
      <c r="I15" s="145"/>
      <c r="J15" s="145"/>
      <c r="K15" s="145"/>
      <c r="L15" s="145"/>
      <c r="M15" s="145"/>
      <c r="N15" s="145"/>
      <c r="O15" s="145"/>
      <c r="P15" s="146"/>
      <c r="Q15" s="86"/>
    </row>
    <row r="16" spans="1:17" ht="24" customHeight="1" x14ac:dyDescent="0.3">
      <c r="A16" s="134" t="s">
        <v>6</v>
      </c>
      <c r="B16" s="134"/>
      <c r="C16" s="134"/>
      <c r="D16" s="138"/>
      <c r="E16" s="144"/>
      <c r="F16" s="145"/>
      <c r="G16" s="145"/>
      <c r="H16" s="145"/>
      <c r="I16" s="145"/>
      <c r="J16" s="145"/>
      <c r="K16" s="145"/>
      <c r="L16" s="145"/>
      <c r="M16" s="145"/>
      <c r="N16" s="145"/>
      <c r="O16" s="145"/>
      <c r="P16" s="146"/>
      <c r="Q16" s="86"/>
    </row>
    <row r="17" spans="1:17" ht="24" customHeight="1" x14ac:dyDescent="0.3">
      <c r="A17" s="134" t="s">
        <v>7</v>
      </c>
      <c r="B17" s="134"/>
      <c r="C17" s="134"/>
      <c r="D17" s="138"/>
      <c r="E17" s="206" t="s">
        <v>51</v>
      </c>
      <c r="F17" s="207"/>
      <c r="G17" s="207"/>
      <c r="H17" s="207"/>
      <c r="I17" s="207"/>
      <c r="J17" s="207"/>
      <c r="K17" s="207"/>
      <c r="L17" s="207"/>
      <c r="M17" s="207"/>
      <c r="N17" s="207"/>
      <c r="O17" s="207"/>
      <c r="P17" s="208"/>
      <c r="Q17" s="87" t="s">
        <v>23</v>
      </c>
    </row>
    <row r="18" spans="1:17" ht="24" customHeight="1" x14ac:dyDescent="0.3">
      <c r="A18" s="134" t="s">
        <v>41</v>
      </c>
      <c r="B18" s="134"/>
      <c r="C18" s="134"/>
      <c r="D18" s="138"/>
      <c r="E18" s="206" t="s">
        <v>51</v>
      </c>
      <c r="F18" s="207"/>
      <c r="G18" s="207"/>
      <c r="H18" s="207"/>
      <c r="I18" s="207"/>
      <c r="J18" s="207"/>
      <c r="K18" s="207"/>
      <c r="L18" s="207"/>
      <c r="M18" s="207"/>
      <c r="N18" s="207"/>
      <c r="O18" s="207"/>
      <c r="P18" s="208"/>
      <c r="Q18" s="87" t="s">
        <v>23</v>
      </c>
    </row>
    <row r="19" spans="1:17" ht="24" customHeight="1" x14ac:dyDescent="0.3">
      <c r="A19" s="138" t="s">
        <v>42</v>
      </c>
      <c r="B19" s="150"/>
      <c r="C19" s="150"/>
      <c r="D19" s="150"/>
      <c r="E19" s="206" t="s">
        <v>51</v>
      </c>
      <c r="F19" s="207"/>
      <c r="G19" s="207"/>
      <c r="H19" s="207"/>
      <c r="I19" s="207"/>
      <c r="J19" s="207"/>
      <c r="K19" s="207"/>
      <c r="L19" s="207"/>
      <c r="M19" s="207"/>
      <c r="N19" s="207"/>
      <c r="O19" s="207"/>
      <c r="P19" s="208"/>
      <c r="Q19" s="87" t="s">
        <v>23</v>
      </c>
    </row>
    <row r="20" spans="1:17" ht="24" customHeight="1" x14ac:dyDescent="0.3">
      <c r="A20" s="142" t="s">
        <v>132</v>
      </c>
      <c r="B20" s="134"/>
      <c r="C20" s="134"/>
      <c r="D20" s="138"/>
      <c r="E20" s="90" t="s">
        <v>11</v>
      </c>
      <c r="F20" s="83" t="s">
        <v>12</v>
      </c>
      <c r="G20" s="83" t="s">
        <v>13</v>
      </c>
      <c r="H20" s="83" t="s">
        <v>14</v>
      </c>
      <c r="I20" s="83" t="s">
        <v>15</v>
      </c>
      <c r="J20" s="83" t="s">
        <v>16</v>
      </c>
      <c r="K20" s="83" t="s">
        <v>17</v>
      </c>
      <c r="L20" s="83" t="s">
        <v>18</v>
      </c>
      <c r="M20" s="83" t="s">
        <v>19</v>
      </c>
      <c r="N20" s="83" t="s">
        <v>20</v>
      </c>
      <c r="O20" s="83" t="s">
        <v>21</v>
      </c>
      <c r="P20" s="91" t="s">
        <v>22</v>
      </c>
      <c r="Q20" s="86"/>
    </row>
    <row r="21" spans="1:17" ht="24" customHeight="1" x14ac:dyDescent="0.3">
      <c r="A21" s="134"/>
      <c r="B21" s="134"/>
      <c r="C21" s="134"/>
      <c r="D21" s="138"/>
      <c r="E21" s="119"/>
      <c r="F21" s="120"/>
      <c r="G21" s="120"/>
      <c r="H21" s="120"/>
      <c r="I21" s="120"/>
      <c r="J21" s="120"/>
      <c r="K21" s="120"/>
      <c r="L21" s="120"/>
      <c r="M21" s="120"/>
      <c r="N21" s="120"/>
      <c r="O21" s="120"/>
      <c r="P21" s="121"/>
      <c r="Q21" s="87" t="s">
        <v>23</v>
      </c>
    </row>
    <row r="22" spans="1:17" ht="33.6" customHeight="1" x14ac:dyDescent="0.3">
      <c r="A22" s="142" t="s">
        <v>135</v>
      </c>
      <c r="B22" s="134"/>
      <c r="C22" s="134"/>
      <c r="D22" s="138"/>
      <c r="E22" s="151"/>
      <c r="F22" s="152"/>
      <c r="G22" s="152"/>
      <c r="H22" s="152"/>
      <c r="I22" s="152"/>
      <c r="J22" s="152"/>
      <c r="K22" s="152"/>
      <c r="L22" s="152"/>
      <c r="M22" s="152"/>
      <c r="N22" s="152"/>
      <c r="O22" s="152"/>
      <c r="P22" s="153"/>
      <c r="Q22" s="88"/>
    </row>
    <row r="23" spans="1:17" ht="24" customHeight="1" x14ac:dyDescent="0.3">
      <c r="A23" s="142" t="s">
        <v>130</v>
      </c>
      <c r="B23" s="134"/>
      <c r="C23" s="134"/>
      <c r="D23" s="138"/>
      <c r="E23" s="90" t="s">
        <v>11</v>
      </c>
      <c r="F23" s="83" t="s">
        <v>12</v>
      </c>
      <c r="G23" s="83" t="s">
        <v>13</v>
      </c>
      <c r="H23" s="83" t="s">
        <v>14</v>
      </c>
      <c r="I23" s="83" t="s">
        <v>15</v>
      </c>
      <c r="J23" s="83" t="s">
        <v>16</v>
      </c>
      <c r="K23" s="83" t="s">
        <v>17</v>
      </c>
      <c r="L23" s="83" t="s">
        <v>18</v>
      </c>
      <c r="M23" s="83" t="s">
        <v>19</v>
      </c>
      <c r="N23" s="83" t="s">
        <v>20</v>
      </c>
      <c r="O23" s="83" t="s">
        <v>21</v>
      </c>
      <c r="P23" s="91" t="s">
        <v>22</v>
      </c>
      <c r="Q23" s="88"/>
    </row>
    <row r="24" spans="1:17" ht="24" customHeight="1" x14ac:dyDescent="0.3">
      <c r="A24" s="134"/>
      <c r="B24" s="134"/>
      <c r="C24" s="134"/>
      <c r="D24" s="138"/>
      <c r="E24" s="122"/>
      <c r="F24" s="123"/>
      <c r="G24" s="123"/>
      <c r="H24" s="123"/>
      <c r="I24" s="123"/>
      <c r="J24" s="123"/>
      <c r="K24" s="123"/>
      <c r="L24" s="123"/>
      <c r="M24" s="123"/>
      <c r="N24" s="123"/>
      <c r="O24" s="123"/>
      <c r="P24" s="124"/>
      <c r="Q24" s="88" t="s">
        <v>23</v>
      </c>
    </row>
    <row r="25" spans="1:17" ht="33" customHeight="1" thickBot="1" x14ac:dyDescent="0.35">
      <c r="A25" s="142" t="s">
        <v>131</v>
      </c>
      <c r="B25" s="134"/>
      <c r="C25" s="134"/>
      <c r="D25" s="138"/>
      <c r="E25" s="203"/>
      <c r="F25" s="204"/>
      <c r="G25" s="204"/>
      <c r="H25" s="204"/>
      <c r="I25" s="204"/>
      <c r="J25" s="204"/>
      <c r="K25" s="204"/>
      <c r="L25" s="204"/>
      <c r="M25" s="204"/>
      <c r="N25" s="204"/>
      <c r="O25" s="204"/>
      <c r="P25" s="205"/>
      <c r="Q25" s="87" t="s">
        <v>23</v>
      </c>
    </row>
    <row r="26" spans="1:17" ht="24" customHeight="1" x14ac:dyDescent="0.3">
      <c r="A26" s="142" t="s">
        <v>150</v>
      </c>
      <c r="B26" s="134"/>
      <c r="C26" s="134"/>
      <c r="D26" s="134"/>
      <c r="E26" s="89" t="s">
        <v>11</v>
      </c>
      <c r="F26" s="89" t="s">
        <v>12</v>
      </c>
      <c r="G26" s="89" t="s">
        <v>13</v>
      </c>
      <c r="H26" s="89" t="s">
        <v>14</v>
      </c>
      <c r="I26" s="89" t="s">
        <v>15</v>
      </c>
      <c r="J26" s="89" t="s">
        <v>16</v>
      </c>
      <c r="K26" s="89" t="s">
        <v>17</v>
      </c>
      <c r="L26" s="89" t="s">
        <v>18</v>
      </c>
      <c r="M26" s="89" t="s">
        <v>19</v>
      </c>
      <c r="N26" s="89" t="s">
        <v>20</v>
      </c>
      <c r="O26" s="89" t="s">
        <v>21</v>
      </c>
      <c r="P26" s="89" t="s">
        <v>22</v>
      </c>
      <c r="Q26" s="24" t="s">
        <v>23</v>
      </c>
    </row>
    <row r="27" spans="1:17" ht="24" customHeight="1" x14ac:dyDescent="0.3">
      <c r="A27" s="134"/>
      <c r="B27" s="134"/>
      <c r="C27" s="134"/>
      <c r="D27" s="134"/>
      <c r="E27" s="114">
        <f>'【リリースAX】入力 (太陽光)'!E26+'【リリースAX】入力(風力)'!E26+'【リリースAX】(水力)'!E26</f>
        <v>0</v>
      </c>
      <c r="F27" s="114">
        <f>'【リリースAX】入力 (太陽光)'!F26+'【リリースAX】入力(風力)'!F26+'【リリースAX】(水力)'!F26</f>
        <v>0</v>
      </c>
      <c r="G27" s="114">
        <f>'【リリースAX】入力 (太陽光)'!G26+'【リリースAX】入力(風力)'!G26+'【リリースAX】(水力)'!G26</f>
        <v>0</v>
      </c>
      <c r="H27" s="114">
        <f>'【リリースAX】入力 (太陽光)'!H26+'【リリースAX】入力(風力)'!H26+'【リリースAX】(水力)'!H26</f>
        <v>0</v>
      </c>
      <c r="I27" s="114">
        <f>'【リリースAX】入力 (太陽光)'!I26+'【リリースAX】入力(風力)'!I26+'【リリースAX】(水力)'!I26</f>
        <v>0</v>
      </c>
      <c r="J27" s="114">
        <f>'【リリースAX】入力 (太陽光)'!J26+'【リリースAX】入力(風力)'!J26+'【リリースAX】(水力)'!J26</f>
        <v>0</v>
      </c>
      <c r="K27" s="114">
        <f>'【リリースAX】入力 (太陽光)'!K26+'【リリースAX】入力(風力)'!K26+'【リリースAX】(水力)'!K26</f>
        <v>0</v>
      </c>
      <c r="L27" s="114">
        <f>'【リリースAX】入力 (太陽光)'!L26+'【リリースAX】入力(風力)'!L26+'【リリースAX】(水力)'!L26</f>
        <v>0</v>
      </c>
      <c r="M27" s="114">
        <f>'【リリースAX】入力 (太陽光)'!M26+'【リリースAX】入力(風力)'!M26+'【リリースAX】(水力)'!M26</f>
        <v>0</v>
      </c>
      <c r="N27" s="114">
        <f>'【リリースAX】入力 (太陽光)'!N26+'【リリースAX】入力(風力)'!N26+'【リリースAX】(水力)'!N26</f>
        <v>0</v>
      </c>
      <c r="O27" s="114">
        <f>'【リリースAX】入力 (太陽光)'!O26+'【リリースAX】入力(風力)'!O26+'【リリースAX】(水力)'!O26</f>
        <v>0</v>
      </c>
      <c r="P27" s="114">
        <f>'【リリースAX】入力 (太陽光)'!P26+'【リリースAX】入力(風力)'!P26+'【リリースAX】(水力)'!P26</f>
        <v>0</v>
      </c>
      <c r="Q27" s="24" t="s">
        <v>23</v>
      </c>
    </row>
    <row r="28" spans="1:17" ht="24" customHeight="1" x14ac:dyDescent="0.3">
      <c r="A28" s="142" t="s">
        <v>136</v>
      </c>
      <c r="B28" s="134"/>
      <c r="C28" s="134"/>
      <c r="D28" s="134"/>
      <c r="E28" s="84" t="s">
        <v>11</v>
      </c>
      <c r="F28" s="84" t="s">
        <v>12</v>
      </c>
      <c r="G28" s="84" t="s">
        <v>13</v>
      </c>
      <c r="H28" s="84" t="s">
        <v>14</v>
      </c>
      <c r="I28" s="84" t="s">
        <v>15</v>
      </c>
      <c r="J28" s="84" t="s">
        <v>16</v>
      </c>
      <c r="K28" s="84" t="s">
        <v>17</v>
      </c>
      <c r="L28" s="84" t="s">
        <v>18</v>
      </c>
      <c r="M28" s="84" t="s">
        <v>19</v>
      </c>
      <c r="N28" s="84" t="s">
        <v>20</v>
      </c>
      <c r="O28" s="84" t="s">
        <v>21</v>
      </c>
      <c r="P28" s="84" t="s">
        <v>22</v>
      </c>
      <c r="Q28" s="24"/>
    </row>
    <row r="29" spans="1:17" ht="24" customHeight="1" x14ac:dyDescent="0.3">
      <c r="A29" s="134"/>
      <c r="B29" s="134"/>
      <c r="C29" s="134"/>
      <c r="D29" s="134"/>
      <c r="E29" s="114">
        <f>'【リリースAX】入力 (太陽光)'!E28+'【リリースAX】入力(風力)'!E28+'【リリースAX】(水力)'!E28</f>
        <v>0</v>
      </c>
      <c r="F29" s="114">
        <f>'【リリースAX】入力 (太陽光)'!F28+'【リリースAX】入力(風力)'!F28+'【リリースAX】(水力)'!F28</f>
        <v>0</v>
      </c>
      <c r="G29" s="114">
        <f>'【リリースAX】入力 (太陽光)'!G28+'【リリースAX】入力(風力)'!G28+'【リリースAX】(水力)'!G28</f>
        <v>0</v>
      </c>
      <c r="H29" s="114">
        <f>'【リリースAX】入力 (太陽光)'!H28+'【リリースAX】入力(風力)'!H28+'【リリースAX】(水力)'!H28</f>
        <v>0</v>
      </c>
      <c r="I29" s="114">
        <f>'【リリースAX】入力 (太陽光)'!I28+'【リリースAX】入力(風力)'!I28+'【リリースAX】(水力)'!I28</f>
        <v>0</v>
      </c>
      <c r="J29" s="114">
        <f>'【リリースAX】入力 (太陽光)'!J28+'【リリースAX】入力(風力)'!J28+'【リリースAX】(水力)'!J28</f>
        <v>0</v>
      </c>
      <c r="K29" s="114">
        <f>'【リリースAX】入力 (太陽光)'!K28+'【リリースAX】入力(風力)'!K28+'【リリースAX】(水力)'!K28</f>
        <v>0</v>
      </c>
      <c r="L29" s="114">
        <f>'【リリースAX】入力 (太陽光)'!L28+'【リリースAX】入力(風力)'!L28+'【リリースAX】(水力)'!L28</f>
        <v>0</v>
      </c>
      <c r="M29" s="114">
        <f>'【リリースAX】入力 (太陽光)'!M28+'【リリースAX】入力(風力)'!M28+'【リリースAX】(水力)'!M28</f>
        <v>0</v>
      </c>
      <c r="N29" s="114">
        <f>'【リリースAX】入力 (太陽光)'!N28+'【リリースAX】入力(風力)'!N28+'【リリースAX】(水力)'!N28</f>
        <v>0</v>
      </c>
      <c r="O29" s="114">
        <f>'【リリースAX】入力 (太陽光)'!O28+'【リリースAX】入力(風力)'!O28+'【リリースAX】(水力)'!O28</f>
        <v>0</v>
      </c>
      <c r="P29" s="114">
        <f>'【リリースAX】入力 (太陽光)'!P28+'【リリースAX】入力(風力)'!P28+'【リリースAX】(水力)'!P28</f>
        <v>0</v>
      </c>
      <c r="Q29" s="24" t="s">
        <v>23</v>
      </c>
    </row>
    <row r="30" spans="1:17" ht="39.6" customHeight="1" x14ac:dyDescent="0.3">
      <c r="A30" s="143" t="s">
        <v>137</v>
      </c>
      <c r="B30" s="166"/>
      <c r="C30" s="166"/>
      <c r="D30" s="167"/>
      <c r="E30" s="160">
        <f>'【リリースAX】入力 (太陽光)'!E29:P29+'【リリースAX】入力(風力)'!E29:P29+'【リリースAX】(水力)'!E29:P29</f>
        <v>0</v>
      </c>
      <c r="F30" s="161"/>
      <c r="G30" s="161"/>
      <c r="H30" s="161"/>
      <c r="I30" s="161"/>
      <c r="J30" s="161"/>
      <c r="K30" s="161"/>
      <c r="L30" s="161"/>
      <c r="M30" s="161"/>
      <c r="N30" s="161"/>
      <c r="O30" s="161"/>
      <c r="P30" s="162"/>
      <c r="Q30" s="24" t="s">
        <v>23</v>
      </c>
    </row>
    <row r="31" spans="1:17" ht="22.95" customHeight="1" x14ac:dyDescent="0.3">
      <c r="A31" s="154" t="s">
        <v>139</v>
      </c>
      <c r="B31" s="155"/>
      <c r="C31" s="155"/>
      <c r="D31" s="156"/>
      <c r="E31" s="81" t="s">
        <v>11</v>
      </c>
      <c r="F31" s="81" t="s">
        <v>12</v>
      </c>
      <c r="G31" s="81" t="s">
        <v>13</v>
      </c>
      <c r="H31" s="81" t="s">
        <v>14</v>
      </c>
      <c r="I31" s="81" t="s">
        <v>15</v>
      </c>
      <c r="J31" s="81" t="s">
        <v>16</v>
      </c>
      <c r="K31" s="81" t="s">
        <v>17</v>
      </c>
      <c r="L31" s="81" t="s">
        <v>18</v>
      </c>
      <c r="M31" s="81" t="s">
        <v>19</v>
      </c>
      <c r="N31" s="81" t="s">
        <v>20</v>
      </c>
      <c r="O31" s="81" t="s">
        <v>21</v>
      </c>
      <c r="P31" s="81" t="s">
        <v>22</v>
      </c>
      <c r="Q31" s="24"/>
    </row>
    <row r="32" spans="1:17" ht="22.95" customHeight="1" x14ac:dyDescent="0.3">
      <c r="A32" s="157"/>
      <c r="B32" s="158"/>
      <c r="C32" s="158"/>
      <c r="D32" s="159"/>
      <c r="E32" s="114">
        <f>'【リリースAX】入力 (太陽光)'!E31+'【リリースAX】入力(風力)'!E31+'【リリースAX】(水力)'!E31</f>
        <v>0</v>
      </c>
      <c r="F32" s="114">
        <f>'【リリースAX】入力 (太陽光)'!F31+'【リリースAX】入力(風力)'!F31+'【リリースAX】(水力)'!F31</f>
        <v>0</v>
      </c>
      <c r="G32" s="114">
        <f>'【リリースAX】入力 (太陽光)'!G31+'【リリースAX】入力(風力)'!G31+'【リリースAX】(水力)'!G31</f>
        <v>0</v>
      </c>
      <c r="H32" s="114">
        <f>'【リリースAX】入力 (太陽光)'!H31+'【リリースAX】入力(風力)'!H31+'【リリースAX】(水力)'!H31</f>
        <v>0</v>
      </c>
      <c r="I32" s="114">
        <f>'【リリースAX】入力 (太陽光)'!I31+'【リリースAX】入力(風力)'!I31+'【リリースAX】(水力)'!I31</f>
        <v>0</v>
      </c>
      <c r="J32" s="114">
        <f>'【リリースAX】入力 (太陽光)'!J31+'【リリースAX】入力(風力)'!J31+'【リリースAX】(水力)'!J31</f>
        <v>0</v>
      </c>
      <c r="K32" s="114">
        <f>'【リリースAX】入力 (太陽光)'!K31+'【リリースAX】入力(風力)'!K31+'【リリースAX】(水力)'!K31</f>
        <v>0</v>
      </c>
      <c r="L32" s="114">
        <f>'【リリースAX】入力 (太陽光)'!L31+'【リリースAX】入力(風力)'!L31+'【リリースAX】(水力)'!L31</f>
        <v>0</v>
      </c>
      <c r="M32" s="114">
        <f>'【リリースAX】入力 (太陽光)'!M31+'【リリースAX】入力(風力)'!M31+'【リリースAX】(水力)'!M31</f>
        <v>0</v>
      </c>
      <c r="N32" s="114">
        <f>'【リリースAX】入力 (太陽光)'!N31+'【リリースAX】入力(風力)'!N31+'【リリースAX】(水力)'!N31</f>
        <v>0</v>
      </c>
      <c r="O32" s="114">
        <f>'【リリースAX】入力 (太陽光)'!O31+'【リリースAX】入力(風力)'!O31+'【リリースAX】(水力)'!O31</f>
        <v>0</v>
      </c>
      <c r="P32" s="114">
        <f>'【リリースAX】入力 (太陽光)'!P31+'【リリースAX】入力(風力)'!P31+'【リリースAX】(水力)'!P31</f>
        <v>0</v>
      </c>
      <c r="Q32" s="24" t="s">
        <v>23</v>
      </c>
    </row>
    <row r="33" spans="1:17" ht="39.6" customHeight="1" x14ac:dyDescent="0.3">
      <c r="A33" s="142" t="s">
        <v>140</v>
      </c>
      <c r="B33" s="134"/>
      <c r="C33" s="134"/>
      <c r="D33" s="134"/>
      <c r="E33" s="160">
        <f>'【リリースAX】入力 (太陽光)'!E32:P32+'【リリースAX】入力(風力)'!E32:P32+'【リリースAX】(水力)'!E32:P32</f>
        <v>0</v>
      </c>
      <c r="F33" s="161"/>
      <c r="G33" s="161"/>
      <c r="H33" s="161"/>
      <c r="I33" s="161"/>
      <c r="J33" s="161"/>
      <c r="K33" s="161"/>
      <c r="L33" s="161"/>
      <c r="M33" s="161"/>
      <c r="N33" s="161"/>
      <c r="O33" s="161"/>
      <c r="P33" s="162"/>
      <c r="Q33" s="24" t="s">
        <v>23</v>
      </c>
    </row>
    <row r="34" spans="1:17" x14ac:dyDescent="0.3">
      <c r="A34" s="1" t="s">
        <v>25</v>
      </c>
    </row>
    <row r="35" spans="1:17" x14ac:dyDescent="0.3">
      <c r="A35" s="1" t="s">
        <v>164</v>
      </c>
    </row>
    <row r="36" spans="1:17" x14ac:dyDescent="0.3">
      <c r="B36" s="34" t="s">
        <v>142</v>
      </c>
    </row>
    <row r="37" spans="1:17" x14ac:dyDescent="0.3">
      <c r="B37" s="1" t="s">
        <v>143</v>
      </c>
    </row>
    <row r="38" spans="1:17" x14ac:dyDescent="0.3">
      <c r="B38" s="34" t="s">
        <v>58</v>
      </c>
    </row>
    <row r="39" spans="1:17" x14ac:dyDescent="0.3">
      <c r="B39" s="1" t="s">
        <v>144</v>
      </c>
    </row>
    <row r="40" spans="1:17" x14ac:dyDescent="0.3">
      <c r="B40" s="34" t="s">
        <v>102</v>
      </c>
    </row>
    <row r="41" spans="1:17" x14ac:dyDescent="0.3">
      <c r="B41" s="1" t="s">
        <v>145</v>
      </c>
    </row>
    <row r="42" spans="1:17" x14ac:dyDescent="0.3">
      <c r="B42" s="1" t="s">
        <v>141</v>
      </c>
    </row>
    <row r="43" spans="1:17" x14ac:dyDescent="0.3">
      <c r="B43" s="1" t="s">
        <v>160</v>
      </c>
    </row>
    <row r="44" spans="1:17" x14ac:dyDescent="0.3">
      <c r="B44" s="1" t="s">
        <v>161</v>
      </c>
    </row>
    <row r="45" spans="1:17" x14ac:dyDescent="0.3">
      <c r="B45" s="1" t="s">
        <v>162</v>
      </c>
    </row>
  </sheetData>
  <sheetProtection algorithmName="SHA-512" hashValue="lVbVQ/XgjxGfXg20d0NQRBojk+CErMPbbiOpHSa8a/lX1KR+AQ4wo4p8NJ4iqpzFRpvW/Wp60vbVCKHK3PG4iQ==" saltValue="XWWeHHFvO/vUfeGOCXSEYw==" spinCount="100000" sheet="1" objects="1" scenarios="1"/>
  <dataConsolidate/>
  <mergeCells count="33">
    <mergeCell ref="A2:B2"/>
    <mergeCell ref="A4:Q4"/>
    <mergeCell ref="A6:Q6"/>
    <mergeCell ref="M11:Q11"/>
    <mergeCell ref="A12:D12"/>
    <mergeCell ref="E12:P12"/>
    <mergeCell ref="A13:D13"/>
    <mergeCell ref="E13:P13"/>
    <mergeCell ref="A14:D14"/>
    <mergeCell ref="E14:P14"/>
    <mergeCell ref="A15:D15"/>
    <mergeCell ref="E15:P15"/>
    <mergeCell ref="A19:D19"/>
    <mergeCell ref="E19:P19"/>
    <mergeCell ref="A20:D21"/>
    <mergeCell ref="A16:D16"/>
    <mergeCell ref="E16:P16"/>
    <mergeCell ref="A17:D17"/>
    <mergeCell ref="E17:P17"/>
    <mergeCell ref="A18:D18"/>
    <mergeCell ref="E18:P18"/>
    <mergeCell ref="A31:D32"/>
    <mergeCell ref="A33:D33"/>
    <mergeCell ref="E33:P33"/>
    <mergeCell ref="E30:P30"/>
    <mergeCell ref="A22:D22"/>
    <mergeCell ref="E25:P25"/>
    <mergeCell ref="A23:D24"/>
    <mergeCell ref="A25:D25"/>
    <mergeCell ref="A26:D27"/>
    <mergeCell ref="A30:D30"/>
    <mergeCell ref="E22:P22"/>
    <mergeCell ref="A28:D29"/>
  </mergeCells>
  <phoneticPr fontId="2"/>
  <conditionalFormatting sqref="E29">
    <cfRule type="cellIs" dxfId="144" priority="27" operator="greaterThan">
      <formula>E24</formula>
    </cfRule>
  </conditionalFormatting>
  <conditionalFormatting sqref="F29">
    <cfRule type="cellIs" dxfId="143" priority="26" operator="greaterThan">
      <formula>F24</formula>
    </cfRule>
  </conditionalFormatting>
  <conditionalFormatting sqref="G29">
    <cfRule type="cellIs" dxfId="142" priority="25" operator="greaterThan">
      <formula>G24</formula>
    </cfRule>
  </conditionalFormatting>
  <conditionalFormatting sqref="H29">
    <cfRule type="cellIs" dxfId="141" priority="24" operator="greaterThan">
      <formula>H24</formula>
    </cfRule>
  </conditionalFormatting>
  <conditionalFormatting sqref="I29">
    <cfRule type="cellIs" dxfId="140" priority="23" operator="greaterThan">
      <formula>I24</formula>
    </cfRule>
  </conditionalFormatting>
  <conditionalFormatting sqref="J29">
    <cfRule type="cellIs" dxfId="139" priority="22" operator="greaterThan">
      <formula>J24</formula>
    </cfRule>
  </conditionalFormatting>
  <conditionalFormatting sqref="K29">
    <cfRule type="cellIs" dxfId="138" priority="21" operator="greaterThan">
      <formula>K24</formula>
    </cfRule>
  </conditionalFormatting>
  <conditionalFormatting sqref="L29">
    <cfRule type="cellIs" dxfId="137" priority="20" operator="greaterThan">
      <formula>L24</formula>
    </cfRule>
  </conditionalFormatting>
  <conditionalFormatting sqref="M29">
    <cfRule type="cellIs" dxfId="136" priority="19" operator="greaterThan">
      <formula>M24</formula>
    </cfRule>
  </conditionalFormatting>
  <conditionalFormatting sqref="N29">
    <cfRule type="cellIs" dxfId="135" priority="18" operator="greaterThan">
      <formula>N24</formula>
    </cfRule>
  </conditionalFormatting>
  <conditionalFormatting sqref="O29">
    <cfRule type="cellIs" dxfId="134" priority="17" operator="greaterThan">
      <formula>O24</formula>
    </cfRule>
  </conditionalFormatting>
  <conditionalFormatting sqref="P29">
    <cfRule type="cellIs" dxfId="133" priority="16" operator="greaterThan">
      <formula>P24</formula>
    </cfRule>
  </conditionalFormatting>
  <conditionalFormatting sqref="E30:P30">
    <cfRule type="cellIs" dxfId="132" priority="15" operator="greaterThan">
      <formula>$E$25</formula>
    </cfRule>
  </conditionalFormatting>
  <conditionalFormatting sqref="E32">
    <cfRule type="cellIs" dxfId="131" priority="14" operator="greaterThan">
      <formula>E24</formula>
    </cfRule>
  </conditionalFormatting>
  <conditionalFormatting sqref="F32">
    <cfRule type="cellIs" dxfId="130" priority="13" operator="greaterThan">
      <formula>F24</formula>
    </cfRule>
  </conditionalFormatting>
  <conditionalFormatting sqref="G32">
    <cfRule type="cellIs" dxfId="129" priority="12" operator="greaterThan">
      <formula>G24</formula>
    </cfRule>
  </conditionalFormatting>
  <conditionalFormatting sqref="H32">
    <cfRule type="cellIs" dxfId="128" priority="11" operator="greaterThan">
      <formula>H24</formula>
    </cfRule>
  </conditionalFormatting>
  <conditionalFormatting sqref="I32">
    <cfRule type="cellIs" dxfId="127" priority="10" operator="greaterThan">
      <formula>I24</formula>
    </cfRule>
  </conditionalFormatting>
  <conditionalFormatting sqref="J32">
    <cfRule type="cellIs" dxfId="126" priority="9" operator="greaterThan">
      <formula>J24</formula>
    </cfRule>
  </conditionalFormatting>
  <conditionalFormatting sqref="K32">
    <cfRule type="cellIs" dxfId="125" priority="8" operator="greaterThan">
      <formula>K24</formula>
    </cfRule>
  </conditionalFormatting>
  <conditionalFormatting sqref="L32">
    <cfRule type="cellIs" dxfId="124" priority="7" operator="greaterThan">
      <formula>L24</formula>
    </cfRule>
  </conditionalFormatting>
  <conditionalFormatting sqref="M32">
    <cfRule type="cellIs" dxfId="123" priority="6" operator="greaterThan">
      <formula>M24</formula>
    </cfRule>
  </conditionalFormatting>
  <conditionalFormatting sqref="N32">
    <cfRule type="cellIs" dxfId="122" priority="5" operator="greaterThan">
      <formula>N24</formula>
    </cfRule>
  </conditionalFormatting>
  <conditionalFormatting sqref="O32">
    <cfRule type="cellIs" dxfId="121" priority="4" operator="greaterThan">
      <formula>O24</formula>
    </cfRule>
  </conditionalFormatting>
  <conditionalFormatting sqref="P32">
    <cfRule type="cellIs" dxfId="120" priority="3" operator="greaterThan">
      <formula>P24</formula>
    </cfRule>
  </conditionalFormatting>
  <conditionalFormatting sqref="E33:P33">
    <cfRule type="cellIs" dxfId="119" priority="1" operator="greaterThan">
      <formula>$E$25</formula>
    </cfRule>
    <cfRule type="cellIs" dxfId="118" priority="2" operator="lessThan">
      <formula>1000</formula>
    </cfRule>
  </conditionalFormatting>
  <pageMargins left="0.11811023622047245" right="0.11811023622047245" top="0.35433070866141736" bottom="0.35433070866141736"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tabColor rgb="FFFFFF00"/>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t="s">
        <v>166</v>
      </c>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【リリースAX】合計!M11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75" t="s">
        <v>2</v>
      </c>
    </row>
    <row r="10" spans="1:17" ht="24" customHeight="1" x14ac:dyDescent="0.3">
      <c r="A10" s="134" t="s">
        <v>3</v>
      </c>
      <c r="B10" s="134"/>
      <c r="C10" s="134"/>
      <c r="D10" s="138"/>
      <c r="E10" s="169"/>
      <c r="F10" s="170"/>
      <c r="G10" s="170"/>
      <c r="H10" s="170"/>
      <c r="I10" s="170"/>
      <c r="J10" s="170"/>
      <c r="K10" s="170"/>
      <c r="L10" s="170"/>
      <c r="M10" s="170"/>
      <c r="N10" s="170"/>
      <c r="O10" s="170"/>
      <c r="P10" s="171"/>
      <c r="Q10" s="86"/>
    </row>
    <row r="11" spans="1:17" ht="30" customHeight="1" x14ac:dyDescent="0.3">
      <c r="A11" s="142" t="s">
        <v>4</v>
      </c>
      <c r="B11" s="142"/>
      <c r="C11" s="142"/>
      <c r="D11" s="143"/>
      <c r="E11" s="172"/>
      <c r="F11" s="173"/>
      <c r="G11" s="173"/>
      <c r="H11" s="173"/>
      <c r="I11" s="173"/>
      <c r="J11" s="173"/>
      <c r="K11" s="173"/>
      <c r="L11" s="173"/>
      <c r="M11" s="173"/>
      <c r="N11" s="173"/>
      <c r="O11" s="173"/>
      <c r="P11" s="174"/>
      <c r="Q11" s="86"/>
    </row>
    <row r="12" spans="1:17" ht="24" customHeight="1" x14ac:dyDescent="0.3">
      <c r="A12" s="134" t="s">
        <v>5</v>
      </c>
      <c r="B12" s="134"/>
      <c r="C12" s="134"/>
      <c r="D12" s="138"/>
      <c r="E12" s="172"/>
      <c r="F12" s="173"/>
      <c r="G12" s="173"/>
      <c r="H12" s="173"/>
      <c r="I12" s="173"/>
      <c r="J12" s="173"/>
      <c r="K12" s="173"/>
      <c r="L12" s="173"/>
      <c r="M12" s="173"/>
      <c r="N12" s="173"/>
      <c r="O12" s="173"/>
      <c r="P12" s="174"/>
      <c r="Q12" s="86"/>
    </row>
    <row r="13" spans="1:17" ht="24" customHeight="1" x14ac:dyDescent="0.3">
      <c r="A13" s="134" t="s">
        <v>6</v>
      </c>
      <c r="B13" s="134"/>
      <c r="C13" s="134"/>
      <c r="D13" s="138"/>
      <c r="E13" s="172"/>
      <c r="F13" s="173"/>
      <c r="G13" s="173"/>
      <c r="H13" s="173"/>
      <c r="I13" s="173"/>
      <c r="J13" s="173"/>
      <c r="K13" s="173"/>
      <c r="L13" s="173"/>
      <c r="M13" s="173"/>
      <c r="N13" s="173"/>
      <c r="O13" s="173"/>
      <c r="P13" s="174"/>
      <c r="Q13" s="86"/>
    </row>
    <row r="14" spans="1:17" ht="24" customHeight="1" x14ac:dyDescent="0.3">
      <c r="A14" s="134" t="s">
        <v>7</v>
      </c>
      <c r="B14" s="134"/>
      <c r="C14" s="134"/>
      <c r="D14" s="138"/>
      <c r="E14" s="175"/>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c r="F16" s="179"/>
      <c r="G16" s="179"/>
      <c r="H16" s="179"/>
      <c r="I16" s="179"/>
      <c r="J16" s="179"/>
      <c r="K16" s="179"/>
      <c r="L16" s="179"/>
      <c r="M16" s="179"/>
      <c r="N16" s="179"/>
      <c r="O16" s="179"/>
      <c r="P16" s="180"/>
      <c r="Q16" s="88" t="s">
        <v>129</v>
      </c>
    </row>
    <row r="17" spans="1:17" ht="24" customHeight="1" x14ac:dyDescent="0.3">
      <c r="A17" s="142" t="s">
        <v>128</v>
      </c>
      <c r="B17" s="134"/>
      <c r="C17" s="134"/>
      <c r="D17" s="134"/>
      <c r="E17" s="89" t="s">
        <v>11</v>
      </c>
      <c r="F17" s="89" t="s">
        <v>12</v>
      </c>
      <c r="G17" s="89" t="s">
        <v>13</v>
      </c>
      <c r="H17" s="89" t="s">
        <v>14</v>
      </c>
      <c r="I17" s="89" t="s">
        <v>15</v>
      </c>
      <c r="J17" s="89" t="s">
        <v>16</v>
      </c>
      <c r="K17" s="89" t="s">
        <v>17</v>
      </c>
      <c r="L17" s="89" t="s">
        <v>18</v>
      </c>
      <c r="M17" s="89" t="s">
        <v>19</v>
      </c>
      <c r="N17" s="89" t="s">
        <v>20</v>
      </c>
      <c r="O17" s="89" t="s">
        <v>21</v>
      </c>
      <c r="P17" s="89" t="s">
        <v>22</v>
      </c>
      <c r="Q17" s="76"/>
    </row>
    <row r="18" spans="1:17" ht="24" customHeight="1" thickBot="1" x14ac:dyDescent="0.35">
      <c r="A18" s="134"/>
      <c r="B18" s="134"/>
      <c r="C18" s="134"/>
      <c r="D18" s="134"/>
      <c r="E18" s="110" t="e">
        <f>'入力(太陽光)'!E18</f>
        <v>#N/A</v>
      </c>
      <c r="F18" s="110" t="e">
        <f>'入力(太陽光)'!F18</f>
        <v>#N/A</v>
      </c>
      <c r="G18" s="110" t="e">
        <f>'入力(太陽光)'!G18</f>
        <v>#N/A</v>
      </c>
      <c r="H18" s="110" t="e">
        <f>'入力(太陽光)'!H18</f>
        <v>#N/A</v>
      </c>
      <c r="I18" s="110" t="e">
        <f>'入力(太陽光)'!I18</f>
        <v>#N/A</v>
      </c>
      <c r="J18" s="110" t="e">
        <f>'入力(太陽光)'!J18</f>
        <v>#N/A</v>
      </c>
      <c r="K18" s="110" t="e">
        <f>'入力(太陽光)'!K18</f>
        <v>#N/A</v>
      </c>
      <c r="L18" s="110" t="e">
        <f>'入力(太陽光)'!L18</f>
        <v>#N/A</v>
      </c>
      <c r="M18" s="110" t="e">
        <f>'入力(太陽光)'!M18</f>
        <v>#N/A</v>
      </c>
      <c r="N18" s="110" t="e">
        <f>'入力(太陽光)'!N18</f>
        <v>#N/A</v>
      </c>
      <c r="O18" s="110" t="e">
        <f>'入力(太陽光)'!O18</f>
        <v>#N/A</v>
      </c>
      <c r="P18" s="110" t="e">
        <f>'入力(太陽光)'!P18</f>
        <v>#N/A</v>
      </c>
      <c r="Q18" s="76"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c r="F20" s="111"/>
      <c r="G20" s="111"/>
      <c r="H20" s="111"/>
      <c r="I20" s="111"/>
      <c r="J20" s="111"/>
      <c r="K20" s="111"/>
      <c r="L20" s="111"/>
      <c r="M20" s="111"/>
      <c r="N20" s="111"/>
      <c r="O20" s="111"/>
      <c r="P20" s="126"/>
      <c r="Q20" s="88" t="s">
        <v>23</v>
      </c>
    </row>
    <row r="21" spans="1:17" ht="36" customHeight="1" x14ac:dyDescent="0.3">
      <c r="A21" s="142" t="s">
        <v>135</v>
      </c>
      <c r="B21" s="134"/>
      <c r="C21" s="134"/>
      <c r="D21" s="138"/>
      <c r="E21" s="175"/>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3" t="s">
        <v>12</v>
      </c>
      <c r="G22" s="83" t="s">
        <v>13</v>
      </c>
      <c r="H22" s="83" t="s">
        <v>14</v>
      </c>
      <c r="I22" s="83" t="s">
        <v>15</v>
      </c>
      <c r="J22" s="83" t="s">
        <v>16</v>
      </c>
      <c r="K22" s="83" t="s">
        <v>17</v>
      </c>
      <c r="L22" s="83" t="s">
        <v>18</v>
      </c>
      <c r="M22" s="83" t="s">
        <v>19</v>
      </c>
      <c r="N22" s="83" t="s">
        <v>20</v>
      </c>
      <c r="O22" s="83" t="s">
        <v>21</v>
      </c>
      <c r="P22" s="91" t="s">
        <v>22</v>
      </c>
      <c r="Q22" s="88"/>
    </row>
    <row r="23" spans="1:17" ht="24" customHeight="1" x14ac:dyDescent="0.3">
      <c r="A23" s="134"/>
      <c r="B23" s="134"/>
      <c r="C23" s="134"/>
      <c r="D23" s="138"/>
      <c r="E23" s="125"/>
      <c r="F23" s="111"/>
      <c r="G23" s="111"/>
      <c r="H23" s="111"/>
      <c r="I23" s="111"/>
      <c r="J23" s="111"/>
      <c r="K23" s="111"/>
      <c r="L23" s="111"/>
      <c r="M23" s="111"/>
      <c r="N23" s="111"/>
      <c r="O23" s="111"/>
      <c r="P23" s="126"/>
      <c r="Q23" s="88" t="s">
        <v>23</v>
      </c>
    </row>
    <row r="24" spans="1:17" ht="36.6" customHeight="1" thickBot="1" x14ac:dyDescent="0.35">
      <c r="A24" s="142" t="s">
        <v>131</v>
      </c>
      <c r="B24" s="134"/>
      <c r="C24" s="134"/>
      <c r="D24" s="138"/>
      <c r="E24" s="184"/>
      <c r="F24" s="185"/>
      <c r="G24" s="185"/>
      <c r="H24" s="185"/>
      <c r="I24" s="185"/>
      <c r="J24" s="185"/>
      <c r="K24" s="185"/>
      <c r="L24" s="185"/>
      <c r="M24" s="185"/>
      <c r="N24" s="185"/>
      <c r="O24" s="185"/>
      <c r="P24" s="186"/>
      <c r="Q24" s="99"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c r="F26" s="111"/>
      <c r="G26" s="111"/>
      <c r="H26" s="111"/>
      <c r="I26" s="111"/>
      <c r="J26" s="111"/>
      <c r="K26" s="111"/>
      <c r="L26" s="111"/>
      <c r="M26" s="111"/>
      <c r="N26" s="111"/>
      <c r="O26" s="111"/>
      <c r="P26" s="111"/>
      <c r="Q26" s="24" t="s">
        <v>125</v>
      </c>
    </row>
    <row r="27" spans="1:17" ht="24" customHeight="1" x14ac:dyDescent="0.3">
      <c r="A27" s="142" t="s">
        <v>136</v>
      </c>
      <c r="B27" s="134"/>
      <c r="C27" s="134"/>
      <c r="D27" s="134"/>
      <c r="E27" s="89" t="s">
        <v>11</v>
      </c>
      <c r="F27" s="89" t="s">
        <v>12</v>
      </c>
      <c r="G27" s="89" t="s">
        <v>13</v>
      </c>
      <c r="H27" s="89" t="s">
        <v>14</v>
      </c>
      <c r="I27" s="89" t="s">
        <v>15</v>
      </c>
      <c r="J27" s="89" t="s">
        <v>16</v>
      </c>
      <c r="K27" s="89" t="s">
        <v>17</v>
      </c>
      <c r="L27" s="89" t="s">
        <v>18</v>
      </c>
      <c r="M27" s="89" t="s">
        <v>19</v>
      </c>
      <c r="N27" s="89" t="s">
        <v>20</v>
      </c>
      <c r="O27" s="89" t="s">
        <v>21</v>
      </c>
      <c r="P27" s="89" t="s">
        <v>22</v>
      </c>
      <c r="Q27" s="98"/>
    </row>
    <row r="28" spans="1:17" ht="24" customHeight="1" x14ac:dyDescent="0.3">
      <c r="A28" s="134"/>
      <c r="B28" s="134"/>
      <c r="C28" s="134"/>
      <c r="D28" s="134"/>
      <c r="E28" s="112">
        <f>'入力(太陽光)'!E25</f>
        <v>0</v>
      </c>
      <c r="F28" s="112">
        <f>'入力(太陽光)'!F25</f>
        <v>0</v>
      </c>
      <c r="G28" s="112">
        <f>'入力(太陽光)'!G25</f>
        <v>0</v>
      </c>
      <c r="H28" s="112">
        <f>'入力(太陽光)'!H25</f>
        <v>0</v>
      </c>
      <c r="I28" s="112">
        <f>'入力(太陽光)'!I25</f>
        <v>0</v>
      </c>
      <c r="J28" s="112">
        <f>'入力(太陽光)'!J25</f>
        <v>0</v>
      </c>
      <c r="K28" s="112">
        <f>'入力(太陽光)'!K25</f>
        <v>0</v>
      </c>
      <c r="L28" s="112">
        <f>'入力(太陽光)'!L25</f>
        <v>0</v>
      </c>
      <c r="M28" s="112">
        <f>'入力(太陽光)'!M25</f>
        <v>0</v>
      </c>
      <c r="N28" s="112">
        <f>'入力(太陽光)'!N25</f>
        <v>0</v>
      </c>
      <c r="O28" s="112">
        <f>'入力(太陽光)'!O25</f>
        <v>0</v>
      </c>
      <c r="P28" s="112">
        <f>'入力(太陽光)'!P25</f>
        <v>0</v>
      </c>
      <c r="Q28" s="76" t="s">
        <v>23</v>
      </c>
    </row>
    <row r="29" spans="1:17" ht="47.4" customHeight="1" x14ac:dyDescent="0.3">
      <c r="A29" s="143" t="s">
        <v>137</v>
      </c>
      <c r="B29" s="166"/>
      <c r="C29" s="166"/>
      <c r="D29" s="167"/>
      <c r="E29" s="187">
        <f>'入力(太陽光)'!E26:P26</f>
        <v>0</v>
      </c>
      <c r="F29" s="188"/>
      <c r="G29" s="188"/>
      <c r="H29" s="188"/>
      <c r="I29" s="188"/>
      <c r="J29" s="188"/>
      <c r="K29" s="188"/>
      <c r="L29" s="188"/>
      <c r="M29" s="188"/>
      <c r="N29" s="188"/>
      <c r="O29" s="188"/>
      <c r="P29" s="189"/>
      <c r="Q29" s="76" t="s">
        <v>23</v>
      </c>
    </row>
    <row r="30" spans="1:17" ht="24" customHeight="1" x14ac:dyDescent="0.3">
      <c r="A30" s="154" t="s">
        <v>139</v>
      </c>
      <c r="B30" s="155"/>
      <c r="C30" s="155"/>
      <c r="D30" s="156"/>
      <c r="E30" s="82" t="s">
        <v>11</v>
      </c>
      <c r="F30" s="82" t="s">
        <v>12</v>
      </c>
      <c r="G30" s="82" t="s">
        <v>13</v>
      </c>
      <c r="H30" s="82" t="s">
        <v>14</v>
      </c>
      <c r="I30" s="82" t="s">
        <v>15</v>
      </c>
      <c r="J30" s="82" t="s">
        <v>16</v>
      </c>
      <c r="K30" s="82" t="s">
        <v>17</v>
      </c>
      <c r="L30" s="82" t="s">
        <v>18</v>
      </c>
      <c r="M30" s="82" t="s">
        <v>19</v>
      </c>
      <c r="N30" s="82" t="s">
        <v>20</v>
      </c>
      <c r="O30" s="82" t="s">
        <v>21</v>
      </c>
      <c r="P30" s="82" t="s">
        <v>22</v>
      </c>
      <c r="Q30" s="76"/>
    </row>
    <row r="31" spans="1:17" ht="24" customHeight="1" x14ac:dyDescent="0.3">
      <c r="A31" s="157"/>
      <c r="B31" s="158"/>
      <c r="C31" s="158"/>
      <c r="D31" s="159"/>
      <c r="E31" s="113">
        <f>E23-E28</f>
        <v>0</v>
      </c>
      <c r="F31" s="113">
        <f t="shared" ref="F31:P31" si="0">F23-F28</f>
        <v>0</v>
      </c>
      <c r="G31" s="113">
        <f t="shared" si="0"/>
        <v>0</v>
      </c>
      <c r="H31" s="113">
        <f t="shared" si="0"/>
        <v>0</v>
      </c>
      <c r="I31" s="113">
        <f t="shared" si="0"/>
        <v>0</v>
      </c>
      <c r="J31" s="113">
        <f t="shared" si="0"/>
        <v>0</v>
      </c>
      <c r="K31" s="113">
        <f t="shared" si="0"/>
        <v>0</v>
      </c>
      <c r="L31" s="113">
        <f t="shared" si="0"/>
        <v>0</v>
      </c>
      <c r="M31" s="113">
        <f t="shared" si="0"/>
        <v>0</v>
      </c>
      <c r="N31" s="113">
        <f t="shared" si="0"/>
        <v>0</v>
      </c>
      <c r="O31" s="113">
        <f t="shared" si="0"/>
        <v>0</v>
      </c>
      <c r="P31" s="113">
        <f t="shared" si="0"/>
        <v>0</v>
      </c>
      <c r="Q31" s="76" t="s">
        <v>23</v>
      </c>
    </row>
    <row r="32" spans="1:17" ht="48" customHeight="1" x14ac:dyDescent="0.3">
      <c r="A32" s="142" t="s">
        <v>140</v>
      </c>
      <c r="B32" s="134"/>
      <c r="C32" s="134"/>
      <c r="D32" s="134"/>
      <c r="E32" s="181">
        <f>E24-E29</f>
        <v>0</v>
      </c>
      <c r="F32" s="182"/>
      <c r="G32" s="182"/>
      <c r="H32" s="182"/>
      <c r="I32" s="182"/>
      <c r="J32" s="182"/>
      <c r="K32" s="182"/>
      <c r="L32" s="182"/>
      <c r="M32" s="182"/>
      <c r="N32" s="182"/>
      <c r="O32" s="182"/>
      <c r="P32" s="183"/>
      <c r="Q32" s="24"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69</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AanL8k9ZvG2p1adeomerNC1Ro0UMDq0aWbd2+mshOlsoE1XIk4gQbHqTuTd477QaAUPIeurzyHUFdSpKO+PwNw==" saltValue="dxUD3fBH5srY/FERFbZd9A==" spinCount="100000" sheet="1" objects="1" scenarios="1"/>
  <dataConsolidate/>
  <mergeCells count="34">
    <mergeCell ref="A32:D32"/>
    <mergeCell ref="E32:P32"/>
    <mergeCell ref="A30:D31"/>
    <mergeCell ref="A13:D13"/>
    <mergeCell ref="E13:P13"/>
    <mergeCell ref="A14:D14"/>
    <mergeCell ref="E14:P14"/>
    <mergeCell ref="A15:D15"/>
    <mergeCell ref="E15:P15"/>
    <mergeCell ref="A16:D16"/>
    <mergeCell ref="E16:P16"/>
    <mergeCell ref="A29:D29"/>
    <mergeCell ref="E29:P29"/>
    <mergeCell ref="A27:D28"/>
    <mergeCell ref="A17:D18"/>
    <mergeCell ref="A24:D24"/>
    <mergeCell ref="A22:D23"/>
    <mergeCell ref="E24:P24"/>
    <mergeCell ref="A19:D20"/>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s>
  <phoneticPr fontId="2"/>
  <conditionalFormatting sqref="E32:P32">
    <cfRule type="cellIs" dxfId="117" priority="13" operator="greaterThan">
      <formula>$E$24</formula>
    </cfRule>
    <cfRule type="cellIs" dxfId="116" priority="60" operator="lessThan">
      <formula>1000</formula>
    </cfRule>
  </conditionalFormatting>
  <conditionalFormatting sqref="E26">
    <cfRule type="cellIs" dxfId="115" priority="49" operator="greaterThan">
      <formula>$E$15</formula>
    </cfRule>
  </conditionalFormatting>
  <conditionalFormatting sqref="F26">
    <cfRule type="cellIs" dxfId="114" priority="37" operator="greaterThan">
      <formula>$E$15</formula>
    </cfRule>
  </conditionalFormatting>
  <conditionalFormatting sqref="G26">
    <cfRule type="cellIs" dxfId="113" priority="36" operator="greaterThan">
      <formula>$E$15</formula>
    </cfRule>
  </conditionalFormatting>
  <conditionalFormatting sqref="H26">
    <cfRule type="cellIs" dxfId="112" priority="35" operator="greaterThan">
      <formula>$E$15</formula>
    </cfRule>
  </conditionalFormatting>
  <conditionalFormatting sqref="I26">
    <cfRule type="cellIs" dxfId="111" priority="34" operator="greaterThan">
      <formula>$E$15</formula>
    </cfRule>
  </conditionalFormatting>
  <conditionalFormatting sqref="J26">
    <cfRule type="cellIs" dxfId="110" priority="33" operator="greaterThan">
      <formula>$E$15</formula>
    </cfRule>
  </conditionalFormatting>
  <conditionalFormatting sqref="K26">
    <cfRule type="cellIs" dxfId="109" priority="32" operator="greaterThan">
      <formula>$E$15</formula>
    </cfRule>
  </conditionalFormatting>
  <conditionalFormatting sqref="L26">
    <cfRule type="cellIs" dxfId="108" priority="31" operator="greaterThan">
      <formula>$E$15</formula>
    </cfRule>
  </conditionalFormatting>
  <conditionalFormatting sqref="M26">
    <cfRule type="cellIs" dxfId="107" priority="30" operator="greaterThan">
      <formula>$E$15</formula>
    </cfRule>
  </conditionalFormatting>
  <conditionalFormatting sqref="N26">
    <cfRule type="cellIs" dxfId="106" priority="29" operator="greaterThan">
      <formula>$E$15</formula>
    </cfRule>
  </conditionalFormatting>
  <conditionalFormatting sqref="O26">
    <cfRule type="cellIs" dxfId="105" priority="28" operator="greaterThan">
      <formula>$E$15</formula>
    </cfRule>
  </conditionalFormatting>
  <conditionalFormatting sqref="P26">
    <cfRule type="cellIs" dxfId="104" priority="27" operator="greaterThan">
      <formula>$E$15</formula>
    </cfRule>
  </conditionalFormatting>
  <conditionalFormatting sqref="E28">
    <cfRule type="cellIs" dxfId="103" priority="26" operator="greaterThan">
      <formula>E23</formula>
    </cfRule>
  </conditionalFormatting>
  <conditionalFormatting sqref="F28">
    <cfRule type="cellIs" dxfId="102" priority="25" operator="greaterThan">
      <formula>F23</formula>
    </cfRule>
  </conditionalFormatting>
  <conditionalFormatting sqref="G28">
    <cfRule type="cellIs" dxfId="101" priority="24" operator="greaterThan">
      <formula>G23</formula>
    </cfRule>
  </conditionalFormatting>
  <conditionalFormatting sqref="H28">
    <cfRule type="cellIs" dxfId="100" priority="23" operator="greaterThan">
      <formula>H23</formula>
    </cfRule>
  </conditionalFormatting>
  <conditionalFormatting sqref="I28">
    <cfRule type="cellIs" dxfId="99" priority="22" operator="greaterThan">
      <formula>I23</formula>
    </cfRule>
  </conditionalFormatting>
  <conditionalFormatting sqref="J28">
    <cfRule type="cellIs" dxfId="98" priority="21" operator="greaterThan">
      <formula>J23</formula>
    </cfRule>
  </conditionalFormatting>
  <conditionalFormatting sqref="K28">
    <cfRule type="cellIs" dxfId="97" priority="20" operator="greaterThan">
      <formula>K23</formula>
    </cfRule>
  </conditionalFormatting>
  <conditionalFormatting sqref="L28">
    <cfRule type="cellIs" dxfId="96" priority="19" operator="greaterThan">
      <formula>L23</formula>
    </cfRule>
  </conditionalFormatting>
  <conditionalFormatting sqref="M28">
    <cfRule type="cellIs" dxfId="95" priority="18" operator="greaterThan">
      <formula>M23</formula>
    </cfRule>
  </conditionalFormatting>
  <conditionalFormatting sqref="N28">
    <cfRule type="cellIs" dxfId="94" priority="17" operator="greaterThan">
      <formula>N23</formula>
    </cfRule>
  </conditionalFormatting>
  <conditionalFormatting sqref="O28">
    <cfRule type="cellIs" dxfId="93" priority="16" operator="greaterThan">
      <formula>O23</formula>
    </cfRule>
  </conditionalFormatting>
  <conditionalFormatting sqref="P28">
    <cfRule type="cellIs" dxfId="92" priority="15" operator="greaterThan">
      <formula>P23</formula>
    </cfRule>
  </conditionalFormatting>
  <conditionalFormatting sqref="E29:P29">
    <cfRule type="cellIs" dxfId="91" priority="14" operator="greaterThan">
      <formula>$E$24</formula>
    </cfRule>
  </conditionalFormatting>
  <conditionalFormatting sqref="E31">
    <cfRule type="cellIs" dxfId="90" priority="12" operator="greaterThan">
      <formula>E23</formula>
    </cfRule>
  </conditionalFormatting>
  <conditionalFormatting sqref="F31">
    <cfRule type="cellIs" dxfId="89" priority="11" operator="greaterThan">
      <formula>F23</formula>
    </cfRule>
  </conditionalFormatting>
  <conditionalFormatting sqref="G31">
    <cfRule type="cellIs" dxfId="88" priority="10" operator="greaterThan">
      <formula>G23</formula>
    </cfRule>
  </conditionalFormatting>
  <conditionalFormatting sqref="H31">
    <cfRule type="cellIs" dxfId="87" priority="9" operator="greaterThan">
      <formula>H23</formula>
    </cfRule>
  </conditionalFormatting>
  <conditionalFormatting sqref="I31">
    <cfRule type="cellIs" dxfId="86" priority="8" operator="greaterThan">
      <formula>I23</formula>
    </cfRule>
  </conditionalFormatting>
  <conditionalFormatting sqref="J31">
    <cfRule type="cellIs" dxfId="85" priority="7" operator="greaterThan">
      <formula>J23</formula>
    </cfRule>
  </conditionalFormatting>
  <conditionalFormatting sqref="K31">
    <cfRule type="cellIs" dxfId="84" priority="6" operator="greaterThan">
      <formula>K23</formula>
    </cfRule>
  </conditionalFormatting>
  <conditionalFormatting sqref="L31">
    <cfRule type="cellIs" dxfId="83" priority="5" operator="greaterThan">
      <formula>L23</formula>
    </cfRule>
  </conditionalFormatting>
  <conditionalFormatting sqref="M31">
    <cfRule type="cellIs" dxfId="82" priority="4" operator="greaterThan">
      <formula>M23</formula>
    </cfRule>
  </conditionalFormatting>
  <conditionalFormatting sqref="N31">
    <cfRule type="cellIs" dxfId="81" priority="3" operator="greaterThan">
      <formula>N23</formula>
    </cfRule>
  </conditionalFormatting>
  <conditionalFormatting sqref="O31">
    <cfRule type="cellIs" dxfId="80" priority="2" operator="greaterThan">
      <formula>O23</formula>
    </cfRule>
  </conditionalFormatting>
  <conditionalFormatting sqref="P31">
    <cfRule type="cellIs" dxfId="79" priority="1" operator="greaterThan">
      <formula>P23</formula>
    </cfRule>
  </conditionalFormatting>
  <dataValidations count="1">
    <dataValidation type="whole" operator="lessThanOrEqual" allowBlank="1" showInputMessage="1" showErrorMessage="1" error="「送電可能電力」以下の整数値を入力してください" sqref="E26:P26" xr:uid="{0AEC01D6-29EB-4595-A83C-A29CB72F47D2}">
      <formula1>$E$15</formula1>
    </dataValidation>
  </dataValidations>
  <pageMargins left="0.11811023622047245" right="0.11811023622047245" top="0.35433070866141736" bottom="0.35433070866141736" header="0.31496062992125984" footer="0.31496062992125984"/>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2ED6-9B11-4344-B27F-E83F9DCB6EDE}">
  <sheetPr>
    <tabColor rgb="FFFFFF00"/>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t="s">
        <v>166</v>
      </c>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【リリースAX】合計!M11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83" t="s">
        <v>2</v>
      </c>
    </row>
    <row r="10" spans="1:17" ht="24" customHeight="1" x14ac:dyDescent="0.3">
      <c r="A10" s="134" t="s">
        <v>3</v>
      </c>
      <c r="B10" s="134"/>
      <c r="C10" s="134"/>
      <c r="D10" s="138"/>
      <c r="E10" s="169"/>
      <c r="F10" s="170"/>
      <c r="G10" s="170"/>
      <c r="H10" s="170"/>
      <c r="I10" s="170"/>
      <c r="J10" s="170"/>
      <c r="K10" s="170"/>
      <c r="L10" s="170"/>
      <c r="M10" s="170"/>
      <c r="N10" s="170"/>
      <c r="O10" s="170"/>
      <c r="P10" s="171"/>
      <c r="Q10" s="86"/>
    </row>
    <row r="11" spans="1:17" ht="30" customHeight="1" x14ac:dyDescent="0.3">
      <c r="A11" s="142" t="s">
        <v>4</v>
      </c>
      <c r="B11" s="142"/>
      <c r="C11" s="142"/>
      <c r="D11" s="143"/>
      <c r="E11" s="172"/>
      <c r="F11" s="173"/>
      <c r="G11" s="173"/>
      <c r="H11" s="173"/>
      <c r="I11" s="173"/>
      <c r="J11" s="173"/>
      <c r="K11" s="173"/>
      <c r="L11" s="173"/>
      <c r="M11" s="173"/>
      <c r="N11" s="173"/>
      <c r="O11" s="173"/>
      <c r="P11" s="174"/>
      <c r="Q11" s="86"/>
    </row>
    <row r="12" spans="1:17" ht="24" customHeight="1" x14ac:dyDescent="0.3">
      <c r="A12" s="134" t="s">
        <v>5</v>
      </c>
      <c r="B12" s="134"/>
      <c r="C12" s="134"/>
      <c r="D12" s="138"/>
      <c r="E12" s="172"/>
      <c r="F12" s="173"/>
      <c r="G12" s="173"/>
      <c r="H12" s="173"/>
      <c r="I12" s="173"/>
      <c r="J12" s="173"/>
      <c r="K12" s="173"/>
      <c r="L12" s="173"/>
      <c r="M12" s="173"/>
      <c r="N12" s="173"/>
      <c r="O12" s="173"/>
      <c r="P12" s="174"/>
      <c r="Q12" s="86"/>
    </row>
    <row r="13" spans="1:17" ht="24" customHeight="1" x14ac:dyDescent="0.3">
      <c r="A13" s="134" t="s">
        <v>6</v>
      </c>
      <c r="B13" s="134"/>
      <c r="C13" s="134"/>
      <c r="D13" s="138"/>
      <c r="E13" s="172"/>
      <c r="F13" s="173"/>
      <c r="G13" s="173"/>
      <c r="H13" s="173"/>
      <c r="I13" s="173"/>
      <c r="J13" s="173"/>
      <c r="K13" s="173"/>
      <c r="L13" s="173"/>
      <c r="M13" s="173"/>
      <c r="N13" s="173"/>
      <c r="O13" s="173"/>
      <c r="P13" s="174"/>
      <c r="Q13" s="86"/>
    </row>
    <row r="14" spans="1:17" ht="24" customHeight="1" x14ac:dyDescent="0.3">
      <c r="A14" s="134" t="s">
        <v>7</v>
      </c>
      <c r="B14" s="134"/>
      <c r="C14" s="134"/>
      <c r="D14" s="138"/>
      <c r="E14" s="175"/>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c r="F16" s="179"/>
      <c r="G16" s="179"/>
      <c r="H16" s="179"/>
      <c r="I16" s="179"/>
      <c r="J16" s="179"/>
      <c r="K16" s="179"/>
      <c r="L16" s="179"/>
      <c r="M16" s="179"/>
      <c r="N16" s="179"/>
      <c r="O16" s="179"/>
      <c r="P16" s="180"/>
      <c r="Q16" s="88" t="s">
        <v>129</v>
      </c>
    </row>
    <row r="17" spans="1:17" ht="24" customHeight="1" x14ac:dyDescent="0.3">
      <c r="A17" s="142" t="s">
        <v>128</v>
      </c>
      <c r="B17" s="134"/>
      <c r="C17" s="134"/>
      <c r="D17" s="134"/>
      <c r="E17" s="89" t="s">
        <v>11</v>
      </c>
      <c r="F17" s="89" t="s">
        <v>12</v>
      </c>
      <c r="G17" s="89" t="s">
        <v>13</v>
      </c>
      <c r="H17" s="89" t="s">
        <v>14</v>
      </c>
      <c r="I17" s="89" t="s">
        <v>15</v>
      </c>
      <c r="J17" s="89" t="s">
        <v>16</v>
      </c>
      <c r="K17" s="89" t="s">
        <v>17</v>
      </c>
      <c r="L17" s="89" t="s">
        <v>18</v>
      </c>
      <c r="M17" s="89" t="s">
        <v>19</v>
      </c>
      <c r="N17" s="89" t="s">
        <v>20</v>
      </c>
      <c r="O17" s="89" t="s">
        <v>21</v>
      </c>
      <c r="P17" s="89" t="s">
        <v>22</v>
      </c>
      <c r="Q17" s="76"/>
    </row>
    <row r="18" spans="1:17" ht="24" customHeight="1" thickBot="1" x14ac:dyDescent="0.35">
      <c r="A18" s="134"/>
      <c r="B18" s="134"/>
      <c r="C18" s="134"/>
      <c r="D18" s="134"/>
      <c r="E18" s="110" t="e">
        <f>'入力(風力)'!E18</f>
        <v>#N/A</v>
      </c>
      <c r="F18" s="110" t="e">
        <f>'入力(風力)'!F18</f>
        <v>#N/A</v>
      </c>
      <c r="G18" s="110" t="e">
        <f>'入力(風力)'!G18</f>
        <v>#N/A</v>
      </c>
      <c r="H18" s="110" t="e">
        <f>'入力(風力)'!H18</f>
        <v>#N/A</v>
      </c>
      <c r="I18" s="110" t="e">
        <f>'入力(風力)'!I18</f>
        <v>#N/A</v>
      </c>
      <c r="J18" s="110" t="e">
        <f>'入力(風力)'!J18</f>
        <v>#N/A</v>
      </c>
      <c r="K18" s="110" t="e">
        <f>'入力(風力)'!K18</f>
        <v>#N/A</v>
      </c>
      <c r="L18" s="110" t="e">
        <f>'入力(風力)'!L18</f>
        <v>#N/A</v>
      </c>
      <c r="M18" s="110" t="e">
        <f>'入力(風力)'!M18</f>
        <v>#N/A</v>
      </c>
      <c r="N18" s="110" t="e">
        <f>'入力(風力)'!N18</f>
        <v>#N/A</v>
      </c>
      <c r="O18" s="110" t="e">
        <f>'入力(風力)'!O18</f>
        <v>#N/A</v>
      </c>
      <c r="P18" s="110" t="e">
        <f>'入力(風力)'!P18</f>
        <v>#N/A</v>
      </c>
      <c r="Q18" s="76"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c r="F20" s="111"/>
      <c r="G20" s="111"/>
      <c r="H20" s="111"/>
      <c r="I20" s="111"/>
      <c r="J20" s="111"/>
      <c r="K20" s="111"/>
      <c r="L20" s="111"/>
      <c r="M20" s="111"/>
      <c r="N20" s="111"/>
      <c r="O20" s="111"/>
      <c r="P20" s="126"/>
      <c r="Q20" s="88" t="s">
        <v>23</v>
      </c>
    </row>
    <row r="21" spans="1:17" ht="36.6" customHeight="1" x14ac:dyDescent="0.3">
      <c r="A21" s="142" t="s">
        <v>135</v>
      </c>
      <c r="B21" s="134"/>
      <c r="C21" s="134"/>
      <c r="D21" s="138"/>
      <c r="E21" s="175"/>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3" t="s">
        <v>12</v>
      </c>
      <c r="G22" s="83" t="s">
        <v>13</v>
      </c>
      <c r="H22" s="83" t="s">
        <v>14</v>
      </c>
      <c r="I22" s="83" t="s">
        <v>15</v>
      </c>
      <c r="J22" s="83" t="s">
        <v>16</v>
      </c>
      <c r="K22" s="83" t="s">
        <v>17</v>
      </c>
      <c r="L22" s="83" t="s">
        <v>18</v>
      </c>
      <c r="M22" s="83" t="s">
        <v>19</v>
      </c>
      <c r="N22" s="83" t="s">
        <v>20</v>
      </c>
      <c r="O22" s="83" t="s">
        <v>21</v>
      </c>
      <c r="P22" s="91" t="s">
        <v>22</v>
      </c>
      <c r="Q22" s="88"/>
    </row>
    <row r="23" spans="1:17" ht="24" customHeight="1" x14ac:dyDescent="0.3">
      <c r="A23" s="134"/>
      <c r="B23" s="134"/>
      <c r="C23" s="134"/>
      <c r="D23" s="138"/>
      <c r="E23" s="125"/>
      <c r="F23" s="111"/>
      <c r="G23" s="111"/>
      <c r="H23" s="111"/>
      <c r="I23" s="111"/>
      <c r="J23" s="111"/>
      <c r="K23" s="111"/>
      <c r="L23" s="111"/>
      <c r="M23" s="111"/>
      <c r="N23" s="111"/>
      <c r="O23" s="111"/>
      <c r="P23" s="126"/>
      <c r="Q23" s="88" t="s">
        <v>23</v>
      </c>
    </row>
    <row r="24" spans="1:17" ht="36.6" customHeight="1" thickBot="1" x14ac:dyDescent="0.35">
      <c r="A24" s="142" t="s">
        <v>131</v>
      </c>
      <c r="B24" s="134"/>
      <c r="C24" s="134"/>
      <c r="D24" s="138"/>
      <c r="E24" s="163"/>
      <c r="F24" s="190"/>
      <c r="G24" s="190"/>
      <c r="H24" s="190"/>
      <c r="I24" s="190"/>
      <c r="J24" s="190"/>
      <c r="K24" s="190"/>
      <c r="L24" s="190"/>
      <c r="M24" s="190"/>
      <c r="N24" s="190"/>
      <c r="O24" s="190"/>
      <c r="P24" s="191"/>
      <c r="Q24" s="88"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c r="F26" s="111"/>
      <c r="G26" s="111"/>
      <c r="H26" s="111"/>
      <c r="I26" s="111"/>
      <c r="J26" s="111"/>
      <c r="K26" s="111"/>
      <c r="L26" s="111"/>
      <c r="M26" s="111"/>
      <c r="N26" s="111"/>
      <c r="O26" s="111"/>
      <c r="P26" s="111"/>
      <c r="Q26" s="24" t="s">
        <v>125</v>
      </c>
    </row>
    <row r="27" spans="1:17" ht="24" customHeight="1" x14ac:dyDescent="0.3">
      <c r="A27" s="142" t="s">
        <v>136</v>
      </c>
      <c r="B27" s="134"/>
      <c r="C27" s="134"/>
      <c r="D27" s="134"/>
      <c r="E27" s="89" t="s">
        <v>11</v>
      </c>
      <c r="F27" s="89" t="s">
        <v>12</v>
      </c>
      <c r="G27" s="89" t="s">
        <v>13</v>
      </c>
      <c r="H27" s="89" t="s">
        <v>14</v>
      </c>
      <c r="I27" s="89" t="s">
        <v>15</v>
      </c>
      <c r="J27" s="89" t="s">
        <v>16</v>
      </c>
      <c r="K27" s="89" t="s">
        <v>17</v>
      </c>
      <c r="L27" s="89" t="s">
        <v>18</v>
      </c>
      <c r="M27" s="89" t="s">
        <v>19</v>
      </c>
      <c r="N27" s="89" t="s">
        <v>20</v>
      </c>
      <c r="O27" s="89" t="s">
        <v>21</v>
      </c>
      <c r="P27" s="89" t="s">
        <v>22</v>
      </c>
      <c r="Q27" s="76"/>
    </row>
    <row r="28" spans="1:17" ht="24" customHeight="1" x14ac:dyDescent="0.3">
      <c r="A28" s="134"/>
      <c r="B28" s="134"/>
      <c r="C28" s="134"/>
      <c r="D28" s="134"/>
      <c r="E28" s="112">
        <f>'入力(風力)'!E25</f>
        <v>0</v>
      </c>
      <c r="F28" s="112">
        <f>'入力(風力)'!F25</f>
        <v>0</v>
      </c>
      <c r="G28" s="112">
        <f>'入力(風力)'!G25</f>
        <v>0</v>
      </c>
      <c r="H28" s="112">
        <f>'入力(風力)'!H25</f>
        <v>0</v>
      </c>
      <c r="I28" s="112">
        <f>'入力(風力)'!I25</f>
        <v>0</v>
      </c>
      <c r="J28" s="112">
        <f>'入力(風力)'!J25</f>
        <v>0</v>
      </c>
      <c r="K28" s="112">
        <f>'入力(風力)'!K25</f>
        <v>0</v>
      </c>
      <c r="L28" s="112">
        <f>'入力(風力)'!L25</f>
        <v>0</v>
      </c>
      <c r="M28" s="112">
        <f>'入力(風力)'!M25</f>
        <v>0</v>
      </c>
      <c r="N28" s="112">
        <f>'入力(風力)'!N25</f>
        <v>0</v>
      </c>
      <c r="O28" s="112">
        <f>'入力(風力)'!O25</f>
        <v>0</v>
      </c>
      <c r="P28" s="112">
        <f>'入力(風力)'!P25</f>
        <v>0</v>
      </c>
      <c r="Q28" s="76" t="s">
        <v>23</v>
      </c>
    </row>
    <row r="29" spans="1:17" ht="47.4" customHeight="1" x14ac:dyDescent="0.3">
      <c r="A29" s="143" t="s">
        <v>137</v>
      </c>
      <c r="B29" s="166"/>
      <c r="C29" s="166"/>
      <c r="D29" s="167"/>
      <c r="E29" s="187">
        <f>'入力(風力)'!E26:P26</f>
        <v>0</v>
      </c>
      <c r="F29" s="188"/>
      <c r="G29" s="188"/>
      <c r="H29" s="188"/>
      <c r="I29" s="188"/>
      <c r="J29" s="188"/>
      <c r="K29" s="188"/>
      <c r="L29" s="188"/>
      <c r="M29" s="188"/>
      <c r="N29" s="188"/>
      <c r="O29" s="188"/>
      <c r="P29" s="189"/>
      <c r="Q29" s="76" t="s">
        <v>23</v>
      </c>
    </row>
    <row r="30" spans="1:17" ht="24" customHeight="1" x14ac:dyDescent="0.3">
      <c r="A30" s="154" t="s">
        <v>139</v>
      </c>
      <c r="B30" s="155"/>
      <c r="C30" s="155"/>
      <c r="D30" s="156"/>
      <c r="E30" s="104" t="s">
        <v>11</v>
      </c>
      <c r="F30" s="104" t="s">
        <v>12</v>
      </c>
      <c r="G30" s="104" t="s">
        <v>13</v>
      </c>
      <c r="H30" s="104" t="s">
        <v>14</v>
      </c>
      <c r="I30" s="104" t="s">
        <v>15</v>
      </c>
      <c r="J30" s="104" t="s">
        <v>16</v>
      </c>
      <c r="K30" s="104" t="s">
        <v>17</v>
      </c>
      <c r="L30" s="104" t="s">
        <v>18</v>
      </c>
      <c r="M30" s="104" t="s">
        <v>19</v>
      </c>
      <c r="N30" s="104" t="s">
        <v>20</v>
      </c>
      <c r="O30" s="104" t="s">
        <v>21</v>
      </c>
      <c r="P30" s="104" t="s">
        <v>22</v>
      </c>
      <c r="Q30" s="76"/>
    </row>
    <row r="31" spans="1:17" ht="24" customHeight="1" x14ac:dyDescent="0.3">
      <c r="A31" s="157"/>
      <c r="B31" s="158"/>
      <c r="C31" s="158"/>
      <c r="D31" s="159"/>
      <c r="E31" s="113">
        <f>E23-E28</f>
        <v>0</v>
      </c>
      <c r="F31" s="113">
        <f t="shared" ref="F31:P31" si="0">F23-F28</f>
        <v>0</v>
      </c>
      <c r="G31" s="113">
        <f t="shared" si="0"/>
        <v>0</v>
      </c>
      <c r="H31" s="113">
        <f t="shared" si="0"/>
        <v>0</v>
      </c>
      <c r="I31" s="113">
        <f t="shared" si="0"/>
        <v>0</v>
      </c>
      <c r="J31" s="113">
        <f t="shared" si="0"/>
        <v>0</v>
      </c>
      <c r="K31" s="113">
        <f t="shared" si="0"/>
        <v>0</v>
      </c>
      <c r="L31" s="113">
        <f t="shared" si="0"/>
        <v>0</v>
      </c>
      <c r="M31" s="113">
        <f t="shared" si="0"/>
        <v>0</v>
      </c>
      <c r="N31" s="113">
        <f t="shared" si="0"/>
        <v>0</v>
      </c>
      <c r="O31" s="113">
        <f t="shared" si="0"/>
        <v>0</v>
      </c>
      <c r="P31" s="113">
        <f t="shared" si="0"/>
        <v>0</v>
      </c>
      <c r="Q31" s="76" t="s">
        <v>23</v>
      </c>
    </row>
    <row r="32" spans="1:17" ht="48" customHeight="1" x14ac:dyDescent="0.3">
      <c r="A32" s="142" t="s">
        <v>140</v>
      </c>
      <c r="B32" s="134"/>
      <c r="C32" s="134"/>
      <c r="D32" s="134"/>
      <c r="E32" s="181">
        <f>E24-E29</f>
        <v>0</v>
      </c>
      <c r="F32" s="182"/>
      <c r="G32" s="182"/>
      <c r="H32" s="182"/>
      <c r="I32" s="182"/>
      <c r="J32" s="182"/>
      <c r="K32" s="182"/>
      <c r="L32" s="182"/>
      <c r="M32" s="182"/>
      <c r="N32" s="182"/>
      <c r="O32" s="182"/>
      <c r="P32" s="183"/>
      <c r="Q32" s="24"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70</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Xtw6Y3B3EcDFKyqcrGm4G3Isrg119ZIu+5/yVf4s1YfME1wI96zvXetFvxwmjKNjOjUqdUYSwaRAFVlw9bbYNw==" saltValue="WqYxRFYKuY1iyyW4uoBHPQ=="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78" priority="13" operator="lessThan">
      <formula>1000</formula>
    </cfRule>
    <cfRule type="cellIs" dxfId="77" priority="33" operator="greaterThan">
      <formula>$E$24</formula>
    </cfRule>
  </conditionalFormatting>
  <conditionalFormatting sqref="E26:P26">
    <cfRule type="cellIs" dxfId="76" priority="27" operator="greaterThan">
      <formula>$E$15</formula>
    </cfRule>
  </conditionalFormatting>
  <conditionalFormatting sqref="E28">
    <cfRule type="cellIs" dxfId="75" priority="26" operator="greaterThan">
      <formula>E23</formula>
    </cfRule>
  </conditionalFormatting>
  <conditionalFormatting sqref="F28">
    <cfRule type="cellIs" dxfId="74" priority="25" operator="greaterThan">
      <formula>F23</formula>
    </cfRule>
  </conditionalFormatting>
  <conditionalFormatting sqref="G28">
    <cfRule type="cellIs" dxfId="73" priority="24" operator="greaterThan">
      <formula>G23</formula>
    </cfRule>
  </conditionalFormatting>
  <conditionalFormatting sqref="H28">
    <cfRule type="cellIs" dxfId="72" priority="23" operator="greaterThan">
      <formula>H23</formula>
    </cfRule>
  </conditionalFormatting>
  <conditionalFormatting sqref="I28">
    <cfRule type="cellIs" dxfId="71" priority="22" operator="greaterThan">
      <formula>I23</formula>
    </cfRule>
  </conditionalFormatting>
  <conditionalFormatting sqref="J28">
    <cfRule type="cellIs" dxfId="70" priority="21" operator="greaterThan">
      <formula>J23</formula>
    </cfRule>
  </conditionalFormatting>
  <conditionalFormatting sqref="K28">
    <cfRule type="cellIs" dxfId="69" priority="20" operator="greaterThan">
      <formula>K23</formula>
    </cfRule>
  </conditionalFormatting>
  <conditionalFormatting sqref="L28">
    <cfRule type="cellIs" dxfId="68" priority="19" operator="greaterThan">
      <formula>L23</formula>
    </cfRule>
  </conditionalFormatting>
  <conditionalFormatting sqref="M28">
    <cfRule type="cellIs" dxfId="67" priority="18" operator="greaterThan">
      <formula>M23</formula>
    </cfRule>
  </conditionalFormatting>
  <conditionalFormatting sqref="N28">
    <cfRule type="cellIs" dxfId="66" priority="17" operator="greaterThan">
      <formula>N23</formula>
    </cfRule>
  </conditionalFormatting>
  <conditionalFormatting sqref="O28">
    <cfRule type="cellIs" dxfId="65" priority="16" operator="greaterThan">
      <formula>O23</formula>
    </cfRule>
  </conditionalFormatting>
  <conditionalFormatting sqref="P28">
    <cfRule type="cellIs" dxfId="64" priority="15" operator="greaterThan">
      <formula>P23</formula>
    </cfRule>
  </conditionalFormatting>
  <conditionalFormatting sqref="E29:P29">
    <cfRule type="cellIs" dxfId="63" priority="14" operator="greaterThan">
      <formula>$E$24</formula>
    </cfRule>
  </conditionalFormatting>
  <conditionalFormatting sqref="E31">
    <cfRule type="cellIs" dxfId="62" priority="12" operator="greaterThan">
      <formula>E23</formula>
    </cfRule>
  </conditionalFormatting>
  <conditionalFormatting sqref="F31">
    <cfRule type="cellIs" dxfId="61" priority="11" operator="greaterThan">
      <formula>F23</formula>
    </cfRule>
  </conditionalFormatting>
  <conditionalFormatting sqref="G31">
    <cfRule type="cellIs" dxfId="60" priority="10" operator="greaterThan">
      <formula>G23</formula>
    </cfRule>
  </conditionalFormatting>
  <conditionalFormatting sqref="H31">
    <cfRule type="cellIs" dxfId="59" priority="9" operator="greaterThan">
      <formula>H23</formula>
    </cfRule>
  </conditionalFormatting>
  <conditionalFormatting sqref="I31">
    <cfRule type="cellIs" dxfId="58" priority="8" operator="greaterThan">
      <formula>I23</formula>
    </cfRule>
  </conditionalFormatting>
  <conditionalFormatting sqref="J31">
    <cfRule type="cellIs" dxfId="57" priority="7" operator="greaterThan">
      <formula>J23</formula>
    </cfRule>
  </conditionalFormatting>
  <conditionalFormatting sqref="K31">
    <cfRule type="cellIs" dxfId="56" priority="6" operator="greaterThan">
      <formula>K23</formula>
    </cfRule>
  </conditionalFormatting>
  <conditionalFormatting sqref="L31">
    <cfRule type="cellIs" dxfId="55" priority="5" operator="greaterThan">
      <formula>L23</formula>
    </cfRule>
  </conditionalFormatting>
  <conditionalFormatting sqref="M31">
    <cfRule type="cellIs" dxfId="54" priority="4" operator="greaterThan">
      <formula>M23</formula>
    </cfRule>
  </conditionalFormatting>
  <conditionalFormatting sqref="N31">
    <cfRule type="cellIs" dxfId="53" priority="3" operator="greaterThan">
      <formula>N23</formula>
    </cfRule>
  </conditionalFormatting>
  <conditionalFormatting sqref="O31">
    <cfRule type="cellIs" dxfId="52" priority="2" operator="greaterThan">
      <formula>O23</formula>
    </cfRule>
  </conditionalFormatting>
  <conditionalFormatting sqref="P31">
    <cfRule type="cellIs" dxfId="51" priority="1" operator="greaterThan">
      <formula>P23</formula>
    </cfRule>
  </conditionalFormatting>
  <dataValidations count="2">
    <dataValidation allowBlank="1" showInputMessage="1" showErrorMessage="1" error="期待容量以下の整数値で入力してください" sqref="E32:P32" xr:uid="{03324D50-AB91-4DAD-9179-06F65A1A4D22}"/>
    <dataValidation type="whole" operator="lessThanOrEqual" allowBlank="1" showInputMessage="1" showErrorMessage="1" error="「送電可能電力」以下の整数値を入力してください" sqref="E26:P26" xr:uid="{3B660098-6A61-4721-8167-32E8AD41D4D3}">
      <formula1>$E$15</formula1>
    </dataValidation>
  </dataValidations>
  <pageMargins left="0.11811023622047245" right="0.11811023622047245" top="0.35433070866141736" bottom="0.35433070866141736" header="0.31496062992125984" footer="0.31496062992125984"/>
  <pageSetup paperSize="9" scale="56" orientation="landscape" r:id="rId1"/>
  <rowBreaks count="2" manualBreakCount="2">
    <brk id="9" max="16383" man="1"/>
    <brk id="25" max="16383" man="1"/>
  </rowBreaks>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6CF0-4687-4CC0-B375-474F7F246EED}">
  <sheetPr>
    <tabColor rgb="FFFFFF00"/>
    <pageSetUpPr fitToPage="1"/>
  </sheetPr>
  <dimension ref="A1:Q48"/>
  <sheetViews>
    <sheetView view="pageBreakPreview" zoomScale="60" zoomScaleNormal="60" workbookViewId="0">
      <selection activeCell="A2" sqref="A2:B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5" t="s">
        <v>133</v>
      </c>
      <c r="B1" s="95"/>
      <c r="C1" s="95"/>
      <c r="D1" s="95"/>
      <c r="E1" s="95"/>
      <c r="F1" s="38" t="s">
        <v>67</v>
      </c>
    </row>
    <row r="2" spans="1:17" ht="16.2" x14ac:dyDescent="0.3">
      <c r="A2" s="130" t="s">
        <v>0</v>
      </c>
      <c r="B2" s="131"/>
      <c r="C2" s="7"/>
      <c r="D2" s="7"/>
      <c r="E2" s="7"/>
      <c r="F2" s="7"/>
      <c r="G2" s="7"/>
      <c r="H2" s="7"/>
      <c r="I2" s="7"/>
      <c r="J2" s="7"/>
      <c r="K2" s="7"/>
      <c r="L2" s="7"/>
      <c r="M2" s="7"/>
      <c r="N2" s="7"/>
      <c r="O2" s="7"/>
      <c r="P2" s="7"/>
      <c r="Q2" s="7"/>
    </row>
    <row r="3" spans="1:17" ht="16.2" x14ac:dyDescent="0.3">
      <c r="A3" s="115" t="s">
        <v>166</v>
      </c>
      <c r="B3" s="116"/>
      <c r="C3" s="7"/>
      <c r="D3" s="7"/>
      <c r="E3" s="7"/>
      <c r="F3" s="7"/>
      <c r="G3" s="7"/>
      <c r="H3" s="7"/>
      <c r="I3" s="7"/>
      <c r="J3" s="7"/>
      <c r="K3" s="7"/>
      <c r="L3" s="7"/>
      <c r="M3" s="7"/>
      <c r="N3" s="7"/>
      <c r="O3" s="7"/>
      <c r="P3" s="7"/>
      <c r="Q3" s="7"/>
    </row>
    <row r="4" spans="1:17" ht="16.2" x14ac:dyDescent="0.3">
      <c r="A4" s="132" t="s">
        <v>163</v>
      </c>
      <c r="B4" s="132"/>
      <c r="C4" s="132"/>
      <c r="D4" s="132"/>
      <c r="E4" s="132"/>
      <c r="F4" s="132"/>
      <c r="G4" s="132"/>
      <c r="H4" s="132"/>
      <c r="I4" s="132"/>
      <c r="J4" s="132"/>
      <c r="K4" s="132"/>
      <c r="L4" s="132"/>
      <c r="M4" s="132"/>
      <c r="N4" s="132"/>
      <c r="O4" s="132"/>
      <c r="P4" s="132"/>
      <c r="Q4" s="132"/>
    </row>
    <row r="5" spans="1:17" ht="16.2" x14ac:dyDescent="0.3">
      <c r="A5" s="7"/>
      <c r="B5" s="7"/>
      <c r="C5" s="7"/>
      <c r="D5" s="7"/>
      <c r="E5" s="7"/>
      <c r="F5" s="7"/>
      <c r="G5" s="7"/>
      <c r="H5" s="7"/>
      <c r="I5" s="7"/>
      <c r="J5" s="7"/>
      <c r="K5" s="7"/>
      <c r="L5" s="7"/>
      <c r="M5" s="7"/>
      <c r="N5" s="7"/>
      <c r="O5" s="7"/>
      <c r="P5" s="7"/>
      <c r="Q5" s="7"/>
    </row>
    <row r="6" spans="1:17" ht="16.2" x14ac:dyDescent="0.3">
      <c r="A6" s="132" t="s">
        <v>52</v>
      </c>
      <c r="B6" s="132"/>
      <c r="C6" s="132"/>
      <c r="D6" s="132"/>
      <c r="E6" s="132"/>
      <c r="F6" s="132"/>
      <c r="G6" s="132"/>
      <c r="H6" s="132"/>
      <c r="I6" s="132"/>
      <c r="J6" s="132"/>
      <c r="K6" s="132"/>
      <c r="L6" s="132"/>
      <c r="M6" s="132"/>
      <c r="N6" s="132"/>
      <c r="O6" s="132"/>
      <c r="P6" s="132"/>
      <c r="Q6" s="132"/>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68" t="str">
        <f>【リリースAX】合計!M11</f>
        <v>&lt;会社名&gt;</v>
      </c>
      <c r="N8" s="168"/>
      <c r="O8" s="168"/>
      <c r="P8" s="168"/>
      <c r="Q8" s="168"/>
    </row>
    <row r="9" spans="1:17" ht="24" customHeight="1" thickBot="1" x14ac:dyDescent="0.35">
      <c r="A9" s="134" t="s">
        <v>1</v>
      </c>
      <c r="B9" s="134"/>
      <c r="C9" s="134"/>
      <c r="D9" s="134"/>
      <c r="E9" s="135" t="s">
        <v>24</v>
      </c>
      <c r="F9" s="136"/>
      <c r="G9" s="136"/>
      <c r="H9" s="136"/>
      <c r="I9" s="136"/>
      <c r="J9" s="136"/>
      <c r="K9" s="136"/>
      <c r="L9" s="136"/>
      <c r="M9" s="136"/>
      <c r="N9" s="136"/>
      <c r="O9" s="136"/>
      <c r="P9" s="137"/>
      <c r="Q9" s="83" t="s">
        <v>2</v>
      </c>
    </row>
    <row r="10" spans="1:17" ht="24" customHeight="1" x14ac:dyDescent="0.3">
      <c r="A10" s="134" t="s">
        <v>3</v>
      </c>
      <c r="B10" s="134"/>
      <c r="C10" s="134"/>
      <c r="D10" s="138"/>
      <c r="E10" s="169"/>
      <c r="F10" s="170"/>
      <c r="G10" s="170"/>
      <c r="H10" s="170"/>
      <c r="I10" s="170"/>
      <c r="J10" s="170"/>
      <c r="K10" s="170"/>
      <c r="L10" s="170"/>
      <c r="M10" s="170"/>
      <c r="N10" s="170"/>
      <c r="O10" s="170"/>
      <c r="P10" s="171"/>
      <c r="Q10" s="86"/>
    </row>
    <row r="11" spans="1:17" ht="30" customHeight="1" x14ac:dyDescent="0.3">
      <c r="A11" s="142" t="s">
        <v>4</v>
      </c>
      <c r="B11" s="142"/>
      <c r="C11" s="142"/>
      <c r="D11" s="143"/>
      <c r="E11" s="172"/>
      <c r="F11" s="173"/>
      <c r="G11" s="173"/>
      <c r="H11" s="173"/>
      <c r="I11" s="173"/>
      <c r="J11" s="173"/>
      <c r="K11" s="173"/>
      <c r="L11" s="173"/>
      <c r="M11" s="173"/>
      <c r="N11" s="173"/>
      <c r="O11" s="173"/>
      <c r="P11" s="174"/>
      <c r="Q11" s="86"/>
    </row>
    <row r="12" spans="1:17" ht="24" customHeight="1" x14ac:dyDescent="0.3">
      <c r="A12" s="134" t="s">
        <v>5</v>
      </c>
      <c r="B12" s="134"/>
      <c r="C12" s="134"/>
      <c r="D12" s="138"/>
      <c r="E12" s="172"/>
      <c r="F12" s="173"/>
      <c r="G12" s="173"/>
      <c r="H12" s="173"/>
      <c r="I12" s="173"/>
      <c r="J12" s="173"/>
      <c r="K12" s="173"/>
      <c r="L12" s="173"/>
      <c r="M12" s="173"/>
      <c r="N12" s="173"/>
      <c r="O12" s="173"/>
      <c r="P12" s="174"/>
      <c r="Q12" s="86"/>
    </row>
    <row r="13" spans="1:17" ht="24" customHeight="1" x14ac:dyDescent="0.3">
      <c r="A13" s="134" t="s">
        <v>6</v>
      </c>
      <c r="B13" s="134"/>
      <c r="C13" s="134"/>
      <c r="D13" s="138"/>
      <c r="E13" s="172"/>
      <c r="F13" s="173"/>
      <c r="G13" s="173"/>
      <c r="H13" s="173"/>
      <c r="I13" s="173"/>
      <c r="J13" s="173"/>
      <c r="K13" s="173"/>
      <c r="L13" s="173"/>
      <c r="M13" s="173"/>
      <c r="N13" s="173"/>
      <c r="O13" s="173"/>
      <c r="P13" s="174"/>
      <c r="Q13" s="86"/>
    </row>
    <row r="14" spans="1:17" ht="24" customHeight="1" x14ac:dyDescent="0.3">
      <c r="A14" s="134" t="s">
        <v>7</v>
      </c>
      <c r="B14" s="134"/>
      <c r="C14" s="134"/>
      <c r="D14" s="138"/>
      <c r="E14" s="175"/>
      <c r="F14" s="176"/>
      <c r="G14" s="176"/>
      <c r="H14" s="176"/>
      <c r="I14" s="176"/>
      <c r="J14" s="176"/>
      <c r="K14" s="176"/>
      <c r="L14" s="176"/>
      <c r="M14" s="176"/>
      <c r="N14" s="176"/>
      <c r="O14" s="176"/>
      <c r="P14" s="177"/>
      <c r="Q14" s="87" t="s">
        <v>23</v>
      </c>
    </row>
    <row r="15" spans="1:17" ht="24" customHeight="1" x14ac:dyDescent="0.3">
      <c r="A15" s="135" t="s">
        <v>41</v>
      </c>
      <c r="B15" s="136"/>
      <c r="C15" s="136"/>
      <c r="D15" s="136"/>
      <c r="E15" s="175"/>
      <c r="F15" s="176"/>
      <c r="G15" s="176"/>
      <c r="H15" s="176"/>
      <c r="I15" s="176"/>
      <c r="J15" s="176"/>
      <c r="K15" s="176"/>
      <c r="L15" s="176"/>
      <c r="M15" s="176"/>
      <c r="N15" s="176"/>
      <c r="O15" s="176"/>
      <c r="P15" s="177"/>
      <c r="Q15" s="88" t="s">
        <v>23</v>
      </c>
    </row>
    <row r="16" spans="1:17" ht="36.6" customHeight="1" thickBot="1" x14ac:dyDescent="0.35">
      <c r="A16" s="142" t="s">
        <v>127</v>
      </c>
      <c r="B16" s="134"/>
      <c r="C16" s="134"/>
      <c r="D16" s="138"/>
      <c r="E16" s="178"/>
      <c r="F16" s="179"/>
      <c r="G16" s="179"/>
      <c r="H16" s="179"/>
      <c r="I16" s="179"/>
      <c r="J16" s="179"/>
      <c r="K16" s="179"/>
      <c r="L16" s="179"/>
      <c r="M16" s="179"/>
      <c r="N16" s="179"/>
      <c r="O16" s="179"/>
      <c r="P16" s="180"/>
      <c r="Q16" s="88" t="s">
        <v>129</v>
      </c>
    </row>
    <row r="17" spans="1:17" ht="24" customHeight="1" x14ac:dyDescent="0.3">
      <c r="A17" s="198" t="s">
        <v>128</v>
      </c>
      <c r="B17" s="199"/>
      <c r="C17" s="199"/>
      <c r="D17" s="199"/>
      <c r="E17" s="105" t="s">
        <v>11</v>
      </c>
      <c r="F17" s="105" t="s">
        <v>12</v>
      </c>
      <c r="G17" s="105" t="s">
        <v>13</v>
      </c>
      <c r="H17" s="105" t="s">
        <v>14</v>
      </c>
      <c r="I17" s="105" t="s">
        <v>15</v>
      </c>
      <c r="J17" s="105" t="s">
        <v>16</v>
      </c>
      <c r="K17" s="105" t="s">
        <v>17</v>
      </c>
      <c r="L17" s="105" t="s">
        <v>18</v>
      </c>
      <c r="M17" s="105" t="s">
        <v>19</v>
      </c>
      <c r="N17" s="105" t="s">
        <v>20</v>
      </c>
      <c r="O17" s="105" t="s">
        <v>21</v>
      </c>
      <c r="P17" s="105" t="s">
        <v>22</v>
      </c>
      <c r="Q17" s="108"/>
    </row>
    <row r="18" spans="1:17" ht="24" customHeight="1" thickBot="1" x14ac:dyDescent="0.35">
      <c r="A18" s="199"/>
      <c r="B18" s="199"/>
      <c r="C18" s="199"/>
      <c r="D18" s="199"/>
      <c r="E18" s="110" t="e">
        <f>'入力(水力)'!E18</f>
        <v>#N/A</v>
      </c>
      <c r="F18" s="110" t="e">
        <f>'入力(水力)'!F18</f>
        <v>#N/A</v>
      </c>
      <c r="G18" s="110" t="e">
        <f>'入力(水力)'!G18</f>
        <v>#N/A</v>
      </c>
      <c r="H18" s="110" t="e">
        <f>'入力(水力)'!H18</f>
        <v>#N/A</v>
      </c>
      <c r="I18" s="110" t="e">
        <f>'入力(水力)'!I18</f>
        <v>#N/A</v>
      </c>
      <c r="J18" s="110" t="e">
        <f>'入力(水力)'!J18</f>
        <v>#N/A</v>
      </c>
      <c r="K18" s="110" t="e">
        <f>'入力(水力)'!K18</f>
        <v>#N/A</v>
      </c>
      <c r="L18" s="110" t="e">
        <f>'入力(水力)'!L18</f>
        <v>#N/A</v>
      </c>
      <c r="M18" s="110" t="e">
        <f>'入力(水力)'!M18</f>
        <v>#N/A</v>
      </c>
      <c r="N18" s="110" t="e">
        <f>'入力(水力)'!N18</f>
        <v>#N/A</v>
      </c>
      <c r="O18" s="110" t="e">
        <f>'入力(水力)'!O18</f>
        <v>#N/A</v>
      </c>
      <c r="P18" s="110" t="e">
        <f>'入力(水力)'!P18</f>
        <v>#N/A</v>
      </c>
      <c r="Q18" s="108" t="s">
        <v>129</v>
      </c>
    </row>
    <row r="19" spans="1:17" ht="24" customHeight="1" x14ac:dyDescent="0.3">
      <c r="A19" s="142" t="s">
        <v>132</v>
      </c>
      <c r="B19" s="134"/>
      <c r="C19" s="134"/>
      <c r="D19" s="138"/>
      <c r="E19" s="92" t="s">
        <v>11</v>
      </c>
      <c r="F19" s="93" t="s">
        <v>12</v>
      </c>
      <c r="G19" s="93" t="s">
        <v>13</v>
      </c>
      <c r="H19" s="93" t="s">
        <v>14</v>
      </c>
      <c r="I19" s="93" t="s">
        <v>15</v>
      </c>
      <c r="J19" s="93" t="s">
        <v>16</v>
      </c>
      <c r="K19" s="93" t="s">
        <v>17</v>
      </c>
      <c r="L19" s="93" t="s">
        <v>18</v>
      </c>
      <c r="M19" s="93" t="s">
        <v>19</v>
      </c>
      <c r="N19" s="93" t="s">
        <v>20</v>
      </c>
      <c r="O19" s="93" t="s">
        <v>21</v>
      </c>
      <c r="P19" s="94" t="s">
        <v>22</v>
      </c>
      <c r="Q19" s="88"/>
    </row>
    <row r="20" spans="1:17" ht="24" customHeight="1" x14ac:dyDescent="0.3">
      <c r="A20" s="134"/>
      <c r="B20" s="134"/>
      <c r="C20" s="134"/>
      <c r="D20" s="138"/>
      <c r="E20" s="125"/>
      <c r="F20" s="111"/>
      <c r="G20" s="111"/>
      <c r="H20" s="111"/>
      <c r="I20" s="111"/>
      <c r="J20" s="111"/>
      <c r="K20" s="111"/>
      <c r="L20" s="111"/>
      <c r="M20" s="111"/>
      <c r="N20" s="111"/>
      <c r="O20" s="111"/>
      <c r="P20" s="126"/>
      <c r="Q20" s="88" t="s">
        <v>23</v>
      </c>
    </row>
    <row r="21" spans="1:17" ht="36" customHeight="1" x14ac:dyDescent="0.3">
      <c r="A21" s="142" t="s">
        <v>135</v>
      </c>
      <c r="B21" s="134"/>
      <c r="C21" s="134"/>
      <c r="D21" s="138"/>
      <c r="E21" s="175"/>
      <c r="F21" s="176"/>
      <c r="G21" s="176"/>
      <c r="H21" s="176"/>
      <c r="I21" s="176"/>
      <c r="J21" s="176"/>
      <c r="K21" s="176"/>
      <c r="L21" s="176"/>
      <c r="M21" s="176"/>
      <c r="N21" s="176"/>
      <c r="O21" s="176"/>
      <c r="P21" s="177"/>
      <c r="Q21" s="88"/>
    </row>
    <row r="22" spans="1:17" ht="24" customHeight="1" x14ac:dyDescent="0.3">
      <c r="A22" s="142" t="s">
        <v>130</v>
      </c>
      <c r="B22" s="134"/>
      <c r="C22" s="134"/>
      <c r="D22" s="138"/>
      <c r="E22" s="90" t="s">
        <v>11</v>
      </c>
      <c r="F22" s="83" t="s">
        <v>12</v>
      </c>
      <c r="G22" s="83" t="s">
        <v>13</v>
      </c>
      <c r="H22" s="83" t="s">
        <v>14</v>
      </c>
      <c r="I22" s="83" t="s">
        <v>15</v>
      </c>
      <c r="J22" s="83" t="s">
        <v>16</v>
      </c>
      <c r="K22" s="83" t="s">
        <v>17</v>
      </c>
      <c r="L22" s="83" t="s">
        <v>18</v>
      </c>
      <c r="M22" s="83" t="s">
        <v>19</v>
      </c>
      <c r="N22" s="83" t="s">
        <v>20</v>
      </c>
      <c r="O22" s="83" t="s">
        <v>21</v>
      </c>
      <c r="P22" s="91" t="s">
        <v>22</v>
      </c>
      <c r="Q22" s="88"/>
    </row>
    <row r="23" spans="1:17" ht="24" customHeight="1" x14ac:dyDescent="0.3">
      <c r="A23" s="134"/>
      <c r="B23" s="134"/>
      <c r="C23" s="134"/>
      <c r="D23" s="138"/>
      <c r="E23" s="125"/>
      <c r="F23" s="111"/>
      <c r="G23" s="111"/>
      <c r="H23" s="111"/>
      <c r="I23" s="111"/>
      <c r="J23" s="111"/>
      <c r="K23" s="111"/>
      <c r="L23" s="111"/>
      <c r="M23" s="111"/>
      <c r="N23" s="111"/>
      <c r="O23" s="111"/>
      <c r="P23" s="126"/>
      <c r="Q23" s="88" t="s">
        <v>23</v>
      </c>
    </row>
    <row r="24" spans="1:17" ht="36.6" customHeight="1" thickBot="1" x14ac:dyDescent="0.35">
      <c r="A24" s="142" t="s">
        <v>131</v>
      </c>
      <c r="B24" s="134"/>
      <c r="C24" s="134"/>
      <c r="D24" s="138"/>
      <c r="E24" s="163"/>
      <c r="F24" s="190"/>
      <c r="G24" s="190"/>
      <c r="H24" s="190"/>
      <c r="I24" s="190"/>
      <c r="J24" s="190"/>
      <c r="K24" s="190"/>
      <c r="L24" s="190"/>
      <c r="M24" s="190"/>
      <c r="N24" s="190"/>
      <c r="O24" s="190"/>
      <c r="P24" s="191"/>
      <c r="Q24" s="88" t="s">
        <v>23</v>
      </c>
    </row>
    <row r="25" spans="1:17" ht="24" customHeight="1" x14ac:dyDescent="0.3">
      <c r="A25" s="142" t="s">
        <v>150</v>
      </c>
      <c r="B25" s="134"/>
      <c r="C25" s="134"/>
      <c r="D25" s="134"/>
      <c r="E25" s="93" t="s">
        <v>11</v>
      </c>
      <c r="F25" s="93" t="s">
        <v>12</v>
      </c>
      <c r="G25" s="93" t="s">
        <v>13</v>
      </c>
      <c r="H25" s="93" t="s">
        <v>14</v>
      </c>
      <c r="I25" s="93" t="s">
        <v>15</v>
      </c>
      <c r="J25" s="93" t="s">
        <v>16</v>
      </c>
      <c r="K25" s="93" t="s">
        <v>17</v>
      </c>
      <c r="L25" s="93" t="s">
        <v>18</v>
      </c>
      <c r="M25" s="93" t="s">
        <v>19</v>
      </c>
      <c r="N25" s="93" t="s">
        <v>20</v>
      </c>
      <c r="O25" s="93" t="s">
        <v>21</v>
      </c>
      <c r="P25" s="93" t="s">
        <v>22</v>
      </c>
      <c r="Q25" s="77"/>
    </row>
    <row r="26" spans="1:17" ht="24" customHeight="1" x14ac:dyDescent="0.3">
      <c r="A26" s="134"/>
      <c r="B26" s="134"/>
      <c r="C26" s="134"/>
      <c r="D26" s="134"/>
      <c r="E26" s="111"/>
      <c r="F26" s="111"/>
      <c r="G26" s="111"/>
      <c r="H26" s="111"/>
      <c r="I26" s="111"/>
      <c r="J26" s="111"/>
      <c r="K26" s="111"/>
      <c r="L26" s="111"/>
      <c r="M26" s="111"/>
      <c r="N26" s="111"/>
      <c r="O26" s="111"/>
      <c r="P26" s="111"/>
      <c r="Q26" s="24" t="s">
        <v>125</v>
      </c>
    </row>
    <row r="27" spans="1:17" ht="24" customHeight="1" x14ac:dyDescent="0.3">
      <c r="A27" s="198" t="s">
        <v>136</v>
      </c>
      <c r="B27" s="199"/>
      <c r="C27" s="199"/>
      <c r="D27" s="199"/>
      <c r="E27" s="105" t="s">
        <v>11</v>
      </c>
      <c r="F27" s="105" t="s">
        <v>12</v>
      </c>
      <c r="G27" s="105" t="s">
        <v>13</v>
      </c>
      <c r="H27" s="105" t="s">
        <v>14</v>
      </c>
      <c r="I27" s="105" t="s">
        <v>15</v>
      </c>
      <c r="J27" s="105" t="s">
        <v>16</v>
      </c>
      <c r="K27" s="105" t="s">
        <v>17</v>
      </c>
      <c r="L27" s="105" t="s">
        <v>18</v>
      </c>
      <c r="M27" s="105" t="s">
        <v>19</v>
      </c>
      <c r="N27" s="105" t="s">
        <v>20</v>
      </c>
      <c r="O27" s="105" t="s">
        <v>21</v>
      </c>
      <c r="P27" s="105" t="s">
        <v>22</v>
      </c>
      <c r="Q27" s="108"/>
    </row>
    <row r="28" spans="1:17" ht="24" customHeight="1" x14ac:dyDescent="0.3">
      <c r="A28" s="199"/>
      <c r="B28" s="199"/>
      <c r="C28" s="199"/>
      <c r="D28" s="199"/>
      <c r="E28" s="112">
        <f>'入力(水力)'!E25</f>
        <v>0</v>
      </c>
      <c r="F28" s="112">
        <f>'入力(水力)'!F25</f>
        <v>0</v>
      </c>
      <c r="G28" s="112">
        <f>'入力(水力)'!G25</f>
        <v>0</v>
      </c>
      <c r="H28" s="112">
        <f>'入力(水力)'!H25</f>
        <v>0</v>
      </c>
      <c r="I28" s="112">
        <f>'入力(水力)'!I25</f>
        <v>0</v>
      </c>
      <c r="J28" s="112">
        <f>'入力(水力)'!J25</f>
        <v>0</v>
      </c>
      <c r="K28" s="112">
        <f>'入力(水力)'!K25</f>
        <v>0</v>
      </c>
      <c r="L28" s="112">
        <f>'入力(水力)'!L25</f>
        <v>0</v>
      </c>
      <c r="M28" s="112">
        <f>'入力(水力)'!M25</f>
        <v>0</v>
      </c>
      <c r="N28" s="112">
        <f>'入力(水力)'!N25</f>
        <v>0</v>
      </c>
      <c r="O28" s="112">
        <f>'入力(水力)'!O25</f>
        <v>0</v>
      </c>
      <c r="P28" s="112">
        <f>'入力(水力)'!P25</f>
        <v>0</v>
      </c>
      <c r="Q28" s="108" t="s">
        <v>23</v>
      </c>
    </row>
    <row r="29" spans="1:17" ht="47.4" customHeight="1" x14ac:dyDescent="0.3">
      <c r="A29" s="200" t="s">
        <v>137</v>
      </c>
      <c r="B29" s="201"/>
      <c r="C29" s="201"/>
      <c r="D29" s="202"/>
      <c r="E29" s="187">
        <f>'入力(水力)'!E26:P26</f>
        <v>0</v>
      </c>
      <c r="F29" s="188"/>
      <c r="G29" s="188"/>
      <c r="H29" s="188"/>
      <c r="I29" s="188"/>
      <c r="J29" s="188"/>
      <c r="K29" s="188"/>
      <c r="L29" s="188"/>
      <c r="M29" s="188"/>
      <c r="N29" s="188"/>
      <c r="O29" s="188"/>
      <c r="P29" s="189"/>
      <c r="Q29" s="108" t="s">
        <v>23</v>
      </c>
    </row>
    <row r="30" spans="1:17" ht="24" customHeight="1" x14ac:dyDescent="0.3">
      <c r="A30" s="192" t="s">
        <v>139</v>
      </c>
      <c r="B30" s="193"/>
      <c r="C30" s="193"/>
      <c r="D30" s="194"/>
      <c r="E30" s="106" t="s">
        <v>11</v>
      </c>
      <c r="F30" s="106" t="s">
        <v>12</v>
      </c>
      <c r="G30" s="106" t="s">
        <v>13</v>
      </c>
      <c r="H30" s="106" t="s">
        <v>14</v>
      </c>
      <c r="I30" s="106" t="s">
        <v>15</v>
      </c>
      <c r="J30" s="106" t="s">
        <v>16</v>
      </c>
      <c r="K30" s="106" t="s">
        <v>17</v>
      </c>
      <c r="L30" s="106" t="s">
        <v>18</v>
      </c>
      <c r="M30" s="106" t="s">
        <v>19</v>
      </c>
      <c r="N30" s="106" t="s">
        <v>20</v>
      </c>
      <c r="O30" s="106" t="s">
        <v>21</v>
      </c>
      <c r="P30" s="106" t="s">
        <v>22</v>
      </c>
      <c r="Q30" s="108"/>
    </row>
    <row r="31" spans="1:17" ht="24" customHeight="1" x14ac:dyDescent="0.3">
      <c r="A31" s="195"/>
      <c r="B31" s="196"/>
      <c r="C31" s="196"/>
      <c r="D31" s="197"/>
      <c r="E31" s="113">
        <f>E23-E28</f>
        <v>0</v>
      </c>
      <c r="F31" s="113">
        <f t="shared" ref="F31:P31" si="0">F23-F28</f>
        <v>0</v>
      </c>
      <c r="G31" s="113">
        <f t="shared" si="0"/>
        <v>0</v>
      </c>
      <c r="H31" s="113">
        <f t="shared" si="0"/>
        <v>0</v>
      </c>
      <c r="I31" s="113">
        <f t="shared" si="0"/>
        <v>0</v>
      </c>
      <c r="J31" s="113">
        <f t="shared" si="0"/>
        <v>0</v>
      </c>
      <c r="K31" s="113">
        <f t="shared" si="0"/>
        <v>0</v>
      </c>
      <c r="L31" s="113">
        <f t="shared" si="0"/>
        <v>0</v>
      </c>
      <c r="M31" s="113">
        <f t="shared" si="0"/>
        <v>0</v>
      </c>
      <c r="N31" s="113">
        <f t="shared" si="0"/>
        <v>0</v>
      </c>
      <c r="O31" s="113">
        <f t="shared" si="0"/>
        <v>0</v>
      </c>
      <c r="P31" s="113">
        <f t="shared" si="0"/>
        <v>0</v>
      </c>
      <c r="Q31" s="108" t="s">
        <v>23</v>
      </c>
    </row>
    <row r="32" spans="1:17" ht="48" customHeight="1" x14ac:dyDescent="0.3">
      <c r="A32" s="198" t="s">
        <v>140</v>
      </c>
      <c r="B32" s="199"/>
      <c r="C32" s="199"/>
      <c r="D32" s="199"/>
      <c r="E32" s="181">
        <f>E24-E29</f>
        <v>0</v>
      </c>
      <c r="F32" s="182"/>
      <c r="G32" s="182"/>
      <c r="H32" s="182"/>
      <c r="I32" s="182"/>
      <c r="J32" s="182"/>
      <c r="K32" s="182"/>
      <c r="L32" s="182"/>
      <c r="M32" s="182"/>
      <c r="N32" s="182"/>
      <c r="O32" s="182"/>
      <c r="P32" s="183"/>
      <c r="Q32" s="109" t="s">
        <v>23</v>
      </c>
    </row>
    <row r="33" spans="1:2" x14ac:dyDescent="0.3">
      <c r="A33" s="1" t="s">
        <v>25</v>
      </c>
    </row>
    <row r="34" spans="1:2" x14ac:dyDescent="0.3">
      <c r="A34" s="1" t="s">
        <v>164</v>
      </c>
    </row>
    <row r="35" spans="1:2" x14ac:dyDescent="0.3">
      <c r="B35" s="34" t="s">
        <v>71</v>
      </c>
    </row>
    <row r="36" spans="1:2" x14ac:dyDescent="0.3">
      <c r="B36" s="34" t="s">
        <v>60</v>
      </c>
    </row>
    <row r="37" spans="1:2" x14ac:dyDescent="0.3">
      <c r="B37" s="34" t="s">
        <v>61</v>
      </c>
    </row>
    <row r="38" spans="1:2" x14ac:dyDescent="0.3">
      <c r="B38" s="34" t="s">
        <v>149</v>
      </c>
    </row>
    <row r="39" spans="1:2" x14ac:dyDescent="0.3">
      <c r="B39" s="34" t="s">
        <v>62</v>
      </c>
    </row>
    <row r="40" spans="1:2" x14ac:dyDescent="0.3">
      <c r="B40" s="34" t="s">
        <v>146</v>
      </c>
    </row>
    <row r="41" spans="1:2" x14ac:dyDescent="0.3">
      <c r="B41" s="34" t="s">
        <v>147</v>
      </c>
    </row>
    <row r="42" spans="1:2" x14ac:dyDescent="0.3">
      <c r="B42" s="1" t="s">
        <v>97</v>
      </c>
    </row>
    <row r="43" spans="1:2" x14ac:dyDescent="0.3">
      <c r="B43" s="34" t="s">
        <v>74</v>
      </c>
    </row>
    <row r="44" spans="1:2" x14ac:dyDescent="0.3">
      <c r="B44" s="1" t="s">
        <v>145</v>
      </c>
    </row>
    <row r="45" spans="1:2" x14ac:dyDescent="0.3">
      <c r="B45" s="1" t="s">
        <v>141</v>
      </c>
    </row>
    <row r="46" spans="1:2" x14ac:dyDescent="0.3">
      <c r="B46" s="1" t="s">
        <v>160</v>
      </c>
    </row>
    <row r="47" spans="1:2" x14ac:dyDescent="0.3">
      <c r="B47" s="1" t="s">
        <v>161</v>
      </c>
    </row>
    <row r="48" spans="1:2" x14ac:dyDescent="0.3">
      <c r="B48" s="1" t="s">
        <v>162</v>
      </c>
    </row>
  </sheetData>
  <sheetProtection algorithmName="SHA-512" hashValue="r5RjxgVq1pveBg7yQ3HxzSgWLejdkXuFi8SpZOWstfOPAzaEOpTdlXIt6HD9GhefY0qf4vF8sqXRHC72OTkU0w==" saltValue="3TuyUT9hqQmGOu34ua+m8A=="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50" priority="13" operator="lessThan">
      <formula>1000</formula>
    </cfRule>
    <cfRule type="cellIs" dxfId="49" priority="41" operator="greaterThan">
      <formula>$E$24</formula>
    </cfRule>
  </conditionalFormatting>
  <conditionalFormatting sqref="E26">
    <cfRule type="cellIs" dxfId="48" priority="38" operator="greaterThan">
      <formula>$E$15</formula>
    </cfRule>
  </conditionalFormatting>
  <conditionalFormatting sqref="F26">
    <cfRule type="cellIs" dxfId="47" priority="37" operator="greaterThan">
      <formula>$E$15</formula>
    </cfRule>
  </conditionalFormatting>
  <conditionalFormatting sqref="G26">
    <cfRule type="cellIs" dxfId="46" priority="36" operator="greaterThan">
      <formula>$E$15</formula>
    </cfRule>
  </conditionalFormatting>
  <conditionalFormatting sqref="H26">
    <cfRule type="cellIs" dxfId="45" priority="35" operator="greaterThan">
      <formula>$E$15</formula>
    </cfRule>
  </conditionalFormatting>
  <conditionalFormatting sqref="I26">
    <cfRule type="cellIs" dxfId="44" priority="34" operator="greaterThan">
      <formula>$E$15</formula>
    </cfRule>
  </conditionalFormatting>
  <conditionalFormatting sqref="J26">
    <cfRule type="cellIs" dxfId="43" priority="33" operator="greaterThan">
      <formula>$E$15</formula>
    </cfRule>
  </conditionalFormatting>
  <conditionalFormatting sqref="K26">
    <cfRule type="cellIs" dxfId="42" priority="32" operator="greaterThan">
      <formula>$E$15</formula>
    </cfRule>
  </conditionalFormatting>
  <conditionalFormatting sqref="L26">
    <cfRule type="cellIs" dxfId="41" priority="31" operator="greaterThan">
      <formula>$E$15</formula>
    </cfRule>
  </conditionalFormatting>
  <conditionalFormatting sqref="M26">
    <cfRule type="cellIs" dxfId="40" priority="30" operator="greaterThan">
      <formula>$E$15</formula>
    </cfRule>
  </conditionalFormatting>
  <conditionalFormatting sqref="N26">
    <cfRule type="cellIs" dxfId="39" priority="29" operator="greaterThan">
      <formula>$E$15</formula>
    </cfRule>
  </conditionalFormatting>
  <conditionalFormatting sqref="O26">
    <cfRule type="cellIs" dxfId="38" priority="28" operator="greaterThan">
      <formula>$E$15</formula>
    </cfRule>
  </conditionalFormatting>
  <conditionalFormatting sqref="P26">
    <cfRule type="cellIs" dxfId="37" priority="27" operator="greaterThan">
      <formula>$E$15</formula>
    </cfRule>
  </conditionalFormatting>
  <conditionalFormatting sqref="E28">
    <cfRule type="cellIs" dxfId="36" priority="26" operator="greaterThan">
      <formula>E23</formula>
    </cfRule>
  </conditionalFormatting>
  <conditionalFormatting sqref="F28">
    <cfRule type="cellIs" dxfId="35" priority="25" operator="greaterThan">
      <formula>F23</formula>
    </cfRule>
  </conditionalFormatting>
  <conditionalFormatting sqref="G28">
    <cfRule type="cellIs" dxfId="34" priority="24" operator="greaterThan">
      <formula>G23</formula>
    </cfRule>
  </conditionalFormatting>
  <conditionalFormatting sqref="H28">
    <cfRule type="cellIs" dxfId="33" priority="23" operator="greaterThan">
      <formula>H23</formula>
    </cfRule>
  </conditionalFormatting>
  <conditionalFormatting sqref="I28">
    <cfRule type="cellIs" dxfId="32" priority="22" operator="greaterThan">
      <formula>I23</formula>
    </cfRule>
  </conditionalFormatting>
  <conditionalFormatting sqref="J28">
    <cfRule type="cellIs" dxfId="31" priority="21" operator="greaterThan">
      <formula>J23</formula>
    </cfRule>
  </conditionalFormatting>
  <conditionalFormatting sqref="K28">
    <cfRule type="cellIs" dxfId="30" priority="20" operator="greaterThan">
      <formula>K23</formula>
    </cfRule>
  </conditionalFormatting>
  <conditionalFormatting sqref="L28">
    <cfRule type="cellIs" dxfId="29" priority="19" operator="greaterThan">
      <formula>L23</formula>
    </cfRule>
  </conditionalFormatting>
  <conditionalFormatting sqref="M28">
    <cfRule type="cellIs" dxfId="28" priority="18" operator="greaterThan">
      <formula>M23</formula>
    </cfRule>
  </conditionalFormatting>
  <conditionalFormatting sqref="N28">
    <cfRule type="cellIs" dxfId="27" priority="17" operator="greaterThan">
      <formula>N23</formula>
    </cfRule>
  </conditionalFormatting>
  <conditionalFormatting sqref="O28">
    <cfRule type="cellIs" dxfId="26" priority="16" operator="greaterThan">
      <formula>O23</formula>
    </cfRule>
  </conditionalFormatting>
  <conditionalFormatting sqref="P28">
    <cfRule type="cellIs" dxfId="25" priority="15" operator="greaterThan">
      <formula>P23</formula>
    </cfRule>
  </conditionalFormatting>
  <conditionalFormatting sqref="E29:P29">
    <cfRule type="cellIs" dxfId="24" priority="14" operator="greaterThan">
      <formula>$E$24</formula>
    </cfRule>
  </conditionalFormatting>
  <conditionalFormatting sqref="E31">
    <cfRule type="cellIs" dxfId="23" priority="12" operator="greaterThan">
      <formula>E23</formula>
    </cfRule>
  </conditionalFormatting>
  <conditionalFormatting sqref="F31">
    <cfRule type="cellIs" dxfId="22" priority="11" operator="greaterThan">
      <formula>F23</formula>
    </cfRule>
  </conditionalFormatting>
  <conditionalFormatting sqref="G31">
    <cfRule type="cellIs" dxfId="21" priority="10" operator="greaterThan">
      <formula>G23</formula>
    </cfRule>
  </conditionalFormatting>
  <conditionalFormatting sqref="H31">
    <cfRule type="cellIs" dxfId="20" priority="9" operator="greaterThan">
      <formula>H23</formula>
    </cfRule>
  </conditionalFormatting>
  <conditionalFormatting sqref="I31">
    <cfRule type="cellIs" dxfId="19" priority="8" operator="greaterThan">
      <formula>I23</formula>
    </cfRule>
  </conditionalFormatting>
  <conditionalFormatting sqref="J31">
    <cfRule type="cellIs" dxfId="18" priority="7" operator="greaterThan">
      <formula>J23</formula>
    </cfRule>
  </conditionalFormatting>
  <conditionalFormatting sqref="K31">
    <cfRule type="cellIs" dxfId="17" priority="6" operator="greaterThan">
      <formula>K23</formula>
    </cfRule>
  </conditionalFormatting>
  <conditionalFormatting sqref="L31">
    <cfRule type="cellIs" dxfId="16" priority="5" operator="greaterThan">
      <formula>L23</formula>
    </cfRule>
  </conditionalFormatting>
  <conditionalFormatting sqref="M31">
    <cfRule type="cellIs" dxfId="15" priority="4" operator="greaterThan">
      <formula>M23</formula>
    </cfRule>
  </conditionalFormatting>
  <conditionalFormatting sqref="N31">
    <cfRule type="cellIs" dxfId="14" priority="3" operator="greaterThan">
      <formula>N23</formula>
    </cfRule>
  </conditionalFormatting>
  <conditionalFormatting sqref="O31">
    <cfRule type="cellIs" dxfId="13" priority="2" operator="greaterThan">
      <formula>O23</formula>
    </cfRule>
  </conditionalFormatting>
  <conditionalFormatting sqref="P31">
    <cfRule type="cellIs" dxfId="12" priority="1" operator="greaterThan">
      <formula>P23</formula>
    </cfRule>
  </conditionalFormatting>
  <dataValidations count="2">
    <dataValidation allowBlank="1" showInputMessage="1" showErrorMessage="1" error="期待容量以下の整数値で入力してください" sqref="E32:P32" xr:uid="{200A4157-B56C-4009-9208-D63B25588AD4}"/>
    <dataValidation type="whole" operator="lessThanOrEqual" allowBlank="1" showInputMessage="1" showErrorMessage="1" error="「送電可能電力」以下の整数値を入力してください" sqref="E26:P26" xr:uid="{F3324335-D37E-4D8D-88FD-7FFFF9354E3F}">
      <formula1>$E$15</formula1>
    </dataValidation>
  </dataValidations>
  <pageMargins left="0.11811023622047245" right="0.11811023622047245" top="0.35433070866141736" bottom="0.35433070866141736" header="0.31496062992125984" footer="0.31496062992125984"/>
  <pageSetup paperSize="9" scale="5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E10" sqref="E10:P1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96</v>
      </c>
    </row>
    <row r="3" spans="2:3" x14ac:dyDescent="0.3">
      <c r="B3" s="1" t="s">
        <v>83</v>
      </c>
      <c r="C3" s="43" t="s">
        <v>93</v>
      </c>
    </row>
    <row r="4" spans="2:3" x14ac:dyDescent="0.3">
      <c r="B4" s="1" t="s">
        <v>83</v>
      </c>
      <c r="C4" s="43" t="s">
        <v>94</v>
      </c>
    </row>
    <row r="5" spans="2:3" x14ac:dyDescent="0.3">
      <c r="C5" s="43" t="s">
        <v>95</v>
      </c>
    </row>
    <row r="7" spans="2:3" x14ac:dyDescent="0.3">
      <c r="B7" s="1" t="s">
        <v>84</v>
      </c>
    </row>
    <row r="8" spans="2:3" x14ac:dyDescent="0.3">
      <c r="C8" s="43" t="s">
        <v>85</v>
      </c>
    </row>
    <row r="9" spans="2:3" x14ac:dyDescent="0.3">
      <c r="C9" s="43" t="s">
        <v>86</v>
      </c>
    </row>
    <row r="10" spans="2:3" x14ac:dyDescent="0.3">
      <c r="C10" s="43" t="s">
        <v>87</v>
      </c>
    </row>
    <row r="11" spans="2:3" x14ac:dyDescent="0.3">
      <c r="C11" s="43" t="s">
        <v>88</v>
      </c>
    </row>
    <row r="12" spans="2:3" x14ac:dyDescent="0.3">
      <c r="C12" s="43" t="s">
        <v>92</v>
      </c>
    </row>
    <row r="13" spans="2:3" x14ac:dyDescent="0.3">
      <c r="C13" s="43" t="s">
        <v>89</v>
      </c>
    </row>
    <row r="14" spans="2:3" x14ac:dyDescent="0.3">
      <c r="C14" s="43" t="s">
        <v>90</v>
      </c>
    </row>
    <row r="15" spans="2:3" x14ac:dyDescent="0.3">
      <c r="C15" s="43" t="s">
        <v>91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記載例(合計)</vt:lpstr>
      <vt:lpstr>記載例(太陽光)</vt:lpstr>
      <vt:lpstr>記載例(風力)</vt:lpstr>
      <vt:lpstr>記載例(水力)</vt:lpstr>
      <vt:lpstr>【リリースAX】合計</vt:lpstr>
      <vt:lpstr>【リリースAX】入力 (太陽光)</vt:lpstr>
      <vt:lpstr>【リリースAX】入力(風力)</vt:lpstr>
      <vt:lpstr>【リリースAX】(水力)</vt:lpstr>
      <vt:lpstr>webにUP時は非表示にする⇒</vt:lpstr>
      <vt:lpstr>合計</vt:lpstr>
      <vt:lpstr>入力(太陽光)</vt:lpstr>
      <vt:lpstr>入力(風力)</vt:lpstr>
      <vt:lpstr>入力(水力)</vt:lpstr>
      <vt:lpstr>計算用(太陽光)</vt:lpstr>
      <vt:lpstr>計算用(風力)</vt:lpstr>
      <vt:lpstr>計算用(水力)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2024-03-12T07:50:13Z</dcterms:modified>
</cp:coreProperties>
</file>