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codeName="ThisWorkbook" defaultThemeVersion="124226"/>
  <mc:AlternateContent xmlns:mc="http://schemas.openxmlformats.org/markup-compatibility/2006">
    <mc:Choice Requires="x15">
      <x15ac:absPath xmlns:x15ac="http://schemas.microsoft.com/office/spreadsheetml/2010/11/ac" url="\\172.18.25.71\容量市場\05_実務体制構築\03  開設準備支援業務委託\18 追加オークション募集要綱\2024年追加オークションの要綱作成（実需給2025年度）\08-01.期待容量等算定諸元一覧\01_期待容量等算定諸元一覧更新\02_EUE見直しあり\"/>
    </mc:Choice>
  </mc:AlternateContent>
  <xr:revisionPtr revIDLastSave="0" documentId="13_ncr:1_{D8A18C19-1F33-45F6-BA53-D76055340A96}" xr6:coauthVersionLast="36" xr6:coauthVersionMax="36" xr10:uidLastSave="{00000000-0000-0000-0000-000000000000}"/>
  <workbookProtection workbookAlgorithmName="SHA-512" workbookHashValue="BGFJ487GsJKUYVmtf/H0+9CRbsHAGzYQRv45ICeNSdAWul1A7P3cgkVplc4JN1+wRAgHeGQwZdxNbnDzLDSnmw==" workbookSaltValue="I6fc+6lMP5iOVCFoCnpnpg==" workbookSpinCount="100000" lockStructure="1"/>
  <bookViews>
    <workbookView xWindow="0" yWindow="0" windowWidth="14556" windowHeight="10740" tabRatio="851" activeTab="1" xr2:uid="{9A1C53C1-873B-47F7-914D-2425CF02D60B}"/>
  </bookViews>
  <sheets>
    <sheet name="記載例" sheetId="21" r:id="rId1"/>
    <sheet name="【調達AX】入力" sheetId="8" r:id="rId2"/>
    <sheet name="webにUP時は非表示にする⇒" sheetId="13" state="hidden" r:id="rId3"/>
    <sheet name="入力" sheetId="4" state="hidden" r:id="rId4"/>
    <sheet name="計算用(最新期待容量)" sheetId="2" state="hidden" r:id="rId5"/>
    <sheet name="計算用(メイン契約容量×調達AX調整係数)" sheetId="25" state="hidden" r:id="rId6"/>
    <sheet name="計算用(メイン＆調達)" sheetId="23" state="hidden" r:id="rId7"/>
    <sheet name="計算用(応札容量)" sheetId="6" state="hidden" r:id="rId8"/>
    <sheet name="調整係数一覧" sheetId="7" state="hidden" r:id="rId9"/>
  </sheets>
  <definedNames>
    <definedName name="_xlnm.Print_Area" localSheetId="1">【調達AX】入力!$A$1:$Y$74</definedName>
    <definedName name="_xlnm.Print_Area" localSheetId="0">記載例!$A$1:$X$74</definedName>
    <definedName name="_xlnm.Print_Area" localSheetId="3">入力!$A$1:$Q$73</definedName>
  </definedNames>
  <calcPr calcId="191029"/>
</workbook>
</file>

<file path=xl/calcChain.xml><?xml version="1.0" encoding="utf-8"?>
<calcChain xmlns="http://schemas.openxmlformats.org/spreadsheetml/2006/main">
  <c r="B34" i="2" l="1"/>
  <c r="F50" i="4" l="1"/>
  <c r="G50" i="4"/>
  <c r="H50" i="4"/>
  <c r="I50" i="4"/>
  <c r="J50" i="4"/>
  <c r="K50" i="4"/>
  <c r="L50" i="4"/>
  <c r="M50" i="4"/>
  <c r="N50" i="4"/>
  <c r="O50" i="4"/>
  <c r="P50" i="4"/>
  <c r="E50" i="4"/>
  <c r="F48" i="4"/>
  <c r="G48" i="4"/>
  <c r="H48" i="4"/>
  <c r="I48" i="4"/>
  <c r="J48" i="4"/>
  <c r="K48" i="4"/>
  <c r="L48" i="4"/>
  <c r="M48" i="4"/>
  <c r="N48" i="4"/>
  <c r="O48" i="4"/>
  <c r="P48" i="4"/>
  <c r="E48" i="4"/>
  <c r="O46" i="4"/>
  <c r="P46" i="4"/>
  <c r="F46" i="4"/>
  <c r="G46" i="4"/>
  <c r="H46" i="4"/>
  <c r="I46" i="4"/>
  <c r="J46" i="4"/>
  <c r="K46" i="4"/>
  <c r="L46" i="4"/>
  <c r="M46" i="4"/>
  <c r="N46" i="4"/>
  <c r="E46" i="4"/>
  <c r="D91" i="25"/>
  <c r="J31" i="25"/>
  <c r="I31" i="25"/>
  <c r="H31" i="25"/>
  <c r="G31" i="25"/>
  <c r="F31" i="25"/>
  <c r="E31" i="25"/>
  <c r="D31" i="25"/>
  <c r="C31" i="25"/>
  <c r="B31" i="25"/>
  <c r="J30" i="25"/>
  <c r="I30" i="25"/>
  <c r="H30" i="25"/>
  <c r="G30" i="25"/>
  <c r="F30" i="25"/>
  <c r="E30" i="25"/>
  <c r="D30" i="25"/>
  <c r="C30" i="25"/>
  <c r="B30" i="25"/>
  <c r="J29" i="25"/>
  <c r="I29" i="25"/>
  <c r="H29" i="25"/>
  <c r="G29" i="25"/>
  <c r="F29" i="25"/>
  <c r="E29" i="25"/>
  <c r="D29" i="25"/>
  <c r="C29" i="25"/>
  <c r="B29" i="25"/>
  <c r="J28" i="25"/>
  <c r="I28" i="25"/>
  <c r="H28" i="25"/>
  <c r="G28" i="25"/>
  <c r="F28" i="25"/>
  <c r="E28" i="25"/>
  <c r="D28" i="25"/>
  <c r="C28" i="25"/>
  <c r="B28" i="25"/>
  <c r="J27" i="25"/>
  <c r="I27" i="25"/>
  <c r="H27" i="25"/>
  <c r="G27" i="25"/>
  <c r="F27" i="25"/>
  <c r="E27" i="25"/>
  <c r="D27" i="25"/>
  <c r="C27" i="25"/>
  <c r="B27" i="25"/>
  <c r="J26" i="25"/>
  <c r="I26" i="25"/>
  <c r="H26" i="25"/>
  <c r="G26" i="25"/>
  <c r="F26" i="25"/>
  <c r="E26" i="25"/>
  <c r="D26" i="25"/>
  <c r="C26" i="25"/>
  <c r="B26" i="25"/>
  <c r="J25" i="25"/>
  <c r="I25" i="25"/>
  <c r="H25" i="25"/>
  <c r="G25" i="25"/>
  <c r="F25" i="25"/>
  <c r="E25" i="25"/>
  <c r="D25" i="25"/>
  <c r="C25" i="25"/>
  <c r="B25" i="25"/>
  <c r="J24" i="25"/>
  <c r="I24" i="25"/>
  <c r="H24" i="25"/>
  <c r="G24" i="25"/>
  <c r="F24" i="25"/>
  <c r="E24" i="25"/>
  <c r="D24" i="25"/>
  <c r="C24" i="25"/>
  <c r="B24" i="25"/>
  <c r="J23" i="25"/>
  <c r="I23" i="25"/>
  <c r="H23" i="25"/>
  <c r="G23" i="25"/>
  <c r="F23" i="25"/>
  <c r="E23" i="25"/>
  <c r="D23" i="25"/>
  <c r="C23" i="25"/>
  <c r="B23" i="25"/>
  <c r="J22" i="25"/>
  <c r="I22" i="25"/>
  <c r="H22" i="25"/>
  <c r="G22" i="25"/>
  <c r="F22" i="25"/>
  <c r="E22" i="25"/>
  <c r="D22" i="25"/>
  <c r="C22" i="25"/>
  <c r="B22" i="25"/>
  <c r="J21" i="25"/>
  <c r="I21" i="25"/>
  <c r="H21" i="25"/>
  <c r="G21" i="25"/>
  <c r="F21" i="25"/>
  <c r="E21" i="25"/>
  <c r="D21" i="25"/>
  <c r="C21" i="25"/>
  <c r="B21" i="25"/>
  <c r="J20" i="25"/>
  <c r="I20" i="25"/>
  <c r="H20" i="25"/>
  <c r="G20" i="25"/>
  <c r="F20" i="25"/>
  <c r="E20" i="25"/>
  <c r="D20" i="25"/>
  <c r="C20" i="25"/>
  <c r="B20" i="25"/>
  <c r="B17" i="25"/>
  <c r="J15" i="25"/>
  <c r="I15" i="25"/>
  <c r="H15" i="25"/>
  <c r="G15" i="25"/>
  <c r="F15" i="25"/>
  <c r="E15" i="25"/>
  <c r="D15" i="25"/>
  <c r="C15" i="25"/>
  <c r="C45" i="25" s="1"/>
  <c r="B15" i="25"/>
  <c r="J14" i="25"/>
  <c r="I14" i="25"/>
  <c r="H14" i="25"/>
  <c r="G14" i="25"/>
  <c r="F14" i="25"/>
  <c r="E14" i="25"/>
  <c r="D14" i="25"/>
  <c r="D44" i="25" s="1"/>
  <c r="C14" i="25"/>
  <c r="B14" i="25"/>
  <c r="J13" i="25"/>
  <c r="I13" i="25"/>
  <c r="H13" i="25"/>
  <c r="G13" i="25"/>
  <c r="F13" i="25"/>
  <c r="E13" i="25"/>
  <c r="E43" i="25" s="1"/>
  <c r="D13" i="25"/>
  <c r="C13" i="25"/>
  <c r="B13" i="25"/>
  <c r="J12" i="25"/>
  <c r="I12" i="25"/>
  <c r="I42" i="25" s="1"/>
  <c r="H12" i="25"/>
  <c r="G12" i="25"/>
  <c r="G42" i="25" s="1"/>
  <c r="F12" i="25"/>
  <c r="E12" i="25"/>
  <c r="D12" i="25"/>
  <c r="C12" i="25"/>
  <c r="B12" i="25"/>
  <c r="J11" i="25"/>
  <c r="J41" i="25" s="1"/>
  <c r="I11" i="25"/>
  <c r="H11" i="25"/>
  <c r="H41" i="25" s="1"/>
  <c r="G11" i="25"/>
  <c r="F11" i="25"/>
  <c r="E11" i="25"/>
  <c r="E41" i="25" s="1"/>
  <c r="D11" i="25"/>
  <c r="C11" i="25"/>
  <c r="B11" i="25"/>
  <c r="B41" i="25" s="1"/>
  <c r="J10" i="25"/>
  <c r="I10" i="25"/>
  <c r="I40" i="25" s="1"/>
  <c r="H10" i="25"/>
  <c r="G10" i="25"/>
  <c r="G40" i="25" s="1"/>
  <c r="F10" i="25"/>
  <c r="F40" i="25" s="1"/>
  <c r="E10" i="25"/>
  <c r="D10" i="25"/>
  <c r="C10" i="25"/>
  <c r="C40" i="25" s="1"/>
  <c r="B10" i="25"/>
  <c r="J9" i="25"/>
  <c r="J39" i="25" s="1"/>
  <c r="I9" i="25"/>
  <c r="H9" i="25"/>
  <c r="H39" i="25" s="1"/>
  <c r="G9" i="25"/>
  <c r="G39" i="25" s="1"/>
  <c r="F9" i="25"/>
  <c r="E9" i="25"/>
  <c r="D9" i="25"/>
  <c r="D39" i="25" s="1"/>
  <c r="C9" i="25"/>
  <c r="B9" i="25"/>
  <c r="B39" i="25" s="1"/>
  <c r="J8" i="25"/>
  <c r="I8" i="25"/>
  <c r="I38" i="25" s="1"/>
  <c r="H8" i="25"/>
  <c r="H38" i="25" s="1"/>
  <c r="G8" i="25"/>
  <c r="F8" i="25"/>
  <c r="E8" i="25"/>
  <c r="E38" i="25" s="1"/>
  <c r="D8" i="25"/>
  <c r="C8" i="25"/>
  <c r="C38" i="25" s="1"/>
  <c r="B8" i="25"/>
  <c r="J7" i="25"/>
  <c r="J37" i="25" s="1"/>
  <c r="I7" i="25"/>
  <c r="I37" i="25" s="1"/>
  <c r="H7" i="25"/>
  <c r="G7" i="25"/>
  <c r="F7" i="25"/>
  <c r="F37" i="25" s="1"/>
  <c r="E7" i="25"/>
  <c r="D7" i="25"/>
  <c r="D37" i="25" s="1"/>
  <c r="C7" i="25"/>
  <c r="B7" i="25"/>
  <c r="B37" i="25" s="1"/>
  <c r="J6" i="25"/>
  <c r="J36" i="25" s="1"/>
  <c r="I6" i="25"/>
  <c r="H6" i="25"/>
  <c r="G6" i="25"/>
  <c r="G36" i="25" s="1"/>
  <c r="F6" i="25"/>
  <c r="E6" i="25"/>
  <c r="E36" i="25" s="1"/>
  <c r="D6" i="25"/>
  <c r="C6" i="25"/>
  <c r="C36" i="25" s="1"/>
  <c r="B6" i="25"/>
  <c r="B36" i="25" s="1"/>
  <c r="J5" i="25"/>
  <c r="I5" i="25"/>
  <c r="H5" i="25"/>
  <c r="H35" i="25" s="1"/>
  <c r="G5" i="25"/>
  <c r="F5" i="25"/>
  <c r="F35" i="25" s="1"/>
  <c r="E5" i="25"/>
  <c r="D5" i="25"/>
  <c r="D35" i="25" s="1"/>
  <c r="C5" i="25"/>
  <c r="C35" i="25" s="1"/>
  <c r="B5" i="25"/>
  <c r="J4" i="25"/>
  <c r="I4" i="25"/>
  <c r="I34" i="25" s="1"/>
  <c r="H4" i="25"/>
  <c r="G4" i="25"/>
  <c r="G34" i="25" s="1"/>
  <c r="F4" i="25"/>
  <c r="E4" i="25"/>
  <c r="E34" i="25" s="1"/>
  <c r="D4" i="25"/>
  <c r="D34" i="25" s="1"/>
  <c r="C4" i="25"/>
  <c r="B4" i="25"/>
  <c r="F43" i="25" l="1"/>
  <c r="E44" i="25"/>
  <c r="D45" i="25"/>
  <c r="D42" i="25"/>
  <c r="I35" i="25"/>
  <c r="G37" i="25"/>
  <c r="C41" i="25"/>
  <c r="J42" i="25"/>
  <c r="B34" i="25"/>
  <c r="J34" i="25"/>
  <c r="H36" i="25"/>
  <c r="F38" i="25"/>
  <c r="E39" i="25"/>
  <c r="D40" i="25"/>
  <c r="B42" i="25"/>
  <c r="G43" i="25"/>
  <c r="E45" i="25"/>
  <c r="H43" i="25"/>
  <c r="G44" i="25"/>
  <c r="I43" i="25"/>
  <c r="H44" i="25"/>
  <c r="G45" i="25"/>
  <c r="F44" i="25"/>
  <c r="F45" i="25"/>
  <c r="E42" i="25"/>
  <c r="F41" i="25"/>
  <c r="B43" i="25"/>
  <c r="J43" i="25"/>
  <c r="I44" i="25"/>
  <c r="H45" i="25"/>
  <c r="C43" i="25"/>
  <c r="B44" i="25"/>
  <c r="J44" i="25"/>
  <c r="I45" i="25"/>
  <c r="D43" i="25"/>
  <c r="C44" i="25"/>
  <c r="B45" i="25"/>
  <c r="J45" i="25"/>
  <c r="C34" i="25"/>
  <c r="J35" i="25"/>
  <c r="G38" i="25"/>
  <c r="D41" i="25"/>
  <c r="C42" i="25"/>
  <c r="I36" i="25"/>
  <c r="F39" i="25"/>
  <c r="E40" i="25"/>
  <c r="B35" i="25"/>
  <c r="H37" i="25"/>
  <c r="F34" i="25"/>
  <c r="E35" i="25"/>
  <c r="D36" i="25"/>
  <c r="C37" i="25"/>
  <c r="B38" i="25"/>
  <c r="J38" i="25"/>
  <c r="I39" i="25"/>
  <c r="H40" i="25"/>
  <c r="G41" i="25"/>
  <c r="F42" i="25"/>
  <c r="H34" i="25"/>
  <c r="G35" i="25"/>
  <c r="F36" i="25"/>
  <c r="E37" i="25"/>
  <c r="D38" i="25"/>
  <c r="C39" i="25"/>
  <c r="B40" i="25"/>
  <c r="J40" i="25"/>
  <c r="I41" i="25"/>
  <c r="H42" i="25"/>
  <c r="F39" i="4"/>
  <c r="G39" i="4"/>
  <c r="H39" i="4"/>
  <c r="I39" i="4"/>
  <c r="J39" i="4"/>
  <c r="K39" i="4"/>
  <c r="L39" i="4"/>
  <c r="M39" i="4"/>
  <c r="N39" i="4"/>
  <c r="O39" i="4"/>
  <c r="P39" i="4"/>
  <c r="E39" i="4"/>
  <c r="F37" i="4"/>
  <c r="G37" i="4"/>
  <c r="H37" i="4"/>
  <c r="I37" i="4"/>
  <c r="J37" i="4"/>
  <c r="K37" i="4"/>
  <c r="L37" i="4"/>
  <c r="M37" i="4"/>
  <c r="N37" i="4"/>
  <c r="O37" i="4"/>
  <c r="P37" i="4"/>
  <c r="E37" i="4"/>
  <c r="F30" i="4"/>
  <c r="G30" i="4"/>
  <c r="H30" i="4"/>
  <c r="I30" i="4"/>
  <c r="J30" i="4"/>
  <c r="K30" i="4"/>
  <c r="L30" i="4"/>
  <c r="M30" i="4"/>
  <c r="N30" i="4"/>
  <c r="O30" i="4"/>
  <c r="P30" i="4"/>
  <c r="E30" i="4"/>
  <c r="F28" i="4"/>
  <c r="G28" i="4"/>
  <c r="H28" i="4"/>
  <c r="I28" i="4"/>
  <c r="J28" i="4"/>
  <c r="K28" i="4"/>
  <c r="L28" i="4"/>
  <c r="M28" i="4"/>
  <c r="N28" i="4"/>
  <c r="O28" i="4"/>
  <c r="P28" i="4"/>
  <c r="E28" i="4"/>
  <c r="D91" i="23"/>
  <c r="J31" i="23"/>
  <c r="I31" i="23"/>
  <c r="H31" i="23"/>
  <c r="G31" i="23"/>
  <c r="F31" i="23"/>
  <c r="E31" i="23"/>
  <c r="D31" i="23"/>
  <c r="C31" i="23"/>
  <c r="B31" i="23"/>
  <c r="J30" i="23"/>
  <c r="I30" i="23"/>
  <c r="H30" i="23"/>
  <c r="G30" i="23"/>
  <c r="F30" i="23"/>
  <c r="E30" i="23"/>
  <c r="D30" i="23"/>
  <c r="C30" i="23"/>
  <c r="B30" i="23"/>
  <c r="J29" i="23"/>
  <c r="I29" i="23"/>
  <c r="H29" i="23"/>
  <c r="G29" i="23"/>
  <c r="F29" i="23"/>
  <c r="E29" i="23"/>
  <c r="D29" i="23"/>
  <c r="C29" i="23"/>
  <c r="B29" i="23"/>
  <c r="J28" i="23"/>
  <c r="I28" i="23"/>
  <c r="H28" i="23"/>
  <c r="G28" i="23"/>
  <c r="F28" i="23"/>
  <c r="E28" i="23"/>
  <c r="D28" i="23"/>
  <c r="C28" i="23"/>
  <c r="B28" i="23"/>
  <c r="J27" i="23"/>
  <c r="I27" i="23"/>
  <c r="H27" i="23"/>
  <c r="G27" i="23"/>
  <c r="F27" i="23"/>
  <c r="E27" i="23"/>
  <c r="D27" i="23"/>
  <c r="C27" i="23"/>
  <c r="B27" i="23"/>
  <c r="J26" i="23"/>
  <c r="I26" i="23"/>
  <c r="H26" i="23"/>
  <c r="G26" i="23"/>
  <c r="F26" i="23"/>
  <c r="E26" i="23"/>
  <c r="D26" i="23"/>
  <c r="C26" i="23"/>
  <c r="B26" i="23"/>
  <c r="J25" i="23"/>
  <c r="I25" i="23"/>
  <c r="H25" i="23"/>
  <c r="G25" i="23"/>
  <c r="F25" i="23"/>
  <c r="E25" i="23"/>
  <c r="D25" i="23"/>
  <c r="C25" i="23"/>
  <c r="B25" i="23"/>
  <c r="J24" i="23"/>
  <c r="I24" i="23"/>
  <c r="H24" i="23"/>
  <c r="G24" i="23"/>
  <c r="F24" i="23"/>
  <c r="E24" i="23"/>
  <c r="D24" i="23"/>
  <c r="C24" i="23"/>
  <c r="B24" i="23"/>
  <c r="J23" i="23"/>
  <c r="I23" i="23"/>
  <c r="H23" i="23"/>
  <c r="G23" i="23"/>
  <c r="F23" i="23"/>
  <c r="E23" i="23"/>
  <c r="D23" i="23"/>
  <c r="C23" i="23"/>
  <c r="B23" i="23"/>
  <c r="J22" i="23"/>
  <c r="I22" i="23"/>
  <c r="H22" i="23"/>
  <c r="G22" i="23"/>
  <c r="F22" i="23"/>
  <c r="E22" i="23"/>
  <c r="D22" i="23"/>
  <c r="C22" i="23"/>
  <c r="B22" i="23"/>
  <c r="J21" i="23"/>
  <c r="I21" i="23"/>
  <c r="H21" i="23"/>
  <c r="G21" i="23"/>
  <c r="F21" i="23"/>
  <c r="E21" i="23"/>
  <c r="D21" i="23"/>
  <c r="C21" i="23"/>
  <c r="B21" i="23"/>
  <c r="J20" i="23"/>
  <c r="I20" i="23"/>
  <c r="H20" i="23"/>
  <c r="G20" i="23"/>
  <c r="F20" i="23"/>
  <c r="E20" i="23"/>
  <c r="D20" i="23"/>
  <c r="C20" i="23"/>
  <c r="B20" i="23"/>
  <c r="B17" i="23"/>
  <c r="J15" i="23"/>
  <c r="I15" i="23"/>
  <c r="H15" i="23"/>
  <c r="G15" i="23"/>
  <c r="F15" i="23"/>
  <c r="E15" i="23"/>
  <c r="E45" i="23" s="1"/>
  <c r="D15" i="23"/>
  <c r="C15" i="23"/>
  <c r="B15" i="23"/>
  <c r="J14" i="23"/>
  <c r="I14" i="23"/>
  <c r="H14" i="23"/>
  <c r="G14" i="23"/>
  <c r="F14" i="23"/>
  <c r="F44" i="23" s="1"/>
  <c r="E14" i="23"/>
  <c r="D14" i="23"/>
  <c r="C14" i="23"/>
  <c r="B14" i="23"/>
  <c r="J13" i="23"/>
  <c r="I13" i="23"/>
  <c r="H13" i="23"/>
  <c r="G13" i="23"/>
  <c r="G43" i="23" s="1"/>
  <c r="F13" i="23"/>
  <c r="E13" i="23"/>
  <c r="D13" i="23"/>
  <c r="C13" i="23"/>
  <c r="B13" i="23"/>
  <c r="J12" i="23"/>
  <c r="I12" i="23"/>
  <c r="H12" i="23"/>
  <c r="G12" i="23"/>
  <c r="F12" i="23"/>
  <c r="E12" i="23"/>
  <c r="D12" i="23"/>
  <c r="C12" i="23"/>
  <c r="B12" i="23"/>
  <c r="J11" i="23"/>
  <c r="I11" i="23"/>
  <c r="H11" i="23"/>
  <c r="G11" i="23"/>
  <c r="F11" i="23"/>
  <c r="E11" i="23"/>
  <c r="D11" i="23"/>
  <c r="C11" i="23"/>
  <c r="B11" i="23"/>
  <c r="J10" i="23"/>
  <c r="I10" i="23"/>
  <c r="H10" i="23"/>
  <c r="G10" i="23"/>
  <c r="F10" i="23"/>
  <c r="E10" i="23"/>
  <c r="D10" i="23"/>
  <c r="C10" i="23"/>
  <c r="B10" i="23"/>
  <c r="J9" i="23"/>
  <c r="I9" i="23"/>
  <c r="H9" i="23"/>
  <c r="G9" i="23"/>
  <c r="F9" i="23"/>
  <c r="E9" i="23"/>
  <c r="D9" i="23"/>
  <c r="C9" i="23"/>
  <c r="B9" i="23"/>
  <c r="J8" i="23"/>
  <c r="I8" i="23"/>
  <c r="H8" i="23"/>
  <c r="G8" i="23"/>
  <c r="F8" i="23"/>
  <c r="E8" i="23"/>
  <c r="D8" i="23"/>
  <c r="C8" i="23"/>
  <c r="B8" i="23"/>
  <c r="J7" i="23"/>
  <c r="I7" i="23"/>
  <c r="H7" i="23"/>
  <c r="G7" i="23"/>
  <c r="F7" i="23"/>
  <c r="E7" i="23"/>
  <c r="D7" i="23"/>
  <c r="C7" i="23"/>
  <c r="B7" i="23"/>
  <c r="J6" i="23"/>
  <c r="I6" i="23"/>
  <c r="H6" i="23"/>
  <c r="G6" i="23"/>
  <c r="F6" i="23"/>
  <c r="E6" i="23"/>
  <c r="D6" i="23"/>
  <c r="C6" i="23"/>
  <c r="B6" i="23"/>
  <c r="J5" i="23"/>
  <c r="I5" i="23"/>
  <c r="H5" i="23"/>
  <c r="G5" i="23"/>
  <c r="F5" i="23"/>
  <c r="E5" i="23"/>
  <c r="D5" i="23"/>
  <c r="C5" i="23"/>
  <c r="B5" i="23"/>
  <c r="J4" i="23"/>
  <c r="I4" i="23"/>
  <c r="H4" i="23"/>
  <c r="G4" i="23"/>
  <c r="F4" i="23"/>
  <c r="E4" i="23"/>
  <c r="D4" i="23"/>
  <c r="C4" i="23"/>
  <c r="B4" i="23"/>
  <c r="F36" i="23" l="1"/>
  <c r="E37" i="23"/>
  <c r="H42" i="23"/>
  <c r="G35" i="23"/>
  <c r="C39" i="23"/>
  <c r="J40" i="23"/>
  <c r="B40" i="23"/>
  <c r="H34" i="23"/>
  <c r="D38" i="23"/>
  <c r="F34" i="23"/>
  <c r="C37" i="23"/>
  <c r="B38" i="23"/>
  <c r="J38" i="23"/>
  <c r="I39" i="23"/>
  <c r="H40" i="23"/>
  <c r="G41" i="23"/>
  <c r="F42" i="23"/>
  <c r="E43" i="23"/>
  <c r="D44" i="23"/>
  <c r="C45" i="23"/>
  <c r="F43" i="23"/>
  <c r="E44" i="23"/>
  <c r="D45" i="23"/>
  <c r="E35" i="23"/>
  <c r="H35" i="23"/>
  <c r="F37" i="23"/>
  <c r="D39" i="23"/>
  <c r="C40" i="23"/>
  <c r="B41" i="23"/>
  <c r="I42" i="23"/>
  <c r="D36" i="23"/>
  <c r="I34" i="23"/>
  <c r="G36" i="23"/>
  <c r="E38" i="23"/>
  <c r="J41" i="23"/>
  <c r="C43" i="23"/>
  <c r="B44" i="23"/>
  <c r="J44" i="23"/>
  <c r="I45" i="23"/>
  <c r="D43" i="23"/>
  <c r="C44" i="23"/>
  <c r="B45" i="23"/>
  <c r="J45" i="23"/>
  <c r="H43" i="23"/>
  <c r="G44" i="23"/>
  <c r="F45" i="23"/>
  <c r="C35" i="23"/>
  <c r="F40" i="23"/>
  <c r="D35" i="23"/>
  <c r="C36" i="23"/>
  <c r="B37" i="23"/>
  <c r="J37" i="23"/>
  <c r="I38" i="23"/>
  <c r="H39" i="23"/>
  <c r="G40" i="23"/>
  <c r="F41" i="23"/>
  <c r="E42" i="23"/>
  <c r="J36" i="23"/>
  <c r="D42" i="23"/>
  <c r="B36" i="23"/>
  <c r="H38" i="23"/>
  <c r="G39" i="23"/>
  <c r="G34" i="23"/>
  <c r="F35" i="23"/>
  <c r="E36" i="23"/>
  <c r="D37" i="23"/>
  <c r="C38" i="23"/>
  <c r="B39" i="23"/>
  <c r="J39" i="23"/>
  <c r="I40" i="23"/>
  <c r="H41" i="23"/>
  <c r="G42" i="23"/>
  <c r="D34" i="23"/>
  <c r="I37" i="23"/>
  <c r="E41" i="23"/>
  <c r="I41" i="23"/>
  <c r="H45" i="23"/>
  <c r="B43" i="23"/>
  <c r="I44" i="23"/>
  <c r="J43" i="23"/>
  <c r="B35" i="23"/>
  <c r="J35" i="23"/>
  <c r="I36" i="23"/>
  <c r="H37" i="23"/>
  <c r="G38" i="23"/>
  <c r="F39" i="23"/>
  <c r="E40" i="23"/>
  <c r="D41" i="23"/>
  <c r="C42" i="23"/>
  <c r="C34" i="23"/>
  <c r="I41" i="4"/>
  <c r="F41" i="4"/>
  <c r="M41" i="4"/>
  <c r="L41" i="4"/>
  <c r="B34" i="23"/>
  <c r="J34" i="23"/>
  <c r="I35" i="23"/>
  <c r="H36" i="23"/>
  <c r="G37" i="23"/>
  <c r="F38" i="23"/>
  <c r="E39" i="23"/>
  <c r="D40" i="23"/>
  <c r="C41" i="23"/>
  <c r="B42" i="23"/>
  <c r="J42" i="23"/>
  <c r="I43" i="23"/>
  <c r="H44" i="23"/>
  <c r="G45" i="23"/>
  <c r="E34" i="23"/>
  <c r="J41" i="4"/>
  <c r="E41" i="4"/>
  <c r="K41" i="4"/>
  <c r="N41" i="4"/>
  <c r="H41" i="4"/>
  <c r="O41" i="4"/>
  <c r="G41" i="4"/>
  <c r="P41" i="4"/>
  <c r="F50" i="8" l="1"/>
  <c r="I50" i="8"/>
  <c r="M50" i="8"/>
  <c r="L50" i="8"/>
  <c r="G50" i="8"/>
  <c r="H50" i="8"/>
  <c r="O50" i="8"/>
  <c r="N50" i="8"/>
  <c r="K50" i="8"/>
  <c r="E50" i="8"/>
  <c r="J50" i="8"/>
  <c r="P50" i="8"/>
  <c r="F21" i="4"/>
  <c r="G21" i="4"/>
  <c r="H21" i="4"/>
  <c r="I21" i="4"/>
  <c r="J21" i="4"/>
  <c r="K21" i="4"/>
  <c r="L21" i="4"/>
  <c r="M21" i="4"/>
  <c r="N21" i="4"/>
  <c r="O21" i="4"/>
  <c r="P21" i="4"/>
  <c r="E21" i="4"/>
  <c r="F19" i="4"/>
  <c r="G19" i="4"/>
  <c r="H19" i="4"/>
  <c r="I19" i="4"/>
  <c r="J19" i="4"/>
  <c r="K19" i="4"/>
  <c r="L19" i="4"/>
  <c r="M19" i="4"/>
  <c r="N19" i="4"/>
  <c r="O19" i="4"/>
  <c r="P19" i="4"/>
  <c r="P23" i="4" s="1"/>
  <c r="P23" i="8" s="1"/>
  <c r="E19" i="4"/>
  <c r="H23" i="4" l="1"/>
  <c r="E23" i="4"/>
  <c r="I23" i="4"/>
  <c r="L23" i="4"/>
  <c r="J23" i="4"/>
  <c r="O23" i="4"/>
  <c r="G23" i="4"/>
  <c r="G23" i="8" s="1"/>
  <c r="N23" i="4"/>
  <c r="F23" i="4"/>
  <c r="M23" i="4"/>
  <c r="M23" i="8" s="1"/>
  <c r="K23" i="4"/>
  <c r="E17" i="4"/>
  <c r="E14" i="4"/>
  <c r="E13" i="4"/>
  <c r="E16" i="4"/>
  <c r="H23" i="8" l="1"/>
  <c r="L23" i="8"/>
  <c r="I23" i="8"/>
  <c r="E59" i="25"/>
  <c r="E58" i="25"/>
  <c r="E57" i="25"/>
  <c r="E56" i="25"/>
  <c r="E55" i="25"/>
  <c r="E54" i="25"/>
  <c r="E53" i="25"/>
  <c r="E52" i="25"/>
  <c r="E51" i="25"/>
  <c r="E50" i="25"/>
  <c r="E49" i="25"/>
  <c r="E48" i="25"/>
  <c r="D59" i="25"/>
  <c r="D58" i="25"/>
  <c r="D57" i="25"/>
  <c r="D56" i="25"/>
  <c r="D55" i="25"/>
  <c r="D54" i="25"/>
  <c r="D53" i="25"/>
  <c r="D52" i="25"/>
  <c r="D51" i="25"/>
  <c r="D50" i="25"/>
  <c r="D49" i="25"/>
  <c r="D48" i="25"/>
  <c r="C59" i="25"/>
  <c r="C58" i="25"/>
  <c r="C57" i="25"/>
  <c r="C56" i="25"/>
  <c r="C55" i="25"/>
  <c r="C54" i="25"/>
  <c r="C53" i="25"/>
  <c r="C52" i="25"/>
  <c r="C51" i="25"/>
  <c r="C50" i="25"/>
  <c r="C49" i="25"/>
  <c r="C48" i="25"/>
  <c r="I59" i="25"/>
  <c r="I58" i="25"/>
  <c r="I57" i="25"/>
  <c r="I56" i="25"/>
  <c r="I55" i="25"/>
  <c r="I54" i="25"/>
  <c r="I53" i="25"/>
  <c r="I52" i="25"/>
  <c r="I51" i="25"/>
  <c r="I50" i="25"/>
  <c r="I49" i="25"/>
  <c r="I48" i="25"/>
  <c r="G59" i="25"/>
  <c r="G58" i="25"/>
  <c r="G57" i="25"/>
  <c r="G56" i="25"/>
  <c r="G55" i="25"/>
  <c r="G54" i="25"/>
  <c r="G53" i="25"/>
  <c r="G52" i="25"/>
  <c r="G51" i="25"/>
  <c r="G50" i="25"/>
  <c r="G49" i="25"/>
  <c r="G48" i="25"/>
  <c r="F59" i="25"/>
  <c r="F58" i="25"/>
  <c r="F57" i="25"/>
  <c r="F56" i="25"/>
  <c r="F55" i="25"/>
  <c r="F54" i="25"/>
  <c r="F53" i="25"/>
  <c r="F52" i="25"/>
  <c r="F51" i="25"/>
  <c r="F50" i="25"/>
  <c r="F49" i="25"/>
  <c r="F48" i="25"/>
  <c r="E23" i="8"/>
  <c r="J23" i="8"/>
  <c r="F23" i="8"/>
  <c r="O23" i="8"/>
  <c r="G59" i="6"/>
  <c r="G58" i="6"/>
  <c r="G57" i="6"/>
  <c r="G56" i="6"/>
  <c r="G55" i="6"/>
  <c r="G54" i="6"/>
  <c r="G53" i="6"/>
  <c r="G52" i="6"/>
  <c r="G51" i="6"/>
  <c r="G50" i="6"/>
  <c r="G49" i="6"/>
  <c r="G48" i="6"/>
  <c r="G59" i="23"/>
  <c r="G58" i="23"/>
  <c r="G57" i="23"/>
  <c r="G56" i="23"/>
  <c r="G55" i="23"/>
  <c r="G54" i="23"/>
  <c r="G53" i="23"/>
  <c r="G52" i="23"/>
  <c r="G51" i="23"/>
  <c r="G50" i="23"/>
  <c r="G49" i="23"/>
  <c r="G48" i="23"/>
  <c r="F59" i="6"/>
  <c r="F58" i="6"/>
  <c r="F57" i="6"/>
  <c r="F56" i="6"/>
  <c r="F55" i="6"/>
  <c r="F54" i="6"/>
  <c r="F53" i="6"/>
  <c r="F52" i="6"/>
  <c r="F51" i="6"/>
  <c r="F50" i="6"/>
  <c r="F49" i="6"/>
  <c r="F48" i="6"/>
  <c r="F59" i="23"/>
  <c r="F58" i="23"/>
  <c r="F57" i="23"/>
  <c r="F56" i="23"/>
  <c r="F55" i="23"/>
  <c r="F54" i="23"/>
  <c r="F53" i="23"/>
  <c r="F52" i="23"/>
  <c r="F51" i="23"/>
  <c r="F50" i="23"/>
  <c r="F49" i="23"/>
  <c r="F48" i="23"/>
  <c r="E59" i="6"/>
  <c r="E58" i="6"/>
  <c r="E57" i="6"/>
  <c r="E56" i="6"/>
  <c r="E55" i="6"/>
  <c r="E54" i="6"/>
  <c r="E53" i="6"/>
  <c r="E52" i="6"/>
  <c r="E51" i="6"/>
  <c r="E50" i="6"/>
  <c r="E49" i="6"/>
  <c r="E48" i="6"/>
  <c r="E59" i="23"/>
  <c r="E58" i="23"/>
  <c r="E57" i="23"/>
  <c r="E56" i="23"/>
  <c r="E55" i="23"/>
  <c r="E54" i="23"/>
  <c r="E53" i="23"/>
  <c r="E52" i="23"/>
  <c r="E51" i="23"/>
  <c r="E50" i="23"/>
  <c r="E49" i="23"/>
  <c r="E48" i="23"/>
  <c r="D59" i="6"/>
  <c r="D58" i="6"/>
  <c r="D57" i="6"/>
  <c r="D56" i="6"/>
  <c r="D55" i="6"/>
  <c r="D54" i="6"/>
  <c r="D53" i="6"/>
  <c r="D52" i="6"/>
  <c r="D51" i="6"/>
  <c r="D50" i="6"/>
  <c r="D49" i="6"/>
  <c r="D48" i="6"/>
  <c r="D59" i="23"/>
  <c r="D58" i="23"/>
  <c r="D57" i="23"/>
  <c r="D56" i="23"/>
  <c r="D55" i="23"/>
  <c r="D54" i="23"/>
  <c r="D53" i="23"/>
  <c r="D52" i="23"/>
  <c r="D51" i="23"/>
  <c r="D50" i="23"/>
  <c r="D49" i="23"/>
  <c r="D48" i="23"/>
  <c r="I59" i="6"/>
  <c r="I58" i="6"/>
  <c r="I57" i="6"/>
  <c r="I56" i="6"/>
  <c r="I55" i="6"/>
  <c r="I54" i="6"/>
  <c r="I53" i="6"/>
  <c r="I52" i="6"/>
  <c r="I51" i="6"/>
  <c r="I50" i="6"/>
  <c r="I49" i="6"/>
  <c r="I48" i="6"/>
  <c r="I59" i="23"/>
  <c r="I58" i="23"/>
  <c r="I57" i="23"/>
  <c r="I56" i="23"/>
  <c r="I55" i="23"/>
  <c r="I54" i="23"/>
  <c r="I53" i="23"/>
  <c r="I52" i="23"/>
  <c r="I51" i="23"/>
  <c r="I50" i="23"/>
  <c r="I49" i="23"/>
  <c r="I48" i="23"/>
  <c r="N23" i="8"/>
  <c r="K23" i="8"/>
  <c r="E32" i="4"/>
  <c r="E68" i="25" l="1"/>
  <c r="I65" i="25"/>
  <c r="G66" i="25"/>
  <c r="F68" i="25"/>
  <c r="C71" i="25"/>
  <c r="D68" i="25"/>
  <c r="I71" i="25"/>
  <c r="C64" i="25"/>
  <c r="D64" i="25"/>
  <c r="E64" i="25"/>
  <c r="E71" i="25"/>
  <c r="F64" i="25"/>
  <c r="E66" i="25"/>
  <c r="G65" i="25"/>
  <c r="G72" i="25"/>
  <c r="C65" i="25"/>
  <c r="C72" i="25"/>
  <c r="D65" i="25"/>
  <c r="D72" i="25"/>
  <c r="E65" i="25"/>
  <c r="E72" i="25"/>
  <c r="D67" i="25"/>
  <c r="C66" i="25"/>
  <c r="C68" i="25"/>
  <c r="F66" i="25"/>
  <c r="F73" i="25"/>
  <c r="G73" i="25"/>
  <c r="C73" i="25"/>
  <c r="D66" i="25"/>
  <c r="D73" i="25"/>
  <c r="E67" i="25"/>
  <c r="F67" i="25"/>
  <c r="C63" i="25"/>
  <c r="I66" i="25"/>
  <c r="I73" i="25"/>
  <c r="C67" i="25"/>
  <c r="I69" i="25"/>
  <c r="I62" i="25"/>
  <c r="D69" i="25"/>
  <c r="I67" i="25"/>
  <c r="D62" i="25"/>
  <c r="G67" i="25"/>
  <c r="C62" i="25"/>
  <c r="C69" i="25"/>
  <c r="I72" i="25"/>
  <c r="G68" i="25"/>
  <c r="C70" i="25"/>
  <c r="I68" i="25"/>
  <c r="G71" i="25"/>
  <c r="E62" i="25"/>
  <c r="F62" i="25"/>
  <c r="G69" i="25"/>
  <c r="F72" i="25"/>
  <c r="E69" i="25"/>
  <c r="F69" i="25"/>
  <c r="G62" i="25"/>
  <c r="G64" i="25"/>
  <c r="I63" i="25"/>
  <c r="I70" i="25"/>
  <c r="D63" i="25"/>
  <c r="D70" i="25"/>
  <c r="E63" i="25"/>
  <c r="E70" i="25"/>
  <c r="F63" i="25"/>
  <c r="F70" i="25"/>
  <c r="G63" i="25"/>
  <c r="G70" i="25"/>
  <c r="F65" i="25"/>
  <c r="E73" i="25"/>
  <c r="I64" i="25"/>
  <c r="D71" i="25"/>
  <c r="F71" i="25"/>
  <c r="E63" i="23"/>
  <c r="E42" i="8"/>
  <c r="G72" i="23"/>
  <c r="E66" i="23"/>
  <c r="D73" i="23"/>
  <c r="I66" i="23"/>
  <c r="F70" i="23"/>
  <c r="E65" i="23"/>
  <c r="E67" i="23"/>
  <c r="D66" i="23"/>
  <c r="E69" i="23"/>
  <c r="G68" i="23"/>
  <c r="D67" i="23"/>
  <c r="D70" i="23"/>
  <c r="I68" i="23"/>
  <c r="E70" i="23"/>
  <c r="F69" i="23"/>
  <c r="G62" i="23"/>
  <c r="F67" i="23"/>
  <c r="I63" i="23"/>
  <c r="F65" i="23"/>
  <c r="F68" i="23"/>
  <c r="E71" i="23"/>
  <c r="F73" i="23"/>
  <c r="I64" i="23"/>
  <c r="D71" i="23"/>
  <c r="I67" i="23"/>
  <c r="F63" i="23"/>
  <c r="G70" i="23"/>
  <c r="D69" i="23"/>
  <c r="I69" i="23"/>
  <c r="I62" i="23"/>
  <c r="I71" i="23"/>
  <c r="I65" i="23"/>
  <c r="D63" i="23"/>
  <c r="D68" i="23"/>
  <c r="D72" i="23"/>
  <c r="E68" i="23"/>
  <c r="E64" i="23"/>
  <c r="F71" i="23"/>
  <c r="I72" i="23"/>
  <c r="G63" i="23"/>
  <c r="I70" i="23"/>
  <c r="G65" i="23"/>
  <c r="I73" i="23"/>
  <c r="F72" i="23"/>
  <c r="D64" i="23"/>
  <c r="E73" i="23"/>
  <c r="D62" i="23"/>
  <c r="G66" i="23"/>
  <c r="F62" i="23"/>
  <c r="G69" i="23"/>
  <c r="D65" i="23"/>
  <c r="E72" i="23"/>
  <c r="E62" i="23"/>
  <c r="F64" i="23"/>
  <c r="G71" i="23"/>
  <c r="G64" i="23"/>
  <c r="F66" i="23"/>
  <c r="G73" i="23"/>
  <c r="G67" i="23"/>
  <c r="G32" i="4" l="1"/>
  <c r="K32" i="4"/>
  <c r="J32" i="4"/>
  <c r="G42" i="8" l="1"/>
  <c r="J42" i="8"/>
  <c r="K42" i="8"/>
  <c r="N32" i="4"/>
  <c r="F32" i="4"/>
  <c r="H32" i="4"/>
  <c r="P32" i="4"/>
  <c r="O32" i="4"/>
  <c r="M32" i="4"/>
  <c r="L32" i="4"/>
  <c r="I32" i="4"/>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F42" i="8" l="1"/>
  <c r="N42" i="8"/>
  <c r="I42" i="8"/>
  <c r="M42" i="8"/>
  <c r="L42" i="8"/>
  <c r="O42" i="8"/>
  <c r="P42" i="8"/>
  <c r="H42" i="8"/>
  <c r="I59" i="2"/>
  <c r="F59" i="2"/>
  <c r="E59" i="2"/>
  <c r="I58" i="2"/>
  <c r="F58" i="2"/>
  <c r="E58" i="2"/>
  <c r="I57" i="2"/>
  <c r="F57" i="2"/>
  <c r="E57" i="2"/>
  <c r="I56" i="2"/>
  <c r="F56" i="2"/>
  <c r="E56" i="2"/>
  <c r="I55" i="2"/>
  <c r="F55" i="2"/>
  <c r="E55" i="2"/>
  <c r="I54" i="2"/>
  <c r="F54" i="2"/>
  <c r="E54" i="2"/>
  <c r="I53" i="2"/>
  <c r="F53" i="2"/>
  <c r="E53" i="2"/>
  <c r="I52" i="2"/>
  <c r="F52" i="2"/>
  <c r="E52" i="2"/>
  <c r="I51" i="2"/>
  <c r="F51" i="2"/>
  <c r="E51" i="2"/>
  <c r="I50" i="2"/>
  <c r="F50" i="2"/>
  <c r="E50" i="2"/>
  <c r="I49" i="2"/>
  <c r="F49" i="2"/>
  <c r="E49" i="2"/>
  <c r="I48" i="2"/>
  <c r="F48" i="2"/>
  <c r="E48" i="2"/>
  <c r="M221" i="7" l="1"/>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P52" i="4" s="1"/>
  <c r="L216" i="7"/>
  <c r="O52" i="4" s="1"/>
  <c r="K216" i="7"/>
  <c r="N52" i="4" s="1"/>
  <c r="J216" i="7"/>
  <c r="M52" i="4" s="1"/>
  <c r="I216" i="7"/>
  <c r="L52" i="4" s="1"/>
  <c r="H216" i="7"/>
  <c r="K52" i="4" s="1"/>
  <c r="G216" i="7"/>
  <c r="J52" i="4" s="1"/>
  <c r="F216" i="7"/>
  <c r="I52" i="4" s="1"/>
  <c r="E216" i="7"/>
  <c r="H52" i="4" s="1"/>
  <c r="D216" i="7"/>
  <c r="G52" i="4" s="1"/>
  <c r="C216" i="7"/>
  <c r="F52" i="4" s="1"/>
  <c r="B216" i="7"/>
  <c r="E52" i="4" s="1"/>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H48" i="25" l="1"/>
  <c r="B48" i="25"/>
  <c r="H50" i="25"/>
  <c r="B50" i="25"/>
  <c r="H58" i="25"/>
  <c r="B58" i="25"/>
  <c r="H49" i="25"/>
  <c r="B49" i="25"/>
  <c r="H51" i="25"/>
  <c r="B51" i="25"/>
  <c r="H59" i="25"/>
  <c r="B59" i="25"/>
  <c r="H56" i="25"/>
  <c r="B56" i="25"/>
  <c r="H52" i="25"/>
  <c r="B52" i="25"/>
  <c r="H57" i="25"/>
  <c r="B57" i="25"/>
  <c r="H53" i="25"/>
  <c r="B53" i="25"/>
  <c r="H54" i="25"/>
  <c r="H62" i="25" s="1"/>
  <c r="B54" i="25"/>
  <c r="H55" i="25"/>
  <c r="H67" i="25" s="1"/>
  <c r="B55" i="25"/>
  <c r="G34" i="4"/>
  <c r="B50" i="23" s="1"/>
  <c r="O34" i="4"/>
  <c r="B58" i="23" s="1"/>
  <c r="H34" i="4"/>
  <c r="B51" i="23" s="1"/>
  <c r="P34" i="4"/>
  <c r="B59" i="23" s="1"/>
  <c r="J34" i="4"/>
  <c r="B53" i="23" s="1"/>
  <c r="K34" i="4"/>
  <c r="B54" i="23" s="1"/>
  <c r="L34" i="4"/>
  <c r="B55" i="23" s="1"/>
  <c r="I34" i="4"/>
  <c r="B52" i="23" s="1"/>
  <c r="E34" i="4"/>
  <c r="B48" i="23" s="1"/>
  <c r="M34" i="4"/>
  <c r="B56" i="23" s="1"/>
  <c r="F34" i="4"/>
  <c r="B49" i="23" s="1"/>
  <c r="N34" i="4"/>
  <c r="B57" i="23" s="1"/>
  <c r="G43" i="4"/>
  <c r="O43" i="4"/>
  <c r="H43" i="4"/>
  <c r="P43" i="4"/>
  <c r="I43" i="4"/>
  <c r="J43" i="4"/>
  <c r="K43" i="4"/>
  <c r="L43" i="4"/>
  <c r="M43" i="4"/>
  <c r="F43" i="4"/>
  <c r="N43" i="4"/>
  <c r="E43" i="4"/>
  <c r="B48" i="6" s="1"/>
  <c r="E25" i="4"/>
  <c r="B48" i="2" s="1"/>
  <c r="M25" i="4"/>
  <c r="F25" i="4"/>
  <c r="J25" i="4"/>
  <c r="N25" i="4"/>
  <c r="I25" i="4"/>
  <c r="G25" i="4"/>
  <c r="K25" i="4"/>
  <c r="O25" i="4"/>
  <c r="H25" i="4"/>
  <c r="L25" i="4"/>
  <c r="P25" i="4"/>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B35" i="6" s="1"/>
  <c r="C5" i="6"/>
  <c r="D5" i="6"/>
  <c r="D35" i="6" s="1"/>
  <c r="E5" i="6"/>
  <c r="F5" i="6"/>
  <c r="G5" i="6"/>
  <c r="H5" i="6"/>
  <c r="I5" i="6"/>
  <c r="J5" i="6"/>
  <c r="J35" i="6" s="1"/>
  <c r="B6" i="6"/>
  <c r="C6" i="6"/>
  <c r="C36" i="6" s="1"/>
  <c r="D6" i="6"/>
  <c r="E6" i="6"/>
  <c r="F6" i="6"/>
  <c r="G6" i="6"/>
  <c r="H6" i="6"/>
  <c r="I6" i="6"/>
  <c r="I36" i="6" s="1"/>
  <c r="J6" i="6"/>
  <c r="B7" i="6"/>
  <c r="B37" i="6" s="1"/>
  <c r="C7" i="6"/>
  <c r="D7" i="6"/>
  <c r="E7" i="6"/>
  <c r="F7" i="6"/>
  <c r="G7" i="6"/>
  <c r="H7" i="6"/>
  <c r="H37" i="6" s="1"/>
  <c r="I7" i="6"/>
  <c r="J7" i="6"/>
  <c r="J37" i="6" s="1"/>
  <c r="B8" i="6"/>
  <c r="C8" i="6"/>
  <c r="D8" i="6"/>
  <c r="E8" i="6"/>
  <c r="F8" i="6"/>
  <c r="G8" i="6"/>
  <c r="G38" i="6" s="1"/>
  <c r="H8" i="6"/>
  <c r="I8" i="6"/>
  <c r="I38" i="6" s="1"/>
  <c r="J8" i="6"/>
  <c r="B9" i="6"/>
  <c r="C9" i="6"/>
  <c r="D9" i="6"/>
  <c r="E9" i="6"/>
  <c r="F9" i="6"/>
  <c r="F39" i="6" s="1"/>
  <c r="G9" i="6"/>
  <c r="H9" i="6"/>
  <c r="H39" i="6" s="1"/>
  <c r="I9" i="6"/>
  <c r="J9" i="6"/>
  <c r="B10" i="6"/>
  <c r="C10" i="6"/>
  <c r="D10" i="6"/>
  <c r="E10" i="6"/>
  <c r="E40" i="6" s="1"/>
  <c r="F10" i="6"/>
  <c r="G10" i="6"/>
  <c r="G40" i="6" s="1"/>
  <c r="H10" i="6"/>
  <c r="I10" i="6"/>
  <c r="J10" i="6"/>
  <c r="B11" i="6"/>
  <c r="C11" i="6"/>
  <c r="D11" i="6"/>
  <c r="D41" i="6" s="1"/>
  <c r="E11" i="6"/>
  <c r="F11" i="6"/>
  <c r="F41" i="6" s="1"/>
  <c r="G11" i="6"/>
  <c r="H11" i="6"/>
  <c r="I11" i="6"/>
  <c r="J11" i="6"/>
  <c r="B12" i="6"/>
  <c r="C12" i="6"/>
  <c r="D12" i="6"/>
  <c r="E12" i="6"/>
  <c r="E42" i="6" s="1"/>
  <c r="F12" i="6"/>
  <c r="G12" i="6"/>
  <c r="H12" i="6"/>
  <c r="I12" i="6"/>
  <c r="J12" i="6"/>
  <c r="B13" i="6"/>
  <c r="C13" i="6"/>
  <c r="D13" i="6"/>
  <c r="E13" i="6"/>
  <c r="F13" i="6"/>
  <c r="G13" i="6"/>
  <c r="H13" i="6"/>
  <c r="I13" i="6"/>
  <c r="J13" i="6"/>
  <c r="B14" i="6"/>
  <c r="C14" i="6"/>
  <c r="C44" i="6" s="1"/>
  <c r="D14" i="6"/>
  <c r="E14" i="6"/>
  <c r="F14" i="6"/>
  <c r="G14" i="6"/>
  <c r="H14" i="6"/>
  <c r="I14" i="6"/>
  <c r="J14" i="6"/>
  <c r="B15" i="6"/>
  <c r="B45" i="6" s="1"/>
  <c r="C15" i="6"/>
  <c r="D15" i="6"/>
  <c r="E15" i="6"/>
  <c r="F15" i="6"/>
  <c r="G15" i="6"/>
  <c r="H15" i="6"/>
  <c r="I15" i="6"/>
  <c r="J15" i="6"/>
  <c r="J45" i="6" s="1"/>
  <c r="C4" i="6"/>
  <c r="D4" i="6"/>
  <c r="E4" i="6"/>
  <c r="F4" i="6"/>
  <c r="G4" i="6"/>
  <c r="H4" i="6"/>
  <c r="H34" i="6" s="1"/>
  <c r="I4" i="6"/>
  <c r="J4" i="6"/>
  <c r="J34" i="6" s="1"/>
  <c r="B4" i="6"/>
  <c r="H70" i="25" l="1"/>
  <c r="B44" i="6"/>
  <c r="B43" i="6"/>
  <c r="I45" i="6"/>
  <c r="C43" i="6"/>
  <c r="J43" i="6"/>
  <c r="J44" i="6"/>
  <c r="I44" i="6"/>
  <c r="H45" i="6"/>
  <c r="I34" i="6"/>
  <c r="F40" i="6"/>
  <c r="G39" i="6"/>
  <c r="H38" i="6"/>
  <c r="I37" i="6"/>
  <c r="J36" i="6"/>
  <c r="B36" i="6"/>
  <c r="C35" i="6"/>
  <c r="D42" i="6"/>
  <c r="E41" i="6"/>
  <c r="B69" i="25"/>
  <c r="H71" i="25"/>
  <c r="H72" i="25"/>
  <c r="B62" i="23"/>
  <c r="B71" i="23"/>
  <c r="B66" i="25"/>
  <c r="B63" i="25"/>
  <c r="H69" i="25"/>
  <c r="B73" i="23"/>
  <c r="H68" i="25"/>
  <c r="H66" i="25"/>
  <c r="H73" i="25"/>
  <c r="H64" i="25"/>
  <c r="H65" i="25"/>
  <c r="H63" i="25"/>
  <c r="H55" i="2"/>
  <c r="B55" i="2"/>
  <c r="H49" i="2"/>
  <c r="B49" i="2"/>
  <c r="H54" i="6"/>
  <c r="B54" i="6"/>
  <c r="B63" i="23"/>
  <c r="B65" i="23"/>
  <c r="H51" i="2"/>
  <c r="B51" i="2"/>
  <c r="H56" i="2"/>
  <c r="B56" i="2"/>
  <c r="H53" i="6"/>
  <c r="B53" i="6"/>
  <c r="B70" i="23"/>
  <c r="B72" i="23"/>
  <c r="B68" i="25"/>
  <c r="B70" i="25"/>
  <c r="B72" i="25"/>
  <c r="H53" i="2"/>
  <c r="B53" i="2"/>
  <c r="H52" i="6"/>
  <c r="B52" i="6"/>
  <c r="B64" i="23"/>
  <c r="H54" i="2"/>
  <c r="B54" i="2"/>
  <c r="H59" i="6"/>
  <c r="B59" i="6"/>
  <c r="B66" i="23"/>
  <c r="B67" i="25"/>
  <c r="B73" i="25"/>
  <c r="B64" i="25"/>
  <c r="H55" i="6"/>
  <c r="B55" i="6"/>
  <c r="H58" i="2"/>
  <c r="B58" i="2"/>
  <c r="H50" i="2"/>
  <c r="B50" i="2"/>
  <c r="H57" i="6"/>
  <c r="B57" i="6"/>
  <c r="H51" i="6"/>
  <c r="B51" i="6"/>
  <c r="B69" i="23"/>
  <c r="H59" i="2"/>
  <c r="B59" i="2"/>
  <c r="H52" i="2"/>
  <c r="B52" i="2"/>
  <c r="H49" i="6"/>
  <c r="B49" i="6"/>
  <c r="H58" i="6"/>
  <c r="B58" i="6"/>
  <c r="B68" i="23"/>
  <c r="B71" i="25"/>
  <c r="B65" i="25"/>
  <c r="B62" i="25"/>
  <c r="H57" i="2"/>
  <c r="B57" i="2"/>
  <c r="H56" i="6"/>
  <c r="B56" i="6"/>
  <c r="H50" i="6"/>
  <c r="B50" i="6"/>
  <c r="B67" i="23"/>
  <c r="G45" i="6"/>
  <c r="H44" i="6"/>
  <c r="I43" i="6"/>
  <c r="G34" i="6"/>
  <c r="B42" i="6"/>
  <c r="D40" i="6"/>
  <c r="E39" i="6"/>
  <c r="E67" i="6" s="1"/>
  <c r="F38" i="6"/>
  <c r="G37" i="6"/>
  <c r="I35" i="6"/>
  <c r="J42" i="6"/>
  <c r="C41" i="6"/>
  <c r="H36" i="6"/>
  <c r="F45" i="6"/>
  <c r="G44" i="6"/>
  <c r="H43" i="6"/>
  <c r="D43" i="6"/>
  <c r="I42" i="6"/>
  <c r="C40" i="6"/>
  <c r="F37" i="6"/>
  <c r="F34" i="6"/>
  <c r="J41" i="6"/>
  <c r="E38" i="6"/>
  <c r="G36" i="6"/>
  <c r="B41" i="6"/>
  <c r="D39" i="6"/>
  <c r="H35" i="6"/>
  <c r="C42" i="6"/>
  <c r="C58" i="23"/>
  <c r="H58" i="23"/>
  <c r="C48" i="23"/>
  <c r="H48" i="23"/>
  <c r="C50" i="23"/>
  <c r="H50" i="23"/>
  <c r="C48" i="6"/>
  <c r="H48" i="6"/>
  <c r="C52" i="23"/>
  <c r="H52" i="23"/>
  <c r="C55" i="23"/>
  <c r="H55" i="23"/>
  <c r="C56" i="23"/>
  <c r="H56" i="23"/>
  <c r="J48" i="2"/>
  <c r="H48" i="2"/>
  <c r="C57" i="23"/>
  <c r="H57" i="23"/>
  <c r="C59" i="23"/>
  <c r="H59" i="23"/>
  <c r="C54" i="23"/>
  <c r="H54" i="23"/>
  <c r="C53" i="23"/>
  <c r="H53" i="23"/>
  <c r="C49" i="23"/>
  <c r="H49" i="23"/>
  <c r="C51" i="23"/>
  <c r="H51" i="23"/>
  <c r="P52" i="8"/>
  <c r="C59" i="6"/>
  <c r="C57" i="6"/>
  <c r="C51" i="6"/>
  <c r="C58" i="6"/>
  <c r="C56" i="6"/>
  <c r="C50" i="6"/>
  <c r="F52" i="8"/>
  <c r="C49" i="6"/>
  <c r="L52" i="8"/>
  <c r="C55" i="6"/>
  <c r="C54" i="6"/>
  <c r="J52" i="8"/>
  <c r="C53" i="6"/>
  <c r="C52" i="6"/>
  <c r="J59" i="6"/>
  <c r="J58" i="6"/>
  <c r="O52" i="8"/>
  <c r="J52" i="6"/>
  <c r="J49" i="6"/>
  <c r="J50" i="6"/>
  <c r="P34" i="8"/>
  <c r="J59" i="25"/>
  <c r="K59" i="25" s="1"/>
  <c r="N34" i="8"/>
  <c r="J57" i="25"/>
  <c r="K57" i="25" s="1"/>
  <c r="I34" i="8"/>
  <c r="J52" i="25"/>
  <c r="K52" i="25" s="1"/>
  <c r="H34" i="8"/>
  <c r="J51" i="25"/>
  <c r="K51" i="25" s="1"/>
  <c r="F34" i="8"/>
  <c r="J49" i="25"/>
  <c r="K49" i="25" s="1"/>
  <c r="J56" i="6"/>
  <c r="K34" i="8"/>
  <c r="J54" i="25"/>
  <c r="K54" i="25" s="1"/>
  <c r="O34" i="8"/>
  <c r="J58" i="25"/>
  <c r="K58" i="25" s="1"/>
  <c r="L34" i="8"/>
  <c r="J55" i="25"/>
  <c r="K55" i="25" s="1"/>
  <c r="M34" i="8"/>
  <c r="J56" i="25"/>
  <c r="K56" i="25" s="1"/>
  <c r="J55" i="6"/>
  <c r="E34" i="8"/>
  <c r="J48" i="25"/>
  <c r="J34" i="8"/>
  <c r="J53" i="25"/>
  <c r="K53" i="25" s="1"/>
  <c r="J53" i="6"/>
  <c r="G34" i="8"/>
  <c r="J50" i="25"/>
  <c r="K50" i="25" s="1"/>
  <c r="M52" i="8"/>
  <c r="I52" i="8"/>
  <c r="G52" i="8"/>
  <c r="J57" i="6"/>
  <c r="J51" i="6"/>
  <c r="N52" i="8"/>
  <c r="K52" i="8"/>
  <c r="H52" i="8"/>
  <c r="J54" i="6"/>
  <c r="J59" i="23"/>
  <c r="P44" i="8"/>
  <c r="M44" i="8"/>
  <c r="J56" i="23"/>
  <c r="J51" i="23"/>
  <c r="H44" i="8"/>
  <c r="L44" i="8"/>
  <c r="J55" i="23"/>
  <c r="J58" i="23"/>
  <c r="O44" i="8"/>
  <c r="J54" i="23"/>
  <c r="K44" i="8"/>
  <c r="J50" i="23"/>
  <c r="G44" i="8"/>
  <c r="I44" i="8"/>
  <c r="J52" i="23"/>
  <c r="J44" i="8"/>
  <c r="J53" i="23"/>
  <c r="F44" i="8"/>
  <c r="J49" i="23"/>
  <c r="E52" i="8"/>
  <c r="N44" i="8"/>
  <c r="J57" i="23"/>
  <c r="E44" i="8"/>
  <c r="J48" i="23"/>
  <c r="J48" i="6"/>
  <c r="E34" i="6"/>
  <c r="E45" i="6"/>
  <c r="F44" i="6"/>
  <c r="G43" i="6"/>
  <c r="H42" i="6"/>
  <c r="I41" i="6"/>
  <c r="J40" i="6"/>
  <c r="B40" i="6"/>
  <c r="B68" i="6" s="1"/>
  <c r="C39" i="6"/>
  <c r="D38" i="6"/>
  <c r="E37" i="6"/>
  <c r="F36" i="6"/>
  <c r="G35" i="6"/>
  <c r="D34" i="6"/>
  <c r="D45" i="6"/>
  <c r="E44" i="6"/>
  <c r="F43" i="6"/>
  <c r="G42" i="6"/>
  <c r="H41" i="6"/>
  <c r="I40" i="6"/>
  <c r="J39" i="6"/>
  <c r="B39" i="6"/>
  <c r="C38" i="6"/>
  <c r="D37" i="6"/>
  <c r="E36" i="6"/>
  <c r="F35" i="6"/>
  <c r="C34" i="6"/>
  <c r="C45" i="6"/>
  <c r="D44" i="6"/>
  <c r="E43" i="6"/>
  <c r="F42" i="6"/>
  <c r="G41" i="6"/>
  <c r="H40" i="6"/>
  <c r="I39" i="6"/>
  <c r="J38" i="6"/>
  <c r="B38" i="6"/>
  <c r="C37" i="6"/>
  <c r="D36" i="6"/>
  <c r="E35" i="6"/>
  <c r="B34" i="6"/>
  <c r="B62" i="6" s="1"/>
  <c r="I25" i="8"/>
  <c r="M25" i="8"/>
  <c r="O25" i="8"/>
  <c r="E25" i="8"/>
  <c r="L25" i="8"/>
  <c r="N25" i="8"/>
  <c r="P25" i="8"/>
  <c r="K25" i="8"/>
  <c r="J25" i="8"/>
  <c r="G25" i="8"/>
  <c r="F25" i="8"/>
  <c r="H25" i="8"/>
  <c r="C57" i="2"/>
  <c r="J57" i="2"/>
  <c r="C59" i="2"/>
  <c r="J59" i="2"/>
  <c r="C58" i="2"/>
  <c r="J58" i="2"/>
  <c r="C54" i="2"/>
  <c r="J54" i="2"/>
  <c r="C53" i="2"/>
  <c r="J53" i="2"/>
  <c r="C48" i="2"/>
  <c r="C55" i="2"/>
  <c r="J55" i="2"/>
  <c r="C51" i="2"/>
  <c r="J51" i="2"/>
  <c r="C50" i="2"/>
  <c r="J50" i="2"/>
  <c r="C56" i="2"/>
  <c r="J56" i="2"/>
  <c r="C49" i="2"/>
  <c r="J49" i="2"/>
  <c r="C52" i="2"/>
  <c r="J52" i="2"/>
  <c r="D58" i="2"/>
  <c r="G58" i="2"/>
  <c r="D57" i="2"/>
  <c r="G57" i="2"/>
  <c r="D54" i="2"/>
  <c r="G54" i="2"/>
  <c r="D53" i="2"/>
  <c r="G53" i="2"/>
  <c r="D59" i="2"/>
  <c r="G59" i="2"/>
  <c r="D50" i="2"/>
  <c r="G50" i="2"/>
  <c r="D48" i="2"/>
  <c r="G48" i="2"/>
  <c r="D55" i="2"/>
  <c r="G55" i="2"/>
  <c r="D51" i="2"/>
  <c r="G51" i="2"/>
  <c r="D49" i="2"/>
  <c r="G49" i="2"/>
  <c r="D52" i="2"/>
  <c r="G52" i="2"/>
  <c r="D56" i="2"/>
  <c r="G56" i="2"/>
  <c r="E65" i="2"/>
  <c r="B63" i="6"/>
  <c r="B66" i="2" l="1"/>
  <c r="B64" i="6"/>
  <c r="B69" i="2"/>
  <c r="B67" i="6"/>
  <c r="B66" i="6"/>
  <c r="B72" i="2"/>
  <c r="B73" i="6"/>
  <c r="B70" i="2"/>
  <c r="B63" i="2"/>
  <c r="B70" i="6"/>
  <c r="B72" i="6"/>
  <c r="B65" i="6"/>
  <c r="B71" i="6"/>
  <c r="B69" i="6"/>
  <c r="B67" i="2"/>
  <c r="B64" i="2"/>
  <c r="B68" i="2"/>
  <c r="B71" i="2"/>
  <c r="B73" i="2"/>
  <c r="B65" i="2"/>
  <c r="B62" i="2"/>
  <c r="K55" i="23"/>
  <c r="H73" i="23"/>
  <c r="H62" i="23"/>
  <c r="C70" i="23"/>
  <c r="H65" i="23"/>
  <c r="H69" i="23"/>
  <c r="H67" i="23"/>
  <c r="H68" i="23"/>
  <c r="H70" i="23"/>
  <c r="H64" i="23"/>
  <c r="H63" i="23"/>
  <c r="H71" i="23"/>
  <c r="H66" i="23"/>
  <c r="H72" i="23"/>
  <c r="K59" i="23"/>
  <c r="K51" i="23"/>
  <c r="C62" i="23"/>
  <c r="K58" i="23"/>
  <c r="K53" i="23"/>
  <c r="C68" i="23"/>
  <c r="C71" i="23"/>
  <c r="C66" i="23"/>
  <c r="C72" i="23"/>
  <c r="K57" i="23"/>
  <c r="K50" i="23"/>
  <c r="C63" i="23"/>
  <c r="C65" i="23"/>
  <c r="C69" i="23"/>
  <c r="C64" i="23"/>
  <c r="C67" i="23"/>
  <c r="K54" i="23"/>
  <c r="C73" i="23"/>
  <c r="K52" i="23"/>
  <c r="K49" i="23"/>
  <c r="K56" i="23"/>
  <c r="J69" i="25"/>
  <c r="B83" i="25" s="1"/>
  <c r="J67" i="25"/>
  <c r="B81" i="25" s="1"/>
  <c r="J62" i="25"/>
  <c r="B76" i="25" s="1"/>
  <c r="K48" i="25"/>
  <c r="J70" i="25"/>
  <c r="B84" i="25" s="1"/>
  <c r="J68" i="25"/>
  <c r="B82" i="25" s="1"/>
  <c r="J63" i="25"/>
  <c r="B77" i="25" s="1"/>
  <c r="J66" i="25"/>
  <c r="B80" i="25" s="1"/>
  <c r="J65" i="25"/>
  <c r="B79" i="25" s="1"/>
  <c r="J71" i="25"/>
  <c r="B85" i="25" s="1"/>
  <c r="J64" i="25"/>
  <c r="B78" i="25" s="1"/>
  <c r="J73" i="25"/>
  <c r="B87" i="25" s="1"/>
  <c r="J72" i="25"/>
  <c r="B86" i="25" s="1"/>
  <c r="J65" i="23"/>
  <c r="J67" i="23"/>
  <c r="J70" i="23"/>
  <c r="J66" i="23"/>
  <c r="J69" i="23"/>
  <c r="J73" i="23"/>
  <c r="J64" i="23"/>
  <c r="J72" i="23"/>
  <c r="J63" i="23"/>
  <c r="J71" i="23"/>
  <c r="K48" i="23"/>
  <c r="J62" i="23"/>
  <c r="J68" i="23"/>
  <c r="J64" i="2"/>
  <c r="K55" i="6"/>
  <c r="K49" i="2"/>
  <c r="K58" i="2"/>
  <c r="K52" i="6"/>
  <c r="K57" i="6"/>
  <c r="K55" i="2"/>
  <c r="K50" i="6"/>
  <c r="K57" i="2"/>
  <c r="K49" i="6"/>
  <c r="K56" i="6"/>
  <c r="K58" i="6"/>
  <c r="K59" i="2"/>
  <c r="D62" i="2"/>
  <c r="K53" i="6"/>
  <c r="K51" i="2"/>
  <c r="K56" i="2"/>
  <c r="D73" i="2"/>
  <c r="K59" i="6"/>
  <c r="K54" i="6"/>
  <c r="E68" i="2"/>
  <c r="E73" i="2"/>
  <c r="E70" i="2"/>
  <c r="E72" i="2"/>
  <c r="D69" i="2"/>
  <c r="E69" i="2"/>
  <c r="E71" i="2"/>
  <c r="E64" i="2"/>
  <c r="E66" i="2"/>
  <c r="E63" i="2"/>
  <c r="D70" i="2"/>
  <c r="E62" i="2"/>
  <c r="D64" i="2"/>
  <c r="D65" i="2"/>
  <c r="E67" i="2"/>
  <c r="D71" i="2"/>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B87" i="23" l="1"/>
  <c r="B76" i="23"/>
  <c r="B84" i="23"/>
  <c r="B85" i="23"/>
  <c r="B86" i="23"/>
  <c r="B82" i="23"/>
  <c r="B83" i="23"/>
  <c r="B81" i="23"/>
  <c r="B79" i="23"/>
  <c r="B77" i="23"/>
  <c r="B80" i="23"/>
  <c r="B78" i="23"/>
  <c r="B88" i="25"/>
  <c r="B90" i="25"/>
  <c r="B93" i="25" s="1"/>
  <c r="E53" i="4" s="1"/>
  <c r="E35" i="8" s="1"/>
  <c r="G63" i="2"/>
  <c r="G69" i="2"/>
  <c r="G73" i="2"/>
  <c r="G64" i="2"/>
  <c r="G65" i="2"/>
  <c r="G70" i="2"/>
  <c r="G66" i="2"/>
  <c r="G71" i="2"/>
  <c r="G62" i="2"/>
  <c r="G67" i="2"/>
  <c r="G72" i="2"/>
  <c r="G68" i="2"/>
  <c r="F68" i="6"/>
  <c r="F63" i="6"/>
  <c r="F65" i="6"/>
  <c r="F71" i="6"/>
  <c r="F73" i="6"/>
  <c r="F64" i="6"/>
  <c r="F69" i="6"/>
  <c r="F66" i="6"/>
  <c r="F67" i="6"/>
  <c r="F72" i="6"/>
  <c r="F70" i="6"/>
  <c r="F62" i="6"/>
  <c r="B88" i="23" l="1"/>
  <c r="B90" i="23"/>
  <c r="B93" i="23" s="1"/>
  <c r="B95" i="23" s="1"/>
  <c r="B95" i="25"/>
  <c r="G71" i="6"/>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B78" i="2"/>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B88" i="2"/>
  <c r="J67" i="6"/>
  <c r="J64" i="6"/>
  <c r="J62" i="6"/>
  <c r="J69" i="6"/>
  <c r="J72" i="6"/>
  <c r="J66" i="6"/>
  <c r="J70" i="6"/>
  <c r="J63" i="6"/>
  <c r="J68" i="6"/>
  <c r="J65" i="6"/>
  <c r="J71" i="6"/>
  <c r="J73" i="6"/>
  <c r="E26" i="4" l="1"/>
  <c r="D64" i="6"/>
  <c r="B78" i="6" s="1"/>
  <c r="B95" i="2" l="1"/>
  <c r="D62" i="6"/>
  <c r="B76" i="6" s="1"/>
  <c r="D69" i="6"/>
  <c r="B83" i="6" s="1"/>
  <c r="D68" i="6"/>
  <c r="B82" i="6" s="1"/>
  <c r="D65" i="6"/>
  <c r="B79" i="6" s="1"/>
  <c r="D71" i="6"/>
  <c r="B85" i="6" s="1"/>
  <c r="D70" i="6"/>
  <c r="B84" i="6" s="1"/>
  <c r="D66" i="6"/>
  <c r="B80" i="6" s="1"/>
  <c r="K48" i="6"/>
  <c r="D67" i="6"/>
  <c r="B81" i="6" s="1"/>
  <c r="D72" i="6"/>
  <c r="B86" i="6" s="1"/>
  <c r="D73" i="6"/>
  <c r="B87" i="6" s="1"/>
  <c r="D63" i="6"/>
  <c r="B77" i="6" s="1"/>
  <c r="E26" i="8" l="1"/>
  <c r="E36" i="8" s="1"/>
  <c r="B88" i="6"/>
  <c r="B90" i="6"/>
  <c r="B93" i="6" s="1"/>
  <c r="E44" i="4" s="1"/>
  <c r="E53" i="8" l="1"/>
  <c r="B9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4" authorId="0" shapeId="0" xr:uid="{69B06645-EEE8-4E4F-B0A9-BC9D8C43C6D6}">
      <text>
        <r>
          <rPr>
            <sz val="12"/>
            <color indexed="81"/>
            <rFont val="Meiryo UI"/>
            <family val="3"/>
            <charset val="128"/>
          </rPr>
          <t>【調達AX】期待容量等算定諸元一覧の36行目と53行目が、端数処理の関係で一致しない場合があるので、ここを端数切り上げとしている
（36行目＜53行目の場合には、36行目の値を表示するよう、53行目にif文をいれている）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A41E539-61EB-47E9-A4A9-25FE99F60BA3}">
      <text>
        <r>
          <rPr>
            <sz val="9"/>
            <color indexed="81"/>
            <rFont val="Meiryo UI"/>
            <family val="3"/>
            <charset val="128"/>
          </rPr>
          <t>※変動電源分と同じ値になる。
ファイル名：
【2025】12hケース揚水各月年間調整係数算定.ver2.xlsm
※「●h」が異なっていても値は同じ。
データ引用箇所：
　「年間」ワークシート
　「必要供給力」に記載の値（V24～AD35）
ファイル保管場所：
\\Hn2nasf01a\容量市場\19_ツール\2025追加オークション資料\①2024供給計画向け調整係数（2025年度）算出時のデータ\02_調整係数まとめ（EUE見直しあり版）</t>
        </r>
      </text>
    </comment>
    <comment ref="A17" authorId="0" shapeId="0" xr:uid="{9CCB0C8A-6529-42AF-B509-A5D7A71E32AA}">
      <text>
        <r>
          <rPr>
            <sz val="11"/>
            <color indexed="81"/>
            <rFont val="Meiryo UI"/>
            <family val="3"/>
            <charset val="128"/>
          </rPr>
          <t>ファイル名：
【2025】12hケース揚水各月年間調整係数算定.ver2.xlsm
※「●h」が異なっていても値は同じ。
データ引用箇所：
　「年間」ワークシート
　「Cace_No 1」の年間設備量の値（T4）
※考え方※
揚水の安定電源代替価値を、調整係数として表現している。
このため、揚水全なし（Cace_No 1）の年間設備量を基準に、揚水が入ることで減少する年間設備量（安定電源）と、入れた揚水量の比率から、調整係数を求める。
（減少する安定電源量と、入れた揚水量が１：１なら、調整係数は100%）
揚水は、再エネの余剰分をポンプ原資にするので、再エネは全入れとする。
（再エネ余剰がない場合、安定電源をポンプ原資にするので、揚水の調整係数は悪くなる）
ファイル保管場所：
\\Hn2nasf01a\容量市場\19_ツール\2025追加オークション資料\①2024供給計画向け調整係数（2025年度）算出時のデータ\02_調整係数まとめ（EUE見直しあり版）</t>
        </r>
      </text>
    </comment>
    <comment ref="A19" authorId="0" shapeId="0" xr:uid="{D3732A86-59F8-4B3C-8FC4-94710F537D2E}">
      <text>
        <r>
          <rPr>
            <sz val="9"/>
            <color indexed="81"/>
            <rFont val="Meiryo UI"/>
            <family val="3"/>
            <charset val="128"/>
          </rPr>
          <t>※変動電源分と同じ値になる。
ファイル名：
【2025】12hケース揚水各月年間調整係数算定.ver2.xlsm
※「●h」が異なっていても値は同じ。
データ引用箇所：
　「年間」ワークシート
　「再エネ供給力」に記載の値（V38～AD49）
ファイル保管場所：
\\Hn2nasf01a\容量市場\19_ツール\2025追加オークション資料\①2024供給計画向け調整係数（2025年度）算出時のデータ\02_調整係数まとめ（EUE見直しあり版）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0BAF84B-F054-494C-BADE-5F08E42AB020}">
      <text>
        <r>
          <rPr>
            <sz val="9"/>
            <color indexed="81"/>
            <rFont val="Meiryo UI"/>
            <family val="3"/>
            <charset val="128"/>
          </rPr>
          <t>ファイル名：
【揚水2025】調整係数まとめ.xlsm
データ引用箇所：
　「北海道」～「九州」ワークシート
　「③年間調整係数の算出」に記載の値（C20～O39）
ファイル保管場所：
\\Hn2nasf01a\容量市場\19_ツール\2025追加オークション資料\①2024供給計画向け調整係数（2025年度）算出時のデータ\01_調整係数まとめ</t>
        </r>
      </text>
    </comment>
  </commentList>
</comments>
</file>

<file path=xl/sharedStrings.xml><?xml version="1.0" encoding="utf-8"?>
<sst xmlns="http://schemas.openxmlformats.org/spreadsheetml/2006/main" count="1232" uniqueCount="168">
  <si>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</si>
  <si>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</si>
  <si>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</si>
  <si>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</si>
  <si>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</si>
  <si>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</si>
  <si>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</si>
  <si>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</si>
  <si>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</si>
  <si>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</si>
  <si>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</si>
  <si>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</si>
  <si>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</si>
  <si>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</si>
  <si>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</si>
  <si>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</si>
  <si>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</si>
  <si>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</si>
  <si>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</si>
  <si>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</si>
  <si>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</si>
  <si>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</si>
  <si>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</si>
  <si>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</si>
  <si>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</si>
  <si>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</si>
  <si>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</si>
  <si>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</si>
  <si>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</si>
  <si>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</si>
  <si>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</si>
  <si>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</si>
  <si>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</si>
  <si>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</si>
  <si>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</si>
  <si>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</si>
  <si>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</si>
  <si>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</si>
  <si>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</si>
  <si>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</si>
  <si>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</si>
  <si>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</si>
  <si>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</si>
  <si>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</si>
  <si>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</si>
  <si>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</si>
  <si>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</si>
  <si>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</si>
  <si>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</si>
  <si>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</si>
  <si>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</si>
  <si>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</si>
  <si>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</si>
  <si>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</si>
  <si>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</si>
  <si>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</si>
  <si>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</si>
  <si>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</si>
  <si>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</si>
  <si>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</si>
  <si>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</si>
  <si>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r>
      <t>※ただし、その際には</t>
    </r>
    <r>
      <rPr>
        <u/>
        <sz val="11"/>
        <color theme="1"/>
        <rFont val="Meiryo UI"/>
        <family val="3"/>
        <charset val="128"/>
      </rPr>
      <t>各月の上池容量(応札容量算出用)が、同月の各月の上池容量(期待容量算出用)以下</t>
    </r>
    <r>
      <rPr>
        <sz val="11"/>
        <color theme="1"/>
        <rFont val="Meiryo UI"/>
        <family val="3"/>
        <charset val="128"/>
      </rPr>
      <t>となるようにする必要があります</t>
    </r>
    <rPh sb="7" eb="8">
      <t>サイ</t>
    </rPh>
    <rPh sb="57" eb="59">
      <t>ヒツヨウ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</si>
  <si>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</si>
  <si>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</si>
  <si>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</si>
  <si>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</si>
  <si>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</si>
  <si>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</si>
  <si>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</si>
  <si>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</si>
  <si>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</si>
  <si>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</si>
  <si>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</si>
  <si>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</si>
  <si>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</si>
  <si>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</si>
  <si>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</si>
  <si>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</si>
  <si>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</si>
  <si>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</si>
  <si>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</si>
  <si>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</si>
  <si>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</si>
  <si>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</si>
  <si>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</si>
  <si>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</si>
  <si>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</si>
  <si>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</si>
  <si>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</si>
  <si>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</si>
  <si>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</si>
  <si>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</si>
  <si>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</si>
  <si>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</si>
  <si>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</si>
  <si>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</si>
  <si>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</si>
  <si>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</si>
  <si>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</si>
  <si>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</si>
  <si>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</si>
  <si>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</si>
  <si>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</si>
  <si>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</si>
  <si>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</si>
  <si>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</si>
  <si>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</si>
  <si>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r>
      <t>・各月の送電可能電力については、設備容量から各月の所内</t>
    </r>
    <r>
      <rPr>
        <b/>
        <sz val="11"/>
        <color rgb="FFFF0000"/>
        <rFont val="Meiryo UI"/>
        <family val="3"/>
        <charset val="128"/>
      </rPr>
      <t>消費</t>
    </r>
    <r>
      <rPr>
        <sz val="11"/>
        <color theme="1"/>
        <rFont val="Meiryo UI"/>
        <family val="3"/>
        <charset val="128"/>
      </rPr>
      <t>電力、</t>
    </r>
    <r>
      <rPr>
        <b/>
        <sz val="11"/>
        <color rgb="FFFF0000"/>
        <rFont val="Meiryo UI"/>
        <family val="3"/>
        <charset val="128"/>
      </rPr>
      <t>大気温及びダム水位低下等の影響による能力減分</t>
    </r>
    <r>
      <rPr>
        <sz val="11"/>
        <color theme="1"/>
        <rFont val="Meiryo UI"/>
        <family val="3"/>
        <charset val="128"/>
      </rPr>
      <t>を差し引いた値を記載して下さい。</t>
    </r>
    <phoneticPr fontId="2"/>
  </si>
  <si>
    <t>h</t>
    <phoneticPr fontId="2"/>
  </si>
  <si>
    <t>kW</t>
    <phoneticPr fontId="2"/>
  </si>
  <si>
    <t>九州</t>
  </si>
  <si>
    <t>【メインオークション】
各月の管理容量</t>
    <rPh sb="12" eb="14">
      <t>カクツキ</t>
    </rPh>
    <rPh sb="15" eb="17">
      <t>カンリ</t>
    </rPh>
    <rPh sb="17" eb="19">
      <t>ヨウリョウ</t>
    </rPh>
    <phoneticPr fontId="2"/>
  </si>
  <si>
    <t>②</t>
    <phoneticPr fontId="2"/>
  </si>
  <si>
    <t>【メインオークション】
各月の運転継続時間</t>
    <rPh sb="12" eb="14">
      <t>カクツキ</t>
    </rPh>
    <rPh sb="15" eb="17">
      <t>ウンテン</t>
    </rPh>
    <rPh sb="17" eb="19">
      <t>ケイゾク</t>
    </rPh>
    <rPh sb="19" eb="21">
      <t>ジカン</t>
    </rPh>
    <phoneticPr fontId="2"/>
  </si>
  <si>
    <t>【メインオークション】
各月の上池容量</t>
    <rPh sb="12" eb="14">
      <t>カクツキ</t>
    </rPh>
    <rPh sb="15" eb="16">
      <t>ウワ</t>
    </rPh>
    <rPh sb="16" eb="17">
      <t>イケ</t>
    </rPh>
    <rPh sb="17" eb="19">
      <t>ヨウリョウ</t>
    </rPh>
    <phoneticPr fontId="2"/>
  </si>
  <si>
    <t>【調達オークション】
応札可能容量</t>
    <rPh sb="11" eb="17">
      <t>オウサツカノウヨウリョウ</t>
    </rPh>
    <phoneticPr fontId="2"/>
  </si>
  <si>
    <t>【調達オークション】
各月の管理容量
(応札容量算出用)</t>
    <rPh sb="11" eb="13">
      <t>カクツキ</t>
    </rPh>
    <rPh sb="14" eb="16">
      <t>カンリ</t>
    </rPh>
    <rPh sb="16" eb="18">
      <t>ヨウリョウ</t>
    </rPh>
    <phoneticPr fontId="2"/>
  </si>
  <si>
    <t>【調達オークション】
各月の調整係数
(応札容量算出用)</t>
    <rPh sb="11" eb="13">
      <t>カクツキ</t>
    </rPh>
    <rPh sb="14" eb="16">
      <t>チョウセイ</t>
    </rPh>
    <rPh sb="16" eb="18">
      <t>ケイスウ</t>
    </rPh>
    <rPh sb="20" eb="22">
      <t>オウサツ</t>
    </rPh>
    <rPh sb="22" eb="24">
      <t>ヨウリョウ</t>
    </rPh>
    <rPh sb="24" eb="26">
      <t>サンシュツ</t>
    </rPh>
    <rPh sb="26" eb="27">
      <t>ヨウ</t>
    </rPh>
    <phoneticPr fontId="2"/>
  </si>
  <si>
    <t>【調達オークション】
応札容量</t>
    <rPh sb="11" eb="13">
      <t>オウサツ</t>
    </rPh>
    <rPh sb="13" eb="15">
      <t>ヨウリョウ</t>
    </rPh>
    <phoneticPr fontId="2"/>
  </si>
  <si>
    <t>&lt;会社名&gt;</t>
  </si>
  <si>
    <t>揚水（純揚水）</t>
    <phoneticPr fontId="2"/>
  </si>
  <si>
    <t>安定電源</t>
    <phoneticPr fontId="2"/>
  </si>
  <si>
    <t>事業者【調達AX】期待容量等算定諸元一覧</t>
    <rPh sb="0" eb="3">
      <t>ジギョウシャ</t>
    </rPh>
    <phoneticPr fontId="2"/>
  </si>
  <si>
    <t>エリア別調整係数</t>
    <rPh sb="3" eb="4">
      <t>ベツ</t>
    </rPh>
    <rPh sb="4" eb="8">
      <t>チョウセイケイスウ</t>
    </rPh>
    <phoneticPr fontId="2"/>
  </si>
  <si>
    <t>【調達オークション】
期待容量</t>
    <rPh sb="11" eb="13">
      <t>キタイ</t>
    </rPh>
    <rPh sb="13" eb="15">
      <t>ヨウリョウ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</si>
  <si>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</si>
  <si>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【メイン＆調達オークション】
各月の管理容量</t>
    <rPh sb="5" eb="7">
      <t>チョウタツ</t>
    </rPh>
    <rPh sb="15" eb="17">
      <t>カクツキ</t>
    </rPh>
    <rPh sb="18" eb="20">
      <t>カンリ</t>
    </rPh>
    <rPh sb="20" eb="22">
      <t>ヨウリョウ</t>
    </rPh>
    <phoneticPr fontId="2"/>
  </si>
  <si>
    <t>【メイン＆調達オークション】
各月の運転継続時間</t>
  </si>
  <si>
    <t>【メイン＆調達オークション】
各月の上池容量</t>
    <rPh sb="15" eb="17">
      <t>カクツキ</t>
    </rPh>
    <rPh sb="18" eb="19">
      <t>ウワ</t>
    </rPh>
    <rPh sb="19" eb="20">
      <t>イケ</t>
    </rPh>
    <rPh sb="20" eb="22">
      <t>ヨウリョウ</t>
    </rPh>
    <phoneticPr fontId="2"/>
  </si>
  <si>
    <t>【メイン＆調達オークション】
各月の調整係数</t>
    <rPh sb="15" eb="17">
      <t>カクツキ</t>
    </rPh>
    <rPh sb="18" eb="20">
      <t>チョウセイ</t>
    </rPh>
    <rPh sb="20" eb="22">
      <t>ケイスウ</t>
    </rPh>
    <phoneticPr fontId="2"/>
  </si>
  <si>
    <t>kW</t>
  </si>
  <si>
    <t>h</t>
  </si>
  <si>
    <t>%</t>
  </si>
  <si>
    <t>kWh</t>
  </si>
  <si>
    <t>【最新】
各月の調整係数
(期待容量算出用)</t>
    <rPh sb="5" eb="7">
      <t>カクツキ</t>
    </rPh>
    <rPh sb="8" eb="10">
      <t>チョウセイ</t>
    </rPh>
    <rPh sb="10" eb="12">
      <t>ケイスウ</t>
    </rPh>
    <rPh sb="14" eb="16">
      <t>キタイ</t>
    </rPh>
    <rPh sb="16" eb="18">
      <t>ヨウリョウ</t>
    </rPh>
    <rPh sb="18" eb="20">
      <t>サンシュツ</t>
    </rPh>
    <rPh sb="20" eb="21">
      <t>ヨウ</t>
    </rPh>
    <phoneticPr fontId="2"/>
  </si>
  <si>
    <t>【調達オークション】
各月の管理容量</t>
    <rPh sb="1" eb="3">
      <t>チョウタツ</t>
    </rPh>
    <rPh sb="11" eb="13">
      <t>カクツキ</t>
    </rPh>
    <rPh sb="14" eb="16">
      <t>カンリ</t>
    </rPh>
    <rPh sb="16" eb="18">
      <t>ヨウリョウ</t>
    </rPh>
    <phoneticPr fontId="2"/>
  </si>
  <si>
    <t>【調達オークション】
各月の運転継続時間</t>
    <phoneticPr fontId="2"/>
  </si>
  <si>
    <t>【調達オークション】
各月の上池容量</t>
    <rPh sb="11" eb="13">
      <t>カクツキ</t>
    </rPh>
    <rPh sb="14" eb="15">
      <t>ウワ</t>
    </rPh>
    <rPh sb="15" eb="16">
      <t>イケ</t>
    </rPh>
    <rPh sb="16" eb="18">
      <t>ヨウリョウ</t>
    </rPh>
    <phoneticPr fontId="2"/>
  </si>
  <si>
    <t>【調達オークション】
各月の調整係数</t>
    <rPh sb="11" eb="13">
      <t>カクツキ</t>
    </rPh>
    <rPh sb="14" eb="16">
      <t>チョウセイ</t>
    </rPh>
    <rPh sb="16" eb="18">
      <t>ケイスウ</t>
    </rPh>
    <phoneticPr fontId="2"/>
  </si>
  <si>
    <t>【調達オークション】
応札容量</t>
    <rPh sb="1" eb="3">
      <t>チョウタツ</t>
    </rPh>
    <rPh sb="11" eb="13">
      <t>オウサツ</t>
    </rPh>
    <rPh sb="13" eb="15">
      <t>ヨウリョウ</t>
    </rPh>
    <phoneticPr fontId="2"/>
  </si>
  <si>
    <t>入力箇所(期待容量登録時)</t>
    <rPh sb="0" eb="2">
      <t>ニュウリョク</t>
    </rPh>
    <rPh sb="5" eb="7">
      <t>キタイ</t>
    </rPh>
    <rPh sb="7" eb="9">
      <t>ヨウリョウ</t>
    </rPh>
    <rPh sb="9" eb="11">
      <t>トウロク</t>
    </rPh>
    <rPh sb="11" eb="12">
      <t>ジ</t>
    </rPh>
    <phoneticPr fontId="2"/>
  </si>
  <si>
    <t>【調達オークション】
各月の調整係数</t>
    <rPh sb="1" eb="3">
      <t>チョウタツ</t>
    </rPh>
    <rPh sb="11" eb="13">
      <t>カクツキ</t>
    </rPh>
    <rPh sb="14" eb="16">
      <t>チョウセイ</t>
    </rPh>
    <rPh sb="16" eb="18">
      <t>ケイスウ</t>
    </rPh>
    <phoneticPr fontId="2"/>
  </si>
  <si>
    <t>【調達オークション】
契約容量の調達オークション期待容量への換算値</t>
    <rPh sb="1" eb="3">
      <t>チョウタツ</t>
    </rPh>
    <rPh sb="11" eb="13">
      <t>ケイヤク</t>
    </rPh>
    <rPh sb="13" eb="15">
      <t>ヨウリョウ</t>
    </rPh>
    <rPh sb="16" eb="18">
      <t>チョウタツ</t>
    </rPh>
    <rPh sb="24" eb="28">
      <t>キタイヨウリョウ</t>
    </rPh>
    <rPh sb="30" eb="32">
      <t>カンサン</t>
    </rPh>
    <rPh sb="32" eb="33">
      <t>アタイ</t>
    </rPh>
    <phoneticPr fontId="2"/>
  </si>
  <si>
    <t>※本帳票提出時、チェックしてください</t>
    <rPh sb="1" eb="2">
      <t>ホン</t>
    </rPh>
    <rPh sb="2" eb="4">
      <t>チョウヒョウ</t>
    </rPh>
    <rPh sb="4" eb="6">
      <t>テイシュツ</t>
    </rPh>
    <rPh sb="6" eb="7">
      <t>トキ</t>
    </rPh>
    <phoneticPr fontId="2"/>
  </si>
  <si>
    <t>&lt;会社名&gt;</t>
    <phoneticPr fontId="2"/>
  </si>
  <si>
    <r>
      <rPr>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2025</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2"/>
  </si>
  <si>
    <t>＜対象：水力（純揚水・蓄電池）＞</t>
    <rPh sb="1" eb="3">
      <t>タイショウ</t>
    </rPh>
    <rPh sb="4" eb="6">
      <t>スイリョク</t>
    </rPh>
    <rPh sb="7" eb="8">
      <t>ジュン</t>
    </rPh>
    <rPh sb="8" eb="9">
      <t>ヨウ</t>
    </rPh>
    <rPh sb="9" eb="10">
      <t>スイ</t>
    </rPh>
    <rPh sb="11" eb="14">
      <t>チクデンチ</t>
    </rPh>
    <phoneticPr fontId="2"/>
  </si>
  <si>
    <t>【最新】
各月の送電または
放電可能電力
(期待容量算出用)</t>
    <rPh sb="1" eb="3">
      <t>サイシン</t>
    </rPh>
    <rPh sb="5" eb="7">
      <t>カクツキ</t>
    </rPh>
    <rPh sb="8" eb="10">
      <t>ソウデン</t>
    </rPh>
    <rPh sb="14" eb="16">
      <t>ホウデン</t>
    </rPh>
    <rPh sb="16" eb="18">
      <t>カノウ</t>
    </rPh>
    <rPh sb="18" eb="20">
      <t>デンリョク</t>
    </rPh>
    <phoneticPr fontId="2"/>
  </si>
  <si>
    <t>【最新】
各月の運転または
放電継続時間
(期待容量算出用)</t>
    <rPh sb="1" eb="3">
      <t>サイシン</t>
    </rPh>
    <rPh sb="5" eb="7">
      <t>カクツキ</t>
    </rPh>
    <rPh sb="8" eb="10">
      <t>ウンテン</t>
    </rPh>
    <rPh sb="14" eb="16">
      <t>ホウデン</t>
    </rPh>
    <rPh sb="16" eb="18">
      <t>ケイゾク</t>
    </rPh>
    <rPh sb="18" eb="20">
      <t>ジカン</t>
    </rPh>
    <rPh sb="22" eb="24">
      <t>キタイ</t>
    </rPh>
    <rPh sb="24" eb="26">
      <t>ヨウリョウ</t>
    </rPh>
    <rPh sb="26" eb="28">
      <t>サンシュツ</t>
    </rPh>
    <rPh sb="28" eb="29">
      <t>ヨウ</t>
    </rPh>
    <phoneticPr fontId="2"/>
  </si>
  <si>
    <t>【最新】
各月の上池容量または
蓄電池容量
(期待容量算出用)</t>
    <rPh sb="5" eb="7">
      <t>カクツキ</t>
    </rPh>
    <rPh sb="8" eb="9">
      <t>ウワ</t>
    </rPh>
    <rPh sb="9" eb="10">
      <t>イケ</t>
    </rPh>
    <rPh sb="10" eb="12">
      <t>ヨウリョウ</t>
    </rPh>
    <rPh sb="16" eb="19">
      <t>チクデンチ</t>
    </rPh>
    <rPh sb="19" eb="21">
      <t>ヨウリョウ</t>
    </rPh>
    <rPh sb="23" eb="25">
      <t>キタイ</t>
    </rPh>
    <rPh sb="25" eb="27">
      <t>ヨウリョウ</t>
    </rPh>
    <rPh sb="27" eb="29">
      <t>サンシュツ</t>
    </rPh>
    <rPh sb="29" eb="30">
      <t>ヨウ</t>
    </rPh>
    <phoneticPr fontId="2"/>
  </si>
  <si>
    <t>【調達オークション】
各月の運転または
放電継続時間
(応札容量算出用)</t>
    <rPh sb="11" eb="13">
      <t>カクツキ</t>
    </rPh>
    <rPh sb="14" eb="16">
      <t>ウンテン</t>
    </rPh>
    <rPh sb="28" eb="30">
      <t>オウサツ</t>
    </rPh>
    <rPh sb="30" eb="32">
      <t>ヨウリョウ</t>
    </rPh>
    <rPh sb="32" eb="34">
      <t>サンシュツ</t>
    </rPh>
    <rPh sb="34" eb="35">
      <t>ヨウ</t>
    </rPh>
    <phoneticPr fontId="2"/>
  </si>
  <si>
    <t>【調達オークション】
各月の上池容量または
各月の蓄電池容量
(応札容量算出用)</t>
    <rPh sb="11" eb="13">
      <t>カクツキ</t>
    </rPh>
    <rPh sb="14" eb="15">
      <t>ウワ</t>
    </rPh>
    <rPh sb="15" eb="16">
      <t>イケ</t>
    </rPh>
    <rPh sb="16" eb="18">
      <t>ヨウリョウ</t>
    </rPh>
    <rPh sb="22" eb="24">
      <t>カクツキ</t>
    </rPh>
    <rPh sb="25" eb="28">
      <t>チクデンチ</t>
    </rPh>
    <rPh sb="28" eb="30">
      <t>ヨウリョウ</t>
    </rPh>
    <rPh sb="32" eb="34">
      <t>オウサツ</t>
    </rPh>
    <rPh sb="34" eb="36">
      <t>ヨウリョウ</t>
    </rPh>
    <rPh sb="36" eb="38">
      <t>サンシュツ</t>
    </rPh>
    <rPh sb="38" eb="39">
      <t>ヨウ</t>
    </rPh>
    <phoneticPr fontId="2"/>
  </si>
  <si>
    <t>【メイン＆調達オークション】
各月の上池容量または
各月の蓄電池容量</t>
    <rPh sb="15" eb="17">
      <t>カクツキ</t>
    </rPh>
    <rPh sb="18" eb="19">
      <t>ウワ</t>
    </rPh>
    <rPh sb="19" eb="20">
      <t>イケ</t>
    </rPh>
    <rPh sb="20" eb="22">
      <t>ヨウリョウ</t>
    </rPh>
    <phoneticPr fontId="2"/>
  </si>
  <si>
    <t>【メイン＆調達オークション】
各月の運転または
放電継続時間</t>
    <phoneticPr fontId="2"/>
  </si>
  <si>
    <r>
      <t>・各月の運転または放電継続時間(期待容量算出用)については、各月の上池容量または蓄電池容量(期待容量算出用)の範囲内で最大出力で発電した場合に運転または放電可能な継続時間(</t>
    </r>
    <r>
      <rPr>
        <u/>
        <sz val="11"/>
        <rFont val="Meiryo UI"/>
        <family val="3"/>
        <charset val="128"/>
      </rPr>
      <t>整数</t>
    </r>
    <r>
      <rPr>
        <sz val="11"/>
        <rFont val="Meiryo UI"/>
        <family val="3"/>
        <charset val="128"/>
      </rPr>
      <t>)を記載して下さい。</t>
    </r>
    <rPh sb="9" eb="11">
      <t>ホウデン</t>
    </rPh>
    <rPh sb="40" eb="43">
      <t>チクデンチ</t>
    </rPh>
    <rPh sb="43" eb="45">
      <t>ヨウリョウ</t>
    </rPh>
    <rPh sb="76" eb="78">
      <t>ホウデン</t>
    </rPh>
    <rPh sb="86" eb="88">
      <t>セイスウ</t>
    </rPh>
    <phoneticPr fontId="2"/>
  </si>
  <si>
    <t>・各月の送電または放電可能電力(期待容量算出用)については、設備容量から各月の所内消費電力、大気温及びダム水位低下等の影響による能力減分を差し引いた値を記載して下さい。</t>
    <phoneticPr fontId="2"/>
  </si>
  <si>
    <t>・各月の上池容量または蓄電池容量(期待容量算出用)については、自動計算されます。</t>
    <phoneticPr fontId="2"/>
  </si>
  <si>
    <t>※この値がアセスメント対象容量になります。</t>
  </si>
  <si>
    <r>
      <t>・各月の運転または放電継続時間(応札容量算出用)については、ダムもしくは蓄電池の運用のリスク（運用による劣化に伴う蓄電池の容量減を含む）を踏まえ、任意の継続時間(</t>
    </r>
    <r>
      <rPr>
        <u/>
        <sz val="11"/>
        <rFont val="Meiryo UI"/>
        <family val="3"/>
        <charset val="128"/>
      </rPr>
      <t>整数</t>
    </r>
    <r>
      <rPr>
        <sz val="11"/>
        <rFont val="Meiryo UI"/>
        <family val="3"/>
        <charset val="128"/>
      </rPr>
      <t>)を記載して下さい。</t>
    </r>
    <rPh sb="9" eb="11">
      <t>ホウデン</t>
    </rPh>
    <rPh sb="76" eb="78">
      <t>ケイゾク</t>
    </rPh>
    <rPh sb="78" eb="80">
      <t>ジカン</t>
    </rPh>
    <phoneticPr fontId="2"/>
  </si>
  <si>
    <r>
      <t>※ただし、その際には</t>
    </r>
    <r>
      <rPr>
        <u/>
        <sz val="11"/>
        <color theme="1"/>
        <rFont val="Meiryo UI"/>
        <family val="3"/>
        <charset val="128"/>
      </rPr>
      <t>各月の上池容量または蓄電池容量(応札容量算出用)が、同月の各月の上池容量または蓄電池容量(期待容量算出用)以下</t>
    </r>
    <r>
      <rPr>
        <sz val="11"/>
        <color theme="1"/>
        <rFont val="Meiryo UI"/>
        <family val="3"/>
        <charset val="128"/>
      </rPr>
      <t>となるようにする必要があります</t>
    </r>
    <rPh sb="7" eb="8">
      <t>サイ</t>
    </rPh>
    <rPh sb="20" eb="25">
      <t>チクデンチヨウリョウ</t>
    </rPh>
    <rPh sb="73" eb="75">
      <t>ヒツヨウ</t>
    </rPh>
    <phoneticPr fontId="2"/>
  </si>
  <si>
    <t>・各月の上池容量または蓄電池容量(応札容量算出用)については、自動計算されます。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</si>
  <si>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</si>
  <si>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</si>
  <si>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各月の管理容量(応札容量算出用)については、ダムもしくは蓄電池の運用のリスク（運用による劣化に伴う蓄電池の容量減を含む）を踏まえ、同月の各月の送電または放電可能電力を上限に任意に記載して下さい。</t>
    <rPh sb="29" eb="32">
      <t>チクデンチ</t>
    </rPh>
    <rPh sb="40" eb="42">
      <t>ウンヨウ</t>
    </rPh>
    <rPh sb="45" eb="47">
      <t>レッカ</t>
    </rPh>
    <rPh sb="48" eb="49">
      <t>トモナ</t>
    </rPh>
    <rPh sb="50" eb="53">
      <t>チクデンチ</t>
    </rPh>
    <rPh sb="54" eb="56">
      <t>ヨウリョウ</t>
    </rPh>
    <rPh sb="56" eb="57">
      <t>ゲン</t>
    </rPh>
    <rPh sb="58" eb="59">
      <t>フク</t>
    </rPh>
    <rPh sb="77" eb="79">
      <t>ホウデン</t>
    </rPh>
    <phoneticPr fontId="2"/>
  </si>
  <si>
    <t>※ブラックスタートの必要容量は、各月の管理容量(応札容量算出用)および各月の運転または放電継続時間(応札容量算出用)から差し引いてください。</t>
    <rPh sb="10" eb="14">
      <t>ヒツヨウヨウリョウ</t>
    </rPh>
    <rPh sb="60" eb="61">
      <t>サ</t>
    </rPh>
    <rPh sb="62" eb="63">
      <t>ヒ</t>
    </rPh>
    <phoneticPr fontId="2"/>
  </si>
  <si>
    <r>
      <t>1．以下の項目については、</t>
    </r>
    <r>
      <rPr>
        <sz val="11"/>
        <color rgb="FFFF0000"/>
        <rFont val="Meiryo UI"/>
        <family val="3"/>
        <charset val="128"/>
      </rPr>
      <t>期待容量の登録期間中</t>
    </r>
    <r>
      <rPr>
        <b/>
        <sz val="11"/>
        <color rgb="FFFF0000"/>
        <rFont val="Meiryo UI"/>
        <family val="3"/>
        <charset val="128"/>
      </rPr>
      <t>(2024/3/21～4/5)</t>
    </r>
    <r>
      <rPr>
        <sz val="11"/>
        <color theme="1"/>
        <rFont val="Meiryo UI"/>
        <family val="3"/>
        <charset val="128"/>
      </rPr>
      <t>に容量市場システムに登録して下さい。</t>
    </r>
    <phoneticPr fontId="2"/>
  </si>
  <si>
    <r>
      <t>2．以下の項目については、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2024/5/23～5/29）</t>
    </r>
    <r>
      <rPr>
        <sz val="11"/>
        <color theme="1"/>
        <rFont val="Meiryo UI"/>
        <family val="3"/>
        <charset val="128"/>
      </rPr>
      <t>に容量市場システムに登録して下さい。</t>
    </r>
    <rPh sb="13" eb="17">
      <t>オウサツヨウリョウ</t>
    </rPh>
    <rPh sb="17" eb="19">
      <t>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2"/>
  </si>
  <si>
    <t>②容量市場調達量</t>
    <rPh sb="1" eb="3">
      <t>ヨウリョウ</t>
    </rPh>
    <rPh sb="3" eb="5">
      <t>シジョウ</t>
    </rPh>
    <rPh sb="5" eb="7">
      <t>チョウタツ</t>
    </rPh>
    <rPh sb="7" eb="8">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</si>
</sst>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00_ "/>
    <numFmt numFmtId="188" formatCode="#,##0.0000000_ "/>
    <numFmt numFmtId="189" formatCode="#,##0_ ;[Red]\-#,##0\ "/>
  </numFmts>
  <fonts count="22"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1"/>
      <color theme="1"/>
      <name val="ＭＳ Ｐゴシック"/>
      <family val="2"/>
      <scheme val="minor"/>
    </font>
    <font>
      <sz val="12"/>
      <color rgb="FFFF0000"/>
      <name val="Meiryo UI"/>
      <family val="3"/>
      <charset val="128"/>
    </font>
    <font>
      <sz val="14"/>
      <color rgb="FFFF0000"/>
      <name val="Meiryo UI"/>
      <family val="3"/>
      <charset val="128"/>
    </font>
    <font>
      <u/>
      <sz val="12"/>
      <color rgb="FFFF0000"/>
      <name val="Meiryo UI"/>
      <family val="3"/>
      <charset val="128"/>
    </font>
    <font>
      <u/>
      <sz val="11"/>
      <color theme="10"/>
      <name val="ＭＳ Ｐゴシック"/>
      <family val="2"/>
      <scheme val="minor"/>
    </font>
    <font>
      <sz val="9"/>
      <color indexed="81"/>
      <name val="Meiryo UI"/>
      <family val="3"/>
      <charset val="128"/>
    </font>
    <font>
      <sz val="12"/>
      <color indexed="81"/>
      <name val="Meiryo UI"/>
      <family val="3"/>
      <charset val="128"/>
    </font>
    <font>
      <sz val="11"/>
      <color indexed="81"/>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theme="0"/>
        <bgColor indexed="64"/>
      </patternFill>
    </fill>
    <fill>
      <patternFill patternType="solid">
        <fgColor rgb="FF00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auto="1"/>
      </left>
      <right/>
      <top style="thin">
        <color indexed="64"/>
      </top>
      <bottom style="medium">
        <color rgb="FFFF0000"/>
      </bottom>
      <diagonal/>
    </border>
    <border>
      <left/>
      <right style="thin">
        <color auto="1"/>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theme="1"/>
      </left>
      <right/>
      <top/>
      <bottom/>
      <diagonal/>
    </border>
  </borders>
  <cellStyleXfs count="4">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8" fillId="0" borderId="0" applyNumberFormat="0" applyFill="0" applyBorder="0" applyAlignment="0" applyProtection="0"/>
  </cellStyleXfs>
  <cellXfs count="228">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0" fontId="3" fillId="0" borderId="0" xfId="0" applyFont="1" applyAlignment="1" applyProtection="1">
      <alignment vertical="center"/>
      <protection locked="0"/>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1" fillId="0" borderId="7" xfId="0" applyNumberFormat="1" applyFont="1" applyBorder="1" applyAlignment="1">
      <alignment horizontal="center" vertical="center"/>
    </xf>
    <xf numFmtId="179" fontId="6" fillId="3"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0" borderId="10"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181" fontId="4" fillId="8" borderId="36" xfId="0" applyNumberFormat="1" applyFont="1" applyFill="1" applyBorder="1" applyAlignment="1" applyProtection="1">
      <alignment horizontal="center" vertical="center" shrinkToFit="1"/>
      <protection locked="0"/>
    </xf>
    <xf numFmtId="181" fontId="4" fillId="8" borderId="1" xfId="0" applyNumberFormat="1" applyFont="1" applyFill="1" applyBorder="1" applyAlignment="1" applyProtection="1">
      <alignment horizontal="center" vertical="center" shrinkToFit="1"/>
      <protection locked="0"/>
    </xf>
    <xf numFmtId="181" fontId="4" fillId="8" borderId="37" xfId="0" applyNumberFormat="1" applyFont="1" applyFill="1" applyBorder="1" applyAlignment="1" applyProtection="1">
      <alignment horizontal="center" vertical="center" shrinkToFit="1"/>
      <protection locked="0"/>
    </xf>
    <xf numFmtId="0" fontId="3" fillId="9" borderId="0" xfId="0" applyFont="1" applyFill="1" applyAlignment="1">
      <alignment horizontal="centerContinuous"/>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24" xfId="0" applyFont="1" applyBorder="1"/>
    <xf numFmtId="0" fontId="0" fillId="0" borderId="3" xfId="0" applyBorder="1" applyAlignment="1">
      <alignment vertical="center"/>
    </xf>
    <xf numFmtId="0" fontId="1" fillId="0" borderId="0" xfId="0" applyFont="1" applyFill="1" applyBorder="1"/>
    <xf numFmtId="0" fontId="18" fillId="0" borderId="0" xfId="3"/>
    <xf numFmtId="0" fontId="1" fillId="2" borderId="1" xfId="0" applyFont="1" applyFill="1" applyBorder="1" applyAlignment="1">
      <alignment horizontal="center" vertical="center"/>
    </xf>
    <xf numFmtId="0" fontId="3" fillId="0" borderId="0" xfId="0" applyFont="1" applyFill="1"/>
    <xf numFmtId="0" fontId="3" fillId="0" borderId="0" xfId="0" applyFont="1" applyFill="1" applyBorder="1" applyAlignment="1">
      <alignment horizontal="center" vertical="center"/>
    </xf>
    <xf numFmtId="176" fontId="3" fillId="0" borderId="0" xfId="0" applyNumberFormat="1" applyFont="1" applyFill="1"/>
    <xf numFmtId="0" fontId="3" fillId="0" borderId="0" xfId="0" applyFont="1" applyFill="1" applyAlignment="1">
      <alignment horizontal="center" vertical="center"/>
    </xf>
    <xf numFmtId="0" fontId="17" fillId="0" borderId="0" xfId="0" applyFont="1" applyFill="1" applyAlignment="1">
      <alignment horizontal="left" vertical="center"/>
    </xf>
    <xf numFmtId="0" fontId="16" fillId="0" borderId="0" xfId="0" applyFont="1" applyFill="1" applyAlignment="1">
      <alignment horizontal="left" vertical="center"/>
    </xf>
    <xf numFmtId="182" fontId="3" fillId="0" borderId="0" xfId="0" applyNumberFormat="1" applyFont="1" applyFill="1"/>
    <xf numFmtId="0" fontId="3" fillId="0" borderId="0" xfId="0" applyFont="1" applyFill="1" applyAlignment="1" applyProtection="1">
      <alignment vertical="center"/>
      <protection locked="0"/>
    </xf>
    <xf numFmtId="178" fontId="3" fillId="0" borderId="0" xfId="0" applyNumberFormat="1" applyFont="1" applyFill="1" applyAlignment="1" applyProtection="1">
      <alignment vertical="center"/>
      <protection locked="0"/>
    </xf>
    <xf numFmtId="0" fontId="9" fillId="0" borderId="0" xfId="0" applyFont="1" applyFill="1"/>
    <xf numFmtId="0" fontId="9" fillId="0" borderId="0" xfId="0" applyFont="1" applyFill="1" applyAlignment="1">
      <alignment vertical="center"/>
    </xf>
    <xf numFmtId="0" fontId="9" fillId="0" borderId="0" xfId="0" applyFont="1" applyFill="1" applyBorder="1"/>
    <xf numFmtId="0" fontId="7" fillId="0" borderId="0" xfId="0" applyFont="1" applyFill="1"/>
    <xf numFmtId="0" fontId="1" fillId="10" borderId="1" xfId="0" applyFont="1" applyFill="1" applyBorder="1"/>
    <xf numFmtId="0" fontId="1" fillId="10" borderId="1" xfId="0" applyFont="1" applyFill="1" applyBorder="1" applyAlignment="1">
      <alignment horizontal="center" vertical="center"/>
    </xf>
    <xf numFmtId="176" fontId="4" fillId="10" borderId="1" xfId="0" applyNumberFormat="1" applyFont="1" applyFill="1" applyBorder="1" applyAlignment="1" applyProtection="1">
      <alignment horizontal="center" vertical="center" shrinkToFit="1"/>
      <protection locked="0"/>
    </xf>
    <xf numFmtId="0" fontId="1" fillId="10" borderId="19" xfId="0" applyFont="1" applyFill="1" applyBorder="1" applyAlignment="1">
      <alignment horizontal="center" vertical="center"/>
    </xf>
    <xf numFmtId="181" fontId="4" fillId="10" borderId="1" xfId="0" applyNumberFormat="1" applyFont="1" applyFill="1" applyBorder="1" applyAlignment="1" applyProtection="1">
      <alignment horizontal="center" vertical="center" shrinkToFit="1"/>
      <protection locked="0"/>
    </xf>
    <xf numFmtId="176" fontId="4" fillId="10" borderId="1" xfId="0" applyNumberFormat="1" applyFont="1" applyFill="1" applyBorder="1" applyAlignment="1">
      <alignment horizontal="center" vertical="center" shrinkToFit="1"/>
    </xf>
    <xf numFmtId="178" fontId="4" fillId="10" borderId="1" xfId="0" applyNumberFormat="1" applyFont="1" applyFill="1" applyBorder="1" applyAlignment="1" applyProtection="1">
      <alignment horizontal="center" vertical="center" shrinkToFit="1"/>
      <protection hidden="1"/>
    </xf>
    <xf numFmtId="181" fontId="1" fillId="8" borderId="1" xfId="1" applyNumberFormat="1" applyFont="1" applyFill="1" applyBorder="1" applyAlignment="1" applyProtection="1">
      <alignment horizontal="center" vertical="center"/>
      <protection locked="0"/>
    </xf>
    <xf numFmtId="178" fontId="1" fillId="0" borderId="1" xfId="2" applyNumberFormat="1" applyFont="1" applyFill="1" applyBorder="1" applyAlignment="1" applyProtection="1">
      <alignment horizontal="center" vertical="center"/>
      <protection hidden="1"/>
    </xf>
    <xf numFmtId="181" fontId="4" fillId="9" borderId="1" xfId="0" applyNumberFormat="1" applyFont="1" applyFill="1" applyBorder="1" applyAlignment="1" applyProtection="1">
      <alignment horizontal="center" vertical="center" shrinkToFit="1"/>
      <protection locked="0"/>
    </xf>
    <xf numFmtId="178" fontId="4" fillId="0" borderId="1" xfId="2" applyNumberFormat="1" applyFont="1" applyFill="1" applyBorder="1" applyAlignment="1" applyProtection="1">
      <alignment horizontal="center" vertical="center" shrinkToFit="1"/>
      <protection hidden="1"/>
    </xf>
    <xf numFmtId="0" fontId="1" fillId="2"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181" fontId="1" fillId="9" borderId="1" xfId="0" applyNumberFormat="1" applyFont="1" applyFill="1" applyBorder="1" applyAlignment="1" applyProtection="1">
      <alignment horizontal="center" vertical="center" shrinkToFit="1"/>
      <protection locked="0"/>
    </xf>
    <xf numFmtId="178" fontId="1" fillId="0" borderId="1" xfId="0" applyNumberFormat="1" applyFont="1" applyFill="1" applyBorder="1" applyAlignment="1" applyProtection="1">
      <alignment horizontal="center" vertical="center" shrinkToFit="1"/>
      <protection hidden="1"/>
    </xf>
    <xf numFmtId="0" fontId="1" fillId="10" borderId="3" xfId="0" applyFont="1" applyFill="1" applyBorder="1" applyAlignment="1">
      <alignment horizontal="center" vertical="center"/>
    </xf>
    <xf numFmtId="0" fontId="1" fillId="9" borderId="0" xfId="0" applyFont="1" applyFill="1"/>
    <xf numFmtId="0" fontId="1" fillId="2"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3" xfId="0" applyFont="1" applyFill="1" applyBorder="1" applyAlignment="1">
      <alignment horizontal="center" vertical="center"/>
    </xf>
    <xf numFmtId="0" fontId="3" fillId="9" borderId="0" xfId="0" applyFont="1" applyFill="1" applyAlignment="1">
      <alignment horizontal="left"/>
    </xf>
    <xf numFmtId="178" fontId="4" fillId="11" borderId="10" xfId="0" applyNumberFormat="1" applyFont="1" applyFill="1" applyBorder="1" applyAlignment="1" applyProtection="1">
      <alignment horizontal="center" vertical="center" shrinkToFit="1"/>
      <protection hidden="1"/>
    </xf>
    <xf numFmtId="187" fontId="1" fillId="0" borderId="6" xfId="0" applyNumberFormat="1" applyFont="1" applyBorder="1" applyAlignment="1">
      <alignment horizontal="center" vertical="center" shrinkToFit="1"/>
    </xf>
    <xf numFmtId="0" fontId="3" fillId="0" borderId="0" xfId="0" applyFont="1" applyFill="1" applyBorder="1" applyAlignment="1">
      <alignment horizontal="left" vertical="center"/>
    </xf>
    <xf numFmtId="189" fontId="1" fillId="8" borderId="1" xfId="1" applyNumberFormat="1" applyFont="1" applyFill="1" applyBorder="1" applyAlignment="1" applyProtection="1">
      <alignment horizontal="center" vertical="center"/>
      <protection locked="0"/>
    </xf>
    <xf numFmtId="189" fontId="4" fillId="8" borderId="36" xfId="0" applyNumberFormat="1" applyFont="1" applyFill="1" applyBorder="1" applyAlignment="1" applyProtection="1">
      <alignment horizontal="center" vertical="center" shrinkToFit="1"/>
      <protection locked="0"/>
    </xf>
    <xf numFmtId="189" fontId="4" fillId="8" borderId="1" xfId="0" applyNumberFormat="1" applyFont="1" applyFill="1" applyBorder="1" applyAlignment="1" applyProtection="1">
      <alignment horizontal="center" vertical="center" shrinkToFit="1"/>
      <protection locked="0"/>
    </xf>
    <xf numFmtId="189" fontId="4" fillId="8" borderId="37" xfId="0" applyNumberFormat="1" applyFont="1" applyFill="1" applyBorder="1" applyAlignment="1" applyProtection="1">
      <alignment horizontal="center" vertical="center" shrinkToFit="1"/>
      <protection locked="0"/>
    </xf>
    <xf numFmtId="189" fontId="4" fillId="8" borderId="42" xfId="0" applyNumberFormat="1" applyFont="1" applyFill="1" applyBorder="1" applyAlignment="1" applyProtection="1">
      <alignment horizontal="center" vertical="center" shrinkToFit="1"/>
      <protection locked="0"/>
    </xf>
    <xf numFmtId="189" fontId="4" fillId="8" borderId="43" xfId="0" applyNumberFormat="1" applyFont="1" applyFill="1" applyBorder="1" applyAlignment="1" applyProtection="1">
      <alignment horizontal="center" vertical="center" shrinkToFit="1"/>
      <protection locked="0"/>
    </xf>
    <xf numFmtId="189" fontId="4" fillId="8" borderId="44" xfId="0" applyNumberFormat="1" applyFont="1" applyFill="1" applyBorder="1" applyAlignment="1" applyProtection="1">
      <alignment horizontal="center" vertical="center" shrinkToFit="1"/>
      <protection locked="0"/>
    </xf>
    <xf numFmtId="189" fontId="1" fillId="9" borderId="1" xfId="0" applyNumberFormat="1" applyFont="1" applyFill="1" applyBorder="1" applyAlignment="1" applyProtection="1">
      <alignment horizontal="center" vertical="center" shrinkToFit="1"/>
      <protection locked="0"/>
    </xf>
    <xf numFmtId="189" fontId="1" fillId="0" borderId="1" xfId="0" applyNumberFormat="1" applyFont="1" applyFill="1" applyBorder="1" applyAlignment="1" applyProtection="1">
      <alignment horizontal="center" vertical="center" shrinkToFit="1"/>
      <protection hidden="1"/>
    </xf>
    <xf numFmtId="189" fontId="4" fillId="9" borderId="1" xfId="0" applyNumberFormat="1" applyFont="1" applyFill="1" applyBorder="1" applyAlignment="1" applyProtection="1">
      <alignment horizontal="center" vertical="center" shrinkToFit="1"/>
      <protection locked="0"/>
    </xf>
    <xf numFmtId="189" fontId="4" fillId="0" borderId="1" xfId="0" applyNumberFormat="1" applyFont="1" applyFill="1" applyBorder="1" applyAlignment="1" applyProtection="1">
      <alignment horizontal="center" vertical="center" shrinkToFit="1"/>
      <protection hidden="1"/>
    </xf>
    <xf numFmtId="189" fontId="4" fillId="8" borderId="40" xfId="0" applyNumberFormat="1" applyFont="1" applyFill="1" applyBorder="1" applyAlignment="1" applyProtection="1">
      <alignment horizontal="center" vertical="center" shrinkToFit="1"/>
      <protection locked="0"/>
    </xf>
    <xf numFmtId="189" fontId="4" fillId="8" borderId="10" xfId="0" applyNumberFormat="1" applyFont="1" applyFill="1" applyBorder="1" applyAlignment="1" applyProtection="1">
      <alignment horizontal="center" vertical="center" shrinkToFit="1"/>
      <protection locked="0"/>
    </xf>
    <xf numFmtId="189" fontId="4" fillId="8" borderId="41" xfId="0" applyNumberFormat="1" applyFont="1" applyFill="1" applyBorder="1" applyAlignment="1" applyProtection="1">
      <alignment horizontal="center" vertical="center" shrinkToFit="1"/>
      <protection locked="0"/>
    </xf>
    <xf numFmtId="178" fontId="7" fillId="0" borderId="45" xfId="0" applyNumberFormat="1" applyFont="1" applyFill="1" applyBorder="1"/>
    <xf numFmtId="189" fontId="4" fillId="8" borderId="1" xfId="1" applyNumberFormat="1" applyFont="1" applyFill="1" applyBorder="1" applyAlignment="1" applyProtection="1">
      <alignment horizontal="center" vertical="center"/>
      <protection locked="0"/>
    </xf>
    <xf numFmtId="189" fontId="4" fillId="0" borderId="1" xfId="1" applyNumberFormat="1" applyFont="1" applyFill="1" applyBorder="1" applyAlignment="1" applyProtection="1">
      <alignment horizontal="center" vertical="center"/>
      <protection hidden="1"/>
    </xf>
    <xf numFmtId="178" fontId="1" fillId="11" borderId="10" xfId="0" applyNumberFormat="1" applyFont="1" applyFill="1" applyBorder="1" applyAlignment="1" applyProtection="1">
      <alignment horizontal="center" vertical="center" shrinkToFit="1"/>
      <protection hidden="1"/>
    </xf>
    <xf numFmtId="181" fontId="1" fillId="8" borderId="36" xfId="0" applyNumberFormat="1" applyFont="1" applyFill="1" applyBorder="1" applyAlignment="1" applyProtection="1">
      <alignment horizontal="center" vertical="center" shrinkToFit="1"/>
      <protection locked="0"/>
    </xf>
    <xf numFmtId="181" fontId="1" fillId="8" borderId="1" xfId="0" applyNumberFormat="1" applyFont="1" applyFill="1" applyBorder="1" applyAlignment="1" applyProtection="1">
      <alignment horizontal="center" vertical="center" shrinkToFit="1"/>
      <protection locked="0"/>
    </xf>
    <xf numFmtId="181" fontId="1" fillId="8" borderId="37" xfId="0" applyNumberFormat="1" applyFont="1" applyFill="1" applyBorder="1" applyAlignment="1" applyProtection="1">
      <alignment horizontal="center" vertical="center" shrinkToFit="1"/>
      <protection locked="0"/>
    </xf>
    <xf numFmtId="178" fontId="1" fillId="0" borderId="1" xfId="2" applyNumberFormat="1" applyFont="1" applyFill="1" applyBorder="1" applyAlignment="1" applyProtection="1">
      <alignment horizontal="center" vertical="center" shrinkToFit="1"/>
      <protection hidden="1"/>
    </xf>
    <xf numFmtId="0" fontId="8" fillId="0" borderId="0" xfId="0" applyFont="1"/>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0" borderId="0" xfId="0" applyFont="1" applyFill="1" applyAlignment="1">
      <alignment horizontal="center" vertical="center"/>
    </xf>
    <xf numFmtId="0" fontId="3" fillId="5"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xf>
    <xf numFmtId="186" fontId="1" fillId="8" borderId="25" xfId="0" quotePrefix="1" applyNumberFormat="1" applyFont="1" applyFill="1" applyBorder="1" applyAlignment="1" applyProtection="1">
      <alignment horizontal="center" vertical="center"/>
      <protection locked="0"/>
    </xf>
    <xf numFmtId="186" fontId="1" fillId="8" borderId="26" xfId="0" applyNumberFormat="1" applyFont="1" applyFill="1" applyBorder="1" applyAlignment="1" applyProtection="1">
      <alignment horizontal="center" vertical="center"/>
      <protection locked="0"/>
    </xf>
    <xf numFmtId="186" fontId="1" fillId="8" borderId="27"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6" fontId="1" fillId="8" borderId="28" xfId="0" quotePrefix="1" applyNumberFormat="1" applyFont="1" applyFill="1" applyBorder="1" applyAlignment="1" applyProtection="1">
      <alignment horizontal="center" vertical="center"/>
      <protection locked="0"/>
    </xf>
    <xf numFmtId="186" fontId="1" fillId="8" borderId="4" xfId="0" applyNumberFormat="1" applyFont="1" applyFill="1" applyBorder="1" applyAlignment="1" applyProtection="1">
      <alignment horizontal="center" vertical="center"/>
      <protection locked="0"/>
    </xf>
    <xf numFmtId="186" fontId="1" fillId="8" borderId="29" xfId="0" applyNumberFormat="1" applyFont="1" applyFill="1" applyBorder="1" applyAlignment="1" applyProtection="1">
      <alignment horizontal="center" vertical="center"/>
      <protection locked="0"/>
    </xf>
    <xf numFmtId="0" fontId="1" fillId="8" borderId="28"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 fillId="8" borderId="29" xfId="0" applyFont="1" applyFill="1" applyBorder="1" applyAlignment="1" applyProtection="1">
      <alignment horizontal="center" vertical="center"/>
      <protection locked="0"/>
    </xf>
    <xf numFmtId="189" fontId="1" fillId="8" borderId="30" xfId="1" quotePrefix="1" applyNumberFormat="1" applyFont="1" applyFill="1" applyBorder="1" applyAlignment="1" applyProtection="1">
      <alignment horizontal="center" vertical="center"/>
      <protection locked="0"/>
    </xf>
    <xf numFmtId="189" fontId="1" fillId="8" borderId="31" xfId="1" applyNumberFormat="1" applyFont="1" applyFill="1" applyBorder="1" applyAlignment="1" applyProtection="1">
      <alignment horizontal="center" vertical="center"/>
      <protection locked="0"/>
    </xf>
    <xf numFmtId="189" fontId="1" fillId="8" borderId="32" xfId="1" applyNumberFormat="1" applyFont="1" applyFill="1" applyBorder="1" applyAlignment="1" applyProtection="1">
      <alignment horizontal="center" vertical="center"/>
      <protection locked="0"/>
    </xf>
    <xf numFmtId="38" fontId="1" fillId="0" borderId="38" xfId="1" applyNumberFormat="1" applyFont="1" applyFill="1" applyBorder="1" applyAlignment="1" applyProtection="1">
      <alignment horizontal="center" vertical="center"/>
      <protection hidden="1"/>
    </xf>
    <xf numFmtId="38" fontId="1" fillId="0" borderId="31" xfId="1" applyNumberFormat="1" applyFont="1" applyFill="1" applyBorder="1" applyAlignment="1" applyProtection="1">
      <alignment horizontal="center" vertical="center"/>
      <protection hidden="1"/>
    </xf>
    <xf numFmtId="38" fontId="1" fillId="0" borderId="39" xfId="1" applyNumberFormat="1" applyFont="1" applyFill="1" applyBorder="1" applyAlignment="1" applyProtection="1">
      <alignment horizontal="center" vertical="center"/>
      <protection hidden="1"/>
    </xf>
    <xf numFmtId="189" fontId="1" fillId="11" borderId="2" xfId="0" applyNumberFormat="1" applyFont="1" applyFill="1" applyBorder="1" applyAlignment="1" applyProtection="1">
      <alignment horizontal="center" vertical="center"/>
      <protection hidden="1"/>
    </xf>
    <xf numFmtId="189" fontId="1" fillId="11" borderId="4" xfId="0" applyNumberFormat="1" applyFont="1" applyFill="1" applyBorder="1" applyAlignment="1" applyProtection="1">
      <alignment horizontal="center" vertical="center"/>
      <protection hidden="1"/>
    </xf>
    <xf numFmtId="189" fontId="1" fillId="11" borderId="3" xfId="0" applyNumberFormat="1" applyFont="1" applyFill="1" applyBorder="1" applyAlignment="1" applyProtection="1">
      <alignment horizontal="center" vertical="center"/>
      <protection hidden="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89" fontId="1" fillId="0" borderId="23" xfId="0" applyNumberFormat="1" applyFont="1" applyFill="1" applyBorder="1" applyAlignment="1" applyProtection="1">
      <alignment horizontal="center" vertical="center" shrinkToFit="1"/>
      <protection hidden="1"/>
    </xf>
    <xf numFmtId="189" fontId="1" fillId="0" borderId="8" xfId="0" applyNumberFormat="1" applyFont="1" applyFill="1" applyBorder="1" applyAlignment="1" applyProtection="1">
      <alignment horizontal="center" vertical="center" shrinkToFit="1"/>
      <protection hidden="1"/>
    </xf>
    <xf numFmtId="189" fontId="1" fillId="0" borderId="24" xfId="0" applyNumberFormat="1" applyFont="1" applyFill="1" applyBorder="1" applyAlignment="1" applyProtection="1">
      <alignment horizontal="center" vertical="center" shrinkToFit="1"/>
      <protection hidden="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189" fontId="1" fillId="0" borderId="1" xfId="0" applyNumberFormat="1" applyFont="1" applyFill="1" applyBorder="1" applyAlignment="1" applyProtection="1">
      <alignment horizontal="center" vertical="center" shrinkToFit="1"/>
      <protection hidden="1"/>
    </xf>
    <xf numFmtId="189" fontId="1" fillId="0" borderId="38" xfId="1" applyNumberFormat="1" applyFont="1" applyFill="1" applyBorder="1" applyAlignment="1" applyProtection="1">
      <alignment horizontal="center" vertical="center"/>
      <protection hidden="1"/>
    </xf>
    <xf numFmtId="189" fontId="1" fillId="0" borderId="31" xfId="1" applyNumberFormat="1" applyFont="1" applyFill="1" applyBorder="1" applyAlignment="1" applyProtection="1">
      <alignment horizontal="center" vertical="center"/>
      <protection hidden="1"/>
    </xf>
    <xf numFmtId="189" fontId="1" fillId="0" borderId="39" xfId="1" applyNumberFormat="1" applyFont="1" applyFill="1" applyBorder="1" applyAlignment="1" applyProtection="1">
      <alignment horizontal="center" vertical="center"/>
      <protection hidden="1"/>
    </xf>
    <xf numFmtId="186" fontId="1" fillId="8" borderId="26" xfId="0" quotePrefix="1" applyNumberFormat="1" applyFont="1" applyFill="1" applyBorder="1" applyAlignment="1" applyProtection="1">
      <alignment horizontal="center" vertical="center"/>
      <protection locked="0"/>
    </xf>
    <xf numFmtId="186" fontId="1" fillId="8" borderId="27" xfId="0" quotePrefix="1" applyNumberFormat="1" applyFont="1" applyFill="1" applyBorder="1" applyAlignment="1" applyProtection="1">
      <alignment horizontal="center" vertical="center"/>
      <protection locked="0"/>
    </xf>
    <xf numFmtId="189" fontId="1" fillId="8" borderId="31" xfId="1" quotePrefix="1" applyNumberFormat="1" applyFont="1" applyFill="1" applyBorder="1" applyAlignment="1" applyProtection="1">
      <alignment horizontal="center" vertical="center"/>
      <protection locked="0"/>
    </xf>
    <xf numFmtId="189" fontId="1" fillId="8" borderId="32" xfId="1" quotePrefix="1" applyNumberFormat="1" applyFont="1" applyFill="1" applyBorder="1" applyAlignment="1" applyProtection="1">
      <alignment horizontal="center" vertical="center"/>
      <protection locked="0"/>
    </xf>
    <xf numFmtId="38" fontId="4" fillId="10" borderId="2" xfId="1" applyNumberFormat="1" applyFont="1" applyFill="1" applyBorder="1" applyAlignment="1" applyProtection="1">
      <alignment horizontal="center" vertical="center" shrinkToFit="1"/>
      <protection hidden="1"/>
    </xf>
    <xf numFmtId="38" fontId="4" fillId="10" borderId="4" xfId="1" applyNumberFormat="1" applyFont="1" applyFill="1" applyBorder="1" applyAlignment="1" applyProtection="1">
      <alignment horizontal="center" vertical="center" shrinkToFit="1"/>
      <protection hidden="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176" fontId="1" fillId="10" borderId="2" xfId="0" applyNumberFormat="1" applyFont="1" applyFill="1" applyBorder="1" applyAlignment="1" applyProtection="1">
      <alignment horizontal="center" vertical="center"/>
      <protection hidden="1"/>
    </xf>
    <xf numFmtId="176" fontId="1" fillId="10" borderId="4" xfId="0" applyNumberFormat="1" applyFont="1" applyFill="1" applyBorder="1" applyAlignment="1" applyProtection="1">
      <alignment horizontal="center" vertical="center"/>
      <protection hidden="1"/>
    </xf>
    <xf numFmtId="176" fontId="1" fillId="10" borderId="3" xfId="0" applyNumberFormat="1" applyFont="1" applyFill="1" applyBorder="1" applyAlignment="1" applyProtection="1">
      <alignment horizontal="center" vertical="center"/>
      <protection hidden="1"/>
    </xf>
    <xf numFmtId="188" fontId="1" fillId="10" borderId="2" xfId="0" applyNumberFormat="1" applyFont="1" applyFill="1" applyBorder="1" applyAlignment="1" applyProtection="1">
      <alignment horizontal="center" vertical="center"/>
      <protection hidden="1"/>
    </xf>
    <xf numFmtId="188" fontId="1" fillId="10" borderId="4" xfId="0" applyNumberFormat="1" applyFont="1" applyFill="1" applyBorder="1" applyAlignment="1" applyProtection="1">
      <alignment horizontal="center" vertical="center"/>
      <protection hidden="1"/>
    </xf>
    <xf numFmtId="188" fontId="1" fillId="10" borderId="3" xfId="0" applyNumberFormat="1" applyFont="1" applyFill="1" applyBorder="1" applyAlignment="1" applyProtection="1">
      <alignment horizontal="center" vertical="center"/>
      <protection hidden="1"/>
    </xf>
    <xf numFmtId="0" fontId="1" fillId="10" borderId="2" xfId="0" applyFont="1" applyFill="1" applyBorder="1" applyAlignment="1" applyProtection="1">
      <alignment horizontal="center" vertical="center"/>
      <protection locked="0"/>
    </xf>
    <xf numFmtId="0" fontId="1" fillId="10" borderId="4"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176" fontId="1" fillId="10" borderId="2" xfId="0" applyNumberFormat="1" applyFont="1" applyFill="1" applyBorder="1" applyAlignment="1" applyProtection="1">
      <alignment horizontal="center" vertical="center"/>
      <protection locked="0"/>
    </xf>
    <xf numFmtId="176" fontId="1" fillId="10" borderId="4" xfId="0" applyNumberFormat="1" applyFont="1" applyFill="1" applyBorder="1" applyAlignment="1" applyProtection="1">
      <alignment horizontal="center" vertical="center"/>
      <protection locked="0"/>
    </xf>
    <xf numFmtId="176" fontId="1" fillId="10" borderId="3"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8" xfId="0" applyFont="1" applyFill="1" applyBorder="1" applyAlignment="1" applyProtection="1">
      <alignment horizontal="right" vertical="center"/>
      <protection locked="0"/>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1" fillId="10" borderId="4" xfId="0" applyFont="1" applyFill="1" applyBorder="1" applyAlignment="1">
      <alignment horizontal="center" vertical="center"/>
    </xf>
    <xf numFmtId="0" fontId="1" fillId="10" borderId="3" xfId="0" applyFont="1" applyFill="1" applyBorder="1" applyAlignment="1">
      <alignment horizontal="center" vertical="center"/>
    </xf>
    <xf numFmtId="0" fontId="1" fillId="10" borderId="2" xfId="0" applyFont="1" applyFill="1" applyBorder="1" applyAlignment="1" applyProtection="1">
      <alignment horizontal="center" vertical="center"/>
    </xf>
    <xf numFmtId="0" fontId="1" fillId="10" borderId="4" xfId="0" applyFont="1" applyFill="1" applyBorder="1" applyAlignment="1" applyProtection="1">
      <alignment horizontal="center" vertical="center"/>
    </xf>
    <xf numFmtId="0" fontId="1" fillId="10" borderId="3" xfId="0" applyFont="1" applyFill="1" applyBorder="1" applyAlignment="1" applyProtection="1">
      <alignment horizontal="center" vertical="center"/>
    </xf>
  </cellXfs>
  <cellStyles count="4">
    <cellStyle name="パーセント" xfId="2" builtinId="5"/>
    <cellStyle name="ハイパーリンク" xfId="3" builtinId="8"/>
    <cellStyle name="桁区切り" xfId="1" builtinId="6"/>
    <cellStyle name="標準" xfId="0" builtinId="0"/>
  </cellStyles>
  <dxfs count="8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0000CC"/>
      <color rgb="FFFFFFCC"/>
      <color rgb="FFFFCCFF"/>
      <color rgb="FFCCFFCC"/>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75826"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66675</xdr:colOff>
          <xdr:row>9</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269875</xdr:colOff>
      <xdr:row>12</xdr:row>
      <xdr:rowOff>79375</xdr:rowOff>
    </xdr:from>
    <xdr:to>
      <xdr:col>15</xdr:col>
      <xdr:colOff>101371</xdr:colOff>
      <xdr:row>13</xdr:row>
      <xdr:rowOff>156349</xdr:rowOff>
    </xdr:to>
    <xdr:sp macro="" textlink="">
      <xdr:nvSpPr>
        <xdr:cNvPr id="6" name="角丸四角形吹き出し 9">
          <a:extLst>
            <a:ext uri="{FF2B5EF4-FFF2-40B4-BE49-F238E27FC236}">
              <a16:creationId xmlns:a16="http://schemas.microsoft.com/office/drawing/2014/main" id="{00000000-0008-0000-0000-000006000000}"/>
            </a:ext>
          </a:extLst>
        </xdr:cNvPr>
        <xdr:cNvSpPr/>
      </xdr:nvSpPr>
      <xdr:spPr>
        <a:xfrm>
          <a:off x="6746875" y="2682875"/>
          <a:ext cx="2625496" cy="378599"/>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335643</xdr:colOff>
      <xdr:row>14</xdr:row>
      <xdr:rowOff>92982</xdr:rowOff>
    </xdr:from>
    <xdr:to>
      <xdr:col>13</xdr:col>
      <xdr:colOff>122251</xdr:colOff>
      <xdr:row>15</xdr:row>
      <xdr:rowOff>176893</xdr:rowOff>
    </xdr:to>
    <xdr:sp macro="" textlink="">
      <xdr:nvSpPr>
        <xdr:cNvPr id="7" name="角丸四角形吹き出し 11">
          <a:extLst>
            <a:ext uri="{FF2B5EF4-FFF2-40B4-BE49-F238E27FC236}">
              <a16:creationId xmlns:a16="http://schemas.microsoft.com/office/drawing/2014/main" id="{00000000-0008-0000-0000-000007000000}"/>
            </a:ext>
          </a:extLst>
        </xdr:cNvPr>
        <xdr:cNvSpPr/>
      </xdr:nvSpPr>
      <xdr:spPr>
        <a:xfrm>
          <a:off x="7615464" y="3358696"/>
          <a:ext cx="1337823" cy="383268"/>
        </a:xfrm>
        <a:prstGeom prst="wedgeRoundRectCallout">
          <a:avLst>
            <a:gd name="adj1" fmla="val -74409"/>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239551</xdr:colOff>
      <xdr:row>17</xdr:row>
      <xdr:rowOff>98895</xdr:rowOff>
    </xdr:from>
    <xdr:to>
      <xdr:col>23</xdr:col>
      <xdr:colOff>588323</xdr:colOff>
      <xdr:row>20</xdr:row>
      <xdr:rowOff>140970</xdr:rowOff>
    </xdr:to>
    <xdr:sp macro="" textlink="">
      <xdr:nvSpPr>
        <xdr:cNvPr id="9" name="角丸四角形吹き出し 10">
          <a:extLst>
            <a:ext uri="{FF2B5EF4-FFF2-40B4-BE49-F238E27FC236}">
              <a16:creationId xmlns:a16="http://schemas.microsoft.com/office/drawing/2014/main" id="{00000000-0008-0000-0000-000009000000}"/>
            </a:ext>
          </a:extLst>
        </xdr:cNvPr>
        <xdr:cNvSpPr/>
      </xdr:nvSpPr>
      <xdr:spPr>
        <a:xfrm>
          <a:off x="12891926" y="4289895"/>
          <a:ext cx="3539647" cy="1169200"/>
        </a:xfrm>
        <a:prstGeom prst="wedgeRoundRectCallout">
          <a:avLst>
            <a:gd name="adj1" fmla="val -70549"/>
            <a:gd name="adj2" fmla="val -957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最新の各月の送電または放電可能電力を、設備容量以下の整数値で入力してください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154940</xdr:colOff>
      <xdr:row>24</xdr:row>
      <xdr:rowOff>514078</xdr:rowOff>
    </xdr:from>
    <xdr:to>
      <xdr:col>23</xdr:col>
      <xdr:colOff>52183</xdr:colOff>
      <xdr:row>27</xdr:row>
      <xdr:rowOff>261547</xdr:rowOff>
    </xdr:to>
    <xdr:sp macro="" textlink="">
      <xdr:nvSpPr>
        <xdr:cNvPr id="10" name="角丸四角形吹き出し 7">
          <a:extLst>
            <a:ext uri="{FF2B5EF4-FFF2-40B4-BE49-F238E27FC236}">
              <a16:creationId xmlns:a16="http://schemas.microsoft.com/office/drawing/2014/main" id="{00000000-0008-0000-0000-00000A000000}"/>
            </a:ext>
          </a:extLst>
        </xdr:cNvPr>
        <xdr:cNvSpPr/>
      </xdr:nvSpPr>
      <xdr:spPr>
        <a:xfrm>
          <a:off x="12807315" y="7483203"/>
          <a:ext cx="3088118" cy="969844"/>
        </a:xfrm>
        <a:prstGeom prst="wedgeRoundRectCallout">
          <a:avLst>
            <a:gd name="adj1" fmla="val -74319"/>
            <a:gd name="adj2" fmla="val -323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211728</xdr:colOff>
      <xdr:row>41</xdr:row>
      <xdr:rowOff>474708</xdr:rowOff>
    </xdr:from>
    <xdr:to>
      <xdr:col>24</xdr:col>
      <xdr:colOff>38100</xdr:colOff>
      <xdr:row>46</xdr:row>
      <xdr:rowOff>281940</xdr:rowOff>
    </xdr:to>
    <xdr:sp macro="" textlink="">
      <xdr:nvSpPr>
        <xdr:cNvPr id="11" name="角丸四角形吹き出し 13">
          <a:extLst>
            <a:ext uri="{FF2B5EF4-FFF2-40B4-BE49-F238E27FC236}">
              <a16:creationId xmlns:a16="http://schemas.microsoft.com/office/drawing/2014/main" id="{00000000-0008-0000-0000-00000B000000}"/>
            </a:ext>
          </a:extLst>
        </xdr:cNvPr>
        <xdr:cNvSpPr/>
      </xdr:nvSpPr>
      <xdr:spPr>
        <a:xfrm>
          <a:off x="12864103" y="13587458"/>
          <a:ext cx="3636372" cy="1696357"/>
        </a:xfrm>
        <a:prstGeom prst="wedgeRoundRectCallout">
          <a:avLst>
            <a:gd name="adj1" fmla="val -70688"/>
            <a:gd name="adj2" fmla="val 1308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メイン＆調達オークション</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各月の管理容量」から「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各月の管理容量」を差し引いた値を入力してください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327388</xdr:colOff>
      <xdr:row>47</xdr:row>
      <xdr:rowOff>130902</xdr:rowOff>
    </xdr:from>
    <xdr:to>
      <xdr:col>23</xdr:col>
      <xdr:colOff>383643</xdr:colOff>
      <xdr:row>50</xdr:row>
      <xdr:rowOff>15875</xdr:rowOff>
    </xdr:to>
    <xdr:sp macro="" textlink="">
      <xdr:nvSpPr>
        <xdr:cNvPr id="12" name="角丸四角形吹き出し 6">
          <a:extLst>
            <a:ext uri="{FF2B5EF4-FFF2-40B4-BE49-F238E27FC236}">
              <a16:creationId xmlns:a16="http://schemas.microsoft.com/office/drawing/2014/main" id="{00000000-0008-0000-0000-00000C000000}"/>
            </a:ext>
          </a:extLst>
        </xdr:cNvPr>
        <xdr:cNvSpPr/>
      </xdr:nvSpPr>
      <xdr:spPr>
        <a:xfrm>
          <a:off x="12979763" y="15418527"/>
          <a:ext cx="3247130" cy="1218473"/>
        </a:xfrm>
        <a:prstGeom prst="wedgeRoundRectCallout">
          <a:avLst>
            <a:gd name="adj1" fmla="val -74639"/>
            <a:gd name="adj2" fmla="val -302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各月の上池容量または蓄電池容量</a:t>
          </a:r>
          <a:r>
            <a:rPr kumimoji="1" lang="en-US" altLang="ja-JP" sz="1100">
              <a:solidFill>
                <a:sysClr val="windowText" lastClr="000000"/>
              </a:solidFill>
              <a:latin typeface="Meiryo UI" panose="020B0604030504040204" pitchFamily="50" charset="-128"/>
              <a:ea typeface="Meiryo UI" panose="020B0604030504040204" pitchFamily="50" charset="-128"/>
            </a:rPr>
            <a:t>(23</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以下の数値となるよう、各月の運転または放電継続時間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(40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14</xdr:col>
      <xdr:colOff>331469</xdr:colOff>
      <xdr:row>53</xdr:row>
      <xdr:rowOff>188855</xdr:rowOff>
    </xdr:from>
    <xdr:to>
      <xdr:col>22</xdr:col>
      <xdr:colOff>236219</xdr:colOff>
      <xdr:row>58</xdr:row>
      <xdr:rowOff>188856</xdr:rowOff>
    </xdr:to>
    <xdr:sp macro="" textlink="">
      <xdr:nvSpPr>
        <xdr:cNvPr id="13" name="角丸四角形吹き出し 8">
          <a:extLst>
            <a:ext uri="{FF2B5EF4-FFF2-40B4-BE49-F238E27FC236}">
              <a16:creationId xmlns:a16="http://schemas.microsoft.com/office/drawing/2014/main" id="{00000000-0008-0000-0000-00000D000000}"/>
            </a:ext>
          </a:extLst>
        </xdr:cNvPr>
        <xdr:cNvSpPr/>
      </xdr:nvSpPr>
      <xdr:spPr>
        <a:xfrm>
          <a:off x="10085069" y="13546267"/>
          <a:ext cx="4754656" cy="986118"/>
        </a:xfrm>
        <a:prstGeom prst="wedgeRoundRectCallout">
          <a:avLst>
            <a:gd name="adj1" fmla="val -36034"/>
            <a:gd name="adj2" fmla="val -8666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(38</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行目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各月の運転または放電継続時間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(40</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行目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78105</xdr:colOff>
      <xdr:row>0</xdr:row>
      <xdr:rowOff>18960</xdr:rowOff>
    </xdr:from>
    <xdr:to>
      <xdr:col>24</xdr:col>
      <xdr:colOff>530450</xdr:colOff>
      <xdr:row>16</xdr:row>
      <xdr:rowOff>158751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507980" y="18960"/>
          <a:ext cx="4262345" cy="402916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154098</xdr:colOff>
      <xdr:row>34</xdr:row>
      <xdr:rowOff>303168</xdr:rowOff>
    </xdr:from>
    <xdr:to>
      <xdr:col>23</xdr:col>
      <xdr:colOff>588918</xdr:colOff>
      <xdr:row>37</xdr:row>
      <xdr:rowOff>58241</xdr:rowOff>
    </xdr:to>
    <xdr:sp macro="" textlink="">
      <xdr:nvSpPr>
        <xdr:cNvPr id="17" name="角丸四角形吹き出し 10">
          <a:extLst>
            <a:ext uri="{FF2B5EF4-FFF2-40B4-BE49-F238E27FC236}">
              <a16:creationId xmlns:a16="http://schemas.microsoft.com/office/drawing/2014/main" id="{00000000-0008-0000-0000-000011000000}"/>
            </a:ext>
          </a:extLst>
        </xdr:cNvPr>
        <xdr:cNvSpPr/>
      </xdr:nvSpPr>
      <xdr:spPr>
        <a:xfrm>
          <a:off x="12806473" y="10606043"/>
          <a:ext cx="3625695" cy="1199698"/>
        </a:xfrm>
        <a:prstGeom prst="wedgeRoundRectCallout">
          <a:avLst>
            <a:gd name="adj1" fmla="val -69747"/>
            <a:gd name="adj2" fmla="val 599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調達オークション応札量が約定した場合の、仕上がりの管理容量を、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最新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各月の送電または放電可能電力</a:t>
          </a:r>
          <a:r>
            <a:rPr kumimoji="1" lang="en-US" altLang="ja-JP" sz="1100">
              <a:solidFill>
                <a:sysClr val="windowText" lastClr="000000"/>
              </a:solidFill>
              <a:latin typeface="Meiryo UI" panose="020B0604030504040204" pitchFamily="50" charset="-128"/>
              <a:ea typeface="Meiryo UI" panose="020B0604030504040204" pitchFamily="50" charset="-128"/>
            </a:rPr>
            <a:t>(19</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229053</xdr:colOff>
      <xdr:row>21</xdr:row>
      <xdr:rowOff>93709</xdr:rowOff>
    </xdr:from>
    <xdr:to>
      <xdr:col>23</xdr:col>
      <xdr:colOff>435428</xdr:colOff>
      <xdr:row>23</xdr:row>
      <xdr:rowOff>206374</xdr:rowOff>
    </xdr:to>
    <xdr:sp macro="" textlink="">
      <xdr:nvSpPr>
        <xdr:cNvPr id="18" name="角丸四角形吹き出し 7">
          <a:extLst>
            <a:ext uri="{FF2B5EF4-FFF2-40B4-BE49-F238E27FC236}">
              <a16:creationId xmlns:a16="http://schemas.microsoft.com/office/drawing/2014/main" id="{00000000-0008-0000-0000-000012000000}"/>
            </a:ext>
          </a:extLst>
        </xdr:cNvPr>
        <xdr:cNvSpPr/>
      </xdr:nvSpPr>
      <xdr:spPr>
        <a:xfrm>
          <a:off x="12881428" y="5935709"/>
          <a:ext cx="3397250" cy="938165"/>
        </a:xfrm>
        <a:prstGeom prst="wedgeRoundRectCallout">
          <a:avLst>
            <a:gd name="adj1" fmla="val -71718"/>
            <a:gd name="adj2" fmla="val -8552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最新の各月の運転または放電継続時間を、整数値で入力してください</a:t>
          </a:r>
        </a:p>
      </xdr:txBody>
    </xdr:sp>
    <xdr:clientData/>
  </xdr:twoCellAnchor>
  <xdr:twoCellAnchor>
    <xdr:from>
      <xdr:col>17</xdr:col>
      <xdr:colOff>206350</xdr:colOff>
      <xdr:row>37</xdr:row>
      <xdr:rowOff>172194</xdr:rowOff>
    </xdr:from>
    <xdr:to>
      <xdr:col>23</xdr:col>
      <xdr:colOff>549407</xdr:colOff>
      <xdr:row>41</xdr:row>
      <xdr:rowOff>260350</xdr:rowOff>
    </xdr:to>
    <xdr:sp macro="" textlink="">
      <xdr:nvSpPr>
        <xdr:cNvPr id="19" name="角丸四角形吹き出し 10">
          <a:extLst>
            <a:ext uri="{FF2B5EF4-FFF2-40B4-BE49-F238E27FC236}">
              <a16:creationId xmlns:a16="http://schemas.microsoft.com/office/drawing/2014/main" id="{00000000-0008-0000-0000-000013000000}"/>
            </a:ext>
          </a:extLst>
        </xdr:cNvPr>
        <xdr:cNvSpPr/>
      </xdr:nvSpPr>
      <xdr:spPr>
        <a:xfrm>
          <a:off x="12858725" y="11919694"/>
          <a:ext cx="3533932" cy="1231156"/>
        </a:xfrm>
        <a:prstGeom prst="wedgeRoundRectCallout">
          <a:avLst>
            <a:gd name="adj1" fmla="val -70901"/>
            <a:gd name="adj2" fmla="val -16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調達オークション応札量が約定した場合の、仕上がりの運転または放電継続時間を、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最新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各月の運転または放電継続時間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(21</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322036</xdr:colOff>
      <xdr:row>15</xdr:row>
      <xdr:rowOff>188232</xdr:rowOff>
    </xdr:from>
    <xdr:to>
      <xdr:col>15</xdr:col>
      <xdr:colOff>27214</xdr:colOff>
      <xdr:row>16</xdr:row>
      <xdr:rowOff>272142</xdr:rowOff>
    </xdr:to>
    <xdr:sp macro="" textlink="">
      <xdr:nvSpPr>
        <xdr:cNvPr id="20" name="角丸四角形吹き出し 11">
          <a:extLst>
            <a:ext uri="{FF2B5EF4-FFF2-40B4-BE49-F238E27FC236}">
              <a16:creationId xmlns:a16="http://schemas.microsoft.com/office/drawing/2014/main" id="{00000000-0008-0000-0000-000014000000}"/>
            </a:ext>
          </a:extLst>
        </xdr:cNvPr>
        <xdr:cNvSpPr/>
      </xdr:nvSpPr>
      <xdr:spPr>
        <a:xfrm>
          <a:off x="7601857" y="3753303"/>
          <a:ext cx="2807607" cy="383268"/>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331833</xdr:colOff>
      <xdr:row>13</xdr:row>
      <xdr:rowOff>132352</xdr:rowOff>
    </xdr:from>
    <xdr:to>
      <xdr:col>13</xdr:col>
      <xdr:colOff>126061</xdr:colOff>
      <xdr:row>14</xdr:row>
      <xdr:rowOff>127363</xdr:rowOff>
    </xdr:to>
    <xdr:sp macro="" textlink="">
      <xdr:nvSpPr>
        <xdr:cNvPr id="21" name="角丸四角形吹き出し 11">
          <a:extLst>
            <a:ext uri="{FF2B5EF4-FFF2-40B4-BE49-F238E27FC236}">
              <a16:creationId xmlns:a16="http://schemas.microsoft.com/office/drawing/2014/main" id="{00000000-0008-0000-0000-000015000000}"/>
            </a:ext>
          </a:extLst>
        </xdr:cNvPr>
        <xdr:cNvSpPr/>
      </xdr:nvSpPr>
      <xdr:spPr>
        <a:xfrm>
          <a:off x="8142333" y="3037477"/>
          <a:ext cx="1572228" cy="376011"/>
        </a:xfrm>
        <a:prstGeom prst="wedgeRoundRectCallout">
          <a:avLst>
            <a:gd name="adj1" fmla="val -73399"/>
            <a:gd name="adj2" fmla="val 589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338058</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93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76200</xdr:colOff>
          <xdr:row>9</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138546</xdr:colOff>
      <xdr:row>1</xdr:row>
      <xdr:rowOff>180109</xdr:rowOff>
    </xdr:from>
    <xdr:to>
      <xdr:col>24</xdr:col>
      <xdr:colOff>568955</xdr:colOff>
      <xdr:row>18</xdr:row>
      <xdr:rowOff>207265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873346" y="387927"/>
          <a:ext cx="4656045" cy="436362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596161</xdr:colOff>
      <xdr:row>0</xdr:row>
      <xdr:rowOff>0</xdr:rowOff>
    </xdr:from>
    <xdr:ext cx="4035208"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96961" y="0"/>
          <a:ext cx="4035208"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ysClr val="windowText" lastClr="00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95250</xdr:colOff>
      <xdr:row>3</xdr:row>
      <xdr:rowOff>15875</xdr:rowOff>
    </xdr:from>
    <xdr:ext cx="2646922" cy="600421"/>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9032875" y="6350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145868</xdr:colOff>
      <xdr:row>7</xdr:row>
      <xdr:rowOff>20366</xdr:rowOff>
    </xdr:from>
    <xdr:ext cx="2925536" cy="1108509"/>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160475" y="1353866"/>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59531</xdr:colOff>
      <xdr:row>15</xdr:row>
      <xdr:rowOff>83027</xdr:rowOff>
    </xdr:from>
    <xdr:ext cx="2646922" cy="60042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488406" y="2940527"/>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67628</xdr:colOff>
      <xdr:row>19</xdr:row>
      <xdr:rowOff>19685</xdr:rowOff>
    </xdr:from>
    <xdr:ext cx="2646922" cy="600421"/>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8080534" y="363918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74431</xdr:colOff>
      <xdr:row>22</xdr:row>
      <xdr:rowOff>163241</xdr:rowOff>
    </xdr:from>
    <xdr:ext cx="2925536" cy="1108509"/>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87337" y="4354241"/>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207917</xdr:colOff>
      <xdr:row>2</xdr:row>
      <xdr:rowOff>44632</xdr:rowOff>
    </xdr:from>
    <xdr:ext cx="2646922" cy="600421"/>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508274" y="425632"/>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7" Type="http://schemas.openxmlformats.org/officeDocument/2006/relationships/comments" Target="../comments2.xml"/><Relationship Id="rId2"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1_&#35519;&#25972;&#20418;&#25968;&#12414;&#12392;&#12417;" TargetMode="Externa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1_&#35519;&#25972;&#20418;&#25968;&#12414;&#12392;&#12417;" TargetMode="External"/><Relationship Id="rId5" Type="http://schemas.openxmlformats.org/officeDocument/2006/relationships/comments" Target="../comments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93BC-1E56-4862-A4D6-43FE1BAD03DD}">
  <sheetPr codeName="Sheet7">
    <tabColor theme="0" tint="-0.34998626667073579"/>
    <pageSetUpPr fitToPage="1"/>
  </sheetPr>
  <dimension ref="A1:Y75"/>
  <sheetViews>
    <sheetView view="pageBreakPreview" zoomScale="60" zoomScaleNormal="60" workbookViewId="0">
      <selection activeCell="A2" sqref="A2:B2"/>
    </sheetView>
  </sheetViews>
  <sheetFormatPr defaultColWidth="9" defaultRowHeight="15" x14ac:dyDescent="0.3"/>
  <cols>
    <col min="1" max="4" width="6.109375" style="1" customWidth="1"/>
    <col min="5" max="5" width="11.6640625" style="1" customWidth="1"/>
    <col min="6" max="7" width="12.88671875" style="1" bestFit="1" customWidth="1"/>
    <col min="8" max="8" width="13.33203125" style="1" customWidth="1"/>
    <col min="9" max="16" width="12.88671875" style="1" bestFit="1" customWidth="1"/>
    <col min="17" max="18" width="5.6640625" style="1" customWidth="1"/>
    <col min="19" max="19" width="7.88671875" style="1" customWidth="1"/>
    <col min="20" max="20" width="5.6640625" style="1" customWidth="1"/>
    <col min="21" max="16384" width="9" style="1"/>
  </cols>
  <sheetData>
    <row r="1" spans="1:25" ht="16.2" x14ac:dyDescent="0.3">
      <c r="A1" s="41" t="s">
        <v>140</v>
      </c>
      <c r="B1" s="41"/>
      <c r="C1" s="41"/>
      <c r="D1" s="41"/>
      <c r="E1" s="41"/>
      <c r="F1" s="125" t="s">
        <v>73</v>
      </c>
      <c r="G1" s="84"/>
      <c r="H1" s="121"/>
      <c r="I1" s="43" t="s">
        <v>74</v>
      </c>
      <c r="J1" s="44"/>
      <c r="K1" s="44"/>
      <c r="L1" s="44"/>
      <c r="M1" s="44"/>
      <c r="N1" s="44"/>
      <c r="O1" s="44"/>
      <c r="P1" s="44"/>
      <c r="Q1" s="44"/>
      <c r="R1" s="44"/>
      <c r="S1" s="44"/>
      <c r="T1" s="44"/>
      <c r="U1" s="44"/>
      <c r="V1" s="44"/>
      <c r="W1" s="44"/>
      <c r="X1" s="44"/>
    </row>
    <row r="2" spans="1:25" ht="16.2" x14ac:dyDescent="0.3">
      <c r="A2" s="152" t="s">
        <v>0</v>
      </c>
      <c r="B2" s="153"/>
      <c r="C2" s="92"/>
      <c r="D2" s="92"/>
      <c r="E2" s="92"/>
      <c r="F2" s="92"/>
      <c r="G2" s="92"/>
      <c r="H2" s="92"/>
      <c r="I2" s="92"/>
      <c r="J2" s="92"/>
      <c r="K2" s="92"/>
      <c r="L2" s="92"/>
      <c r="M2" s="92"/>
      <c r="N2" s="92"/>
      <c r="O2" s="92"/>
      <c r="P2" s="92"/>
      <c r="Q2" s="92"/>
      <c r="R2" s="44"/>
      <c r="S2" s="44"/>
      <c r="T2" s="44"/>
      <c r="U2" s="44"/>
      <c r="V2" s="44"/>
      <c r="W2" s="44"/>
      <c r="X2" s="44"/>
      <c r="Y2" s="44"/>
    </row>
    <row r="3" spans="1:25" ht="16.2" x14ac:dyDescent="0.3">
      <c r="A3" s="128"/>
      <c r="B3" s="93"/>
      <c r="C3" s="92"/>
      <c r="D3" s="92"/>
      <c r="E3" s="92"/>
      <c r="F3" s="92"/>
      <c r="G3" s="92"/>
      <c r="H3" s="92"/>
      <c r="I3" s="92"/>
      <c r="J3" s="92"/>
      <c r="K3" s="92"/>
      <c r="L3" s="92"/>
      <c r="M3" s="92"/>
      <c r="N3" s="92"/>
      <c r="O3" s="92"/>
      <c r="P3" s="92"/>
      <c r="Q3" s="92"/>
      <c r="R3" s="44"/>
      <c r="S3" s="44"/>
      <c r="T3" s="44"/>
      <c r="U3" s="44"/>
      <c r="V3" s="44"/>
      <c r="W3" s="44"/>
      <c r="X3" s="44"/>
      <c r="Y3" s="44"/>
    </row>
    <row r="4" spans="1:25" ht="16.2" x14ac:dyDescent="0.3">
      <c r="A4" s="154" t="s">
        <v>145</v>
      </c>
      <c r="B4" s="154"/>
      <c r="C4" s="154"/>
      <c r="D4" s="154"/>
      <c r="E4" s="154"/>
      <c r="F4" s="154"/>
      <c r="G4" s="154"/>
      <c r="H4" s="154"/>
      <c r="I4" s="154"/>
      <c r="J4" s="154"/>
      <c r="K4" s="154"/>
      <c r="L4" s="154"/>
      <c r="M4" s="154"/>
      <c r="N4" s="154"/>
      <c r="O4" s="154"/>
      <c r="P4" s="154"/>
      <c r="Q4" s="154"/>
      <c r="R4" s="44"/>
      <c r="S4" s="44"/>
      <c r="T4" s="44"/>
      <c r="U4" s="44"/>
      <c r="V4" s="44"/>
      <c r="W4" s="44"/>
      <c r="X4" s="44"/>
      <c r="Y4" s="44"/>
    </row>
    <row r="5" spans="1:25" ht="16.2" x14ac:dyDescent="0.3">
      <c r="A5" s="92"/>
      <c r="B5" s="92"/>
      <c r="C5" s="92"/>
      <c r="D5" s="92"/>
      <c r="E5" s="92"/>
      <c r="F5" s="92"/>
      <c r="G5" s="92"/>
      <c r="H5" s="92"/>
      <c r="I5" s="92"/>
      <c r="J5" s="92"/>
      <c r="K5" s="92"/>
      <c r="L5" s="92"/>
      <c r="M5" s="92"/>
      <c r="N5" s="94"/>
      <c r="O5" s="92"/>
      <c r="P5" s="92"/>
      <c r="Q5" s="92"/>
      <c r="R5" s="44"/>
      <c r="S5" s="44"/>
      <c r="T5" s="44"/>
      <c r="U5" s="44"/>
      <c r="V5" s="44"/>
      <c r="W5" s="44"/>
      <c r="X5" s="44"/>
      <c r="Y5" s="44"/>
    </row>
    <row r="6" spans="1:25" ht="16.2" x14ac:dyDescent="0.3">
      <c r="A6" s="154" t="s">
        <v>146</v>
      </c>
      <c r="B6" s="154"/>
      <c r="C6" s="154"/>
      <c r="D6" s="154"/>
      <c r="E6" s="154"/>
      <c r="F6" s="154"/>
      <c r="G6" s="154"/>
      <c r="H6" s="154"/>
      <c r="I6" s="154"/>
      <c r="J6" s="154"/>
      <c r="K6" s="154"/>
      <c r="L6" s="154"/>
      <c r="M6" s="154"/>
      <c r="N6" s="154"/>
      <c r="O6" s="154"/>
      <c r="P6" s="154"/>
      <c r="Q6" s="154"/>
      <c r="R6" s="44"/>
      <c r="S6" s="44"/>
      <c r="T6" s="44"/>
      <c r="U6" s="44"/>
      <c r="V6" s="44"/>
      <c r="W6" s="44"/>
      <c r="X6" s="44"/>
      <c r="Y6" s="44"/>
    </row>
    <row r="7" spans="1:25" ht="16.2" x14ac:dyDescent="0.3">
      <c r="A7" s="95"/>
      <c r="B7" s="95"/>
      <c r="C7" s="95"/>
      <c r="D7" s="95"/>
      <c r="E7" s="95"/>
      <c r="F7" s="95"/>
      <c r="G7" s="95"/>
      <c r="H7" s="95"/>
      <c r="I7" s="95"/>
      <c r="J7" s="95"/>
      <c r="K7" s="95"/>
      <c r="L7" s="95"/>
      <c r="M7" s="95"/>
      <c r="N7" s="95"/>
      <c r="O7" s="95"/>
      <c r="P7" s="95"/>
      <c r="Q7" s="95"/>
      <c r="R7" s="44"/>
      <c r="S7" s="44"/>
      <c r="T7" s="44"/>
      <c r="U7" s="44"/>
      <c r="V7" s="44"/>
      <c r="W7" s="44"/>
      <c r="X7" s="44"/>
      <c r="Y7" s="44"/>
    </row>
    <row r="8" spans="1:25" ht="16.2" x14ac:dyDescent="0.3">
      <c r="A8" s="96" t="s">
        <v>143</v>
      </c>
      <c r="B8" s="95"/>
      <c r="C8" s="95"/>
      <c r="D8" s="95"/>
      <c r="E8" s="95"/>
      <c r="F8" s="95"/>
      <c r="G8" s="95"/>
      <c r="H8" s="95"/>
      <c r="I8" s="95"/>
      <c r="J8" s="95"/>
      <c r="K8" s="95"/>
      <c r="L8" s="95"/>
      <c r="M8" s="95"/>
      <c r="N8" s="95"/>
      <c r="O8" s="95"/>
      <c r="P8" s="95"/>
      <c r="Q8" s="95"/>
      <c r="R8" s="44"/>
      <c r="S8" s="44"/>
      <c r="T8" s="44"/>
      <c r="U8" s="44"/>
      <c r="V8" s="44"/>
      <c r="W8" s="44"/>
      <c r="X8" s="44"/>
      <c r="Y8" s="44"/>
    </row>
    <row r="9" spans="1:25" ht="18.600000000000001" x14ac:dyDescent="0.3">
      <c r="A9" s="95"/>
      <c r="B9" s="97" t="s">
        <v>89</v>
      </c>
      <c r="C9" s="95"/>
      <c r="D9" s="95"/>
      <c r="E9" s="95"/>
      <c r="F9" s="95"/>
      <c r="G9" s="95"/>
      <c r="H9" s="95"/>
      <c r="I9" s="95"/>
      <c r="J9" s="95"/>
      <c r="K9" s="95"/>
      <c r="L9" s="95"/>
      <c r="M9" s="95"/>
      <c r="N9" s="95"/>
      <c r="O9" s="95"/>
      <c r="P9" s="95"/>
      <c r="Q9" s="95"/>
      <c r="R9" s="44"/>
      <c r="S9" s="44"/>
      <c r="T9" s="44"/>
      <c r="U9" s="44"/>
      <c r="V9" s="44"/>
      <c r="W9" s="44"/>
      <c r="X9" s="44"/>
      <c r="Y9" s="44"/>
    </row>
    <row r="10" spans="1:25" ht="16.2" x14ac:dyDescent="0.3">
      <c r="A10" s="44"/>
      <c r="B10" s="44"/>
      <c r="C10" s="92"/>
      <c r="D10" s="92"/>
      <c r="E10" s="98"/>
      <c r="F10" s="98"/>
      <c r="G10" s="98"/>
      <c r="H10" s="98"/>
      <c r="I10" s="98"/>
      <c r="J10" s="98"/>
      <c r="K10" s="98"/>
      <c r="L10" s="98"/>
      <c r="M10" s="98"/>
      <c r="N10" s="98"/>
      <c r="O10" s="98"/>
      <c r="P10" s="98"/>
      <c r="Q10" s="92"/>
      <c r="R10" s="44"/>
      <c r="S10" s="44"/>
      <c r="T10" s="44"/>
      <c r="U10" s="44"/>
      <c r="V10" s="44"/>
      <c r="W10" s="44"/>
      <c r="X10" s="44"/>
      <c r="Y10" s="44"/>
    </row>
    <row r="11" spans="1:25" ht="16.2" x14ac:dyDescent="0.3">
      <c r="A11" s="99"/>
      <c r="B11" s="99"/>
      <c r="C11" s="99"/>
      <c r="D11" s="99"/>
      <c r="E11" s="100"/>
      <c r="F11" s="100"/>
      <c r="G11" s="100"/>
      <c r="H11" s="100"/>
      <c r="I11" s="100"/>
      <c r="J11" s="100"/>
      <c r="K11" s="100"/>
      <c r="L11" s="99"/>
      <c r="M11" s="155" t="s">
        <v>119</v>
      </c>
      <c r="N11" s="155"/>
      <c r="O11" s="155"/>
      <c r="P11" s="155"/>
      <c r="Q11" s="155"/>
      <c r="R11" s="44"/>
      <c r="S11" s="44"/>
      <c r="T11" s="44"/>
      <c r="U11" s="44"/>
      <c r="V11" s="44"/>
      <c r="W11" s="44"/>
      <c r="X11" s="44"/>
    </row>
    <row r="12" spans="1:25" ht="24" customHeight="1" thickBot="1" x14ac:dyDescent="0.35">
      <c r="A12" s="156" t="s">
        <v>1</v>
      </c>
      <c r="B12" s="156"/>
      <c r="C12" s="156"/>
      <c r="D12" s="156"/>
      <c r="E12" s="157" t="s">
        <v>122</v>
      </c>
      <c r="F12" s="158"/>
      <c r="G12" s="158"/>
      <c r="H12" s="158"/>
      <c r="I12" s="158"/>
      <c r="J12" s="158"/>
      <c r="K12" s="158"/>
      <c r="L12" s="158"/>
      <c r="M12" s="158"/>
      <c r="N12" s="158"/>
      <c r="O12" s="158"/>
      <c r="P12" s="159"/>
      <c r="Q12" s="86" t="s">
        <v>2</v>
      </c>
      <c r="R12" s="44"/>
      <c r="S12" s="44"/>
      <c r="T12" s="44"/>
      <c r="U12" s="44"/>
      <c r="V12" s="44"/>
      <c r="W12" s="44"/>
      <c r="X12" s="44"/>
    </row>
    <row r="13" spans="1:25" ht="24" customHeight="1" x14ac:dyDescent="0.3">
      <c r="A13" s="156" t="s">
        <v>3</v>
      </c>
      <c r="B13" s="156"/>
      <c r="C13" s="156"/>
      <c r="D13" s="160"/>
      <c r="E13" s="161">
        <v>0</v>
      </c>
      <c r="F13" s="162"/>
      <c r="G13" s="162"/>
      <c r="H13" s="162"/>
      <c r="I13" s="162"/>
      <c r="J13" s="162"/>
      <c r="K13" s="162"/>
      <c r="L13" s="162"/>
      <c r="M13" s="162"/>
      <c r="N13" s="162"/>
      <c r="O13" s="162"/>
      <c r="P13" s="163"/>
      <c r="Q13" s="74"/>
      <c r="R13" s="44"/>
      <c r="S13" s="44"/>
      <c r="T13" s="44"/>
      <c r="U13" s="44"/>
      <c r="V13" s="44"/>
      <c r="W13" s="44"/>
      <c r="X13" s="44"/>
    </row>
    <row r="14" spans="1:25" ht="30" customHeight="1" x14ac:dyDescent="0.3">
      <c r="A14" s="164" t="s">
        <v>4</v>
      </c>
      <c r="B14" s="164"/>
      <c r="C14" s="164"/>
      <c r="D14" s="165"/>
      <c r="E14" s="166" t="s">
        <v>121</v>
      </c>
      <c r="F14" s="167"/>
      <c r="G14" s="167"/>
      <c r="H14" s="167"/>
      <c r="I14" s="167"/>
      <c r="J14" s="167"/>
      <c r="K14" s="167"/>
      <c r="L14" s="167"/>
      <c r="M14" s="167"/>
      <c r="N14" s="167"/>
      <c r="O14" s="167"/>
      <c r="P14" s="168"/>
      <c r="Q14" s="74"/>
      <c r="R14" s="44"/>
      <c r="S14" s="44"/>
      <c r="T14" s="44"/>
      <c r="U14" s="44"/>
      <c r="V14" s="44"/>
      <c r="W14" s="44"/>
      <c r="X14" s="44"/>
    </row>
    <row r="15" spans="1:25" ht="24" customHeight="1" x14ac:dyDescent="0.3">
      <c r="A15" s="156" t="s">
        <v>5</v>
      </c>
      <c r="B15" s="156"/>
      <c r="C15" s="156"/>
      <c r="D15" s="160"/>
      <c r="E15" s="166" t="s">
        <v>120</v>
      </c>
      <c r="F15" s="167"/>
      <c r="G15" s="167"/>
      <c r="H15" s="167"/>
      <c r="I15" s="167"/>
      <c r="J15" s="167"/>
      <c r="K15" s="167"/>
      <c r="L15" s="167"/>
      <c r="M15" s="167"/>
      <c r="N15" s="167"/>
      <c r="O15" s="167"/>
      <c r="P15" s="168"/>
      <c r="Q15" s="74"/>
      <c r="R15" s="44"/>
      <c r="S15" s="44"/>
      <c r="T15" s="44"/>
      <c r="U15" s="44"/>
      <c r="V15" s="44"/>
      <c r="W15" s="44"/>
      <c r="X15" s="44"/>
    </row>
    <row r="16" spans="1:25" ht="24" customHeight="1" x14ac:dyDescent="0.3">
      <c r="A16" s="156" t="s">
        <v>6</v>
      </c>
      <c r="B16" s="156"/>
      <c r="C16" s="156"/>
      <c r="D16" s="160"/>
      <c r="E16" s="169" t="s">
        <v>110</v>
      </c>
      <c r="F16" s="170"/>
      <c r="G16" s="170"/>
      <c r="H16" s="170"/>
      <c r="I16" s="170"/>
      <c r="J16" s="170"/>
      <c r="K16" s="170"/>
      <c r="L16" s="170"/>
      <c r="M16" s="170"/>
      <c r="N16" s="170"/>
      <c r="O16" s="170"/>
      <c r="P16" s="171"/>
      <c r="Q16" s="74"/>
      <c r="R16" s="44"/>
      <c r="S16" s="44"/>
      <c r="T16" s="44"/>
      <c r="U16" s="44"/>
      <c r="V16" s="44"/>
      <c r="W16" s="44"/>
      <c r="X16" s="44"/>
    </row>
    <row r="17" spans="1:24" ht="24" customHeight="1" thickBot="1" x14ac:dyDescent="0.35">
      <c r="A17" s="156" t="s">
        <v>7</v>
      </c>
      <c r="B17" s="156"/>
      <c r="C17" s="156"/>
      <c r="D17" s="160"/>
      <c r="E17" s="172">
        <v>10000</v>
      </c>
      <c r="F17" s="173"/>
      <c r="G17" s="173"/>
      <c r="H17" s="173"/>
      <c r="I17" s="173"/>
      <c r="J17" s="173"/>
      <c r="K17" s="173"/>
      <c r="L17" s="173"/>
      <c r="M17" s="173"/>
      <c r="N17" s="173"/>
      <c r="O17" s="173"/>
      <c r="P17" s="174"/>
      <c r="Q17" s="75" t="s">
        <v>22</v>
      </c>
      <c r="R17" s="44"/>
      <c r="S17" s="44"/>
      <c r="T17" s="44"/>
      <c r="U17" s="44"/>
      <c r="V17" s="44"/>
      <c r="W17" s="44"/>
      <c r="X17" s="44"/>
    </row>
    <row r="18" spans="1:24" ht="24" customHeight="1" x14ac:dyDescent="0.3">
      <c r="A18" s="164" t="s">
        <v>147</v>
      </c>
      <c r="B18" s="156"/>
      <c r="C18" s="156"/>
      <c r="D18" s="160"/>
      <c r="E18" s="86" t="s">
        <v>10</v>
      </c>
      <c r="F18" s="86" t="s">
        <v>11</v>
      </c>
      <c r="G18" s="86" t="s">
        <v>12</v>
      </c>
      <c r="H18" s="86" t="s">
        <v>13</v>
      </c>
      <c r="I18" s="86" t="s">
        <v>14</v>
      </c>
      <c r="J18" s="86" t="s">
        <v>15</v>
      </c>
      <c r="K18" s="86" t="s">
        <v>16</v>
      </c>
      <c r="L18" s="86" t="s">
        <v>17</v>
      </c>
      <c r="M18" s="86" t="s">
        <v>18</v>
      </c>
      <c r="N18" s="86" t="s">
        <v>19</v>
      </c>
      <c r="O18" s="86" t="s">
        <v>20</v>
      </c>
      <c r="P18" s="86" t="s">
        <v>21</v>
      </c>
      <c r="Q18" s="88"/>
      <c r="R18" s="101"/>
      <c r="S18" s="101"/>
      <c r="T18" s="44"/>
      <c r="U18" s="44"/>
      <c r="V18" s="44"/>
      <c r="W18" s="44"/>
      <c r="X18" s="44"/>
    </row>
    <row r="19" spans="1:24" ht="41.4" customHeight="1" x14ac:dyDescent="0.3">
      <c r="A19" s="156"/>
      <c r="B19" s="156"/>
      <c r="C19" s="156"/>
      <c r="D19" s="160"/>
      <c r="E19" s="129">
        <v>10000</v>
      </c>
      <c r="F19" s="129">
        <v>10000</v>
      </c>
      <c r="G19" s="129">
        <v>10000</v>
      </c>
      <c r="H19" s="129">
        <v>10000</v>
      </c>
      <c r="I19" s="129">
        <v>10000</v>
      </c>
      <c r="J19" s="129">
        <v>10000</v>
      </c>
      <c r="K19" s="129">
        <v>10000</v>
      </c>
      <c r="L19" s="129">
        <v>10000</v>
      </c>
      <c r="M19" s="129">
        <v>10000</v>
      </c>
      <c r="N19" s="129">
        <v>10000</v>
      </c>
      <c r="O19" s="129">
        <v>10000</v>
      </c>
      <c r="P19" s="129">
        <v>10000</v>
      </c>
      <c r="Q19" s="13" t="s">
        <v>22</v>
      </c>
      <c r="R19" s="101"/>
      <c r="S19" s="101"/>
      <c r="T19" s="44"/>
      <c r="U19" s="44"/>
      <c r="V19" s="44"/>
      <c r="W19" s="44"/>
      <c r="X19" s="44"/>
    </row>
    <row r="20" spans="1:24" ht="24" customHeight="1" x14ac:dyDescent="0.3">
      <c r="A20" s="164" t="s">
        <v>148</v>
      </c>
      <c r="B20" s="156"/>
      <c r="C20" s="156"/>
      <c r="D20" s="160"/>
      <c r="E20" s="86" t="s">
        <v>10</v>
      </c>
      <c r="F20" s="86" t="s">
        <v>11</v>
      </c>
      <c r="G20" s="86" t="s">
        <v>12</v>
      </c>
      <c r="H20" s="86" t="s">
        <v>13</v>
      </c>
      <c r="I20" s="86" t="s">
        <v>14</v>
      </c>
      <c r="J20" s="86" t="s">
        <v>15</v>
      </c>
      <c r="K20" s="86" t="s">
        <v>16</v>
      </c>
      <c r="L20" s="86" t="s">
        <v>17</v>
      </c>
      <c r="M20" s="86" t="s">
        <v>18</v>
      </c>
      <c r="N20" s="86" t="s">
        <v>19</v>
      </c>
      <c r="O20" s="86" t="s">
        <v>20</v>
      </c>
      <c r="P20" s="86" t="s">
        <v>21</v>
      </c>
      <c r="Q20" s="3"/>
      <c r="R20" s="101"/>
      <c r="S20" s="101"/>
      <c r="T20" s="44"/>
      <c r="U20" s="44"/>
      <c r="V20" s="44"/>
      <c r="W20" s="44"/>
      <c r="X20" s="44"/>
    </row>
    <row r="21" spans="1:24" ht="41.4" customHeight="1" x14ac:dyDescent="0.3">
      <c r="A21" s="156"/>
      <c r="B21" s="156"/>
      <c r="C21" s="156"/>
      <c r="D21" s="160"/>
      <c r="E21" s="112">
        <v>8</v>
      </c>
      <c r="F21" s="112">
        <v>8</v>
      </c>
      <c r="G21" s="112">
        <v>8</v>
      </c>
      <c r="H21" s="112">
        <v>8</v>
      </c>
      <c r="I21" s="112">
        <v>8</v>
      </c>
      <c r="J21" s="112">
        <v>8</v>
      </c>
      <c r="K21" s="112">
        <v>8</v>
      </c>
      <c r="L21" s="112">
        <v>8</v>
      </c>
      <c r="M21" s="112">
        <v>8</v>
      </c>
      <c r="N21" s="112">
        <v>8</v>
      </c>
      <c r="O21" s="112">
        <v>8</v>
      </c>
      <c r="P21" s="112">
        <v>8</v>
      </c>
      <c r="Q21" s="13" t="s">
        <v>58</v>
      </c>
      <c r="R21" s="101"/>
      <c r="S21" s="101"/>
      <c r="T21" s="44"/>
      <c r="U21" s="44"/>
      <c r="V21" s="44"/>
      <c r="W21" s="44"/>
      <c r="X21" s="44"/>
    </row>
    <row r="22" spans="1:24" ht="24" customHeight="1" x14ac:dyDescent="0.3">
      <c r="A22" s="164" t="s">
        <v>149</v>
      </c>
      <c r="B22" s="156"/>
      <c r="C22" s="156"/>
      <c r="D22" s="160"/>
      <c r="E22" s="86" t="s">
        <v>10</v>
      </c>
      <c r="F22" s="86" t="s">
        <v>11</v>
      </c>
      <c r="G22" s="86" t="s">
        <v>12</v>
      </c>
      <c r="H22" s="86" t="s">
        <v>13</v>
      </c>
      <c r="I22" s="86" t="s">
        <v>14</v>
      </c>
      <c r="J22" s="86" t="s">
        <v>15</v>
      </c>
      <c r="K22" s="86" t="s">
        <v>16</v>
      </c>
      <c r="L22" s="86" t="s">
        <v>17</v>
      </c>
      <c r="M22" s="86" t="s">
        <v>18</v>
      </c>
      <c r="N22" s="86" t="s">
        <v>19</v>
      </c>
      <c r="O22" s="86" t="s">
        <v>20</v>
      </c>
      <c r="P22" s="86" t="s">
        <v>21</v>
      </c>
      <c r="Q22" s="88"/>
      <c r="R22" s="101"/>
      <c r="S22" s="101"/>
      <c r="T22" s="44"/>
      <c r="U22" s="44"/>
      <c r="V22" s="44"/>
      <c r="W22" s="44"/>
      <c r="X22" s="44"/>
    </row>
    <row r="23" spans="1:24" ht="41.4" customHeight="1" x14ac:dyDescent="0.3">
      <c r="A23" s="156"/>
      <c r="B23" s="156"/>
      <c r="C23" s="156"/>
      <c r="D23" s="160"/>
      <c r="E23" s="145">
        <v>7200000</v>
      </c>
      <c r="F23" s="145">
        <v>7800000</v>
      </c>
      <c r="G23" s="145">
        <v>8400000</v>
      </c>
      <c r="H23" s="145">
        <v>9000000</v>
      </c>
      <c r="I23" s="145">
        <v>6000000</v>
      </c>
      <c r="J23" s="145">
        <v>6000000</v>
      </c>
      <c r="K23" s="145">
        <v>6000000</v>
      </c>
      <c r="L23" s="145">
        <v>7200000</v>
      </c>
      <c r="M23" s="145">
        <v>7800000</v>
      </c>
      <c r="N23" s="145">
        <v>8400000</v>
      </c>
      <c r="O23" s="145">
        <v>8100000</v>
      </c>
      <c r="P23" s="145">
        <v>7800000</v>
      </c>
      <c r="Q23" s="13" t="s">
        <v>57</v>
      </c>
      <c r="R23" s="101"/>
      <c r="S23" s="101"/>
      <c r="T23" s="44"/>
      <c r="U23" s="44"/>
      <c r="V23" s="44"/>
      <c r="W23" s="44"/>
      <c r="X23" s="44"/>
    </row>
    <row r="24" spans="1:24" ht="24" customHeight="1" x14ac:dyDescent="0.3">
      <c r="A24" s="164" t="s">
        <v>134</v>
      </c>
      <c r="B24" s="156"/>
      <c r="C24" s="156"/>
      <c r="D24" s="160"/>
      <c r="E24" s="86" t="s">
        <v>10</v>
      </c>
      <c r="F24" s="86" t="s">
        <v>11</v>
      </c>
      <c r="G24" s="86" t="s">
        <v>12</v>
      </c>
      <c r="H24" s="86" t="s">
        <v>13</v>
      </c>
      <c r="I24" s="86" t="s">
        <v>14</v>
      </c>
      <c r="J24" s="86" t="s">
        <v>15</v>
      </c>
      <c r="K24" s="86" t="s">
        <v>16</v>
      </c>
      <c r="L24" s="86" t="s">
        <v>17</v>
      </c>
      <c r="M24" s="86" t="s">
        <v>18</v>
      </c>
      <c r="N24" s="86" t="s">
        <v>19</v>
      </c>
      <c r="O24" s="86" t="s">
        <v>20</v>
      </c>
      <c r="P24" s="86" t="s">
        <v>21</v>
      </c>
      <c r="Q24" s="3"/>
      <c r="R24" s="101"/>
      <c r="S24" s="101"/>
      <c r="T24" s="44"/>
      <c r="U24" s="44"/>
      <c r="V24" s="44"/>
      <c r="W24" s="44"/>
      <c r="X24" s="44"/>
    </row>
    <row r="25" spans="1:24" ht="41.4" customHeight="1" x14ac:dyDescent="0.3">
      <c r="A25" s="156"/>
      <c r="B25" s="156"/>
      <c r="C25" s="156"/>
      <c r="D25" s="160"/>
      <c r="E25" s="113">
        <v>0.86500092365894188</v>
      </c>
      <c r="F25" s="113">
        <v>0.88479797560959927</v>
      </c>
      <c r="G25" s="113">
        <v>0.90121808396753789</v>
      </c>
      <c r="H25" s="113">
        <v>0.97578036163066928</v>
      </c>
      <c r="I25" s="113">
        <v>0.97132692210909366</v>
      </c>
      <c r="J25" s="113">
        <v>0.95092020901394569</v>
      </c>
      <c r="K25" s="113">
        <v>0.90380208353684144</v>
      </c>
      <c r="L25" s="113">
        <v>0.88641511042477061</v>
      </c>
      <c r="M25" s="113">
        <v>0.9177640521716991</v>
      </c>
      <c r="N25" s="113">
        <v>0.89873655626214366</v>
      </c>
      <c r="O25" s="113">
        <v>0.89365115810569351</v>
      </c>
      <c r="P25" s="113">
        <v>0.88588949055941757</v>
      </c>
      <c r="Q25" s="13" t="s">
        <v>59</v>
      </c>
      <c r="R25" s="101"/>
      <c r="S25" s="101"/>
      <c r="T25" s="44"/>
      <c r="U25" s="44"/>
      <c r="V25" s="44"/>
      <c r="W25" s="44"/>
      <c r="X25" s="44"/>
    </row>
    <row r="26" spans="1:24" ht="31.95" customHeight="1" thickBot="1" x14ac:dyDescent="0.35">
      <c r="A26" s="164" t="s">
        <v>124</v>
      </c>
      <c r="B26" s="156"/>
      <c r="C26" s="156"/>
      <c r="D26" s="160"/>
      <c r="E26" s="175">
        <v>1134398</v>
      </c>
      <c r="F26" s="176"/>
      <c r="G26" s="176"/>
      <c r="H26" s="176"/>
      <c r="I26" s="176"/>
      <c r="J26" s="176"/>
      <c r="K26" s="176"/>
      <c r="L26" s="176"/>
      <c r="M26" s="176"/>
      <c r="N26" s="176"/>
      <c r="O26" s="176"/>
      <c r="P26" s="177"/>
      <c r="Q26" s="13" t="s">
        <v>22</v>
      </c>
      <c r="R26" s="101"/>
      <c r="S26" s="101"/>
      <c r="T26" s="44"/>
      <c r="U26" s="44"/>
      <c r="V26" s="44"/>
      <c r="W26" s="44"/>
      <c r="X26" s="44"/>
    </row>
    <row r="27" spans="1:24" ht="24" customHeight="1" x14ac:dyDescent="0.3">
      <c r="A27" s="164" t="s">
        <v>111</v>
      </c>
      <c r="B27" s="156"/>
      <c r="C27" s="156"/>
      <c r="D27" s="160"/>
      <c r="E27" s="76" t="s">
        <v>10</v>
      </c>
      <c r="F27" s="77" t="s">
        <v>11</v>
      </c>
      <c r="G27" s="77" t="s">
        <v>12</v>
      </c>
      <c r="H27" s="77" t="s">
        <v>13</v>
      </c>
      <c r="I27" s="77" t="s">
        <v>14</v>
      </c>
      <c r="J27" s="77" t="s">
        <v>15</v>
      </c>
      <c r="K27" s="77" t="s">
        <v>16</v>
      </c>
      <c r="L27" s="77" t="s">
        <v>17</v>
      </c>
      <c r="M27" s="77" t="s">
        <v>18</v>
      </c>
      <c r="N27" s="77" t="s">
        <v>19</v>
      </c>
      <c r="O27" s="77" t="s">
        <v>20</v>
      </c>
      <c r="P27" s="78" t="s">
        <v>21</v>
      </c>
      <c r="Q27" s="87"/>
      <c r="R27" s="101"/>
      <c r="S27" s="101"/>
      <c r="T27" s="44"/>
      <c r="U27" s="44"/>
      <c r="V27" s="44"/>
      <c r="W27" s="44"/>
      <c r="X27" s="44"/>
    </row>
    <row r="28" spans="1:24" ht="24" customHeight="1" x14ac:dyDescent="0.3">
      <c r="A28" s="156"/>
      <c r="B28" s="156"/>
      <c r="C28" s="156"/>
      <c r="D28" s="160"/>
      <c r="E28" s="130">
        <v>5000</v>
      </c>
      <c r="F28" s="131">
        <v>5000</v>
      </c>
      <c r="G28" s="131">
        <v>5000</v>
      </c>
      <c r="H28" s="131">
        <v>5000</v>
      </c>
      <c r="I28" s="131">
        <v>5000</v>
      </c>
      <c r="J28" s="131">
        <v>5000</v>
      </c>
      <c r="K28" s="131">
        <v>5000</v>
      </c>
      <c r="L28" s="131">
        <v>5000</v>
      </c>
      <c r="M28" s="131">
        <v>5000</v>
      </c>
      <c r="N28" s="131">
        <v>5000</v>
      </c>
      <c r="O28" s="131">
        <v>5000</v>
      </c>
      <c r="P28" s="132">
        <v>5000</v>
      </c>
      <c r="Q28" s="75" t="s">
        <v>22</v>
      </c>
      <c r="R28" s="101"/>
      <c r="S28" s="101"/>
      <c r="T28" s="44"/>
      <c r="U28" s="44"/>
      <c r="V28" s="44"/>
      <c r="W28" s="44"/>
      <c r="X28" s="44"/>
    </row>
    <row r="29" spans="1:24" ht="24" customHeight="1" x14ac:dyDescent="0.3">
      <c r="A29" s="164" t="s">
        <v>113</v>
      </c>
      <c r="B29" s="156"/>
      <c r="C29" s="156"/>
      <c r="D29" s="160"/>
      <c r="E29" s="79" t="s">
        <v>10</v>
      </c>
      <c r="F29" s="86" t="s">
        <v>11</v>
      </c>
      <c r="G29" s="86" t="s">
        <v>12</v>
      </c>
      <c r="H29" s="86" t="s">
        <v>13</v>
      </c>
      <c r="I29" s="86" t="s">
        <v>14</v>
      </c>
      <c r="J29" s="86" t="s">
        <v>15</v>
      </c>
      <c r="K29" s="86" t="s">
        <v>16</v>
      </c>
      <c r="L29" s="86" t="s">
        <v>17</v>
      </c>
      <c r="M29" s="86" t="s">
        <v>18</v>
      </c>
      <c r="N29" s="86" t="s">
        <v>19</v>
      </c>
      <c r="O29" s="86" t="s">
        <v>20</v>
      </c>
      <c r="P29" s="80" t="s">
        <v>21</v>
      </c>
      <c r="Q29" s="74"/>
      <c r="R29" s="101"/>
      <c r="S29" s="101"/>
      <c r="T29" s="44"/>
      <c r="U29" s="44"/>
      <c r="V29" s="44"/>
      <c r="W29" s="44"/>
      <c r="X29" s="44"/>
    </row>
    <row r="30" spans="1:24" ht="24" customHeight="1" x14ac:dyDescent="0.3">
      <c r="A30" s="156"/>
      <c r="B30" s="156"/>
      <c r="C30" s="156"/>
      <c r="D30" s="160"/>
      <c r="E30" s="81">
        <v>8</v>
      </c>
      <c r="F30" s="82">
        <v>8</v>
      </c>
      <c r="G30" s="82">
        <v>8</v>
      </c>
      <c r="H30" s="82">
        <v>8</v>
      </c>
      <c r="I30" s="82">
        <v>8</v>
      </c>
      <c r="J30" s="82">
        <v>8</v>
      </c>
      <c r="K30" s="82">
        <v>8</v>
      </c>
      <c r="L30" s="82">
        <v>8</v>
      </c>
      <c r="M30" s="82">
        <v>8</v>
      </c>
      <c r="N30" s="82">
        <v>8</v>
      </c>
      <c r="O30" s="82">
        <v>8</v>
      </c>
      <c r="P30" s="83">
        <v>8</v>
      </c>
      <c r="Q30" s="75" t="s">
        <v>58</v>
      </c>
      <c r="R30" s="102"/>
      <c r="S30" s="101"/>
      <c r="T30" s="44"/>
      <c r="U30" s="44"/>
      <c r="V30" s="44"/>
      <c r="W30" s="44"/>
      <c r="X30" s="44"/>
    </row>
    <row r="31" spans="1:24" ht="24" customHeight="1" x14ac:dyDescent="0.3">
      <c r="A31" s="164" t="s">
        <v>114</v>
      </c>
      <c r="B31" s="156"/>
      <c r="C31" s="156"/>
      <c r="D31" s="160"/>
      <c r="E31" s="79" t="s">
        <v>10</v>
      </c>
      <c r="F31" s="86" t="s">
        <v>11</v>
      </c>
      <c r="G31" s="86" t="s">
        <v>12</v>
      </c>
      <c r="H31" s="86" t="s">
        <v>13</v>
      </c>
      <c r="I31" s="86" t="s">
        <v>14</v>
      </c>
      <c r="J31" s="86" t="s">
        <v>15</v>
      </c>
      <c r="K31" s="86" t="s">
        <v>16</v>
      </c>
      <c r="L31" s="86" t="s">
        <v>17</v>
      </c>
      <c r="M31" s="86" t="s">
        <v>18</v>
      </c>
      <c r="N31" s="86" t="s">
        <v>19</v>
      </c>
      <c r="O31" s="86" t="s">
        <v>20</v>
      </c>
      <c r="P31" s="80" t="s">
        <v>21</v>
      </c>
      <c r="Q31" s="74"/>
      <c r="R31" s="101" t="s">
        <v>112</v>
      </c>
      <c r="S31" s="101"/>
      <c r="T31" s="44"/>
      <c r="U31" s="44"/>
      <c r="V31" s="44"/>
      <c r="W31" s="44"/>
      <c r="X31" s="44"/>
    </row>
    <row r="32" spans="1:24" ht="24" customHeight="1" thickBot="1" x14ac:dyDescent="0.35">
      <c r="A32" s="156"/>
      <c r="B32" s="156"/>
      <c r="C32" s="156"/>
      <c r="D32" s="160"/>
      <c r="E32" s="140">
        <v>40000</v>
      </c>
      <c r="F32" s="141">
        <v>40000</v>
      </c>
      <c r="G32" s="141">
        <v>40000</v>
      </c>
      <c r="H32" s="141">
        <v>40000</v>
      </c>
      <c r="I32" s="141">
        <v>40000</v>
      </c>
      <c r="J32" s="141">
        <v>40000</v>
      </c>
      <c r="K32" s="141">
        <v>40000</v>
      </c>
      <c r="L32" s="141">
        <v>40000</v>
      </c>
      <c r="M32" s="141">
        <v>40000</v>
      </c>
      <c r="N32" s="141">
        <v>40000</v>
      </c>
      <c r="O32" s="141">
        <v>40000</v>
      </c>
      <c r="P32" s="142">
        <v>40000</v>
      </c>
      <c r="Q32" s="75" t="s">
        <v>57</v>
      </c>
      <c r="R32" s="102"/>
      <c r="S32" s="101"/>
      <c r="T32" s="44"/>
      <c r="U32" s="44"/>
      <c r="V32" s="44"/>
      <c r="W32" s="44"/>
      <c r="X32" s="44"/>
    </row>
    <row r="33" spans="1:25" ht="24" customHeight="1" x14ac:dyDescent="0.3">
      <c r="A33" s="164" t="s">
        <v>141</v>
      </c>
      <c r="B33" s="156"/>
      <c r="C33" s="156"/>
      <c r="D33" s="160"/>
      <c r="E33" s="77" t="s">
        <v>10</v>
      </c>
      <c r="F33" s="77" t="s">
        <v>11</v>
      </c>
      <c r="G33" s="77" t="s">
        <v>12</v>
      </c>
      <c r="H33" s="77" t="s">
        <v>13</v>
      </c>
      <c r="I33" s="77" t="s">
        <v>14</v>
      </c>
      <c r="J33" s="77" t="s">
        <v>15</v>
      </c>
      <c r="K33" s="77" t="s">
        <v>16</v>
      </c>
      <c r="L33" s="77" t="s">
        <v>17</v>
      </c>
      <c r="M33" s="77" t="s">
        <v>18</v>
      </c>
      <c r="N33" s="77" t="s">
        <v>19</v>
      </c>
      <c r="O33" s="77" t="s">
        <v>20</v>
      </c>
      <c r="P33" s="77" t="s">
        <v>21</v>
      </c>
      <c r="Q33" s="74"/>
      <c r="R33" s="101"/>
      <c r="S33" s="101"/>
      <c r="T33" s="44"/>
      <c r="U33" s="44"/>
      <c r="V33" s="44"/>
      <c r="W33" s="44"/>
      <c r="X33" s="44"/>
    </row>
    <row r="34" spans="1:25" ht="24" customHeight="1" x14ac:dyDescent="0.3">
      <c r="A34" s="156"/>
      <c r="B34" s="156"/>
      <c r="C34" s="156"/>
      <c r="D34" s="160"/>
      <c r="E34" s="126">
        <v>0.85582786656749033</v>
      </c>
      <c r="F34" s="126">
        <v>0.8537043612318761</v>
      </c>
      <c r="G34" s="126">
        <v>0.91811670820789448</v>
      </c>
      <c r="H34" s="126">
        <v>1</v>
      </c>
      <c r="I34" s="126">
        <v>1</v>
      </c>
      <c r="J34" s="126">
        <v>0.99839420611982221</v>
      </c>
      <c r="K34" s="126">
        <v>0.95866470276735083</v>
      </c>
      <c r="L34" s="126">
        <v>0.89535281038851977</v>
      </c>
      <c r="M34" s="126">
        <v>0.92049863054485903</v>
      </c>
      <c r="N34" s="126">
        <v>0.92245995561951133</v>
      </c>
      <c r="O34" s="126">
        <v>0.89516090880139632</v>
      </c>
      <c r="P34" s="126">
        <v>0.90638783123990996</v>
      </c>
      <c r="Q34" s="75" t="s">
        <v>59</v>
      </c>
      <c r="R34" s="101"/>
      <c r="S34" s="101"/>
      <c r="T34" s="44"/>
      <c r="U34" s="44"/>
      <c r="V34" s="44"/>
      <c r="W34" s="44"/>
      <c r="X34" s="44"/>
    </row>
    <row r="35" spans="1:25" ht="53.4" customHeight="1" x14ac:dyDescent="0.3">
      <c r="A35" s="164" t="s">
        <v>142</v>
      </c>
      <c r="B35" s="156"/>
      <c r="C35" s="156"/>
      <c r="D35" s="160"/>
      <c r="E35" s="178">
        <v>4635</v>
      </c>
      <c r="F35" s="179"/>
      <c r="G35" s="179"/>
      <c r="H35" s="179"/>
      <c r="I35" s="179"/>
      <c r="J35" s="179"/>
      <c r="K35" s="179"/>
      <c r="L35" s="179"/>
      <c r="M35" s="179"/>
      <c r="N35" s="179"/>
      <c r="O35" s="179"/>
      <c r="P35" s="180"/>
      <c r="Q35" s="75" t="s">
        <v>22</v>
      </c>
      <c r="R35" s="101"/>
      <c r="S35" s="101"/>
      <c r="T35" s="44"/>
      <c r="U35" s="44"/>
      <c r="V35" s="44"/>
      <c r="W35" s="44"/>
      <c r="X35" s="44"/>
    </row>
    <row r="36" spans="1:25" ht="37.950000000000003" customHeight="1" x14ac:dyDescent="0.3">
      <c r="A36" s="165" t="s">
        <v>115</v>
      </c>
      <c r="B36" s="181"/>
      <c r="C36" s="181"/>
      <c r="D36" s="182"/>
      <c r="E36" s="183">
        <v>1129763</v>
      </c>
      <c r="F36" s="184"/>
      <c r="G36" s="184"/>
      <c r="H36" s="184"/>
      <c r="I36" s="184"/>
      <c r="J36" s="184"/>
      <c r="K36" s="184"/>
      <c r="L36" s="184"/>
      <c r="M36" s="184"/>
      <c r="N36" s="184"/>
      <c r="O36" s="184"/>
      <c r="P36" s="185"/>
      <c r="Q36" s="13" t="s">
        <v>22</v>
      </c>
      <c r="R36" s="101"/>
      <c r="S36" s="101"/>
      <c r="T36" s="44"/>
      <c r="U36" s="44"/>
      <c r="V36" s="44"/>
      <c r="W36" s="44"/>
      <c r="X36" s="44"/>
    </row>
    <row r="37" spans="1:25" ht="22.5" customHeight="1" x14ac:dyDescent="0.3">
      <c r="A37" s="186" t="s">
        <v>126</v>
      </c>
      <c r="B37" s="187"/>
      <c r="C37" s="187"/>
      <c r="D37" s="188"/>
      <c r="E37" s="116" t="s">
        <v>10</v>
      </c>
      <c r="F37" s="116" t="s">
        <v>11</v>
      </c>
      <c r="G37" s="116" t="s">
        <v>12</v>
      </c>
      <c r="H37" s="116" t="s">
        <v>13</v>
      </c>
      <c r="I37" s="116" t="s">
        <v>14</v>
      </c>
      <c r="J37" s="116" t="s">
        <v>15</v>
      </c>
      <c r="K37" s="116" t="s">
        <v>16</v>
      </c>
      <c r="L37" s="116" t="s">
        <v>17</v>
      </c>
      <c r="M37" s="116" t="s">
        <v>18</v>
      </c>
      <c r="N37" s="116" t="s">
        <v>19</v>
      </c>
      <c r="O37" s="116" t="s">
        <v>20</v>
      </c>
      <c r="P37" s="116" t="s">
        <v>21</v>
      </c>
      <c r="Q37" s="117"/>
      <c r="R37" s="101"/>
      <c r="S37" s="101"/>
      <c r="T37" s="44"/>
      <c r="U37" s="44"/>
      <c r="V37" s="44"/>
      <c r="W37" s="44"/>
      <c r="X37" s="44"/>
    </row>
    <row r="38" spans="1:25" ht="22.2" customHeight="1" x14ac:dyDescent="0.3">
      <c r="A38" s="187"/>
      <c r="B38" s="187"/>
      <c r="C38" s="187"/>
      <c r="D38" s="188"/>
      <c r="E38" s="136">
        <v>9000</v>
      </c>
      <c r="F38" s="136">
        <v>9000</v>
      </c>
      <c r="G38" s="136">
        <v>9000</v>
      </c>
      <c r="H38" s="136">
        <v>9000</v>
      </c>
      <c r="I38" s="136">
        <v>9000</v>
      </c>
      <c r="J38" s="136">
        <v>9000</v>
      </c>
      <c r="K38" s="136">
        <v>9000</v>
      </c>
      <c r="L38" s="136">
        <v>9000</v>
      </c>
      <c r="M38" s="136">
        <v>9000</v>
      </c>
      <c r="N38" s="136">
        <v>9000</v>
      </c>
      <c r="O38" s="136">
        <v>9000</v>
      </c>
      <c r="P38" s="136">
        <v>9000</v>
      </c>
      <c r="Q38" s="117" t="s">
        <v>130</v>
      </c>
      <c r="R38" s="101"/>
      <c r="S38" s="101"/>
      <c r="T38" s="44"/>
      <c r="U38" s="44"/>
      <c r="V38" s="44"/>
      <c r="W38" s="44"/>
      <c r="X38" s="44"/>
    </row>
    <row r="39" spans="1:25" ht="22.5" customHeight="1" x14ac:dyDescent="0.3">
      <c r="A39" s="186" t="s">
        <v>153</v>
      </c>
      <c r="B39" s="187"/>
      <c r="C39" s="187"/>
      <c r="D39" s="188"/>
      <c r="E39" s="116" t="s">
        <v>10</v>
      </c>
      <c r="F39" s="116" t="s">
        <v>11</v>
      </c>
      <c r="G39" s="116" t="s">
        <v>12</v>
      </c>
      <c r="H39" s="116" t="s">
        <v>13</v>
      </c>
      <c r="I39" s="116" t="s">
        <v>14</v>
      </c>
      <c r="J39" s="116" t="s">
        <v>15</v>
      </c>
      <c r="K39" s="116" t="s">
        <v>16</v>
      </c>
      <c r="L39" s="116" t="s">
        <v>17</v>
      </c>
      <c r="M39" s="116" t="s">
        <v>18</v>
      </c>
      <c r="N39" s="116" t="s">
        <v>19</v>
      </c>
      <c r="O39" s="116" t="s">
        <v>20</v>
      </c>
      <c r="P39" s="116" t="s">
        <v>21</v>
      </c>
      <c r="Q39" s="117"/>
      <c r="R39" s="101"/>
      <c r="S39" s="101"/>
      <c r="T39" s="44"/>
      <c r="U39" s="44"/>
      <c r="V39" s="44"/>
      <c r="W39" s="44"/>
      <c r="X39" s="44"/>
    </row>
    <row r="40" spans="1:25" ht="22.8" customHeight="1" x14ac:dyDescent="0.3">
      <c r="A40" s="187"/>
      <c r="B40" s="187"/>
      <c r="C40" s="187"/>
      <c r="D40" s="188"/>
      <c r="E40" s="118">
        <v>8</v>
      </c>
      <c r="F40" s="118">
        <v>8</v>
      </c>
      <c r="G40" s="118">
        <v>8</v>
      </c>
      <c r="H40" s="118">
        <v>8</v>
      </c>
      <c r="I40" s="118">
        <v>8</v>
      </c>
      <c r="J40" s="118">
        <v>8</v>
      </c>
      <c r="K40" s="118">
        <v>8</v>
      </c>
      <c r="L40" s="118">
        <v>8</v>
      </c>
      <c r="M40" s="118">
        <v>8</v>
      </c>
      <c r="N40" s="118">
        <v>8</v>
      </c>
      <c r="O40" s="118">
        <v>8</v>
      </c>
      <c r="P40" s="118">
        <v>8</v>
      </c>
      <c r="Q40" s="117" t="s">
        <v>131</v>
      </c>
      <c r="R40" s="101"/>
      <c r="S40" s="101"/>
      <c r="T40" s="44"/>
      <c r="U40" s="44"/>
      <c r="V40" s="44"/>
      <c r="W40" s="44"/>
      <c r="X40" s="44"/>
    </row>
    <row r="41" spans="1:25" ht="22.5" customHeight="1" x14ac:dyDescent="0.3">
      <c r="A41" s="186" t="s">
        <v>152</v>
      </c>
      <c r="B41" s="187"/>
      <c r="C41" s="187"/>
      <c r="D41" s="188"/>
      <c r="E41" s="116" t="s">
        <v>10</v>
      </c>
      <c r="F41" s="116" t="s">
        <v>11</v>
      </c>
      <c r="G41" s="116" t="s">
        <v>12</v>
      </c>
      <c r="H41" s="116" t="s">
        <v>13</v>
      </c>
      <c r="I41" s="116" t="s">
        <v>14</v>
      </c>
      <c r="J41" s="116" t="s">
        <v>15</v>
      </c>
      <c r="K41" s="116" t="s">
        <v>16</v>
      </c>
      <c r="L41" s="116" t="s">
        <v>17</v>
      </c>
      <c r="M41" s="116" t="s">
        <v>18</v>
      </c>
      <c r="N41" s="116" t="s">
        <v>19</v>
      </c>
      <c r="O41" s="116" t="s">
        <v>20</v>
      </c>
      <c r="P41" s="116" t="s">
        <v>21</v>
      </c>
      <c r="Q41" s="117"/>
      <c r="R41" s="101"/>
      <c r="S41" s="101"/>
      <c r="T41" s="44"/>
      <c r="U41" s="44"/>
      <c r="V41" s="44"/>
      <c r="W41" s="44"/>
      <c r="X41" s="44"/>
    </row>
    <row r="42" spans="1:25" ht="40.799999999999997" customHeight="1" x14ac:dyDescent="0.3">
      <c r="A42" s="187"/>
      <c r="B42" s="187"/>
      <c r="C42" s="187"/>
      <c r="D42" s="188"/>
      <c r="E42" s="137">
        <v>7200000</v>
      </c>
      <c r="F42" s="137">
        <v>7800000</v>
      </c>
      <c r="G42" s="137">
        <v>8400000</v>
      </c>
      <c r="H42" s="137">
        <v>9000000</v>
      </c>
      <c r="I42" s="137">
        <v>6000000</v>
      </c>
      <c r="J42" s="137">
        <v>6000000</v>
      </c>
      <c r="K42" s="137">
        <v>6000000</v>
      </c>
      <c r="L42" s="137">
        <v>7200000</v>
      </c>
      <c r="M42" s="137">
        <v>7800000</v>
      </c>
      <c r="N42" s="137">
        <v>8400000</v>
      </c>
      <c r="O42" s="137">
        <v>8100000</v>
      </c>
      <c r="P42" s="137">
        <v>7800000</v>
      </c>
      <c r="Q42" s="117" t="s">
        <v>133</v>
      </c>
      <c r="R42" s="101"/>
      <c r="S42" s="101"/>
      <c r="T42" s="44"/>
      <c r="U42" s="44"/>
      <c r="V42" s="44"/>
      <c r="W42" s="44"/>
      <c r="X42" s="44"/>
    </row>
    <row r="43" spans="1:25" ht="22.5" customHeight="1" x14ac:dyDescent="0.3">
      <c r="A43" s="186" t="s">
        <v>129</v>
      </c>
      <c r="B43" s="187"/>
      <c r="C43" s="187"/>
      <c r="D43" s="188"/>
      <c r="E43" s="116" t="s">
        <v>10</v>
      </c>
      <c r="F43" s="116" t="s">
        <v>11</v>
      </c>
      <c r="G43" s="116" t="s">
        <v>12</v>
      </c>
      <c r="H43" s="116" t="s">
        <v>13</v>
      </c>
      <c r="I43" s="116" t="s">
        <v>14</v>
      </c>
      <c r="J43" s="116" t="s">
        <v>15</v>
      </c>
      <c r="K43" s="116" t="s">
        <v>16</v>
      </c>
      <c r="L43" s="116" t="s">
        <v>17</v>
      </c>
      <c r="M43" s="116" t="s">
        <v>18</v>
      </c>
      <c r="N43" s="116" t="s">
        <v>19</v>
      </c>
      <c r="O43" s="116" t="s">
        <v>20</v>
      </c>
      <c r="P43" s="116" t="s">
        <v>21</v>
      </c>
      <c r="Q43" s="117"/>
      <c r="R43" s="101"/>
      <c r="S43" s="101"/>
      <c r="T43" s="44"/>
      <c r="U43" s="44"/>
      <c r="V43" s="44"/>
      <c r="W43" s="44"/>
      <c r="X43" s="44"/>
    </row>
    <row r="44" spans="1:25" ht="22.5" customHeight="1" x14ac:dyDescent="0.3">
      <c r="A44" s="187"/>
      <c r="B44" s="187"/>
      <c r="C44" s="187"/>
      <c r="D44" s="188"/>
      <c r="E44" s="119">
        <v>0.86500092365894188</v>
      </c>
      <c r="F44" s="119">
        <v>0.88479797560959927</v>
      </c>
      <c r="G44" s="119">
        <v>0.90121808396753789</v>
      </c>
      <c r="H44" s="119">
        <v>0.97578036163066928</v>
      </c>
      <c r="I44" s="119">
        <v>0.97132692210909366</v>
      </c>
      <c r="J44" s="119">
        <v>0.95092020901394569</v>
      </c>
      <c r="K44" s="119">
        <v>0.90380208353684144</v>
      </c>
      <c r="L44" s="119">
        <v>0.88641511042477061</v>
      </c>
      <c r="M44" s="119">
        <v>0.9177640521716991</v>
      </c>
      <c r="N44" s="119">
        <v>0.89873655626214366</v>
      </c>
      <c r="O44" s="119">
        <v>0.89365115810569351</v>
      </c>
      <c r="P44" s="119">
        <v>0.88588949055941757</v>
      </c>
      <c r="Q44" s="117" t="s">
        <v>132</v>
      </c>
      <c r="R44" s="101"/>
      <c r="S44" s="101"/>
      <c r="T44" s="44"/>
      <c r="U44" s="44"/>
      <c r="V44" s="44"/>
      <c r="W44" s="44"/>
      <c r="X44" s="44"/>
    </row>
    <row r="45" spans="1:25" ht="22.5" customHeight="1" x14ac:dyDescent="0.3">
      <c r="A45" s="164" t="s">
        <v>116</v>
      </c>
      <c r="B45" s="156"/>
      <c r="C45" s="156"/>
      <c r="D45" s="156"/>
      <c r="E45" s="91" t="s">
        <v>10</v>
      </c>
      <c r="F45" s="91" t="s">
        <v>11</v>
      </c>
      <c r="G45" s="91" t="s">
        <v>12</v>
      </c>
      <c r="H45" s="91" t="s">
        <v>13</v>
      </c>
      <c r="I45" s="91" t="s">
        <v>14</v>
      </c>
      <c r="J45" s="91" t="s">
        <v>15</v>
      </c>
      <c r="K45" s="91" t="s">
        <v>16</v>
      </c>
      <c r="L45" s="91" t="s">
        <v>17</v>
      </c>
      <c r="M45" s="91" t="s">
        <v>18</v>
      </c>
      <c r="N45" s="91" t="s">
        <v>19</v>
      </c>
      <c r="O45" s="91" t="s">
        <v>20</v>
      </c>
      <c r="P45" s="91" t="s">
        <v>21</v>
      </c>
      <c r="Q45" s="3"/>
      <c r="R45" s="101"/>
      <c r="S45" s="101"/>
      <c r="T45" s="44"/>
      <c r="U45" s="44"/>
      <c r="V45" s="44"/>
      <c r="W45" s="44"/>
      <c r="X45" s="44"/>
      <c r="Y45" s="44"/>
    </row>
    <row r="46" spans="1:25" ht="41.4" customHeight="1" x14ac:dyDescent="0.3">
      <c r="A46" s="156"/>
      <c r="B46" s="156"/>
      <c r="C46" s="156"/>
      <c r="D46" s="156"/>
      <c r="E46" s="138">
        <v>5000</v>
      </c>
      <c r="F46" s="138">
        <v>5000</v>
      </c>
      <c r="G46" s="138">
        <v>5000</v>
      </c>
      <c r="H46" s="138">
        <v>5000</v>
      </c>
      <c r="I46" s="138">
        <v>5000</v>
      </c>
      <c r="J46" s="138">
        <v>5000</v>
      </c>
      <c r="K46" s="138">
        <v>5000</v>
      </c>
      <c r="L46" s="138">
        <v>5000</v>
      </c>
      <c r="M46" s="138">
        <v>5000</v>
      </c>
      <c r="N46" s="138">
        <v>5000</v>
      </c>
      <c r="O46" s="138">
        <v>5000</v>
      </c>
      <c r="P46" s="138">
        <v>5000</v>
      </c>
      <c r="Q46" s="13" t="s">
        <v>22</v>
      </c>
      <c r="R46" s="101"/>
      <c r="S46" s="103"/>
      <c r="T46" s="89"/>
      <c r="U46" s="89"/>
      <c r="V46" s="89"/>
      <c r="W46" s="89"/>
      <c r="X46" s="89"/>
      <c r="Y46" s="89"/>
    </row>
    <row r="47" spans="1:25" ht="22.95" customHeight="1" x14ac:dyDescent="0.3">
      <c r="A47" s="164" t="s">
        <v>150</v>
      </c>
      <c r="B47" s="156"/>
      <c r="C47" s="156"/>
      <c r="D47" s="156"/>
      <c r="E47" s="86" t="s">
        <v>10</v>
      </c>
      <c r="F47" s="86" t="s">
        <v>11</v>
      </c>
      <c r="G47" s="86" t="s">
        <v>12</v>
      </c>
      <c r="H47" s="86" t="s">
        <v>13</v>
      </c>
      <c r="I47" s="86" t="s">
        <v>14</v>
      </c>
      <c r="J47" s="86" t="s">
        <v>15</v>
      </c>
      <c r="K47" s="86" t="s">
        <v>16</v>
      </c>
      <c r="L47" s="86" t="s">
        <v>17</v>
      </c>
      <c r="M47" s="86" t="s">
        <v>18</v>
      </c>
      <c r="N47" s="86" t="s">
        <v>19</v>
      </c>
      <c r="O47" s="86" t="s">
        <v>20</v>
      </c>
      <c r="P47" s="86" t="s">
        <v>21</v>
      </c>
      <c r="Q47" s="3"/>
      <c r="R47" s="101"/>
      <c r="S47" s="101"/>
      <c r="T47" s="44"/>
      <c r="U47" s="44"/>
      <c r="V47" s="44"/>
      <c r="W47" s="44"/>
      <c r="X47" s="44"/>
      <c r="Y47" s="44"/>
    </row>
    <row r="48" spans="1:25" ht="41.4" customHeight="1" x14ac:dyDescent="0.3">
      <c r="A48" s="156"/>
      <c r="B48" s="156"/>
      <c r="C48" s="156"/>
      <c r="D48" s="156"/>
      <c r="E48" s="114">
        <v>8</v>
      </c>
      <c r="F48" s="114">
        <v>8</v>
      </c>
      <c r="G48" s="114">
        <v>8</v>
      </c>
      <c r="H48" s="114">
        <v>8</v>
      </c>
      <c r="I48" s="114">
        <v>8</v>
      </c>
      <c r="J48" s="114">
        <v>8</v>
      </c>
      <c r="K48" s="114">
        <v>8</v>
      </c>
      <c r="L48" s="114">
        <v>8</v>
      </c>
      <c r="M48" s="114">
        <v>8</v>
      </c>
      <c r="N48" s="114">
        <v>8</v>
      </c>
      <c r="O48" s="114">
        <v>8</v>
      </c>
      <c r="P48" s="114">
        <v>8</v>
      </c>
      <c r="Q48" s="13" t="s">
        <v>58</v>
      </c>
      <c r="R48" s="44"/>
      <c r="S48" s="44"/>
      <c r="T48" s="44"/>
      <c r="U48" s="44"/>
      <c r="V48" s="44"/>
      <c r="W48" s="44"/>
      <c r="X48" s="44"/>
      <c r="Y48" s="44"/>
    </row>
    <row r="49" spans="1:24" ht="22.95" customHeight="1" x14ac:dyDescent="0.3">
      <c r="A49" s="164" t="s">
        <v>151</v>
      </c>
      <c r="B49" s="156"/>
      <c r="C49" s="156"/>
      <c r="D49" s="156"/>
      <c r="E49" s="86" t="s">
        <v>10</v>
      </c>
      <c r="F49" s="86" t="s">
        <v>11</v>
      </c>
      <c r="G49" s="86" t="s">
        <v>12</v>
      </c>
      <c r="H49" s="86" t="s">
        <v>13</v>
      </c>
      <c r="I49" s="86" t="s">
        <v>14</v>
      </c>
      <c r="J49" s="86" t="s">
        <v>15</v>
      </c>
      <c r="K49" s="86" t="s">
        <v>16</v>
      </c>
      <c r="L49" s="86" t="s">
        <v>17</v>
      </c>
      <c r="M49" s="86" t="s">
        <v>18</v>
      </c>
      <c r="N49" s="86" t="s">
        <v>19</v>
      </c>
      <c r="O49" s="86" t="s">
        <v>20</v>
      </c>
      <c r="P49" s="86" t="s">
        <v>21</v>
      </c>
      <c r="Q49" s="3"/>
      <c r="R49" s="44"/>
      <c r="S49" s="44"/>
      <c r="T49" s="44"/>
      <c r="U49" s="44"/>
      <c r="V49" s="44"/>
      <c r="W49" s="44"/>
      <c r="X49" s="44"/>
    </row>
    <row r="50" spans="1:24" ht="41.4" customHeight="1" x14ac:dyDescent="0.3">
      <c r="A50" s="156"/>
      <c r="B50" s="156"/>
      <c r="C50" s="156"/>
      <c r="D50" s="156"/>
      <c r="E50" s="139">
        <v>4200000</v>
      </c>
      <c r="F50" s="139">
        <v>3000000</v>
      </c>
      <c r="G50" s="139">
        <v>3000000</v>
      </c>
      <c r="H50" s="139">
        <v>4500000</v>
      </c>
      <c r="I50" s="139">
        <v>1200000</v>
      </c>
      <c r="J50" s="139">
        <v>1800000</v>
      </c>
      <c r="K50" s="139">
        <v>3000000</v>
      </c>
      <c r="L50" s="139">
        <v>5400000</v>
      </c>
      <c r="M50" s="139">
        <v>5400000</v>
      </c>
      <c r="N50" s="139">
        <v>4800000</v>
      </c>
      <c r="O50" s="139">
        <v>900000</v>
      </c>
      <c r="P50" s="139">
        <v>1800000</v>
      </c>
      <c r="Q50" s="13" t="s">
        <v>57</v>
      </c>
      <c r="R50" s="44"/>
      <c r="S50" s="44"/>
      <c r="T50" s="44"/>
      <c r="U50" s="44"/>
      <c r="V50" s="44"/>
      <c r="W50" s="44"/>
      <c r="X50" s="44"/>
    </row>
    <row r="51" spans="1:24" ht="22.95" customHeight="1" x14ac:dyDescent="0.3">
      <c r="A51" s="164" t="s">
        <v>117</v>
      </c>
      <c r="B51" s="156"/>
      <c r="C51" s="156"/>
      <c r="D51" s="156"/>
      <c r="E51" s="86" t="s">
        <v>10</v>
      </c>
      <c r="F51" s="86" t="s">
        <v>11</v>
      </c>
      <c r="G51" s="86" t="s">
        <v>12</v>
      </c>
      <c r="H51" s="86" t="s">
        <v>13</v>
      </c>
      <c r="I51" s="86" t="s">
        <v>14</v>
      </c>
      <c r="J51" s="86" t="s">
        <v>15</v>
      </c>
      <c r="K51" s="86" t="s">
        <v>16</v>
      </c>
      <c r="L51" s="86" t="s">
        <v>17</v>
      </c>
      <c r="M51" s="86" t="s">
        <v>18</v>
      </c>
      <c r="N51" s="86" t="s">
        <v>19</v>
      </c>
      <c r="O51" s="86" t="s">
        <v>20</v>
      </c>
      <c r="P51" s="86" t="s">
        <v>21</v>
      </c>
      <c r="Q51" s="3"/>
      <c r="R51" s="44"/>
      <c r="S51" s="44"/>
      <c r="T51" s="44"/>
      <c r="U51" s="44"/>
      <c r="V51" s="44"/>
      <c r="W51" s="44"/>
      <c r="X51" s="44"/>
    </row>
    <row r="52" spans="1:24" ht="22.95" customHeight="1" x14ac:dyDescent="0.3">
      <c r="A52" s="156"/>
      <c r="B52" s="156"/>
      <c r="C52" s="156"/>
      <c r="D52" s="156"/>
      <c r="E52" s="115">
        <v>0.86500092365894188</v>
      </c>
      <c r="F52" s="115">
        <v>0.88479797560959927</v>
      </c>
      <c r="G52" s="115">
        <v>0.90121808396753789</v>
      </c>
      <c r="H52" s="115">
        <v>0.97578036163066928</v>
      </c>
      <c r="I52" s="115">
        <v>0.97132692210909366</v>
      </c>
      <c r="J52" s="115">
        <v>0.95092020901394569</v>
      </c>
      <c r="K52" s="115">
        <v>0.90380208353684144</v>
      </c>
      <c r="L52" s="115">
        <v>0.88641511042477061</v>
      </c>
      <c r="M52" s="115">
        <v>0.9177640521716991</v>
      </c>
      <c r="N52" s="115">
        <v>0.89873655626214366</v>
      </c>
      <c r="O52" s="115">
        <v>0.89365115810569351</v>
      </c>
      <c r="P52" s="115">
        <v>0.88588949055941757</v>
      </c>
      <c r="Q52" s="13" t="s">
        <v>59</v>
      </c>
      <c r="R52" s="44"/>
      <c r="S52" s="44"/>
      <c r="T52" s="44"/>
      <c r="U52" s="44"/>
      <c r="V52" s="44"/>
      <c r="W52" s="44"/>
      <c r="X52" s="44"/>
    </row>
    <row r="53" spans="1:24" ht="40.200000000000003" customHeight="1" x14ac:dyDescent="0.3">
      <c r="A53" s="164" t="s">
        <v>118</v>
      </c>
      <c r="B53" s="156"/>
      <c r="C53" s="156"/>
      <c r="D53" s="156"/>
      <c r="E53" s="189">
        <v>492030</v>
      </c>
      <c r="F53" s="189"/>
      <c r="G53" s="189"/>
      <c r="H53" s="189"/>
      <c r="I53" s="189"/>
      <c r="J53" s="189"/>
      <c r="K53" s="189"/>
      <c r="L53" s="189"/>
      <c r="M53" s="189"/>
      <c r="N53" s="189"/>
      <c r="O53" s="189"/>
      <c r="P53" s="189"/>
      <c r="Q53" s="13" t="s">
        <v>22</v>
      </c>
      <c r="R53" s="44"/>
      <c r="S53" s="44"/>
      <c r="T53" s="44"/>
      <c r="U53" s="44"/>
      <c r="V53" s="44"/>
      <c r="W53" s="44"/>
      <c r="X53" s="44"/>
    </row>
    <row r="54" spans="1:24" x14ac:dyDescent="0.3">
      <c r="A54" s="44" t="s">
        <v>24</v>
      </c>
      <c r="B54" s="44"/>
      <c r="C54" s="44"/>
      <c r="D54" s="44"/>
      <c r="E54" s="44"/>
      <c r="F54" s="44"/>
      <c r="G54" s="44"/>
      <c r="H54" s="44"/>
      <c r="I54" s="44"/>
      <c r="J54" s="44"/>
      <c r="K54" s="44"/>
      <c r="L54" s="44"/>
      <c r="M54" s="44"/>
      <c r="N54" s="44"/>
      <c r="O54" s="44"/>
      <c r="P54" s="44"/>
      <c r="Q54" s="44"/>
      <c r="R54" s="44"/>
      <c r="S54" s="44"/>
      <c r="T54" s="44"/>
      <c r="U54" s="44"/>
      <c r="V54" s="44"/>
      <c r="W54" s="44"/>
      <c r="X54" s="44"/>
    </row>
    <row r="55" spans="1:24" x14ac:dyDescent="0.3">
      <c r="A55" s="44" t="s">
        <v>165</v>
      </c>
      <c r="B55" s="44"/>
      <c r="C55" s="44"/>
      <c r="D55" s="44"/>
      <c r="E55" s="44"/>
      <c r="F55" s="44"/>
      <c r="G55" s="44"/>
      <c r="H55" s="44"/>
      <c r="I55" s="44"/>
      <c r="J55" s="44"/>
      <c r="K55" s="44"/>
      <c r="L55" s="44"/>
      <c r="M55" s="44"/>
      <c r="N55" s="44"/>
      <c r="O55" s="44"/>
      <c r="P55" s="44"/>
      <c r="Q55" s="44"/>
      <c r="R55" s="44"/>
      <c r="S55" s="44"/>
      <c r="T55" s="44"/>
      <c r="U55" s="44"/>
      <c r="V55" s="44"/>
      <c r="W55" s="44"/>
      <c r="X55" s="44"/>
    </row>
    <row r="56" spans="1:24" x14ac:dyDescent="0.3">
      <c r="A56" s="44"/>
      <c r="B56" s="104" t="s">
        <v>125</v>
      </c>
      <c r="C56" s="44"/>
      <c r="D56" s="44"/>
      <c r="E56" s="44"/>
      <c r="F56" s="44"/>
      <c r="G56" s="44"/>
      <c r="H56" s="44"/>
      <c r="I56" s="44"/>
      <c r="J56" s="44"/>
      <c r="K56" s="44"/>
      <c r="L56" s="44"/>
      <c r="M56" s="44"/>
      <c r="N56" s="44"/>
      <c r="O56" s="44"/>
      <c r="P56" s="44"/>
      <c r="Q56" s="44"/>
      <c r="R56" s="44"/>
      <c r="S56" s="44"/>
      <c r="T56" s="44"/>
      <c r="U56" s="44"/>
      <c r="V56" s="44"/>
      <c r="W56" s="44"/>
      <c r="X56" s="44"/>
    </row>
    <row r="57" spans="1:24" x14ac:dyDescent="0.3">
      <c r="A57" s="44"/>
      <c r="B57" s="104" t="s">
        <v>70</v>
      </c>
      <c r="C57" s="44"/>
      <c r="D57" s="44"/>
      <c r="E57" s="44"/>
      <c r="F57" s="44"/>
      <c r="G57" s="44"/>
      <c r="H57" s="44"/>
      <c r="I57" s="44"/>
      <c r="J57" s="44"/>
      <c r="K57" s="44"/>
      <c r="L57" s="44"/>
      <c r="M57" s="44"/>
      <c r="N57" s="44"/>
      <c r="O57" s="44"/>
      <c r="P57" s="44"/>
      <c r="Q57" s="44"/>
      <c r="R57" s="44"/>
      <c r="S57" s="44"/>
      <c r="T57" s="44"/>
      <c r="U57" s="44"/>
      <c r="V57" s="44"/>
      <c r="W57" s="44"/>
      <c r="X57" s="44"/>
    </row>
    <row r="58" spans="1:24" x14ac:dyDescent="0.3">
      <c r="A58" s="44"/>
      <c r="B58" s="104" t="s">
        <v>78</v>
      </c>
      <c r="C58" s="44"/>
      <c r="D58" s="44"/>
      <c r="E58" s="44"/>
      <c r="F58" s="44"/>
      <c r="G58" s="44"/>
      <c r="H58" s="44"/>
      <c r="I58" s="44"/>
      <c r="J58" s="44"/>
      <c r="K58" s="44"/>
      <c r="L58" s="44"/>
      <c r="M58" s="44"/>
      <c r="N58" s="44"/>
      <c r="O58" s="44"/>
      <c r="P58" s="44"/>
      <c r="Q58" s="44"/>
      <c r="R58" s="44"/>
      <c r="S58" s="44"/>
      <c r="T58" s="44"/>
      <c r="U58" s="44"/>
      <c r="V58" s="44"/>
      <c r="W58" s="44"/>
      <c r="X58" s="44"/>
    </row>
    <row r="59" spans="1:24" x14ac:dyDescent="0.3">
      <c r="A59" s="44"/>
      <c r="B59" s="44" t="s">
        <v>62</v>
      </c>
      <c r="C59" s="44"/>
      <c r="D59" s="44"/>
      <c r="E59" s="44"/>
      <c r="F59" s="44"/>
      <c r="G59" s="44"/>
      <c r="H59" s="44"/>
      <c r="I59" s="44"/>
      <c r="J59" s="44"/>
      <c r="K59" s="44"/>
      <c r="L59" s="44"/>
      <c r="M59" s="44"/>
      <c r="N59" s="44"/>
      <c r="O59" s="44"/>
      <c r="P59" s="44"/>
      <c r="Q59" s="44"/>
      <c r="R59" s="44"/>
      <c r="S59" s="44"/>
      <c r="T59" s="44"/>
      <c r="U59" s="44"/>
      <c r="V59" s="44"/>
      <c r="W59" s="44"/>
      <c r="X59" s="44"/>
    </row>
    <row r="60" spans="1:24" x14ac:dyDescent="0.3">
      <c r="A60" s="44"/>
      <c r="B60" s="44" t="s">
        <v>63</v>
      </c>
      <c r="C60" s="44"/>
      <c r="D60" s="44"/>
      <c r="E60" s="44"/>
      <c r="F60" s="44"/>
      <c r="G60" s="44"/>
      <c r="H60" s="44"/>
      <c r="I60" s="44"/>
      <c r="J60" s="44"/>
      <c r="K60" s="44"/>
      <c r="L60" s="44"/>
      <c r="M60" s="44"/>
      <c r="N60" s="44"/>
      <c r="O60" s="44"/>
      <c r="P60" s="44"/>
      <c r="Q60" s="44"/>
      <c r="R60" s="44"/>
      <c r="S60" s="44"/>
      <c r="T60" s="44"/>
      <c r="U60" s="44"/>
      <c r="V60" s="44"/>
      <c r="W60" s="44"/>
      <c r="X60" s="44"/>
    </row>
    <row r="61" spans="1:24" x14ac:dyDescent="0.3">
      <c r="A61" s="44"/>
      <c r="B61" s="104" t="s">
        <v>155</v>
      </c>
      <c r="C61" s="44"/>
      <c r="D61" s="44"/>
      <c r="E61" s="44"/>
      <c r="F61" s="44"/>
      <c r="G61" s="44"/>
      <c r="H61" s="44"/>
      <c r="I61" s="44"/>
      <c r="J61" s="44"/>
      <c r="K61" s="44"/>
      <c r="L61" s="44"/>
      <c r="M61" s="44"/>
      <c r="N61" s="44"/>
      <c r="O61" s="44"/>
      <c r="P61" s="44"/>
      <c r="Q61" s="44"/>
      <c r="R61" s="44"/>
      <c r="S61" s="44"/>
      <c r="T61" s="44"/>
      <c r="U61" s="44"/>
      <c r="V61" s="44"/>
      <c r="W61" s="44"/>
      <c r="X61" s="44"/>
    </row>
    <row r="62" spans="1:24" x14ac:dyDescent="0.3">
      <c r="A62" s="44"/>
      <c r="B62" s="104" t="s">
        <v>154</v>
      </c>
      <c r="C62" s="44"/>
      <c r="D62" s="44"/>
      <c r="E62" s="44"/>
      <c r="F62" s="44"/>
      <c r="G62" s="44"/>
      <c r="H62" s="44"/>
      <c r="I62" s="44"/>
      <c r="J62" s="44"/>
      <c r="K62" s="44"/>
      <c r="L62" s="44"/>
      <c r="M62" s="44"/>
      <c r="N62" s="44"/>
      <c r="O62" s="44"/>
      <c r="P62" s="44"/>
      <c r="Q62" s="44"/>
      <c r="R62" s="44"/>
      <c r="S62" s="44"/>
      <c r="T62" s="44"/>
      <c r="U62" s="44"/>
      <c r="V62" s="44"/>
      <c r="W62" s="44"/>
      <c r="X62" s="44"/>
    </row>
    <row r="63" spans="1:24" x14ac:dyDescent="0.3">
      <c r="A63" s="44"/>
      <c r="B63" s="44" t="s">
        <v>156</v>
      </c>
      <c r="C63" s="44"/>
      <c r="D63" s="44"/>
      <c r="E63" s="44"/>
      <c r="F63" s="44"/>
      <c r="G63" s="44"/>
      <c r="H63" s="44"/>
      <c r="I63" s="44"/>
      <c r="J63" s="44"/>
      <c r="K63" s="44"/>
      <c r="L63" s="44"/>
      <c r="M63" s="44"/>
      <c r="N63" s="44"/>
      <c r="O63" s="44"/>
      <c r="P63" s="44"/>
      <c r="Q63" s="44"/>
      <c r="R63" s="44"/>
      <c r="S63" s="44"/>
      <c r="T63" s="44"/>
      <c r="U63" s="44"/>
      <c r="V63" s="44"/>
      <c r="W63" s="44"/>
      <c r="X63" s="44"/>
    </row>
    <row r="64" spans="1:24" x14ac:dyDescent="0.3">
      <c r="A64" s="44"/>
      <c r="B64" s="44" t="s">
        <v>65</v>
      </c>
      <c r="C64" s="44"/>
      <c r="D64" s="44"/>
      <c r="E64" s="44"/>
      <c r="F64" s="44"/>
      <c r="G64" s="44"/>
      <c r="H64" s="44"/>
      <c r="I64" s="44"/>
      <c r="J64" s="44"/>
      <c r="K64" s="44"/>
      <c r="L64" s="44"/>
      <c r="M64" s="44"/>
      <c r="N64" s="44"/>
      <c r="O64" s="44"/>
      <c r="P64" s="44"/>
      <c r="Q64" s="44"/>
      <c r="R64" s="44"/>
      <c r="S64" s="44"/>
      <c r="T64" s="44"/>
      <c r="U64" s="44"/>
      <c r="V64" s="44"/>
      <c r="W64" s="44"/>
      <c r="X64" s="44"/>
    </row>
    <row r="65" spans="1:24" x14ac:dyDescent="0.3">
      <c r="A65" s="44"/>
      <c r="B65" s="44" t="s">
        <v>161</v>
      </c>
      <c r="C65" s="44"/>
      <c r="D65" s="44"/>
      <c r="E65" s="44"/>
      <c r="F65" s="44"/>
      <c r="G65" s="44"/>
      <c r="H65" s="44"/>
      <c r="I65" s="44"/>
      <c r="J65" s="44"/>
      <c r="K65" s="44"/>
      <c r="L65" s="44"/>
      <c r="M65" s="44"/>
      <c r="N65" s="44"/>
      <c r="O65" s="44"/>
      <c r="P65" s="44"/>
      <c r="Q65" s="44"/>
      <c r="R65" s="44"/>
      <c r="S65" s="44"/>
      <c r="T65" s="44"/>
      <c r="U65" s="44"/>
      <c r="V65" s="44"/>
      <c r="W65" s="44"/>
      <c r="X65" s="44"/>
    </row>
    <row r="66" spans="1:24" x14ac:dyDescent="0.3">
      <c r="A66" s="44" t="s">
        <v>166</v>
      </c>
      <c r="B66" s="44"/>
      <c r="C66" s="44"/>
      <c r="D66" s="44"/>
      <c r="E66" s="44"/>
      <c r="F66" s="44"/>
      <c r="G66" s="44"/>
      <c r="H66" s="44"/>
      <c r="I66" s="44"/>
      <c r="J66" s="44"/>
      <c r="K66" s="44"/>
      <c r="L66" s="44"/>
      <c r="M66" s="44"/>
      <c r="N66" s="44"/>
      <c r="O66" s="44"/>
      <c r="P66" s="44"/>
      <c r="Q66" s="44"/>
      <c r="R66" s="44"/>
      <c r="S66" s="44"/>
      <c r="T66" s="44"/>
      <c r="U66" s="44"/>
      <c r="V66" s="44"/>
      <c r="W66" s="44"/>
      <c r="X66" s="44"/>
    </row>
    <row r="67" spans="1:24" x14ac:dyDescent="0.3">
      <c r="A67" s="44"/>
      <c r="B67" s="44" t="s">
        <v>163</v>
      </c>
      <c r="C67" s="44"/>
      <c r="D67" s="44"/>
      <c r="E67" s="44"/>
      <c r="F67" s="44"/>
      <c r="G67" s="44"/>
      <c r="H67" s="44"/>
      <c r="I67" s="44"/>
      <c r="J67" s="44"/>
      <c r="K67" s="44"/>
      <c r="L67" s="44"/>
      <c r="M67" s="44"/>
      <c r="N67" s="44"/>
      <c r="O67" s="44"/>
      <c r="P67" s="44"/>
      <c r="Q67" s="44"/>
      <c r="R67" s="44"/>
      <c r="S67" s="44"/>
      <c r="T67" s="44"/>
      <c r="U67" s="44"/>
      <c r="V67" s="44"/>
      <c r="W67" s="44"/>
      <c r="X67" s="44"/>
    </row>
    <row r="68" spans="1:24" x14ac:dyDescent="0.3">
      <c r="A68" s="44"/>
      <c r="B68" s="44" t="s">
        <v>157</v>
      </c>
      <c r="C68" s="44"/>
      <c r="D68" s="44"/>
      <c r="E68" s="44"/>
      <c r="F68" s="44"/>
      <c r="G68" s="44"/>
      <c r="H68" s="44"/>
      <c r="I68" s="44"/>
      <c r="J68" s="44"/>
      <c r="K68" s="44"/>
      <c r="L68" s="44"/>
      <c r="M68" s="44"/>
      <c r="N68" s="44"/>
      <c r="O68" s="44"/>
      <c r="P68" s="44"/>
      <c r="Q68" s="44"/>
      <c r="R68" s="44"/>
      <c r="S68" s="44"/>
      <c r="T68" s="44"/>
      <c r="U68" s="44"/>
      <c r="V68" s="44"/>
      <c r="W68" s="44"/>
      <c r="X68" s="44"/>
    </row>
    <row r="69" spans="1:24" x14ac:dyDescent="0.3">
      <c r="A69" s="44"/>
      <c r="B69" s="44" t="s">
        <v>158</v>
      </c>
      <c r="C69" s="44"/>
      <c r="D69" s="44"/>
      <c r="E69" s="44"/>
      <c r="F69" s="44"/>
      <c r="G69" s="44"/>
      <c r="H69" s="44"/>
      <c r="I69" s="44"/>
      <c r="J69" s="44"/>
      <c r="K69" s="44"/>
      <c r="L69" s="44"/>
      <c r="M69" s="44"/>
      <c r="N69" s="44"/>
      <c r="O69" s="44"/>
      <c r="P69" s="44"/>
      <c r="Q69" s="44"/>
      <c r="R69" s="44"/>
      <c r="S69" s="44"/>
      <c r="T69" s="44"/>
      <c r="U69" s="44"/>
      <c r="V69" s="44"/>
      <c r="W69" s="44"/>
      <c r="X69" s="44"/>
    </row>
    <row r="70" spans="1:24" x14ac:dyDescent="0.3">
      <c r="A70" s="44"/>
      <c r="B70" s="44" t="s">
        <v>159</v>
      </c>
      <c r="C70" s="44"/>
      <c r="D70" s="44"/>
      <c r="E70" s="44"/>
      <c r="F70" s="44"/>
      <c r="G70" s="44"/>
      <c r="H70" s="44"/>
      <c r="I70" s="44"/>
      <c r="J70" s="44"/>
      <c r="K70" s="44"/>
      <c r="L70" s="44"/>
      <c r="M70" s="44"/>
      <c r="N70" s="44"/>
      <c r="O70" s="44"/>
      <c r="P70" s="44"/>
      <c r="Q70" s="44"/>
      <c r="R70" s="44"/>
      <c r="S70" s="44"/>
      <c r="T70" s="44"/>
      <c r="U70" s="44"/>
      <c r="V70" s="44"/>
      <c r="W70" s="44"/>
      <c r="X70" s="44"/>
    </row>
    <row r="71" spans="1:24" x14ac:dyDescent="0.3">
      <c r="A71" s="44"/>
      <c r="B71" s="44" t="s">
        <v>164</v>
      </c>
      <c r="C71" s="44"/>
      <c r="D71" s="44"/>
      <c r="E71" s="44"/>
      <c r="F71" s="44"/>
      <c r="G71" s="44"/>
      <c r="H71" s="44"/>
      <c r="I71" s="44"/>
      <c r="J71" s="44"/>
      <c r="K71" s="44"/>
      <c r="L71" s="44"/>
      <c r="M71" s="44"/>
      <c r="N71" s="44"/>
      <c r="O71" s="44"/>
      <c r="P71" s="44"/>
      <c r="Q71" s="44"/>
      <c r="R71" s="44"/>
      <c r="S71" s="44"/>
      <c r="T71" s="44"/>
      <c r="U71" s="44"/>
      <c r="V71" s="44"/>
      <c r="W71" s="44"/>
      <c r="X71" s="44"/>
    </row>
    <row r="72" spans="1:24" x14ac:dyDescent="0.3">
      <c r="A72" s="44"/>
      <c r="B72" s="44" t="s">
        <v>160</v>
      </c>
      <c r="C72" s="44"/>
      <c r="D72" s="44"/>
      <c r="E72" s="44"/>
      <c r="F72" s="44"/>
      <c r="G72" s="44"/>
      <c r="H72" s="44"/>
      <c r="I72" s="44"/>
      <c r="J72" s="44"/>
      <c r="K72" s="44"/>
      <c r="L72" s="44"/>
      <c r="M72" s="44"/>
      <c r="N72" s="44"/>
      <c r="O72" s="44"/>
      <c r="P72" s="44"/>
      <c r="Q72" s="44"/>
      <c r="R72" s="44"/>
      <c r="S72" s="44"/>
      <c r="T72" s="44"/>
      <c r="U72" s="44"/>
      <c r="V72" s="44"/>
      <c r="W72" s="44"/>
      <c r="X72" s="44"/>
    </row>
    <row r="73" spans="1:24" x14ac:dyDescent="0.3">
      <c r="A73" s="44"/>
      <c r="B73" s="44" t="s">
        <v>68</v>
      </c>
      <c r="C73" s="44"/>
      <c r="D73" s="44"/>
      <c r="E73" s="44"/>
      <c r="F73" s="44"/>
      <c r="G73" s="44"/>
      <c r="H73" s="44"/>
      <c r="I73" s="44"/>
      <c r="J73" s="44"/>
      <c r="K73" s="44"/>
      <c r="L73" s="44"/>
      <c r="M73" s="44"/>
      <c r="N73" s="44"/>
      <c r="O73" s="44"/>
      <c r="P73" s="44"/>
      <c r="Q73" s="44"/>
      <c r="R73" s="44"/>
      <c r="S73" s="44"/>
      <c r="T73" s="44"/>
      <c r="U73" s="44"/>
      <c r="V73" s="44"/>
      <c r="W73" s="44"/>
      <c r="X73" s="44"/>
    </row>
    <row r="74" spans="1:24" x14ac:dyDescent="0.3">
      <c r="A74" s="44"/>
      <c r="B74" s="44" t="s">
        <v>162</v>
      </c>
      <c r="C74" s="44"/>
      <c r="D74" s="44"/>
      <c r="E74" s="44"/>
      <c r="F74" s="44"/>
      <c r="G74" s="44"/>
      <c r="H74" s="44"/>
      <c r="I74" s="44"/>
      <c r="J74" s="44"/>
      <c r="K74" s="44"/>
      <c r="L74" s="44"/>
      <c r="M74" s="44"/>
      <c r="N74" s="44"/>
      <c r="O74" s="44"/>
      <c r="P74" s="44"/>
      <c r="Q74" s="44"/>
      <c r="R74" s="44"/>
      <c r="S74" s="44"/>
      <c r="T74" s="44"/>
      <c r="U74" s="44"/>
      <c r="V74" s="44"/>
      <c r="W74" s="44"/>
      <c r="X74" s="44"/>
    </row>
    <row r="75" spans="1:24" x14ac:dyDescent="0.3">
      <c r="B75" s="151"/>
    </row>
  </sheetData>
  <sheetProtection algorithmName="SHA-512" hashValue="aMnlqJstHXZxFpfBYrdKTjplBshwyETFDadLuZg/Ic5K8r3vhMyp+Tsm6HlmPRXfF+vtP0QVzJ8yBITdmE7cbQ==" saltValue="rgf/OyZD8nuxNXng5jZhmg==" spinCount="100000" sheet="1" objects="1" scenarios="1"/>
  <mergeCells count="40">
    <mergeCell ref="A47:D48"/>
    <mergeCell ref="A49:D50"/>
    <mergeCell ref="A51:D52"/>
    <mergeCell ref="A53:D53"/>
    <mergeCell ref="E53:P53"/>
    <mergeCell ref="A45:D46"/>
    <mergeCell ref="A24:D25"/>
    <mergeCell ref="A26:D26"/>
    <mergeCell ref="E26:P26"/>
    <mergeCell ref="A27:D28"/>
    <mergeCell ref="A29:D30"/>
    <mergeCell ref="A31:D32"/>
    <mergeCell ref="A33:D34"/>
    <mergeCell ref="A35:D35"/>
    <mergeCell ref="E35:P35"/>
    <mergeCell ref="A36:D36"/>
    <mergeCell ref="E36:P36"/>
    <mergeCell ref="A37:D38"/>
    <mergeCell ref="A39:D40"/>
    <mergeCell ref="A41:D42"/>
    <mergeCell ref="A43:D44"/>
    <mergeCell ref="A18:D19"/>
    <mergeCell ref="A20:D21"/>
    <mergeCell ref="A22:D23"/>
    <mergeCell ref="A16:D16"/>
    <mergeCell ref="E16:P16"/>
    <mergeCell ref="A17:D17"/>
    <mergeCell ref="E17:P17"/>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32:P32">
    <cfRule type="cellIs" dxfId="85" priority="45" operator="greaterThan">
      <formula>#REF!</formula>
    </cfRule>
  </conditionalFormatting>
  <conditionalFormatting sqref="E28:P28">
    <cfRule type="cellIs" dxfId="84" priority="44" operator="greaterThan">
      <formula>#REF!</formula>
    </cfRule>
  </conditionalFormatting>
  <conditionalFormatting sqref="E30:P30">
    <cfRule type="expression" dxfId="83" priority="46">
      <formula>#REF!&lt;E32</formula>
    </cfRule>
  </conditionalFormatting>
  <conditionalFormatting sqref="E19:P19">
    <cfRule type="cellIs" dxfId="82" priority="42" operator="lessThanOrEqual">
      <formula>0</formula>
    </cfRule>
    <cfRule type="cellIs" dxfId="81" priority="43" operator="greaterThan">
      <formula>$E$17</formula>
    </cfRule>
  </conditionalFormatting>
  <conditionalFormatting sqref="E46">
    <cfRule type="cellIs" dxfId="80" priority="39" operator="greaterThan">
      <formula>$E$19-$E$28</formula>
    </cfRule>
  </conditionalFormatting>
  <conditionalFormatting sqref="F46">
    <cfRule type="cellIs" dxfId="79" priority="38" operator="greaterThan">
      <formula>$F$19-$F$28</formula>
    </cfRule>
  </conditionalFormatting>
  <conditionalFormatting sqref="G46">
    <cfRule type="cellIs" dxfId="78" priority="37" operator="greaterThan">
      <formula>$G$19-$G$28</formula>
    </cfRule>
  </conditionalFormatting>
  <conditionalFormatting sqref="H46">
    <cfRule type="cellIs" dxfId="77" priority="36" operator="greaterThan">
      <formula>$H$19-$H$28</formula>
    </cfRule>
  </conditionalFormatting>
  <conditionalFormatting sqref="I46">
    <cfRule type="cellIs" dxfId="76" priority="35" operator="greaterThan">
      <formula>$I$19-$I$28</formula>
    </cfRule>
  </conditionalFormatting>
  <conditionalFormatting sqref="J46">
    <cfRule type="cellIs" dxfId="75" priority="34" operator="greaterThan">
      <formula>$J$19-$J$28</formula>
    </cfRule>
  </conditionalFormatting>
  <conditionalFormatting sqref="K46">
    <cfRule type="cellIs" dxfId="74" priority="33" operator="greaterThan">
      <formula>$K$19-$K$28</formula>
    </cfRule>
  </conditionalFormatting>
  <conditionalFormatting sqref="L46">
    <cfRule type="cellIs" dxfId="73" priority="32" operator="greaterThan">
      <formula>$L$19-$L$28</formula>
    </cfRule>
  </conditionalFormatting>
  <conditionalFormatting sqref="M46">
    <cfRule type="cellIs" dxfId="72" priority="31" operator="greaterThan">
      <formula>$M$19-$M$28</formula>
    </cfRule>
  </conditionalFormatting>
  <conditionalFormatting sqref="N46">
    <cfRule type="cellIs" dxfId="71" priority="30" operator="greaterThan">
      <formula>$N$19-$N$28</formula>
    </cfRule>
  </conditionalFormatting>
  <conditionalFormatting sqref="O46">
    <cfRule type="cellIs" dxfId="70" priority="29" operator="greaterThan">
      <formula>$O$19-$O$28</formula>
    </cfRule>
  </conditionalFormatting>
  <conditionalFormatting sqref="P46">
    <cfRule type="cellIs" dxfId="69" priority="28" operator="greaterThan">
      <formula>$P$19-$P$28</formula>
    </cfRule>
  </conditionalFormatting>
  <conditionalFormatting sqref="E38">
    <cfRule type="cellIs" dxfId="68" priority="12" operator="greaterThan">
      <formula>$E$19</formula>
    </cfRule>
  </conditionalFormatting>
  <conditionalFormatting sqref="F38">
    <cfRule type="cellIs" dxfId="67" priority="11" operator="greaterThan">
      <formula>$F$19</formula>
    </cfRule>
  </conditionalFormatting>
  <conditionalFormatting sqref="G38">
    <cfRule type="cellIs" dxfId="66" priority="10" operator="greaterThan">
      <formula>$G$19</formula>
    </cfRule>
  </conditionalFormatting>
  <conditionalFormatting sqref="H38">
    <cfRule type="cellIs" dxfId="65" priority="9" operator="greaterThan">
      <formula>$H$19</formula>
    </cfRule>
  </conditionalFormatting>
  <conditionalFormatting sqref="I38">
    <cfRule type="cellIs" dxfId="64" priority="8" operator="greaterThan">
      <formula>$I$19</formula>
    </cfRule>
  </conditionalFormatting>
  <conditionalFormatting sqref="J38">
    <cfRule type="cellIs" dxfId="63" priority="7" operator="greaterThan">
      <formula>$J$19</formula>
    </cfRule>
  </conditionalFormatting>
  <conditionalFormatting sqref="K38">
    <cfRule type="cellIs" dxfId="62" priority="6" operator="greaterThan">
      <formula>$K$19</formula>
    </cfRule>
  </conditionalFormatting>
  <conditionalFormatting sqref="L38">
    <cfRule type="cellIs" dxfId="61" priority="5" operator="greaterThan">
      <formula>$L$19</formula>
    </cfRule>
  </conditionalFormatting>
  <conditionalFormatting sqref="M38">
    <cfRule type="cellIs" dxfId="60" priority="4" operator="greaterThan">
      <formula>$M$19</formula>
    </cfRule>
  </conditionalFormatting>
  <conditionalFormatting sqref="N38">
    <cfRule type="cellIs" dxfId="59" priority="3" operator="greaterThan">
      <formula>$N$19</formula>
    </cfRule>
  </conditionalFormatting>
  <conditionalFormatting sqref="O38">
    <cfRule type="cellIs" dxfId="58" priority="2" operator="greaterThan">
      <formula>$O$19</formula>
    </cfRule>
  </conditionalFormatting>
  <conditionalFormatting sqref="P38">
    <cfRule type="cellIs" dxfId="57" priority="1" operator="greaterThan">
      <formula>$P$19</formula>
    </cfRule>
  </conditionalFormatting>
  <dataValidations count="4">
    <dataValidation type="list" allowBlank="1" showInputMessage="1" showErrorMessage="1" sqref="E16:P16" xr:uid="{89C49954-EC8A-4284-B816-5A4FD7868CFC}">
      <formula1>"北海道,東北,東京,中部,北陸,関西,中国,四国,九州"</formula1>
    </dataValidation>
    <dataValidation type="whole" allowBlank="1" showInputMessage="1" showErrorMessage="1" error="設備容量以下の整数値で入力してください。" sqref="E19:P19" xr:uid="{A4780DB9-C63D-49D6-B9E1-1A0CB9DDE44A}">
      <formula1>1</formula1>
      <formula2>E17</formula2>
    </dataValidation>
    <dataValidation type="whole" allowBlank="1" showInputMessage="1" showErrorMessage="1" error="【メイン＆調達オークション】各月の送電可能電力以下の整数値で入力してください" sqref="E46:P46" xr:uid="{0A2E50AB-93B7-49E8-8FE4-38F2478B2DCD}">
      <formula1>1</formula1>
      <formula2>E19</formula2>
    </dataValidation>
    <dataValidation type="whole" allowBlank="1" showInputMessage="1" showErrorMessage="1" error="【最新】各月の送電可能電力以下の整数値で入力してください" sqref="E38:P38" xr:uid="{D5C0EA83-C6A3-483F-92B0-B26CF224CD25}">
      <formula1>0</formula1>
      <formula2>E19</formula2>
    </dataValidation>
  </dataValidations>
  <pageMargins left="0.11811023622047245" right="0.11811023622047245" top="0.35433070866141736" bottom="0.35433070866141736"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68580</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00FF"/>
    <pageSetUpPr fitToPage="1"/>
  </sheetPr>
  <dimension ref="A1:Y74"/>
  <sheetViews>
    <sheetView tabSelected="1" view="pageBreakPreview" zoomScale="60" zoomScaleNormal="60" workbookViewId="0">
      <selection activeCell="A2" sqref="A2:B2"/>
    </sheetView>
  </sheetViews>
  <sheetFormatPr defaultColWidth="9" defaultRowHeight="15" x14ac:dyDescent="0.3"/>
  <cols>
    <col min="1" max="4" width="6" style="1" customWidth="1"/>
    <col min="5" max="16" width="12.6640625" style="1" bestFit="1" customWidth="1"/>
    <col min="17" max="18" width="5.6640625" style="1" customWidth="1"/>
    <col min="19" max="19" width="7.88671875" style="1" customWidth="1"/>
    <col min="20" max="20" width="5.6640625" style="1" customWidth="1"/>
    <col min="21" max="16384" width="9" style="1"/>
  </cols>
  <sheetData>
    <row r="1" spans="1:25" ht="16.2" x14ac:dyDescent="0.3">
      <c r="A1" s="41" t="s">
        <v>140</v>
      </c>
      <c r="B1" s="41"/>
      <c r="C1" s="41"/>
      <c r="D1" s="41"/>
      <c r="E1" s="41"/>
      <c r="F1" s="125" t="s">
        <v>73</v>
      </c>
      <c r="G1" s="84"/>
      <c r="H1" s="121"/>
      <c r="I1" s="43" t="s">
        <v>74</v>
      </c>
      <c r="J1" s="44"/>
      <c r="L1" s="44"/>
      <c r="M1" s="44"/>
      <c r="N1" s="44"/>
      <c r="O1" s="44"/>
      <c r="P1" s="44"/>
      <c r="Q1" s="44"/>
      <c r="R1" s="44"/>
      <c r="S1" s="44"/>
      <c r="T1" s="44"/>
      <c r="U1" s="44"/>
      <c r="V1" s="44"/>
      <c r="W1" s="44"/>
      <c r="X1" s="44"/>
    </row>
    <row r="2" spans="1:25" ht="16.2" x14ac:dyDescent="0.3">
      <c r="A2" s="152" t="s">
        <v>0</v>
      </c>
      <c r="B2" s="153"/>
      <c r="C2" s="92"/>
      <c r="D2" s="92"/>
      <c r="E2" s="92"/>
      <c r="F2" s="92"/>
      <c r="G2" s="92"/>
      <c r="H2" s="92"/>
      <c r="I2" s="92"/>
      <c r="J2" s="92"/>
      <c r="K2" s="92"/>
      <c r="L2" s="92"/>
      <c r="M2" s="92"/>
      <c r="N2" s="92"/>
      <c r="O2" s="92"/>
      <c r="P2" s="92"/>
      <c r="Q2" s="92"/>
      <c r="R2" s="44"/>
      <c r="S2" s="44"/>
      <c r="T2" s="44"/>
      <c r="U2" s="44"/>
      <c r="V2" s="44"/>
      <c r="W2" s="44"/>
      <c r="X2" s="44"/>
      <c r="Y2" s="44"/>
    </row>
    <row r="3" spans="1:25" ht="16.2" x14ac:dyDescent="0.3">
      <c r="A3" s="128"/>
      <c r="B3" s="93"/>
      <c r="C3" s="92"/>
      <c r="D3" s="92"/>
      <c r="E3" s="92"/>
      <c r="F3" s="92"/>
      <c r="G3" s="92"/>
      <c r="H3" s="92"/>
      <c r="I3" s="92"/>
      <c r="J3" s="92"/>
      <c r="K3" s="92"/>
      <c r="L3" s="92"/>
      <c r="M3" s="92"/>
      <c r="N3" s="92"/>
      <c r="O3" s="92"/>
      <c r="P3" s="92"/>
      <c r="Q3" s="92"/>
      <c r="R3" s="44"/>
      <c r="S3" s="44"/>
      <c r="T3" s="44"/>
      <c r="U3" s="44"/>
      <c r="V3" s="44"/>
      <c r="W3" s="44"/>
      <c r="X3" s="44"/>
      <c r="Y3" s="44"/>
    </row>
    <row r="4" spans="1:25" ht="16.2" x14ac:dyDescent="0.3">
      <c r="A4" s="154" t="s">
        <v>145</v>
      </c>
      <c r="B4" s="154"/>
      <c r="C4" s="154"/>
      <c r="D4" s="154"/>
      <c r="E4" s="154"/>
      <c r="F4" s="154"/>
      <c r="G4" s="154"/>
      <c r="H4" s="154"/>
      <c r="I4" s="154"/>
      <c r="J4" s="154"/>
      <c r="K4" s="154"/>
      <c r="L4" s="154"/>
      <c r="M4" s="154"/>
      <c r="N4" s="154"/>
      <c r="O4" s="154"/>
      <c r="P4" s="154"/>
      <c r="Q4" s="154"/>
      <c r="R4" s="44"/>
      <c r="S4" s="44"/>
      <c r="T4" s="44"/>
      <c r="U4" s="44"/>
      <c r="V4" s="44"/>
      <c r="W4" s="44"/>
      <c r="X4" s="44"/>
      <c r="Y4" s="44"/>
    </row>
    <row r="5" spans="1:25" ht="16.2" x14ac:dyDescent="0.3">
      <c r="A5" s="92"/>
      <c r="B5" s="92"/>
      <c r="C5" s="92"/>
      <c r="D5" s="92"/>
      <c r="E5" s="92"/>
      <c r="F5" s="92"/>
      <c r="G5" s="92"/>
      <c r="H5" s="92"/>
      <c r="I5" s="92"/>
      <c r="J5" s="92"/>
      <c r="K5" s="92"/>
      <c r="L5" s="92"/>
      <c r="M5" s="92"/>
      <c r="N5" s="94"/>
      <c r="O5" s="92"/>
      <c r="P5" s="92"/>
      <c r="Q5" s="92"/>
      <c r="R5" s="44"/>
      <c r="S5" s="44"/>
      <c r="T5" s="44"/>
      <c r="U5" s="44"/>
      <c r="V5" s="44"/>
      <c r="W5" s="44"/>
      <c r="X5" s="44"/>
      <c r="Y5" s="44"/>
    </row>
    <row r="6" spans="1:25" ht="16.2" x14ac:dyDescent="0.3">
      <c r="A6" s="154" t="s">
        <v>146</v>
      </c>
      <c r="B6" s="154"/>
      <c r="C6" s="154"/>
      <c r="D6" s="154"/>
      <c r="E6" s="154"/>
      <c r="F6" s="154"/>
      <c r="G6" s="154"/>
      <c r="H6" s="154"/>
      <c r="I6" s="154"/>
      <c r="J6" s="154"/>
      <c r="K6" s="154"/>
      <c r="L6" s="154"/>
      <c r="M6" s="154"/>
      <c r="N6" s="154"/>
      <c r="O6" s="154"/>
      <c r="P6" s="154"/>
      <c r="Q6" s="154"/>
      <c r="R6" s="44"/>
      <c r="S6" s="44"/>
      <c r="T6" s="44"/>
      <c r="U6" s="44"/>
      <c r="V6" s="44"/>
      <c r="W6" s="44"/>
      <c r="X6" s="44"/>
      <c r="Y6" s="44"/>
    </row>
    <row r="7" spans="1:25" ht="16.2" x14ac:dyDescent="0.3">
      <c r="A7" s="95"/>
      <c r="B7" s="95"/>
      <c r="C7" s="95"/>
      <c r="D7" s="95"/>
      <c r="E7" s="95"/>
      <c r="F7" s="95"/>
      <c r="G7" s="95"/>
      <c r="H7" s="95"/>
      <c r="I7" s="95"/>
      <c r="J7" s="95"/>
      <c r="K7" s="95"/>
      <c r="L7" s="95"/>
      <c r="M7" s="95"/>
      <c r="N7" s="95"/>
      <c r="O7" s="95"/>
      <c r="P7" s="95"/>
      <c r="Q7" s="95"/>
      <c r="R7" s="44"/>
      <c r="S7" s="44"/>
      <c r="T7" s="44"/>
      <c r="U7" s="44"/>
      <c r="V7" s="44"/>
      <c r="W7" s="44"/>
      <c r="X7" s="44"/>
      <c r="Y7" s="44"/>
    </row>
    <row r="8" spans="1:25" ht="16.2" x14ac:dyDescent="0.3">
      <c r="A8" s="96" t="s">
        <v>143</v>
      </c>
      <c r="B8" s="95"/>
      <c r="C8" s="95"/>
      <c r="D8" s="95"/>
      <c r="E8" s="95"/>
      <c r="F8" s="95"/>
      <c r="G8" s="95"/>
      <c r="H8" s="95"/>
      <c r="I8" s="95"/>
      <c r="J8" s="95"/>
      <c r="K8" s="95"/>
      <c r="L8" s="95"/>
      <c r="M8" s="95"/>
      <c r="N8" s="95"/>
      <c r="O8" s="95"/>
      <c r="P8" s="95"/>
      <c r="Q8" s="95"/>
      <c r="R8" s="44"/>
      <c r="S8" s="44"/>
      <c r="T8" s="44"/>
      <c r="U8" s="44"/>
      <c r="V8" s="44"/>
      <c r="W8" s="44"/>
      <c r="X8" s="44"/>
      <c r="Y8" s="44"/>
    </row>
    <row r="9" spans="1:25" ht="18.600000000000001" x14ac:dyDescent="0.3">
      <c r="A9" s="95"/>
      <c r="B9" s="97" t="s">
        <v>89</v>
      </c>
      <c r="C9" s="95"/>
      <c r="D9" s="95"/>
      <c r="E9" s="95"/>
      <c r="F9" s="95"/>
      <c r="G9" s="95"/>
      <c r="H9" s="95"/>
      <c r="I9" s="95"/>
      <c r="J9" s="95"/>
      <c r="K9" s="95"/>
      <c r="L9" s="95"/>
      <c r="M9" s="95"/>
      <c r="N9" s="95"/>
      <c r="O9" s="95"/>
      <c r="P9" s="95"/>
      <c r="Q9" s="95"/>
      <c r="R9" s="44"/>
      <c r="S9" s="44"/>
      <c r="T9" s="44"/>
      <c r="U9" s="44"/>
      <c r="V9" s="44"/>
      <c r="W9" s="44"/>
      <c r="X9" s="44"/>
      <c r="Y9" s="44"/>
    </row>
    <row r="10" spans="1:25" ht="16.2" x14ac:dyDescent="0.3">
      <c r="A10" s="44"/>
      <c r="B10" s="44"/>
      <c r="C10" s="92"/>
      <c r="D10" s="92"/>
      <c r="E10" s="98"/>
      <c r="F10" s="98"/>
      <c r="G10" s="98"/>
      <c r="H10" s="98"/>
      <c r="I10" s="98"/>
      <c r="J10" s="98"/>
      <c r="K10" s="98"/>
      <c r="L10" s="98"/>
      <c r="M10" s="98"/>
      <c r="N10" s="98"/>
      <c r="O10" s="98"/>
      <c r="P10" s="98"/>
      <c r="Q10" s="92"/>
      <c r="R10" s="44"/>
      <c r="S10" s="44"/>
      <c r="T10" s="44"/>
      <c r="U10" s="44"/>
      <c r="V10" s="44"/>
      <c r="W10" s="44"/>
      <c r="X10" s="44"/>
      <c r="Y10" s="44"/>
    </row>
    <row r="11" spans="1:25" ht="16.2" x14ac:dyDescent="0.3">
      <c r="A11" s="99"/>
      <c r="B11" s="99"/>
      <c r="C11" s="99"/>
      <c r="D11" s="99"/>
      <c r="E11" s="100"/>
      <c r="F11" s="100"/>
      <c r="G11" s="100"/>
      <c r="H11" s="100"/>
      <c r="I11" s="100"/>
      <c r="J11" s="100"/>
      <c r="K11" s="100"/>
      <c r="L11" s="99"/>
      <c r="M11" s="155" t="s">
        <v>144</v>
      </c>
      <c r="N11" s="155"/>
      <c r="O11" s="155"/>
      <c r="P11" s="155"/>
      <c r="Q11" s="155"/>
      <c r="R11" s="44"/>
      <c r="S11" s="44"/>
      <c r="T11" s="44"/>
      <c r="U11" s="44"/>
      <c r="V11" s="44"/>
      <c r="W11" s="44"/>
      <c r="X11" s="44"/>
    </row>
    <row r="12" spans="1:25" ht="24" customHeight="1" thickBot="1" x14ac:dyDescent="0.35">
      <c r="A12" s="156" t="s">
        <v>1</v>
      </c>
      <c r="B12" s="156"/>
      <c r="C12" s="156"/>
      <c r="D12" s="156"/>
      <c r="E12" s="157" t="s">
        <v>122</v>
      </c>
      <c r="F12" s="158"/>
      <c r="G12" s="158"/>
      <c r="H12" s="158"/>
      <c r="I12" s="158"/>
      <c r="J12" s="158"/>
      <c r="K12" s="158"/>
      <c r="L12" s="158"/>
      <c r="M12" s="158"/>
      <c r="N12" s="158"/>
      <c r="O12" s="158"/>
      <c r="P12" s="159"/>
      <c r="Q12" s="40" t="s">
        <v>2</v>
      </c>
      <c r="R12" s="44"/>
      <c r="S12" s="44"/>
      <c r="T12" s="44"/>
      <c r="U12" s="44"/>
      <c r="V12" s="44"/>
      <c r="W12" s="44"/>
      <c r="X12" s="44"/>
    </row>
    <row r="13" spans="1:25" ht="24" customHeight="1" x14ac:dyDescent="0.3">
      <c r="A13" s="156" t="s">
        <v>3</v>
      </c>
      <c r="B13" s="156"/>
      <c r="C13" s="156"/>
      <c r="D13" s="160"/>
      <c r="E13" s="161"/>
      <c r="F13" s="193"/>
      <c r="G13" s="193"/>
      <c r="H13" s="193"/>
      <c r="I13" s="193"/>
      <c r="J13" s="193"/>
      <c r="K13" s="193"/>
      <c r="L13" s="193"/>
      <c r="M13" s="193"/>
      <c r="N13" s="193"/>
      <c r="O13" s="193"/>
      <c r="P13" s="194"/>
      <c r="Q13" s="74"/>
      <c r="R13" s="44"/>
      <c r="S13" s="44"/>
      <c r="T13" s="44"/>
      <c r="U13" s="44"/>
      <c r="V13" s="44"/>
      <c r="W13" s="44"/>
      <c r="X13" s="44"/>
    </row>
    <row r="14" spans="1:25" ht="30" customHeight="1" x14ac:dyDescent="0.3">
      <c r="A14" s="164" t="s">
        <v>4</v>
      </c>
      <c r="B14" s="164"/>
      <c r="C14" s="164"/>
      <c r="D14" s="165"/>
      <c r="E14" s="166"/>
      <c r="F14" s="167"/>
      <c r="G14" s="167"/>
      <c r="H14" s="167"/>
      <c r="I14" s="167"/>
      <c r="J14" s="167"/>
      <c r="K14" s="167"/>
      <c r="L14" s="167"/>
      <c r="M14" s="167"/>
      <c r="N14" s="167"/>
      <c r="O14" s="167"/>
      <c r="P14" s="168"/>
      <c r="Q14" s="74"/>
      <c r="R14" s="44"/>
      <c r="S14" s="44"/>
      <c r="T14" s="44"/>
      <c r="U14" s="44"/>
      <c r="V14" s="44"/>
      <c r="W14" s="44"/>
      <c r="X14" s="44"/>
    </row>
    <row r="15" spans="1:25" ht="24" customHeight="1" x14ac:dyDescent="0.3">
      <c r="A15" s="156" t="s">
        <v>5</v>
      </c>
      <c r="B15" s="156"/>
      <c r="C15" s="156"/>
      <c r="D15" s="160"/>
      <c r="E15" s="166"/>
      <c r="F15" s="167"/>
      <c r="G15" s="167"/>
      <c r="H15" s="167"/>
      <c r="I15" s="167"/>
      <c r="J15" s="167"/>
      <c r="K15" s="167"/>
      <c r="L15" s="167"/>
      <c r="M15" s="167"/>
      <c r="N15" s="167"/>
      <c r="O15" s="167"/>
      <c r="P15" s="168"/>
      <c r="Q15" s="74"/>
      <c r="R15" s="44"/>
      <c r="S15" s="44"/>
      <c r="T15" s="44"/>
      <c r="U15" s="44"/>
      <c r="V15" s="44"/>
      <c r="W15" s="44"/>
      <c r="X15" s="44"/>
    </row>
    <row r="16" spans="1:25" ht="24" customHeight="1" x14ac:dyDescent="0.3">
      <c r="A16" s="156" t="s">
        <v>6</v>
      </c>
      <c r="B16" s="156"/>
      <c r="C16" s="156"/>
      <c r="D16" s="160"/>
      <c r="E16" s="169"/>
      <c r="F16" s="170"/>
      <c r="G16" s="170"/>
      <c r="H16" s="170"/>
      <c r="I16" s="170"/>
      <c r="J16" s="170"/>
      <c r="K16" s="170"/>
      <c r="L16" s="170"/>
      <c r="M16" s="170"/>
      <c r="N16" s="170"/>
      <c r="O16" s="170"/>
      <c r="P16" s="171"/>
      <c r="Q16" s="74"/>
      <c r="R16" s="44"/>
      <c r="S16" s="44"/>
      <c r="T16" s="44"/>
      <c r="U16" s="44"/>
      <c r="V16" s="44"/>
      <c r="W16" s="44"/>
      <c r="X16" s="44"/>
    </row>
    <row r="17" spans="1:24" ht="24" customHeight="1" thickBot="1" x14ac:dyDescent="0.35">
      <c r="A17" s="156" t="s">
        <v>7</v>
      </c>
      <c r="B17" s="156"/>
      <c r="C17" s="156"/>
      <c r="D17" s="160"/>
      <c r="E17" s="172"/>
      <c r="F17" s="195"/>
      <c r="G17" s="195"/>
      <c r="H17" s="195"/>
      <c r="I17" s="195"/>
      <c r="J17" s="195"/>
      <c r="K17" s="195"/>
      <c r="L17" s="195"/>
      <c r="M17" s="195"/>
      <c r="N17" s="195"/>
      <c r="O17" s="195"/>
      <c r="P17" s="196"/>
      <c r="Q17" s="75" t="s">
        <v>22</v>
      </c>
      <c r="R17" s="44"/>
      <c r="S17" s="44"/>
      <c r="T17" s="44"/>
      <c r="U17" s="44"/>
      <c r="V17" s="44"/>
      <c r="W17" s="44"/>
      <c r="X17" s="44"/>
    </row>
    <row r="18" spans="1:24" ht="24" customHeight="1" x14ac:dyDescent="0.3">
      <c r="A18" s="164" t="s">
        <v>147</v>
      </c>
      <c r="B18" s="156"/>
      <c r="C18" s="156"/>
      <c r="D18" s="160"/>
      <c r="E18" s="85" t="s">
        <v>10</v>
      </c>
      <c r="F18" s="85" t="s">
        <v>11</v>
      </c>
      <c r="G18" s="85" t="s">
        <v>12</v>
      </c>
      <c r="H18" s="85" t="s">
        <v>13</v>
      </c>
      <c r="I18" s="85" t="s">
        <v>14</v>
      </c>
      <c r="J18" s="85" t="s">
        <v>15</v>
      </c>
      <c r="K18" s="85" t="s">
        <v>16</v>
      </c>
      <c r="L18" s="85" t="s">
        <v>17</v>
      </c>
      <c r="M18" s="85" t="s">
        <v>18</v>
      </c>
      <c r="N18" s="85" t="s">
        <v>19</v>
      </c>
      <c r="O18" s="85" t="s">
        <v>20</v>
      </c>
      <c r="P18" s="85" t="s">
        <v>21</v>
      </c>
      <c r="Q18" s="88"/>
      <c r="R18" s="101"/>
      <c r="S18" s="101"/>
      <c r="T18" s="44"/>
      <c r="U18" s="44"/>
      <c r="V18" s="44"/>
      <c r="W18" s="44"/>
      <c r="X18" s="44"/>
    </row>
    <row r="19" spans="1:24" ht="41.4" customHeight="1" x14ac:dyDescent="0.3">
      <c r="A19" s="156"/>
      <c r="B19" s="156"/>
      <c r="C19" s="156"/>
      <c r="D19" s="160"/>
      <c r="E19" s="144"/>
      <c r="F19" s="144"/>
      <c r="G19" s="144"/>
      <c r="H19" s="144"/>
      <c r="I19" s="144"/>
      <c r="J19" s="144"/>
      <c r="K19" s="144"/>
      <c r="L19" s="144"/>
      <c r="M19" s="144"/>
      <c r="N19" s="144"/>
      <c r="O19" s="144"/>
      <c r="P19" s="144"/>
      <c r="Q19" s="13" t="s">
        <v>22</v>
      </c>
      <c r="R19" s="101"/>
      <c r="S19" s="101"/>
      <c r="T19" s="44"/>
      <c r="U19" s="44"/>
      <c r="V19" s="44"/>
      <c r="W19" s="44"/>
      <c r="X19" s="44"/>
    </row>
    <row r="20" spans="1:24" ht="24" customHeight="1" x14ac:dyDescent="0.3">
      <c r="A20" s="164" t="s">
        <v>148</v>
      </c>
      <c r="B20" s="156"/>
      <c r="C20" s="156"/>
      <c r="D20" s="160"/>
      <c r="E20" s="85" t="s">
        <v>10</v>
      </c>
      <c r="F20" s="85" t="s">
        <v>11</v>
      </c>
      <c r="G20" s="85" t="s">
        <v>12</v>
      </c>
      <c r="H20" s="85" t="s">
        <v>13</v>
      </c>
      <c r="I20" s="85" t="s">
        <v>14</v>
      </c>
      <c r="J20" s="85" t="s">
        <v>15</v>
      </c>
      <c r="K20" s="85" t="s">
        <v>16</v>
      </c>
      <c r="L20" s="85" t="s">
        <v>17</v>
      </c>
      <c r="M20" s="85" t="s">
        <v>18</v>
      </c>
      <c r="N20" s="85" t="s">
        <v>19</v>
      </c>
      <c r="O20" s="85" t="s">
        <v>20</v>
      </c>
      <c r="P20" s="85" t="s">
        <v>21</v>
      </c>
      <c r="Q20" s="3"/>
      <c r="R20" s="101"/>
      <c r="S20" s="101"/>
      <c r="T20" s="44"/>
      <c r="U20" s="44"/>
      <c r="V20" s="44"/>
      <c r="W20" s="44"/>
      <c r="X20" s="44"/>
    </row>
    <row r="21" spans="1:24" ht="41.4" customHeight="1" x14ac:dyDescent="0.3">
      <c r="A21" s="156"/>
      <c r="B21" s="156"/>
      <c r="C21" s="156"/>
      <c r="D21" s="160"/>
      <c r="E21" s="112"/>
      <c r="F21" s="112"/>
      <c r="G21" s="112"/>
      <c r="H21" s="112"/>
      <c r="I21" s="112"/>
      <c r="J21" s="112"/>
      <c r="K21" s="112"/>
      <c r="L21" s="112"/>
      <c r="M21" s="112"/>
      <c r="N21" s="112"/>
      <c r="O21" s="112"/>
      <c r="P21" s="112"/>
      <c r="Q21" s="13" t="s">
        <v>58</v>
      </c>
      <c r="R21" s="101"/>
      <c r="S21" s="101"/>
      <c r="T21" s="44"/>
      <c r="U21" s="44"/>
      <c r="V21" s="44"/>
      <c r="W21" s="44"/>
      <c r="X21" s="44"/>
    </row>
    <row r="22" spans="1:24" ht="24" customHeight="1" x14ac:dyDescent="0.3">
      <c r="A22" s="164" t="s">
        <v>149</v>
      </c>
      <c r="B22" s="156"/>
      <c r="C22" s="156"/>
      <c r="D22" s="160"/>
      <c r="E22" s="85" t="s">
        <v>10</v>
      </c>
      <c r="F22" s="85" t="s">
        <v>11</v>
      </c>
      <c r="G22" s="85" t="s">
        <v>12</v>
      </c>
      <c r="H22" s="85" t="s">
        <v>13</v>
      </c>
      <c r="I22" s="85" t="s">
        <v>14</v>
      </c>
      <c r="J22" s="85" t="s">
        <v>15</v>
      </c>
      <c r="K22" s="85" t="s">
        <v>16</v>
      </c>
      <c r="L22" s="85" t="s">
        <v>17</v>
      </c>
      <c r="M22" s="85" t="s">
        <v>18</v>
      </c>
      <c r="N22" s="85" t="s">
        <v>19</v>
      </c>
      <c r="O22" s="85" t="s">
        <v>20</v>
      </c>
      <c r="P22" s="85" t="s">
        <v>21</v>
      </c>
      <c r="Q22" s="88"/>
      <c r="R22" s="101"/>
      <c r="S22" s="101"/>
      <c r="T22" s="44"/>
      <c r="U22" s="44"/>
      <c r="V22" s="44"/>
      <c r="W22" s="44"/>
      <c r="X22" s="44"/>
    </row>
    <row r="23" spans="1:24" ht="41.4" customHeight="1" x14ac:dyDescent="0.3">
      <c r="A23" s="156"/>
      <c r="B23" s="156"/>
      <c r="C23" s="156"/>
      <c r="D23" s="160"/>
      <c r="E23" s="145">
        <f>入力!E23</f>
        <v>0</v>
      </c>
      <c r="F23" s="145">
        <f>入力!F23</f>
        <v>0</v>
      </c>
      <c r="G23" s="145">
        <f>入力!G23</f>
        <v>0</v>
      </c>
      <c r="H23" s="145">
        <f>入力!H23</f>
        <v>0</v>
      </c>
      <c r="I23" s="145">
        <f>入力!I23</f>
        <v>0</v>
      </c>
      <c r="J23" s="145">
        <f>入力!J23</f>
        <v>0</v>
      </c>
      <c r="K23" s="145">
        <f>入力!K23</f>
        <v>0</v>
      </c>
      <c r="L23" s="145">
        <f>入力!L23</f>
        <v>0</v>
      </c>
      <c r="M23" s="145">
        <f>入力!M23</f>
        <v>0</v>
      </c>
      <c r="N23" s="145">
        <f>入力!N23</f>
        <v>0</v>
      </c>
      <c r="O23" s="145">
        <f>入力!O23</f>
        <v>0</v>
      </c>
      <c r="P23" s="145">
        <f>入力!P23</f>
        <v>0</v>
      </c>
      <c r="Q23" s="13" t="s">
        <v>57</v>
      </c>
      <c r="R23" s="101"/>
      <c r="S23" s="101"/>
      <c r="T23" s="44"/>
      <c r="U23" s="44"/>
      <c r="V23" s="44"/>
      <c r="W23" s="44"/>
      <c r="X23" s="44"/>
    </row>
    <row r="24" spans="1:24" ht="24" customHeight="1" x14ac:dyDescent="0.3">
      <c r="A24" s="164" t="s">
        <v>134</v>
      </c>
      <c r="B24" s="156"/>
      <c r="C24" s="156"/>
      <c r="D24" s="160"/>
      <c r="E24" s="85" t="s">
        <v>10</v>
      </c>
      <c r="F24" s="85" t="s">
        <v>11</v>
      </c>
      <c r="G24" s="85" t="s">
        <v>12</v>
      </c>
      <c r="H24" s="85" t="s">
        <v>13</v>
      </c>
      <c r="I24" s="85" t="s">
        <v>14</v>
      </c>
      <c r="J24" s="85" t="s">
        <v>15</v>
      </c>
      <c r="K24" s="85" t="s">
        <v>16</v>
      </c>
      <c r="L24" s="85" t="s">
        <v>17</v>
      </c>
      <c r="M24" s="85" t="s">
        <v>18</v>
      </c>
      <c r="N24" s="85" t="s">
        <v>19</v>
      </c>
      <c r="O24" s="85" t="s">
        <v>20</v>
      </c>
      <c r="P24" s="85" t="s">
        <v>21</v>
      </c>
      <c r="Q24" s="3"/>
      <c r="R24" s="101"/>
      <c r="S24" s="101"/>
      <c r="T24" s="44"/>
      <c r="U24" s="44"/>
      <c r="V24" s="44"/>
      <c r="W24" s="44"/>
      <c r="X24" s="44"/>
    </row>
    <row r="25" spans="1:24" ht="24" customHeight="1" x14ac:dyDescent="0.3">
      <c r="A25" s="156"/>
      <c r="B25" s="156"/>
      <c r="C25" s="156"/>
      <c r="D25" s="160"/>
      <c r="E25" s="113" t="e">
        <f>入力!E25</f>
        <v>#N/A</v>
      </c>
      <c r="F25" s="113" t="e">
        <f>入力!F25</f>
        <v>#N/A</v>
      </c>
      <c r="G25" s="113" t="e">
        <f>入力!G25</f>
        <v>#N/A</v>
      </c>
      <c r="H25" s="113" t="e">
        <f>入力!H25</f>
        <v>#N/A</v>
      </c>
      <c r="I25" s="113" t="e">
        <f>入力!I25</f>
        <v>#N/A</v>
      </c>
      <c r="J25" s="113" t="e">
        <f>入力!J25</f>
        <v>#N/A</v>
      </c>
      <c r="K25" s="113" t="e">
        <f>入力!K25</f>
        <v>#N/A</v>
      </c>
      <c r="L25" s="113" t="e">
        <f>入力!L25</f>
        <v>#N/A</v>
      </c>
      <c r="M25" s="113" t="e">
        <f>入力!M25</f>
        <v>#N/A</v>
      </c>
      <c r="N25" s="113" t="e">
        <f>入力!N25</f>
        <v>#N/A</v>
      </c>
      <c r="O25" s="113" t="e">
        <f>入力!O25</f>
        <v>#N/A</v>
      </c>
      <c r="P25" s="113" t="e">
        <f>入力!P25</f>
        <v>#N/A</v>
      </c>
      <c r="Q25" s="13" t="s">
        <v>59</v>
      </c>
      <c r="R25" s="101"/>
      <c r="S25" s="101"/>
      <c r="T25" s="44"/>
      <c r="U25" s="44"/>
      <c r="V25" s="44"/>
      <c r="W25" s="44"/>
      <c r="X25" s="44"/>
    </row>
    <row r="26" spans="1:24" ht="31.95" customHeight="1" thickBot="1" x14ac:dyDescent="0.35">
      <c r="A26" s="164" t="s">
        <v>124</v>
      </c>
      <c r="B26" s="156"/>
      <c r="C26" s="156"/>
      <c r="D26" s="160"/>
      <c r="E26" s="190">
        <f>入力!E26</f>
        <v>0</v>
      </c>
      <c r="F26" s="191"/>
      <c r="G26" s="191"/>
      <c r="H26" s="191"/>
      <c r="I26" s="191"/>
      <c r="J26" s="191"/>
      <c r="K26" s="191"/>
      <c r="L26" s="191"/>
      <c r="M26" s="191"/>
      <c r="N26" s="191"/>
      <c r="O26" s="191"/>
      <c r="P26" s="192"/>
      <c r="Q26" s="13" t="s">
        <v>22</v>
      </c>
      <c r="R26" s="101"/>
      <c r="S26" s="101"/>
      <c r="T26" s="44"/>
      <c r="U26" s="44"/>
      <c r="V26" s="44"/>
      <c r="W26" s="44"/>
      <c r="X26" s="44"/>
    </row>
    <row r="27" spans="1:24" ht="24" customHeight="1" x14ac:dyDescent="0.3">
      <c r="A27" s="164" t="s">
        <v>111</v>
      </c>
      <c r="B27" s="156"/>
      <c r="C27" s="156"/>
      <c r="D27" s="160"/>
      <c r="E27" s="76" t="s">
        <v>10</v>
      </c>
      <c r="F27" s="77" t="s">
        <v>11</v>
      </c>
      <c r="G27" s="77" t="s">
        <v>12</v>
      </c>
      <c r="H27" s="77" t="s">
        <v>13</v>
      </c>
      <c r="I27" s="77" t="s">
        <v>14</v>
      </c>
      <c r="J27" s="77" t="s">
        <v>15</v>
      </c>
      <c r="K27" s="77" t="s">
        <v>16</v>
      </c>
      <c r="L27" s="77" t="s">
        <v>17</v>
      </c>
      <c r="M27" s="77" t="s">
        <v>18</v>
      </c>
      <c r="N27" s="77" t="s">
        <v>19</v>
      </c>
      <c r="O27" s="77" t="s">
        <v>20</v>
      </c>
      <c r="P27" s="78" t="s">
        <v>21</v>
      </c>
      <c r="Q27" s="87"/>
      <c r="R27" s="101"/>
      <c r="S27" s="101"/>
      <c r="T27" s="44"/>
      <c r="U27" s="44"/>
      <c r="V27" s="44"/>
      <c r="W27" s="44"/>
      <c r="X27" s="44"/>
    </row>
    <row r="28" spans="1:24" ht="24" customHeight="1" x14ac:dyDescent="0.3">
      <c r="A28" s="156"/>
      <c r="B28" s="156"/>
      <c r="C28" s="156"/>
      <c r="D28" s="160"/>
      <c r="E28" s="130"/>
      <c r="F28" s="131"/>
      <c r="G28" s="131"/>
      <c r="H28" s="131"/>
      <c r="I28" s="131"/>
      <c r="J28" s="131"/>
      <c r="K28" s="131"/>
      <c r="L28" s="131"/>
      <c r="M28" s="131"/>
      <c r="N28" s="131"/>
      <c r="O28" s="131"/>
      <c r="P28" s="132"/>
      <c r="Q28" s="75" t="s">
        <v>22</v>
      </c>
      <c r="R28" s="101"/>
      <c r="S28" s="101"/>
      <c r="T28" s="44"/>
      <c r="U28" s="44"/>
      <c r="V28" s="44"/>
      <c r="W28" s="44"/>
      <c r="X28" s="44"/>
    </row>
    <row r="29" spans="1:24" ht="24" customHeight="1" x14ac:dyDescent="0.3">
      <c r="A29" s="164" t="s">
        <v>113</v>
      </c>
      <c r="B29" s="156"/>
      <c r="C29" s="156"/>
      <c r="D29" s="160"/>
      <c r="E29" s="79" t="s">
        <v>10</v>
      </c>
      <c r="F29" s="122" t="s">
        <v>11</v>
      </c>
      <c r="G29" s="122" t="s">
        <v>12</v>
      </c>
      <c r="H29" s="122" t="s">
        <v>13</v>
      </c>
      <c r="I29" s="122" t="s">
        <v>14</v>
      </c>
      <c r="J29" s="122" t="s">
        <v>15</v>
      </c>
      <c r="K29" s="122" t="s">
        <v>16</v>
      </c>
      <c r="L29" s="122" t="s">
        <v>17</v>
      </c>
      <c r="M29" s="122" t="s">
        <v>18</v>
      </c>
      <c r="N29" s="122" t="s">
        <v>19</v>
      </c>
      <c r="O29" s="122" t="s">
        <v>20</v>
      </c>
      <c r="P29" s="80" t="s">
        <v>21</v>
      </c>
      <c r="Q29" s="74"/>
      <c r="R29" s="101"/>
      <c r="S29" s="101"/>
      <c r="T29" s="44"/>
      <c r="U29" s="44"/>
      <c r="V29" s="44"/>
      <c r="W29" s="44"/>
      <c r="X29" s="44"/>
    </row>
    <row r="30" spans="1:24" ht="24" customHeight="1" x14ac:dyDescent="0.3">
      <c r="A30" s="156"/>
      <c r="B30" s="156"/>
      <c r="C30" s="156"/>
      <c r="D30" s="160"/>
      <c r="E30" s="147"/>
      <c r="F30" s="148"/>
      <c r="G30" s="148"/>
      <c r="H30" s="148"/>
      <c r="I30" s="148"/>
      <c r="J30" s="148"/>
      <c r="K30" s="148"/>
      <c r="L30" s="148"/>
      <c r="M30" s="148"/>
      <c r="N30" s="148"/>
      <c r="O30" s="148"/>
      <c r="P30" s="149"/>
      <c r="Q30" s="75" t="s">
        <v>58</v>
      </c>
      <c r="R30" s="102"/>
      <c r="S30" s="101"/>
      <c r="T30" s="44"/>
      <c r="U30" s="44"/>
      <c r="V30" s="44"/>
      <c r="W30" s="44"/>
      <c r="X30" s="44"/>
    </row>
    <row r="31" spans="1:24" ht="24" customHeight="1" x14ac:dyDescent="0.3">
      <c r="A31" s="164" t="s">
        <v>114</v>
      </c>
      <c r="B31" s="156"/>
      <c r="C31" s="156"/>
      <c r="D31" s="160"/>
      <c r="E31" s="79" t="s">
        <v>10</v>
      </c>
      <c r="F31" s="122" t="s">
        <v>11</v>
      </c>
      <c r="G31" s="122" t="s">
        <v>12</v>
      </c>
      <c r="H31" s="122" t="s">
        <v>13</v>
      </c>
      <c r="I31" s="122" t="s">
        <v>14</v>
      </c>
      <c r="J31" s="122" t="s">
        <v>15</v>
      </c>
      <c r="K31" s="122" t="s">
        <v>16</v>
      </c>
      <c r="L31" s="122" t="s">
        <v>17</v>
      </c>
      <c r="M31" s="122" t="s">
        <v>18</v>
      </c>
      <c r="N31" s="122" t="s">
        <v>19</v>
      </c>
      <c r="O31" s="122" t="s">
        <v>20</v>
      </c>
      <c r="P31" s="80" t="s">
        <v>21</v>
      </c>
      <c r="Q31" s="74"/>
      <c r="R31" s="101" t="s">
        <v>112</v>
      </c>
      <c r="S31" s="101"/>
      <c r="T31" s="44"/>
      <c r="U31" s="44"/>
      <c r="V31" s="44"/>
      <c r="W31" s="44"/>
      <c r="X31" s="44"/>
    </row>
    <row r="32" spans="1:24" ht="24" customHeight="1" thickBot="1" x14ac:dyDescent="0.35">
      <c r="A32" s="156"/>
      <c r="B32" s="156"/>
      <c r="C32" s="156"/>
      <c r="D32" s="160"/>
      <c r="E32" s="133"/>
      <c r="F32" s="134"/>
      <c r="G32" s="134"/>
      <c r="H32" s="134"/>
      <c r="I32" s="134"/>
      <c r="J32" s="134"/>
      <c r="K32" s="134"/>
      <c r="L32" s="134"/>
      <c r="M32" s="134"/>
      <c r="N32" s="134"/>
      <c r="O32" s="134"/>
      <c r="P32" s="135"/>
      <c r="Q32" s="75" t="s">
        <v>57</v>
      </c>
      <c r="R32" s="102"/>
      <c r="S32" s="101"/>
      <c r="T32" s="44"/>
      <c r="U32" s="44"/>
      <c r="V32" s="44"/>
      <c r="W32" s="44"/>
      <c r="X32" s="44"/>
    </row>
    <row r="33" spans="1:25" ht="24" customHeight="1" x14ac:dyDescent="0.3">
      <c r="A33" s="164" t="s">
        <v>141</v>
      </c>
      <c r="B33" s="156"/>
      <c r="C33" s="156"/>
      <c r="D33" s="160"/>
      <c r="E33" s="77" t="s">
        <v>10</v>
      </c>
      <c r="F33" s="77" t="s">
        <v>11</v>
      </c>
      <c r="G33" s="77" t="s">
        <v>12</v>
      </c>
      <c r="H33" s="77" t="s">
        <v>13</v>
      </c>
      <c r="I33" s="77" t="s">
        <v>14</v>
      </c>
      <c r="J33" s="77" t="s">
        <v>15</v>
      </c>
      <c r="K33" s="77" t="s">
        <v>16</v>
      </c>
      <c r="L33" s="77" t="s">
        <v>17</v>
      </c>
      <c r="M33" s="77" t="s">
        <v>18</v>
      </c>
      <c r="N33" s="77" t="s">
        <v>19</v>
      </c>
      <c r="O33" s="77" t="s">
        <v>20</v>
      </c>
      <c r="P33" s="77" t="s">
        <v>21</v>
      </c>
      <c r="Q33" s="74"/>
      <c r="R33" s="101"/>
      <c r="S33" s="101"/>
      <c r="T33" s="44"/>
      <c r="U33" s="44"/>
      <c r="V33" s="44"/>
      <c r="W33" s="44"/>
      <c r="X33" s="44"/>
    </row>
    <row r="34" spans="1:25" ht="24" customHeight="1" x14ac:dyDescent="0.3">
      <c r="A34" s="156"/>
      <c r="B34" s="156"/>
      <c r="C34" s="156"/>
      <c r="D34" s="160"/>
      <c r="E34" s="146">
        <f>入力!E52</f>
        <v>0</v>
      </c>
      <c r="F34" s="146">
        <f>入力!F52</f>
        <v>0</v>
      </c>
      <c r="G34" s="146">
        <f>入力!G52</f>
        <v>0</v>
      </c>
      <c r="H34" s="146">
        <f>入力!H52</f>
        <v>0</v>
      </c>
      <c r="I34" s="146">
        <f>入力!I52</f>
        <v>0</v>
      </c>
      <c r="J34" s="146">
        <f>入力!J52</f>
        <v>0</v>
      </c>
      <c r="K34" s="146">
        <f>入力!K52</f>
        <v>0</v>
      </c>
      <c r="L34" s="146">
        <f>入力!L52</f>
        <v>0</v>
      </c>
      <c r="M34" s="146">
        <f>入力!M52</f>
        <v>0</v>
      </c>
      <c r="N34" s="146">
        <f>入力!N52</f>
        <v>0</v>
      </c>
      <c r="O34" s="146">
        <f>入力!O52</f>
        <v>0</v>
      </c>
      <c r="P34" s="146">
        <f>入力!P52</f>
        <v>0</v>
      </c>
      <c r="Q34" s="75" t="s">
        <v>60</v>
      </c>
      <c r="R34" s="101"/>
      <c r="S34" s="101"/>
      <c r="T34" s="44"/>
      <c r="U34" s="44"/>
      <c r="V34" s="44"/>
      <c r="W34" s="44"/>
      <c r="X34" s="44"/>
    </row>
    <row r="35" spans="1:25" ht="64.2" customHeight="1" x14ac:dyDescent="0.3">
      <c r="A35" s="164" t="s">
        <v>142</v>
      </c>
      <c r="B35" s="156"/>
      <c r="C35" s="156"/>
      <c r="D35" s="160"/>
      <c r="E35" s="178">
        <f>入力!E53</f>
        <v>0</v>
      </c>
      <c r="F35" s="179"/>
      <c r="G35" s="179"/>
      <c r="H35" s="179"/>
      <c r="I35" s="179"/>
      <c r="J35" s="179"/>
      <c r="K35" s="179"/>
      <c r="L35" s="179"/>
      <c r="M35" s="179"/>
      <c r="N35" s="179"/>
      <c r="O35" s="179"/>
      <c r="P35" s="180"/>
      <c r="Q35" s="75" t="s">
        <v>22</v>
      </c>
      <c r="R35" s="101"/>
      <c r="S35" s="101"/>
      <c r="T35" s="44"/>
      <c r="U35" s="44"/>
      <c r="V35" s="44"/>
      <c r="W35" s="44"/>
      <c r="X35" s="44"/>
    </row>
    <row r="36" spans="1:25" ht="37.950000000000003" customHeight="1" x14ac:dyDescent="0.3">
      <c r="A36" s="165" t="s">
        <v>115</v>
      </c>
      <c r="B36" s="181"/>
      <c r="C36" s="181"/>
      <c r="D36" s="182"/>
      <c r="E36" s="183">
        <f>E26-E35</f>
        <v>0</v>
      </c>
      <c r="F36" s="184"/>
      <c r="G36" s="184"/>
      <c r="H36" s="184"/>
      <c r="I36" s="184"/>
      <c r="J36" s="184"/>
      <c r="K36" s="184"/>
      <c r="L36" s="184"/>
      <c r="M36" s="184"/>
      <c r="N36" s="184"/>
      <c r="O36" s="184"/>
      <c r="P36" s="185"/>
      <c r="Q36" s="13" t="s">
        <v>22</v>
      </c>
      <c r="R36" s="101"/>
      <c r="S36" s="101"/>
      <c r="T36" s="44"/>
      <c r="U36" s="44"/>
      <c r="V36" s="44"/>
      <c r="W36" s="44"/>
      <c r="X36" s="44"/>
    </row>
    <row r="37" spans="1:25" ht="22.5" customHeight="1" x14ac:dyDescent="0.3">
      <c r="A37" s="186" t="s">
        <v>126</v>
      </c>
      <c r="B37" s="187"/>
      <c r="C37" s="187"/>
      <c r="D37" s="188"/>
      <c r="E37" s="116" t="s">
        <v>10</v>
      </c>
      <c r="F37" s="116" t="s">
        <v>11</v>
      </c>
      <c r="G37" s="116" t="s">
        <v>12</v>
      </c>
      <c r="H37" s="116" t="s">
        <v>13</v>
      </c>
      <c r="I37" s="116" t="s">
        <v>14</v>
      </c>
      <c r="J37" s="116" t="s">
        <v>15</v>
      </c>
      <c r="K37" s="116" t="s">
        <v>16</v>
      </c>
      <c r="L37" s="116" t="s">
        <v>17</v>
      </c>
      <c r="M37" s="116" t="s">
        <v>18</v>
      </c>
      <c r="N37" s="116" t="s">
        <v>19</v>
      </c>
      <c r="O37" s="116" t="s">
        <v>20</v>
      </c>
      <c r="P37" s="116" t="s">
        <v>21</v>
      </c>
      <c r="Q37" s="117"/>
      <c r="R37" s="101"/>
      <c r="S37" s="101"/>
      <c r="T37" s="44"/>
      <c r="U37" s="44"/>
      <c r="V37" s="44"/>
      <c r="W37" s="44"/>
      <c r="X37" s="44"/>
    </row>
    <row r="38" spans="1:25" ht="22.5" customHeight="1" x14ac:dyDescent="0.3">
      <c r="A38" s="187"/>
      <c r="B38" s="187"/>
      <c r="C38" s="187"/>
      <c r="D38" s="188"/>
      <c r="E38" s="136"/>
      <c r="F38" s="136"/>
      <c r="G38" s="136"/>
      <c r="H38" s="136"/>
      <c r="I38" s="136"/>
      <c r="J38" s="136"/>
      <c r="K38" s="136"/>
      <c r="L38" s="136"/>
      <c r="M38" s="136"/>
      <c r="N38" s="136"/>
      <c r="O38" s="136"/>
      <c r="P38" s="136"/>
      <c r="Q38" s="117" t="s">
        <v>130</v>
      </c>
      <c r="R38" s="101"/>
      <c r="S38" s="101"/>
      <c r="T38" s="44"/>
      <c r="U38" s="44"/>
      <c r="V38" s="44"/>
      <c r="W38" s="44"/>
      <c r="X38" s="44"/>
    </row>
    <row r="39" spans="1:25" ht="22.5" customHeight="1" x14ac:dyDescent="0.3">
      <c r="A39" s="186" t="s">
        <v>153</v>
      </c>
      <c r="B39" s="187"/>
      <c r="C39" s="187"/>
      <c r="D39" s="188"/>
      <c r="E39" s="116" t="s">
        <v>10</v>
      </c>
      <c r="F39" s="116" t="s">
        <v>11</v>
      </c>
      <c r="G39" s="116" t="s">
        <v>12</v>
      </c>
      <c r="H39" s="116" t="s">
        <v>13</v>
      </c>
      <c r="I39" s="116" t="s">
        <v>14</v>
      </c>
      <c r="J39" s="116" t="s">
        <v>15</v>
      </c>
      <c r="K39" s="116" t="s">
        <v>16</v>
      </c>
      <c r="L39" s="116" t="s">
        <v>17</v>
      </c>
      <c r="M39" s="116" t="s">
        <v>18</v>
      </c>
      <c r="N39" s="116" t="s">
        <v>19</v>
      </c>
      <c r="O39" s="116" t="s">
        <v>20</v>
      </c>
      <c r="P39" s="116" t="s">
        <v>21</v>
      </c>
      <c r="Q39" s="117"/>
      <c r="R39" s="101"/>
      <c r="S39" s="101"/>
      <c r="T39" s="44"/>
      <c r="U39" s="44"/>
      <c r="V39" s="44"/>
      <c r="W39" s="44"/>
      <c r="X39" s="44"/>
    </row>
    <row r="40" spans="1:25" ht="22.2" customHeight="1" x14ac:dyDescent="0.3">
      <c r="A40" s="187"/>
      <c r="B40" s="187"/>
      <c r="C40" s="187"/>
      <c r="D40" s="188"/>
      <c r="E40" s="118"/>
      <c r="F40" s="118"/>
      <c r="G40" s="118"/>
      <c r="H40" s="118"/>
      <c r="I40" s="118"/>
      <c r="J40" s="118"/>
      <c r="K40" s="118"/>
      <c r="L40" s="118"/>
      <c r="M40" s="118"/>
      <c r="N40" s="118"/>
      <c r="O40" s="118"/>
      <c r="P40" s="118"/>
      <c r="Q40" s="117" t="s">
        <v>131</v>
      </c>
      <c r="R40" s="101"/>
      <c r="S40" s="101"/>
      <c r="T40" s="44"/>
      <c r="U40" s="44"/>
      <c r="V40" s="44"/>
      <c r="W40" s="44"/>
      <c r="X40" s="44"/>
    </row>
    <row r="41" spans="1:25" ht="22.5" customHeight="1" x14ac:dyDescent="0.3">
      <c r="A41" s="186" t="s">
        <v>152</v>
      </c>
      <c r="B41" s="187"/>
      <c r="C41" s="187"/>
      <c r="D41" s="188"/>
      <c r="E41" s="116" t="s">
        <v>10</v>
      </c>
      <c r="F41" s="116" t="s">
        <v>11</v>
      </c>
      <c r="G41" s="116" t="s">
        <v>12</v>
      </c>
      <c r="H41" s="116" t="s">
        <v>13</v>
      </c>
      <c r="I41" s="116" t="s">
        <v>14</v>
      </c>
      <c r="J41" s="116" t="s">
        <v>15</v>
      </c>
      <c r="K41" s="116" t="s">
        <v>16</v>
      </c>
      <c r="L41" s="116" t="s">
        <v>17</v>
      </c>
      <c r="M41" s="116" t="s">
        <v>18</v>
      </c>
      <c r="N41" s="116" t="s">
        <v>19</v>
      </c>
      <c r="O41" s="116" t="s">
        <v>20</v>
      </c>
      <c r="P41" s="116" t="s">
        <v>21</v>
      </c>
      <c r="Q41" s="117"/>
      <c r="R41" s="101"/>
      <c r="S41" s="101"/>
      <c r="T41" s="44"/>
      <c r="U41" s="44"/>
      <c r="V41" s="44"/>
      <c r="W41" s="44"/>
      <c r="X41" s="44"/>
    </row>
    <row r="42" spans="1:25" ht="22.2" customHeight="1" x14ac:dyDescent="0.3">
      <c r="A42" s="187"/>
      <c r="B42" s="187"/>
      <c r="C42" s="187"/>
      <c r="D42" s="188"/>
      <c r="E42" s="137">
        <f>入力!E32</f>
        <v>0</v>
      </c>
      <c r="F42" s="137">
        <f>入力!F32</f>
        <v>0</v>
      </c>
      <c r="G42" s="137">
        <f>入力!G32</f>
        <v>0</v>
      </c>
      <c r="H42" s="137">
        <f>入力!H32</f>
        <v>0</v>
      </c>
      <c r="I42" s="137">
        <f>入力!I32</f>
        <v>0</v>
      </c>
      <c r="J42" s="137">
        <f>入力!J32</f>
        <v>0</v>
      </c>
      <c r="K42" s="137">
        <f>入力!K32</f>
        <v>0</v>
      </c>
      <c r="L42" s="137">
        <f>入力!L32</f>
        <v>0</v>
      </c>
      <c r="M42" s="137">
        <f>入力!M32</f>
        <v>0</v>
      </c>
      <c r="N42" s="137">
        <f>入力!N32</f>
        <v>0</v>
      </c>
      <c r="O42" s="137">
        <f>入力!O32</f>
        <v>0</v>
      </c>
      <c r="P42" s="137">
        <f>入力!P32</f>
        <v>0</v>
      </c>
      <c r="Q42" s="117" t="s">
        <v>133</v>
      </c>
      <c r="R42" s="101"/>
      <c r="S42" s="101"/>
      <c r="T42" s="44"/>
      <c r="U42" s="44"/>
      <c r="V42" s="44"/>
      <c r="W42" s="44"/>
      <c r="X42" s="44"/>
    </row>
    <row r="43" spans="1:25" ht="22.5" customHeight="1" x14ac:dyDescent="0.3">
      <c r="A43" s="186" t="s">
        <v>129</v>
      </c>
      <c r="B43" s="187"/>
      <c r="C43" s="187"/>
      <c r="D43" s="188"/>
      <c r="E43" s="116" t="s">
        <v>10</v>
      </c>
      <c r="F43" s="116" t="s">
        <v>11</v>
      </c>
      <c r="G43" s="116" t="s">
        <v>12</v>
      </c>
      <c r="H43" s="116" t="s">
        <v>13</v>
      </c>
      <c r="I43" s="116" t="s">
        <v>14</v>
      </c>
      <c r="J43" s="116" t="s">
        <v>15</v>
      </c>
      <c r="K43" s="116" t="s">
        <v>16</v>
      </c>
      <c r="L43" s="116" t="s">
        <v>17</v>
      </c>
      <c r="M43" s="116" t="s">
        <v>18</v>
      </c>
      <c r="N43" s="116" t="s">
        <v>19</v>
      </c>
      <c r="O43" s="116" t="s">
        <v>20</v>
      </c>
      <c r="P43" s="116" t="s">
        <v>21</v>
      </c>
      <c r="Q43" s="117"/>
      <c r="R43" s="101"/>
      <c r="S43" s="101"/>
      <c r="T43" s="44"/>
      <c r="U43" s="44"/>
      <c r="V43" s="44"/>
      <c r="W43" s="44"/>
      <c r="X43" s="44"/>
    </row>
    <row r="44" spans="1:25" ht="22.5" customHeight="1" x14ac:dyDescent="0.3">
      <c r="A44" s="187"/>
      <c r="B44" s="187"/>
      <c r="C44" s="187"/>
      <c r="D44" s="188"/>
      <c r="E44" s="119" t="e">
        <f>入力!E34</f>
        <v>#N/A</v>
      </c>
      <c r="F44" s="119" t="e">
        <f>入力!F34</f>
        <v>#N/A</v>
      </c>
      <c r="G44" s="119" t="e">
        <f>入力!G34</f>
        <v>#N/A</v>
      </c>
      <c r="H44" s="119" t="e">
        <f>入力!H34</f>
        <v>#N/A</v>
      </c>
      <c r="I44" s="119" t="e">
        <f>入力!I34</f>
        <v>#N/A</v>
      </c>
      <c r="J44" s="119" t="e">
        <f>入力!J34</f>
        <v>#N/A</v>
      </c>
      <c r="K44" s="119" t="e">
        <f>入力!K34</f>
        <v>#N/A</v>
      </c>
      <c r="L44" s="119" t="e">
        <f>入力!L34</f>
        <v>#N/A</v>
      </c>
      <c r="M44" s="119" t="e">
        <f>入力!M34</f>
        <v>#N/A</v>
      </c>
      <c r="N44" s="119" t="e">
        <f>入力!N34</f>
        <v>#N/A</v>
      </c>
      <c r="O44" s="119" t="e">
        <f>入力!O34</f>
        <v>#N/A</v>
      </c>
      <c r="P44" s="119" t="e">
        <f>入力!P34</f>
        <v>#N/A</v>
      </c>
      <c r="Q44" s="117" t="s">
        <v>132</v>
      </c>
      <c r="R44" s="101"/>
      <c r="S44" s="101"/>
      <c r="T44" s="44"/>
      <c r="U44" s="44"/>
      <c r="V44" s="44"/>
      <c r="W44" s="44"/>
      <c r="X44" s="44"/>
    </row>
    <row r="45" spans="1:25" ht="22.95" customHeight="1" x14ac:dyDescent="0.3">
      <c r="A45" s="164" t="s">
        <v>116</v>
      </c>
      <c r="B45" s="156"/>
      <c r="C45" s="156"/>
      <c r="D45" s="156"/>
      <c r="E45" s="73" t="s">
        <v>10</v>
      </c>
      <c r="F45" s="73" t="s">
        <v>11</v>
      </c>
      <c r="G45" s="73" t="s">
        <v>12</v>
      </c>
      <c r="H45" s="73" t="s">
        <v>13</v>
      </c>
      <c r="I45" s="73" t="s">
        <v>14</v>
      </c>
      <c r="J45" s="73" t="s">
        <v>15</v>
      </c>
      <c r="K45" s="73" t="s">
        <v>16</v>
      </c>
      <c r="L45" s="73" t="s">
        <v>17</v>
      </c>
      <c r="M45" s="73" t="s">
        <v>18</v>
      </c>
      <c r="N45" s="73" t="s">
        <v>19</v>
      </c>
      <c r="O45" s="73" t="s">
        <v>20</v>
      </c>
      <c r="P45" s="73" t="s">
        <v>21</v>
      </c>
      <c r="Q45" s="3"/>
      <c r="R45" s="101"/>
      <c r="S45" s="101"/>
      <c r="T45" s="44"/>
      <c r="U45" s="44"/>
      <c r="V45" s="44"/>
      <c r="W45" s="44"/>
      <c r="X45" s="44"/>
      <c r="Y45" s="44"/>
    </row>
    <row r="46" spans="1:25" ht="41.4" customHeight="1" x14ac:dyDescent="0.3">
      <c r="A46" s="156"/>
      <c r="B46" s="156"/>
      <c r="C46" s="156"/>
      <c r="D46" s="156"/>
      <c r="E46" s="138"/>
      <c r="F46" s="138"/>
      <c r="G46" s="138"/>
      <c r="H46" s="138"/>
      <c r="I46" s="138"/>
      <c r="J46" s="138"/>
      <c r="K46" s="138"/>
      <c r="L46" s="138"/>
      <c r="M46" s="138"/>
      <c r="N46" s="138"/>
      <c r="O46" s="138"/>
      <c r="P46" s="138"/>
      <c r="Q46" s="13" t="s">
        <v>22</v>
      </c>
      <c r="R46" s="101"/>
      <c r="S46" s="103"/>
      <c r="T46" s="89"/>
      <c r="U46" s="89"/>
      <c r="V46" s="89"/>
      <c r="W46" s="89"/>
      <c r="X46" s="89"/>
      <c r="Y46" s="89"/>
    </row>
    <row r="47" spans="1:25" ht="22.95" customHeight="1" x14ac:dyDescent="0.3">
      <c r="A47" s="164" t="s">
        <v>150</v>
      </c>
      <c r="B47" s="156"/>
      <c r="C47" s="156"/>
      <c r="D47" s="156"/>
      <c r="E47" s="73" t="s">
        <v>10</v>
      </c>
      <c r="F47" s="73" t="s">
        <v>11</v>
      </c>
      <c r="G47" s="73" t="s">
        <v>12</v>
      </c>
      <c r="H47" s="73" t="s">
        <v>13</v>
      </c>
      <c r="I47" s="73" t="s">
        <v>14</v>
      </c>
      <c r="J47" s="73" t="s">
        <v>15</v>
      </c>
      <c r="K47" s="73" t="s">
        <v>16</v>
      </c>
      <c r="L47" s="73" t="s">
        <v>17</v>
      </c>
      <c r="M47" s="73" t="s">
        <v>18</v>
      </c>
      <c r="N47" s="73" t="s">
        <v>19</v>
      </c>
      <c r="O47" s="73" t="s">
        <v>20</v>
      </c>
      <c r="P47" s="73" t="s">
        <v>21</v>
      </c>
      <c r="Q47" s="3"/>
      <c r="R47" s="101"/>
      <c r="S47" s="101"/>
      <c r="T47" s="44"/>
      <c r="U47" s="44"/>
      <c r="V47" s="44"/>
      <c r="W47" s="44"/>
      <c r="X47" s="44"/>
      <c r="Y47" s="44"/>
    </row>
    <row r="48" spans="1:25" ht="41.4" customHeight="1" x14ac:dyDescent="0.3">
      <c r="A48" s="156"/>
      <c r="B48" s="156"/>
      <c r="C48" s="156"/>
      <c r="D48" s="156"/>
      <c r="E48" s="118"/>
      <c r="F48" s="118"/>
      <c r="G48" s="118"/>
      <c r="H48" s="118"/>
      <c r="I48" s="118"/>
      <c r="J48" s="118"/>
      <c r="K48" s="118"/>
      <c r="L48" s="118"/>
      <c r="M48" s="118"/>
      <c r="N48" s="118"/>
      <c r="O48" s="118"/>
      <c r="P48" s="118"/>
      <c r="Q48" s="13" t="s">
        <v>58</v>
      </c>
      <c r="R48" s="44"/>
      <c r="S48" s="44"/>
      <c r="T48" s="44"/>
      <c r="U48" s="44"/>
      <c r="V48" s="44"/>
      <c r="W48" s="44"/>
      <c r="X48" s="44"/>
      <c r="Y48" s="44"/>
    </row>
    <row r="49" spans="1:24" ht="22.95" customHeight="1" x14ac:dyDescent="0.3">
      <c r="A49" s="164" t="s">
        <v>151</v>
      </c>
      <c r="B49" s="156"/>
      <c r="C49" s="156"/>
      <c r="D49" s="156"/>
      <c r="E49" s="73" t="s">
        <v>10</v>
      </c>
      <c r="F49" s="73" t="s">
        <v>11</v>
      </c>
      <c r="G49" s="73" t="s">
        <v>12</v>
      </c>
      <c r="H49" s="73" t="s">
        <v>13</v>
      </c>
      <c r="I49" s="73" t="s">
        <v>14</v>
      </c>
      <c r="J49" s="73" t="s">
        <v>15</v>
      </c>
      <c r="K49" s="73" t="s">
        <v>16</v>
      </c>
      <c r="L49" s="73" t="s">
        <v>17</v>
      </c>
      <c r="M49" s="73" t="s">
        <v>18</v>
      </c>
      <c r="N49" s="73" t="s">
        <v>19</v>
      </c>
      <c r="O49" s="73" t="s">
        <v>20</v>
      </c>
      <c r="P49" s="73" t="s">
        <v>21</v>
      </c>
      <c r="Q49" s="3"/>
      <c r="R49" s="44"/>
      <c r="S49" s="44"/>
      <c r="T49" s="44"/>
      <c r="U49" s="44"/>
      <c r="V49" s="44"/>
      <c r="W49" s="44"/>
      <c r="X49" s="44"/>
    </row>
    <row r="50" spans="1:24" ht="41.4" customHeight="1" x14ac:dyDescent="0.3">
      <c r="A50" s="156"/>
      <c r="B50" s="156"/>
      <c r="C50" s="156"/>
      <c r="D50" s="156"/>
      <c r="E50" s="139">
        <f>入力!E41</f>
        <v>0</v>
      </c>
      <c r="F50" s="139">
        <f>入力!F41</f>
        <v>0</v>
      </c>
      <c r="G50" s="139">
        <f>入力!G41</f>
        <v>0</v>
      </c>
      <c r="H50" s="139">
        <f>入力!H41</f>
        <v>0</v>
      </c>
      <c r="I50" s="139">
        <f>入力!I41</f>
        <v>0</v>
      </c>
      <c r="J50" s="139">
        <f>入力!J41</f>
        <v>0</v>
      </c>
      <c r="K50" s="139">
        <f>入力!K41</f>
        <v>0</v>
      </c>
      <c r="L50" s="139">
        <f>入力!L41</f>
        <v>0</v>
      </c>
      <c r="M50" s="139">
        <f>入力!M41</f>
        <v>0</v>
      </c>
      <c r="N50" s="139">
        <f>入力!N41</f>
        <v>0</v>
      </c>
      <c r="O50" s="139">
        <f>入力!O41</f>
        <v>0</v>
      </c>
      <c r="P50" s="139">
        <f>入力!P41</f>
        <v>0</v>
      </c>
      <c r="Q50" s="13" t="s">
        <v>57</v>
      </c>
      <c r="R50" s="44"/>
      <c r="S50" s="44"/>
      <c r="T50" s="44"/>
      <c r="U50" s="44"/>
      <c r="V50" s="44"/>
      <c r="W50" s="44"/>
      <c r="X50" s="44"/>
    </row>
    <row r="51" spans="1:24" ht="22.95" customHeight="1" x14ac:dyDescent="0.3">
      <c r="A51" s="164" t="s">
        <v>117</v>
      </c>
      <c r="B51" s="156"/>
      <c r="C51" s="156"/>
      <c r="D51" s="156"/>
      <c r="E51" s="73" t="s">
        <v>10</v>
      </c>
      <c r="F51" s="73" t="s">
        <v>11</v>
      </c>
      <c r="G51" s="73" t="s">
        <v>12</v>
      </c>
      <c r="H51" s="73" t="s">
        <v>13</v>
      </c>
      <c r="I51" s="73" t="s">
        <v>14</v>
      </c>
      <c r="J51" s="73" t="s">
        <v>15</v>
      </c>
      <c r="K51" s="73" t="s">
        <v>16</v>
      </c>
      <c r="L51" s="73" t="s">
        <v>17</v>
      </c>
      <c r="M51" s="73" t="s">
        <v>18</v>
      </c>
      <c r="N51" s="73" t="s">
        <v>19</v>
      </c>
      <c r="O51" s="73" t="s">
        <v>20</v>
      </c>
      <c r="P51" s="73" t="s">
        <v>21</v>
      </c>
      <c r="Q51" s="3"/>
      <c r="R51" s="44"/>
      <c r="S51" s="44"/>
      <c r="T51" s="44"/>
      <c r="U51" s="44"/>
      <c r="V51" s="44"/>
      <c r="W51" s="44"/>
      <c r="X51" s="44"/>
    </row>
    <row r="52" spans="1:24" ht="22.95" customHeight="1" x14ac:dyDescent="0.3">
      <c r="A52" s="156"/>
      <c r="B52" s="156"/>
      <c r="C52" s="156"/>
      <c r="D52" s="156"/>
      <c r="E52" s="150" t="e">
        <f>入力!E43</f>
        <v>#N/A</v>
      </c>
      <c r="F52" s="150" t="e">
        <f>入力!F43</f>
        <v>#N/A</v>
      </c>
      <c r="G52" s="150" t="e">
        <f>入力!G43</f>
        <v>#N/A</v>
      </c>
      <c r="H52" s="150" t="e">
        <f>入力!H43</f>
        <v>#N/A</v>
      </c>
      <c r="I52" s="150" t="e">
        <f>入力!I43</f>
        <v>#N/A</v>
      </c>
      <c r="J52" s="150" t="e">
        <f>入力!J43</f>
        <v>#N/A</v>
      </c>
      <c r="K52" s="150" t="e">
        <f>入力!K43</f>
        <v>#N/A</v>
      </c>
      <c r="L52" s="150" t="e">
        <f>入力!L43</f>
        <v>#N/A</v>
      </c>
      <c r="M52" s="150" t="e">
        <f>入力!M43</f>
        <v>#N/A</v>
      </c>
      <c r="N52" s="150" t="e">
        <f>入力!N43</f>
        <v>#N/A</v>
      </c>
      <c r="O52" s="150" t="e">
        <f>入力!O43</f>
        <v>#N/A</v>
      </c>
      <c r="P52" s="150" t="e">
        <f>入力!P43</f>
        <v>#N/A</v>
      </c>
      <c r="Q52" s="13" t="s">
        <v>59</v>
      </c>
      <c r="R52" s="44"/>
      <c r="S52" s="44"/>
      <c r="T52" s="44"/>
      <c r="U52" s="44"/>
      <c r="V52" s="44"/>
      <c r="W52" s="44"/>
      <c r="X52" s="44"/>
    </row>
    <row r="53" spans="1:24" ht="40.200000000000003" customHeight="1" x14ac:dyDescent="0.3">
      <c r="A53" s="164" t="s">
        <v>118</v>
      </c>
      <c r="B53" s="156"/>
      <c r="C53" s="156"/>
      <c r="D53" s="156"/>
      <c r="E53" s="189">
        <f>IF(E36&lt;=0,0,IF(E36&lt;入力!E44,E36,入力!E44))</f>
        <v>0</v>
      </c>
      <c r="F53" s="189"/>
      <c r="G53" s="189"/>
      <c r="H53" s="189"/>
      <c r="I53" s="189"/>
      <c r="J53" s="189"/>
      <c r="K53" s="189"/>
      <c r="L53" s="189"/>
      <c r="M53" s="189"/>
      <c r="N53" s="189"/>
      <c r="O53" s="189"/>
      <c r="P53" s="189"/>
      <c r="Q53" s="13" t="s">
        <v>22</v>
      </c>
      <c r="R53" s="44"/>
      <c r="S53" s="44"/>
      <c r="T53" s="44"/>
      <c r="U53" s="44"/>
      <c r="V53" s="44"/>
      <c r="W53" s="44"/>
      <c r="X53" s="44"/>
    </row>
    <row r="54" spans="1:24" x14ac:dyDescent="0.3">
      <c r="A54" s="44" t="s">
        <v>24</v>
      </c>
      <c r="B54" s="44"/>
      <c r="C54" s="44"/>
      <c r="D54" s="44"/>
      <c r="E54" s="44"/>
      <c r="F54" s="44"/>
      <c r="G54" s="44"/>
      <c r="H54" s="44"/>
      <c r="I54" s="44"/>
      <c r="J54" s="44"/>
      <c r="K54" s="44"/>
      <c r="L54" s="44"/>
      <c r="M54" s="44"/>
      <c r="N54" s="44"/>
      <c r="O54" s="44"/>
      <c r="P54" s="44"/>
      <c r="Q54" s="44"/>
      <c r="R54" s="44"/>
      <c r="S54" s="44"/>
      <c r="T54" s="44"/>
      <c r="U54" s="44"/>
      <c r="V54" s="44"/>
      <c r="W54" s="44"/>
      <c r="X54" s="44"/>
    </row>
    <row r="55" spans="1:24" x14ac:dyDescent="0.3">
      <c r="A55" s="44" t="s">
        <v>165</v>
      </c>
      <c r="B55" s="44"/>
      <c r="C55" s="44"/>
      <c r="D55" s="44"/>
      <c r="E55" s="44"/>
      <c r="F55" s="44"/>
      <c r="G55" s="44"/>
      <c r="H55" s="44"/>
      <c r="I55" s="44"/>
      <c r="J55" s="44"/>
      <c r="K55" s="44"/>
      <c r="L55" s="44"/>
      <c r="M55" s="44"/>
      <c r="N55" s="44"/>
      <c r="O55" s="44"/>
      <c r="P55" s="44"/>
      <c r="Q55" s="44"/>
      <c r="R55" s="44"/>
      <c r="S55" s="44"/>
      <c r="T55" s="44"/>
      <c r="U55" s="44"/>
      <c r="V55" s="44"/>
      <c r="W55" s="44"/>
      <c r="X55" s="44"/>
    </row>
    <row r="56" spans="1:24" x14ac:dyDescent="0.3">
      <c r="A56" s="44"/>
      <c r="B56" s="104" t="s">
        <v>125</v>
      </c>
      <c r="C56" s="44"/>
      <c r="D56" s="44"/>
      <c r="E56" s="44"/>
      <c r="F56" s="44"/>
      <c r="G56" s="44"/>
      <c r="H56" s="44"/>
      <c r="I56" s="44"/>
      <c r="J56" s="44"/>
      <c r="K56" s="44"/>
      <c r="L56" s="44"/>
      <c r="M56" s="44"/>
      <c r="N56" s="44"/>
      <c r="O56" s="44"/>
      <c r="P56" s="44"/>
      <c r="Q56" s="44"/>
      <c r="R56" s="44"/>
      <c r="S56" s="44"/>
      <c r="T56" s="44"/>
      <c r="U56" s="44"/>
      <c r="V56" s="44"/>
      <c r="W56" s="44"/>
      <c r="X56" s="44"/>
    </row>
    <row r="57" spans="1:24" x14ac:dyDescent="0.3">
      <c r="A57" s="44"/>
      <c r="B57" s="104" t="s">
        <v>70</v>
      </c>
      <c r="C57" s="44"/>
      <c r="D57" s="44"/>
      <c r="E57" s="44"/>
      <c r="F57" s="44"/>
      <c r="G57" s="44"/>
      <c r="H57" s="44"/>
      <c r="I57" s="44"/>
      <c r="J57" s="44"/>
      <c r="K57" s="44"/>
      <c r="L57" s="44"/>
      <c r="M57" s="44"/>
      <c r="N57" s="44"/>
      <c r="O57" s="44"/>
      <c r="P57" s="44"/>
      <c r="Q57" s="44"/>
      <c r="R57" s="44"/>
      <c r="S57" s="44"/>
      <c r="T57" s="44"/>
      <c r="U57" s="44"/>
      <c r="V57" s="44"/>
      <c r="W57" s="44"/>
      <c r="X57" s="44"/>
    </row>
    <row r="58" spans="1:24" x14ac:dyDescent="0.3">
      <c r="A58" s="44"/>
      <c r="B58" s="104" t="s">
        <v>78</v>
      </c>
      <c r="C58" s="44"/>
      <c r="D58" s="44"/>
      <c r="E58" s="44"/>
      <c r="F58" s="44"/>
      <c r="G58" s="44"/>
      <c r="H58" s="44"/>
      <c r="I58" s="44"/>
      <c r="J58" s="44"/>
      <c r="K58" s="44"/>
      <c r="L58" s="44"/>
      <c r="M58" s="44"/>
      <c r="N58" s="44"/>
      <c r="O58" s="44"/>
      <c r="P58" s="44"/>
      <c r="Q58" s="44"/>
      <c r="R58" s="44"/>
      <c r="S58" s="44"/>
      <c r="T58" s="44"/>
      <c r="U58" s="44"/>
      <c r="V58" s="44"/>
      <c r="W58" s="44"/>
      <c r="X58" s="44"/>
    </row>
    <row r="59" spans="1:24" x14ac:dyDescent="0.3">
      <c r="A59" s="44"/>
      <c r="B59" s="44" t="s">
        <v>62</v>
      </c>
      <c r="C59" s="44"/>
      <c r="D59" s="44"/>
      <c r="E59" s="44"/>
      <c r="F59" s="44"/>
      <c r="G59" s="44"/>
      <c r="H59" s="44"/>
      <c r="I59" s="44"/>
      <c r="J59" s="44"/>
      <c r="K59" s="44"/>
      <c r="L59" s="44"/>
      <c r="M59" s="44"/>
      <c r="N59" s="44"/>
      <c r="O59" s="44"/>
      <c r="P59" s="44"/>
      <c r="Q59" s="44"/>
      <c r="R59" s="44"/>
      <c r="S59" s="44"/>
      <c r="T59" s="44"/>
      <c r="U59" s="44"/>
      <c r="V59" s="44"/>
      <c r="W59" s="44"/>
      <c r="X59" s="44"/>
    </row>
    <row r="60" spans="1:24" x14ac:dyDescent="0.3">
      <c r="A60" s="44"/>
      <c r="B60" s="44" t="s">
        <v>63</v>
      </c>
      <c r="C60" s="44"/>
      <c r="D60" s="44"/>
      <c r="E60" s="44"/>
      <c r="F60" s="44"/>
      <c r="G60" s="44"/>
      <c r="H60" s="44"/>
      <c r="I60" s="44"/>
      <c r="J60" s="44"/>
      <c r="K60" s="44"/>
      <c r="L60" s="44"/>
      <c r="M60" s="44"/>
      <c r="N60" s="44"/>
      <c r="O60" s="44"/>
      <c r="P60" s="44"/>
      <c r="Q60" s="44"/>
      <c r="R60" s="44"/>
      <c r="S60" s="44"/>
      <c r="T60" s="44"/>
      <c r="U60" s="44"/>
      <c r="V60" s="44"/>
      <c r="W60" s="44"/>
      <c r="X60" s="44"/>
    </row>
    <row r="61" spans="1:24" x14ac:dyDescent="0.3">
      <c r="A61" s="44"/>
      <c r="B61" s="104" t="s">
        <v>155</v>
      </c>
      <c r="C61" s="44"/>
      <c r="D61" s="44"/>
      <c r="E61" s="44"/>
      <c r="F61" s="44"/>
      <c r="G61" s="44"/>
      <c r="H61" s="44"/>
      <c r="I61" s="44"/>
      <c r="J61" s="44"/>
      <c r="K61" s="44"/>
      <c r="L61" s="44"/>
      <c r="M61" s="44"/>
      <c r="N61" s="44"/>
      <c r="O61" s="44"/>
      <c r="P61" s="44"/>
      <c r="Q61" s="44"/>
      <c r="R61" s="44"/>
      <c r="S61" s="44"/>
      <c r="T61" s="44"/>
      <c r="U61" s="44"/>
      <c r="V61" s="44"/>
      <c r="W61" s="44"/>
      <c r="X61" s="44"/>
    </row>
    <row r="62" spans="1:24" x14ac:dyDescent="0.3">
      <c r="A62" s="44"/>
      <c r="B62" s="104" t="s">
        <v>154</v>
      </c>
      <c r="C62" s="44"/>
      <c r="D62" s="44"/>
      <c r="E62" s="44"/>
      <c r="F62" s="44"/>
      <c r="G62" s="44"/>
      <c r="H62" s="44"/>
      <c r="I62" s="44"/>
      <c r="J62" s="44"/>
      <c r="K62" s="44"/>
      <c r="L62" s="44"/>
      <c r="M62" s="44"/>
      <c r="N62" s="44"/>
      <c r="O62" s="44"/>
      <c r="P62" s="44"/>
      <c r="Q62" s="44"/>
      <c r="R62" s="44"/>
      <c r="S62" s="44"/>
      <c r="T62" s="44"/>
      <c r="U62" s="44"/>
      <c r="V62" s="44"/>
      <c r="W62" s="44"/>
      <c r="X62" s="44"/>
    </row>
    <row r="63" spans="1:24" x14ac:dyDescent="0.3">
      <c r="A63" s="44"/>
      <c r="B63" s="44" t="s">
        <v>156</v>
      </c>
      <c r="C63" s="44"/>
      <c r="D63" s="44"/>
      <c r="E63" s="44"/>
      <c r="F63" s="44"/>
      <c r="G63" s="44"/>
      <c r="H63" s="44"/>
      <c r="I63" s="44"/>
      <c r="J63" s="44"/>
      <c r="K63" s="44"/>
      <c r="L63" s="44"/>
      <c r="M63" s="44"/>
      <c r="N63" s="44"/>
      <c r="O63" s="44"/>
      <c r="P63" s="44"/>
      <c r="Q63" s="44"/>
      <c r="R63" s="44"/>
      <c r="S63" s="44"/>
      <c r="T63" s="44"/>
      <c r="U63" s="44"/>
      <c r="V63" s="44"/>
      <c r="W63" s="44"/>
      <c r="X63" s="44"/>
    </row>
    <row r="64" spans="1:24" x14ac:dyDescent="0.3">
      <c r="A64" s="44"/>
      <c r="B64" s="44" t="s">
        <v>65</v>
      </c>
      <c r="C64" s="44"/>
      <c r="D64" s="44"/>
      <c r="E64" s="44"/>
      <c r="F64" s="44"/>
      <c r="G64" s="44"/>
      <c r="H64" s="44"/>
      <c r="I64" s="44"/>
      <c r="J64" s="44"/>
      <c r="K64" s="44"/>
      <c r="L64" s="44"/>
      <c r="M64" s="44"/>
      <c r="N64" s="44"/>
      <c r="O64" s="44"/>
      <c r="P64" s="44"/>
      <c r="Q64" s="44"/>
      <c r="R64" s="44"/>
      <c r="S64" s="44"/>
      <c r="T64" s="44"/>
      <c r="U64" s="44"/>
      <c r="V64" s="44"/>
      <c r="W64" s="44"/>
      <c r="X64" s="44"/>
    </row>
    <row r="65" spans="1:24" x14ac:dyDescent="0.3">
      <c r="A65" s="44"/>
      <c r="B65" s="44" t="s">
        <v>161</v>
      </c>
      <c r="C65" s="44"/>
      <c r="D65" s="44"/>
      <c r="E65" s="44"/>
      <c r="F65" s="44"/>
      <c r="G65" s="44"/>
      <c r="H65" s="44"/>
      <c r="I65" s="44"/>
      <c r="J65" s="44"/>
      <c r="K65" s="44"/>
      <c r="L65" s="44"/>
      <c r="M65" s="44"/>
      <c r="N65" s="44"/>
      <c r="O65" s="44"/>
      <c r="P65" s="44"/>
      <c r="Q65" s="44"/>
      <c r="R65" s="44"/>
      <c r="S65" s="44"/>
      <c r="T65" s="44"/>
      <c r="U65" s="44"/>
      <c r="V65" s="44"/>
      <c r="W65" s="44"/>
      <c r="X65" s="44"/>
    </row>
    <row r="66" spans="1:24" x14ac:dyDescent="0.3">
      <c r="A66" s="44" t="s">
        <v>166</v>
      </c>
      <c r="B66" s="44"/>
      <c r="C66" s="44"/>
      <c r="D66" s="44"/>
      <c r="E66" s="44"/>
      <c r="F66" s="44"/>
      <c r="G66" s="44"/>
      <c r="H66" s="44"/>
      <c r="I66" s="44"/>
      <c r="J66" s="44"/>
      <c r="K66" s="44"/>
      <c r="L66" s="44"/>
      <c r="M66" s="44"/>
      <c r="N66" s="44"/>
      <c r="O66" s="44"/>
      <c r="P66" s="44"/>
      <c r="Q66" s="44"/>
      <c r="R66" s="44"/>
      <c r="S66" s="44"/>
      <c r="T66" s="44"/>
      <c r="U66" s="44"/>
      <c r="V66" s="44"/>
      <c r="W66" s="44"/>
      <c r="X66" s="44"/>
    </row>
    <row r="67" spans="1:24" x14ac:dyDescent="0.3">
      <c r="A67" s="44"/>
      <c r="B67" s="44" t="s">
        <v>163</v>
      </c>
      <c r="C67" s="44"/>
      <c r="D67" s="44"/>
      <c r="E67" s="44"/>
      <c r="F67" s="44"/>
      <c r="G67" s="44"/>
      <c r="H67" s="44"/>
      <c r="I67" s="44"/>
      <c r="J67" s="44"/>
      <c r="K67" s="44"/>
      <c r="L67" s="44"/>
      <c r="M67" s="44"/>
      <c r="N67" s="44"/>
      <c r="O67" s="44"/>
      <c r="P67" s="44"/>
      <c r="Q67" s="44"/>
      <c r="R67" s="44"/>
      <c r="S67" s="44"/>
      <c r="T67" s="44"/>
      <c r="U67" s="44"/>
      <c r="V67" s="44"/>
      <c r="W67" s="44"/>
      <c r="X67" s="44"/>
    </row>
    <row r="68" spans="1:24" x14ac:dyDescent="0.3">
      <c r="A68" s="44"/>
      <c r="B68" s="44" t="s">
        <v>157</v>
      </c>
      <c r="C68" s="44"/>
      <c r="D68" s="44"/>
      <c r="E68" s="44"/>
      <c r="F68" s="44"/>
      <c r="G68" s="44"/>
      <c r="H68" s="44"/>
      <c r="I68" s="44"/>
      <c r="J68" s="44"/>
      <c r="K68" s="44"/>
      <c r="L68" s="44"/>
      <c r="M68" s="44"/>
      <c r="N68" s="44"/>
      <c r="O68" s="44"/>
      <c r="P68" s="44"/>
      <c r="Q68" s="44"/>
      <c r="R68" s="44"/>
      <c r="S68" s="44"/>
      <c r="T68" s="44"/>
      <c r="U68" s="44"/>
      <c r="V68" s="44"/>
      <c r="W68" s="44"/>
      <c r="X68" s="44"/>
    </row>
    <row r="69" spans="1:24" x14ac:dyDescent="0.3">
      <c r="A69" s="44"/>
      <c r="B69" s="44" t="s">
        <v>158</v>
      </c>
      <c r="C69" s="44"/>
      <c r="D69" s="44"/>
      <c r="E69" s="44"/>
      <c r="F69" s="44"/>
      <c r="G69" s="44"/>
      <c r="H69" s="44"/>
      <c r="I69" s="44"/>
      <c r="J69" s="44"/>
      <c r="K69" s="44"/>
      <c r="L69" s="44"/>
      <c r="M69" s="44"/>
      <c r="N69" s="44"/>
      <c r="O69" s="44"/>
      <c r="P69" s="44"/>
      <c r="Q69" s="44"/>
      <c r="R69" s="44"/>
      <c r="S69" s="44"/>
      <c r="T69" s="44"/>
      <c r="U69" s="44"/>
      <c r="V69" s="44"/>
      <c r="W69" s="44"/>
      <c r="X69" s="44"/>
    </row>
    <row r="70" spans="1:24" x14ac:dyDescent="0.3">
      <c r="A70" s="44"/>
      <c r="B70" s="44" t="s">
        <v>159</v>
      </c>
      <c r="C70" s="44"/>
      <c r="D70" s="44"/>
      <c r="E70" s="44"/>
      <c r="F70" s="44"/>
      <c r="G70" s="44"/>
      <c r="H70" s="44"/>
      <c r="I70" s="44"/>
      <c r="J70" s="44"/>
      <c r="K70" s="44"/>
      <c r="L70" s="44"/>
      <c r="M70" s="44"/>
      <c r="N70" s="44"/>
      <c r="O70" s="44"/>
      <c r="P70" s="44"/>
      <c r="Q70" s="44"/>
      <c r="R70" s="44"/>
      <c r="S70" s="44"/>
      <c r="T70" s="44"/>
      <c r="U70" s="44"/>
      <c r="V70" s="44"/>
      <c r="W70" s="44"/>
      <c r="X70" s="44"/>
    </row>
    <row r="71" spans="1:24" x14ac:dyDescent="0.3">
      <c r="A71" s="44"/>
      <c r="B71" s="44" t="s">
        <v>164</v>
      </c>
      <c r="C71" s="44"/>
      <c r="D71" s="44"/>
      <c r="E71" s="44"/>
      <c r="F71" s="44"/>
      <c r="G71" s="44"/>
      <c r="H71" s="44"/>
      <c r="I71" s="44"/>
      <c r="J71" s="44"/>
      <c r="K71" s="44"/>
      <c r="L71" s="44"/>
      <c r="M71" s="44"/>
      <c r="N71" s="44"/>
      <c r="O71" s="44"/>
      <c r="P71" s="44"/>
      <c r="Q71" s="44"/>
      <c r="R71" s="44"/>
      <c r="S71" s="44"/>
      <c r="T71" s="44"/>
      <c r="U71" s="44"/>
      <c r="V71" s="44"/>
      <c r="W71" s="44"/>
      <c r="X71" s="44"/>
    </row>
    <row r="72" spans="1:24" x14ac:dyDescent="0.3">
      <c r="A72" s="44"/>
      <c r="B72" s="44" t="s">
        <v>160</v>
      </c>
      <c r="C72" s="44"/>
      <c r="D72" s="44"/>
      <c r="E72" s="44"/>
      <c r="F72" s="44"/>
      <c r="G72" s="44"/>
      <c r="H72" s="44"/>
      <c r="I72" s="44"/>
      <c r="J72" s="44"/>
      <c r="K72" s="44"/>
      <c r="L72" s="44"/>
      <c r="M72" s="44"/>
      <c r="N72" s="44"/>
      <c r="O72" s="44"/>
      <c r="P72" s="44"/>
      <c r="Q72" s="44"/>
      <c r="R72" s="44"/>
      <c r="S72" s="44"/>
      <c r="T72" s="44"/>
      <c r="U72" s="44"/>
      <c r="V72" s="44"/>
      <c r="W72" s="44"/>
      <c r="X72" s="44"/>
    </row>
    <row r="73" spans="1:24" x14ac:dyDescent="0.3">
      <c r="A73" s="44"/>
      <c r="B73" s="44" t="s">
        <v>68</v>
      </c>
      <c r="C73" s="44"/>
    </row>
    <row r="74" spans="1:24" x14ac:dyDescent="0.3">
      <c r="A74" s="44"/>
      <c r="B74" s="44" t="s">
        <v>162</v>
      </c>
      <c r="C74" s="44"/>
    </row>
  </sheetData>
  <sheetProtection algorithmName="SHA-512" hashValue="DeWjF/5fLXRfNSXAcc602XWsR6R+Pu6iRUyl9rEbpnTX3fW94FYfTPZ2nG3+P9279SaZP8uwsDi1cEXLk5pvHw==" saltValue="nT5y8p7BgAKHZae8DtfAAQ==" spinCount="100000" sheet="1" objects="1" scenarios="1"/>
  <dataConsolidate/>
  <mergeCells count="40">
    <mergeCell ref="A2:B2"/>
    <mergeCell ref="A4:Q4"/>
    <mergeCell ref="A6:Q6"/>
    <mergeCell ref="M11:Q11"/>
    <mergeCell ref="A12:D12"/>
    <mergeCell ref="E12:P12"/>
    <mergeCell ref="A18:D19"/>
    <mergeCell ref="A20:D21"/>
    <mergeCell ref="A16:D16"/>
    <mergeCell ref="E16:P16"/>
    <mergeCell ref="A17:D17"/>
    <mergeCell ref="E17:P17"/>
    <mergeCell ref="A13:D13"/>
    <mergeCell ref="E13:P13"/>
    <mergeCell ref="A14:D14"/>
    <mergeCell ref="E14:P14"/>
    <mergeCell ref="A15:D15"/>
    <mergeCell ref="E15:P15"/>
    <mergeCell ref="A45:D46"/>
    <mergeCell ref="A47:D48"/>
    <mergeCell ref="A49:D50"/>
    <mergeCell ref="A51:D52"/>
    <mergeCell ref="A41:D42"/>
    <mergeCell ref="A43:D44"/>
    <mergeCell ref="A22:D23"/>
    <mergeCell ref="A24:D25"/>
    <mergeCell ref="A26:D26"/>
    <mergeCell ref="E26:P26"/>
    <mergeCell ref="A53:D53"/>
    <mergeCell ref="E53:P53"/>
    <mergeCell ref="A36:D36"/>
    <mergeCell ref="E36:P36"/>
    <mergeCell ref="A31:D32"/>
    <mergeCell ref="A33:D34"/>
    <mergeCell ref="A35:D35"/>
    <mergeCell ref="E35:P35"/>
    <mergeCell ref="A27:D28"/>
    <mergeCell ref="A29:D30"/>
    <mergeCell ref="A37:D38"/>
    <mergeCell ref="A39:D40"/>
  </mergeCells>
  <phoneticPr fontId="2"/>
  <conditionalFormatting sqref="E19:P19">
    <cfRule type="cellIs" dxfId="56" priority="112" operator="greaterThan">
      <formula>$E$17</formula>
    </cfRule>
  </conditionalFormatting>
  <conditionalFormatting sqref="E50:P50">
    <cfRule type="cellIs" dxfId="55" priority="111" operator="greaterThan">
      <formula>E23</formula>
    </cfRule>
  </conditionalFormatting>
  <conditionalFormatting sqref="E53:P53">
    <cfRule type="cellIs" dxfId="54" priority="1" operator="lessThan">
      <formula>1000</formula>
    </cfRule>
    <cfRule type="cellIs" dxfId="53" priority="108" operator="greaterThan">
      <formula>$E$36</formula>
    </cfRule>
  </conditionalFormatting>
  <conditionalFormatting sqref="E46">
    <cfRule type="cellIs" dxfId="52" priority="97" operator="greaterThan">
      <formula>E38-E28</formula>
    </cfRule>
  </conditionalFormatting>
  <conditionalFormatting sqref="E38">
    <cfRule type="cellIs" dxfId="51" priority="96" operator="greaterThan">
      <formula>$E$19</formula>
    </cfRule>
  </conditionalFormatting>
  <conditionalFormatting sqref="F38">
    <cfRule type="cellIs" dxfId="50" priority="95" operator="greaterThan">
      <formula>$F$19</formula>
    </cfRule>
  </conditionalFormatting>
  <conditionalFormatting sqref="G38">
    <cfRule type="cellIs" dxfId="49" priority="94" operator="greaterThan">
      <formula>$G$19</formula>
    </cfRule>
  </conditionalFormatting>
  <conditionalFormatting sqref="H38">
    <cfRule type="cellIs" dxfId="48" priority="93" operator="greaterThan">
      <formula>$H$19</formula>
    </cfRule>
  </conditionalFormatting>
  <conditionalFormatting sqref="I38">
    <cfRule type="cellIs" dxfId="47" priority="91" operator="greaterThan">
      <formula>$I$19</formula>
    </cfRule>
  </conditionalFormatting>
  <conditionalFormatting sqref="J38">
    <cfRule type="cellIs" dxfId="46" priority="90" operator="greaterThan">
      <formula>$J$19</formula>
    </cfRule>
  </conditionalFormatting>
  <conditionalFormatting sqref="K38">
    <cfRule type="cellIs" dxfId="45" priority="89" operator="greaterThan">
      <formula>$K$19</formula>
    </cfRule>
  </conditionalFormatting>
  <conditionalFormatting sqref="L38">
    <cfRule type="cellIs" dxfId="44" priority="88" operator="greaterThan">
      <formula>$L$19</formula>
    </cfRule>
  </conditionalFormatting>
  <conditionalFormatting sqref="M38">
    <cfRule type="cellIs" dxfId="43" priority="87" operator="greaterThan">
      <formula>$M$19</formula>
    </cfRule>
  </conditionalFormatting>
  <conditionalFormatting sqref="N38">
    <cfRule type="cellIs" dxfId="42" priority="86" operator="greaterThan">
      <formula>$N$19</formula>
    </cfRule>
  </conditionalFormatting>
  <conditionalFormatting sqref="O38">
    <cfRule type="cellIs" dxfId="41" priority="85" operator="greaterThan">
      <formula>$O$19</formula>
    </cfRule>
  </conditionalFormatting>
  <conditionalFormatting sqref="P38">
    <cfRule type="cellIs" dxfId="40" priority="84" operator="greaterThan">
      <formula>$P$19</formula>
    </cfRule>
  </conditionalFormatting>
  <conditionalFormatting sqref="E35:P35">
    <cfRule type="cellIs" dxfId="39" priority="73" operator="greaterThan">
      <formula>$E$26</formula>
    </cfRule>
  </conditionalFormatting>
  <conditionalFormatting sqref="E36:P36">
    <cfRule type="cellIs" dxfId="38" priority="72" operator="greaterThan">
      <formula>$E$26</formula>
    </cfRule>
  </conditionalFormatting>
  <conditionalFormatting sqref="E40">
    <cfRule type="cellIs" dxfId="37" priority="71" operator="greaterThan">
      <formula>E21</formula>
    </cfRule>
  </conditionalFormatting>
  <conditionalFormatting sqref="F40">
    <cfRule type="cellIs" dxfId="36" priority="48" operator="greaterThan">
      <formula>F21</formula>
    </cfRule>
  </conditionalFormatting>
  <conditionalFormatting sqref="G40">
    <cfRule type="cellIs" dxfId="35" priority="47" operator="greaterThan">
      <formula>G21</formula>
    </cfRule>
  </conditionalFormatting>
  <conditionalFormatting sqref="H40">
    <cfRule type="cellIs" dxfId="34" priority="46" operator="greaterThan">
      <formula>H21</formula>
    </cfRule>
  </conditionalFormatting>
  <conditionalFormatting sqref="I40">
    <cfRule type="cellIs" dxfId="33" priority="45" operator="greaterThan">
      <formula>I21</formula>
    </cfRule>
  </conditionalFormatting>
  <conditionalFormatting sqref="J40">
    <cfRule type="cellIs" dxfId="32" priority="44" operator="greaterThan">
      <formula>J21</formula>
    </cfRule>
  </conditionalFormatting>
  <conditionalFormatting sqref="K40">
    <cfRule type="cellIs" dxfId="31" priority="43" operator="greaterThan">
      <formula>K21</formula>
    </cfRule>
  </conditionalFormatting>
  <conditionalFormatting sqref="L40">
    <cfRule type="cellIs" dxfId="30" priority="42" operator="greaterThan">
      <formula>L21</formula>
    </cfRule>
  </conditionalFormatting>
  <conditionalFormatting sqref="M40">
    <cfRule type="cellIs" dxfId="29" priority="41" operator="greaterThan">
      <formula>M21</formula>
    </cfRule>
  </conditionalFormatting>
  <conditionalFormatting sqref="N40">
    <cfRule type="cellIs" dxfId="28" priority="40" operator="greaterThan">
      <formula>N21</formula>
    </cfRule>
  </conditionalFormatting>
  <conditionalFormatting sqref="O40">
    <cfRule type="cellIs" dxfId="27" priority="39" operator="greaterThan">
      <formula>O21</formula>
    </cfRule>
  </conditionalFormatting>
  <conditionalFormatting sqref="P40">
    <cfRule type="cellIs" dxfId="26" priority="38" operator="greaterThan">
      <formula>P21</formula>
    </cfRule>
  </conditionalFormatting>
  <conditionalFormatting sqref="E48">
    <cfRule type="cellIs" dxfId="25" priority="37" operator="greaterThan">
      <formula>E40</formula>
    </cfRule>
  </conditionalFormatting>
  <conditionalFormatting sqref="F46">
    <cfRule type="cellIs" dxfId="24" priority="24" operator="greaterThan">
      <formula>F38-F28</formula>
    </cfRule>
  </conditionalFormatting>
  <conditionalFormatting sqref="G46">
    <cfRule type="cellIs" dxfId="23" priority="23" operator="greaterThan">
      <formula>G38-G28</formula>
    </cfRule>
  </conditionalFormatting>
  <conditionalFormatting sqref="H46">
    <cfRule type="cellIs" dxfId="22" priority="21" operator="greaterThan">
      <formula>H38-H28</formula>
    </cfRule>
  </conditionalFormatting>
  <conditionalFormatting sqref="I46">
    <cfRule type="cellIs" dxfId="21" priority="20" operator="greaterThan">
      <formula>I38-I28</formula>
    </cfRule>
  </conditionalFormatting>
  <conditionalFormatting sqref="J46">
    <cfRule type="cellIs" dxfId="20" priority="19" operator="greaterThan">
      <formula>J38-J28</formula>
    </cfRule>
  </conditionalFormatting>
  <conditionalFormatting sqref="K46">
    <cfRule type="cellIs" dxfId="19" priority="18" operator="greaterThan">
      <formula>K38-K28</formula>
    </cfRule>
  </conditionalFormatting>
  <conditionalFormatting sqref="L46">
    <cfRule type="cellIs" dxfId="18" priority="17" operator="greaterThan">
      <formula>L38-L28</formula>
    </cfRule>
  </conditionalFormatting>
  <conditionalFormatting sqref="M46">
    <cfRule type="cellIs" dxfId="17" priority="16" operator="greaterThan">
      <formula>M38-M28</formula>
    </cfRule>
  </conditionalFormatting>
  <conditionalFormatting sqref="N46">
    <cfRule type="cellIs" dxfId="16" priority="15" operator="greaterThan">
      <formula>N38-N28</formula>
    </cfRule>
  </conditionalFormatting>
  <conditionalFormatting sqref="O46">
    <cfRule type="cellIs" dxfId="15" priority="14" operator="greaterThan">
      <formula>O38-O28</formula>
    </cfRule>
  </conditionalFormatting>
  <conditionalFormatting sqref="P46">
    <cfRule type="cellIs" dxfId="14" priority="13" operator="greaterThan">
      <formula>P38-P28</formula>
    </cfRule>
  </conditionalFormatting>
  <conditionalFormatting sqref="F48">
    <cfRule type="cellIs" dxfId="13" priority="12" operator="greaterThan">
      <formula>F40</formula>
    </cfRule>
  </conditionalFormatting>
  <conditionalFormatting sqref="G48">
    <cfRule type="cellIs" dxfId="12" priority="11" operator="greaterThan">
      <formula>G40</formula>
    </cfRule>
  </conditionalFormatting>
  <conditionalFormatting sqref="H48">
    <cfRule type="cellIs" dxfId="11" priority="10" operator="greaterThan">
      <formula>H40</formula>
    </cfRule>
  </conditionalFormatting>
  <conditionalFormatting sqref="I48">
    <cfRule type="cellIs" dxfId="10" priority="9" operator="greaterThan">
      <formula>I40</formula>
    </cfRule>
  </conditionalFormatting>
  <conditionalFormatting sqref="J48">
    <cfRule type="cellIs" dxfId="9" priority="8" operator="greaterThan">
      <formula>J40</formula>
    </cfRule>
  </conditionalFormatting>
  <conditionalFormatting sqref="K48">
    <cfRule type="cellIs" dxfId="8" priority="7" operator="greaterThan">
      <formula>K40</formula>
    </cfRule>
  </conditionalFormatting>
  <conditionalFormatting sqref="L48">
    <cfRule type="cellIs" dxfId="7" priority="6" operator="greaterThan">
      <formula>L40</formula>
    </cfRule>
  </conditionalFormatting>
  <conditionalFormatting sqref="M48">
    <cfRule type="cellIs" dxfId="6" priority="5" operator="greaterThan">
      <formula>M40</formula>
    </cfRule>
  </conditionalFormatting>
  <conditionalFormatting sqref="N48">
    <cfRule type="cellIs" dxfId="5" priority="4" operator="greaterThan">
      <formula>N40</formula>
    </cfRule>
  </conditionalFormatting>
  <conditionalFormatting sqref="O48">
    <cfRule type="cellIs" dxfId="4" priority="3" operator="greaterThan">
      <formula>O40</formula>
    </cfRule>
  </conditionalFormatting>
  <conditionalFormatting sqref="P48">
    <cfRule type="cellIs" dxfId="3" priority="2" operator="greaterThan">
      <formula>P40</formula>
    </cfRule>
  </conditionalFormatting>
  <dataValidations count="7">
    <dataValidation type="list" allowBlank="1" showInputMessage="1" showErrorMessage="1" sqref="E16:P16" xr:uid="{1BAAE70C-95ED-4713-8545-469999CC51FA}">
      <formula1>"北海道,東北,東京,中部,北陸,関西,中国,四国,九州"</formula1>
    </dataValidation>
    <dataValidation type="whole" allowBlank="1" showInputMessage="1" showErrorMessage="1" error="設備容量以下の整数値で入力してください" sqref="E19:P19" xr:uid="{94BAFFC6-5091-4EB3-83D8-2EA32380C4AC}">
      <formula1>1</formula1>
      <formula2>$E$17</formula2>
    </dataValidation>
    <dataValidation type="whole" allowBlank="1" showInputMessage="1" showErrorMessage="1" error="【最新】各月の送電可能電力以下の整数値を入力してください" sqref="E38:P38" xr:uid="{9280A2BF-74FB-4B19-BBF1-3DE412E27FFD}">
      <formula1>0</formula1>
      <formula2>E19</formula2>
    </dataValidation>
    <dataValidation type="whole" operator="lessThanOrEqual" allowBlank="1" showInputMessage="1" showErrorMessage="1" error="「【最新】各月の運転継続時間」以下の整数値を入力してください_x000a_" sqref="E40:P40" xr:uid="{913329A7-8B3B-4AEE-8623-890F24E92BFC}">
      <formula1>E21</formula1>
    </dataValidation>
    <dataValidation type="whole" operator="lessThanOrEqual" allowBlank="1" showInputMessage="1" showErrorMessage="1" error="「【メイン&amp;調達オークション】各月の運転継続時間」以下の整数値を入力してください" sqref="E48:P48" xr:uid="{7138E976-9DB3-463F-A626-CC0424F8BFA5}">
      <formula1>E40</formula1>
    </dataValidation>
    <dataValidation type="whole" operator="lessThanOrEqual" allowBlank="1" showInputMessage="1" showErrorMessage="1" error="「【メイン＆調達オークション】各月の管理容量」から「【メインオークション】各月の管理容量」を差し引いた値以下の整数値を入力してください" sqref="E46:P46" xr:uid="{208C5D9E-35B4-4489-AC6D-7CC29AFBC929}">
      <formula1>E38-E28</formula1>
    </dataValidation>
    <dataValidation type="list" allowBlank="1" showInputMessage="1" showErrorMessage="1" sqref="E15:P15" xr:uid="{796C1241-4B5B-433F-BE07-C025CAD04A29}">
      <formula1>"揚水（純揚水）,蓄電池"</formula1>
    </dataValidation>
  </dataValidations>
  <pageMargins left="0.11811023622047245" right="0.11811023622047245" top="0.35433070866141736" bottom="0.35433070866141736" header="0.31496062992125984" footer="0.31496062992125984"/>
  <pageSetup paperSize="9" scale="3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76200</xdr:colOff>
                    <xdr:row>9</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81</v>
      </c>
    </row>
    <row r="3" spans="2:3" x14ac:dyDescent="0.3">
      <c r="B3" s="1" t="s">
        <v>82</v>
      </c>
      <c r="C3" s="45" t="s">
        <v>83</v>
      </c>
    </row>
    <row r="4" spans="2:3" x14ac:dyDescent="0.3">
      <c r="B4" s="1" t="s">
        <v>82</v>
      </c>
      <c r="C4" s="45" t="s">
        <v>84</v>
      </c>
    </row>
    <row r="6" spans="2:3" x14ac:dyDescent="0.3">
      <c r="B6" s="1" t="s">
        <v>85</v>
      </c>
    </row>
    <row r="7" spans="2:3" x14ac:dyDescent="0.3">
      <c r="C7" s="45" t="s">
        <v>86</v>
      </c>
    </row>
    <row r="8" spans="2:3" x14ac:dyDescent="0.3">
      <c r="C8" s="45" t="s">
        <v>87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S73"/>
  <sheetViews>
    <sheetView zoomScale="70" zoomScaleNormal="70" workbookViewId="0"/>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41" t="s">
        <v>72</v>
      </c>
      <c r="B1" s="41"/>
      <c r="C1" s="41"/>
      <c r="D1" s="41"/>
      <c r="E1" s="41"/>
      <c r="F1" s="42" t="s">
        <v>73</v>
      </c>
      <c r="G1" s="42"/>
      <c r="H1" s="42"/>
      <c r="I1" s="43" t="s">
        <v>74</v>
      </c>
    </row>
    <row r="2" spans="1:17" ht="16.2" x14ac:dyDescent="0.3">
      <c r="A2" s="214" t="s">
        <v>0</v>
      </c>
      <c r="B2" s="215"/>
      <c r="C2" s="4"/>
      <c r="D2" s="4"/>
      <c r="E2" s="4"/>
      <c r="F2" s="4"/>
      <c r="G2" s="4"/>
      <c r="H2" s="4"/>
      <c r="I2" s="4"/>
      <c r="J2" s="4"/>
      <c r="K2" s="4"/>
      <c r="L2" s="4"/>
      <c r="M2" s="4"/>
      <c r="N2" s="4"/>
      <c r="O2" s="4"/>
      <c r="P2" s="4"/>
      <c r="Q2" s="4"/>
    </row>
    <row r="3" spans="1:17" ht="16.2" x14ac:dyDescent="0.3">
      <c r="A3" s="17"/>
      <c r="B3" s="17"/>
      <c r="C3" s="4"/>
      <c r="D3" s="4"/>
      <c r="E3" s="4"/>
      <c r="F3" s="4"/>
      <c r="G3" s="4"/>
      <c r="H3" s="4"/>
      <c r="I3" s="4"/>
      <c r="J3" s="4"/>
      <c r="K3" s="4"/>
      <c r="L3" s="4"/>
      <c r="M3" s="4"/>
      <c r="N3" s="4"/>
      <c r="O3" s="4"/>
      <c r="P3" s="4"/>
      <c r="Q3" s="4"/>
    </row>
    <row r="4" spans="1:17" ht="16.2" x14ac:dyDescent="0.3">
      <c r="A4" s="216" t="s">
        <v>103</v>
      </c>
      <c r="B4" s="216"/>
      <c r="C4" s="216"/>
      <c r="D4" s="216"/>
      <c r="E4" s="216"/>
      <c r="F4" s="216"/>
      <c r="G4" s="216"/>
      <c r="H4" s="216"/>
      <c r="I4" s="216"/>
      <c r="J4" s="216"/>
      <c r="K4" s="216"/>
      <c r="L4" s="216"/>
      <c r="M4" s="216"/>
      <c r="N4" s="216"/>
      <c r="O4" s="216"/>
      <c r="P4" s="216"/>
      <c r="Q4" s="216"/>
    </row>
    <row r="5" spans="1:17" ht="16.2" x14ac:dyDescent="0.3">
      <c r="A5" s="69"/>
      <c r="B5" s="69"/>
      <c r="C5" s="69"/>
      <c r="D5" s="69"/>
      <c r="E5" s="69"/>
      <c r="F5" s="69"/>
      <c r="G5" s="69"/>
      <c r="H5" s="69"/>
      <c r="I5" s="69"/>
      <c r="J5" s="69"/>
      <c r="K5" s="69"/>
      <c r="L5" s="69"/>
      <c r="M5" s="69"/>
      <c r="N5" s="69"/>
      <c r="O5" s="69"/>
      <c r="P5" s="69"/>
      <c r="Q5" s="69"/>
    </row>
    <row r="6" spans="1:17" ht="16.2" x14ac:dyDescent="0.3">
      <c r="A6" s="216" t="s">
        <v>56</v>
      </c>
      <c r="B6" s="216"/>
      <c r="C6" s="216"/>
      <c r="D6" s="216"/>
      <c r="E6" s="216"/>
      <c r="F6" s="216"/>
      <c r="G6" s="216"/>
      <c r="H6" s="216"/>
      <c r="I6" s="216"/>
      <c r="J6" s="216"/>
      <c r="K6" s="216"/>
      <c r="L6" s="216"/>
      <c r="M6" s="216"/>
      <c r="N6" s="216"/>
      <c r="O6" s="216"/>
      <c r="P6" s="216"/>
      <c r="Q6" s="216"/>
    </row>
    <row r="7" spans="1:17" ht="16.2" x14ac:dyDescent="0.3">
      <c r="A7" s="69"/>
      <c r="B7" s="69"/>
      <c r="C7" s="69"/>
      <c r="D7" s="69"/>
      <c r="E7" s="69"/>
      <c r="F7" s="69"/>
      <c r="G7" s="69"/>
      <c r="H7" s="69"/>
      <c r="I7" s="69"/>
      <c r="J7" s="69"/>
      <c r="K7" s="69"/>
      <c r="L7" s="69"/>
      <c r="M7" s="69"/>
      <c r="N7" s="69"/>
      <c r="O7" s="69"/>
      <c r="P7" s="69"/>
      <c r="Q7" s="69"/>
    </row>
    <row r="8" spans="1:17" ht="16.2" x14ac:dyDescent="0.3">
      <c r="A8" s="47" t="s">
        <v>88</v>
      </c>
      <c r="B8" s="46"/>
      <c r="C8" s="46"/>
      <c r="D8" s="46"/>
      <c r="E8" s="46"/>
      <c r="F8" s="46"/>
      <c r="G8" s="46"/>
      <c r="H8" s="46"/>
      <c r="I8" s="46"/>
      <c r="J8" s="46"/>
      <c r="K8" s="46"/>
      <c r="L8" s="46"/>
      <c r="M8" s="46"/>
      <c r="N8" s="46"/>
      <c r="O8" s="46"/>
      <c r="P8" s="46"/>
      <c r="Q8" s="46"/>
    </row>
    <row r="9" spans="1:17" ht="16.2" x14ac:dyDescent="0.3">
      <c r="A9" s="46"/>
      <c r="B9" s="67" t="s">
        <v>89</v>
      </c>
      <c r="C9" s="46"/>
      <c r="D9" s="46"/>
      <c r="E9" s="46"/>
      <c r="F9" s="46"/>
      <c r="G9" s="46"/>
      <c r="H9" s="46"/>
      <c r="I9" s="46"/>
      <c r="J9" s="46"/>
      <c r="K9" s="46"/>
      <c r="L9" s="46"/>
      <c r="M9" s="46"/>
      <c r="N9" s="46"/>
      <c r="O9" s="46"/>
      <c r="P9" s="46"/>
      <c r="Q9" s="46"/>
    </row>
    <row r="10" spans="1:17" ht="16.2" x14ac:dyDescent="0.3">
      <c r="A10" s="69"/>
      <c r="B10" s="67"/>
      <c r="C10" s="69"/>
      <c r="D10" s="69"/>
      <c r="E10" s="69"/>
      <c r="F10" s="69"/>
      <c r="G10" s="69"/>
      <c r="H10" s="69"/>
      <c r="I10" s="69"/>
      <c r="J10" s="69"/>
      <c r="K10" s="69"/>
      <c r="L10" s="69"/>
      <c r="M10" s="69"/>
      <c r="N10" s="69"/>
      <c r="O10" s="69"/>
      <c r="P10" s="69"/>
      <c r="Q10" s="69"/>
    </row>
    <row r="11" spans="1:17" ht="16.2" x14ac:dyDescent="0.3">
      <c r="A11" s="19"/>
      <c r="B11" s="19"/>
      <c r="C11" s="19"/>
      <c r="D11" s="19"/>
      <c r="E11" s="37"/>
      <c r="F11" s="37"/>
      <c r="G11" s="37"/>
      <c r="H11" s="37"/>
      <c r="I11" s="37"/>
      <c r="J11" s="37"/>
      <c r="K11" s="37"/>
      <c r="L11" s="19"/>
      <c r="M11" s="219" t="s">
        <v>79</v>
      </c>
      <c r="N11" s="219"/>
      <c r="O11" s="219"/>
      <c r="P11" s="219"/>
      <c r="Q11" s="219"/>
    </row>
    <row r="12" spans="1:17" ht="24" customHeight="1" x14ac:dyDescent="0.3">
      <c r="A12" s="156" t="s">
        <v>1</v>
      </c>
      <c r="B12" s="156"/>
      <c r="C12" s="156"/>
      <c r="D12" s="156"/>
      <c r="E12" s="160" t="s">
        <v>23</v>
      </c>
      <c r="F12" s="217"/>
      <c r="G12" s="217"/>
      <c r="H12" s="217"/>
      <c r="I12" s="217"/>
      <c r="J12" s="217"/>
      <c r="K12" s="217"/>
      <c r="L12" s="217"/>
      <c r="M12" s="217"/>
      <c r="N12" s="217"/>
      <c r="O12" s="217"/>
      <c r="P12" s="218"/>
      <c r="Q12" s="14" t="s">
        <v>2</v>
      </c>
    </row>
    <row r="13" spans="1:17" ht="24" customHeight="1" x14ac:dyDescent="0.3">
      <c r="A13" s="156" t="s">
        <v>3</v>
      </c>
      <c r="B13" s="156"/>
      <c r="C13" s="156"/>
      <c r="D13" s="156"/>
      <c r="E13" s="220">
        <f>【調達AX】入力!E13</f>
        <v>0</v>
      </c>
      <c r="F13" s="221"/>
      <c r="G13" s="221"/>
      <c r="H13" s="221"/>
      <c r="I13" s="221"/>
      <c r="J13" s="221"/>
      <c r="K13" s="221"/>
      <c r="L13" s="221"/>
      <c r="M13" s="221"/>
      <c r="N13" s="221"/>
      <c r="O13" s="221"/>
      <c r="P13" s="222"/>
      <c r="Q13" s="68"/>
    </row>
    <row r="14" spans="1:17" ht="30" customHeight="1" x14ac:dyDescent="0.3">
      <c r="A14" s="199" t="s">
        <v>4</v>
      </c>
      <c r="B14" s="199"/>
      <c r="C14" s="199"/>
      <c r="D14" s="199"/>
      <c r="E14" s="201">
        <f>【調達AX】入力!E14</f>
        <v>0</v>
      </c>
      <c r="F14" s="223"/>
      <c r="G14" s="223"/>
      <c r="H14" s="223"/>
      <c r="I14" s="223"/>
      <c r="J14" s="223"/>
      <c r="K14" s="223"/>
      <c r="L14" s="223"/>
      <c r="M14" s="223"/>
      <c r="N14" s="223"/>
      <c r="O14" s="223"/>
      <c r="P14" s="224"/>
      <c r="Q14" s="105"/>
    </row>
    <row r="15" spans="1:17" ht="24" customHeight="1" x14ac:dyDescent="0.3">
      <c r="A15" s="200" t="s">
        <v>5</v>
      </c>
      <c r="B15" s="200"/>
      <c r="C15" s="200"/>
      <c r="D15" s="200"/>
      <c r="E15" s="225" t="s">
        <v>69</v>
      </c>
      <c r="F15" s="226"/>
      <c r="G15" s="226"/>
      <c r="H15" s="226"/>
      <c r="I15" s="226"/>
      <c r="J15" s="226"/>
      <c r="K15" s="226"/>
      <c r="L15" s="226"/>
      <c r="M15" s="226"/>
      <c r="N15" s="226"/>
      <c r="O15" s="226"/>
      <c r="P15" s="227"/>
      <c r="Q15" s="105"/>
    </row>
    <row r="16" spans="1:17" ht="24" customHeight="1" x14ac:dyDescent="0.3">
      <c r="A16" s="200" t="s">
        <v>6</v>
      </c>
      <c r="B16" s="200"/>
      <c r="C16" s="200"/>
      <c r="D16" s="200"/>
      <c r="E16" s="208">
        <f>【調達AX】入力!E16</f>
        <v>0</v>
      </c>
      <c r="F16" s="209"/>
      <c r="G16" s="209"/>
      <c r="H16" s="209"/>
      <c r="I16" s="209"/>
      <c r="J16" s="209"/>
      <c r="K16" s="209"/>
      <c r="L16" s="209"/>
      <c r="M16" s="209"/>
      <c r="N16" s="209"/>
      <c r="O16" s="209"/>
      <c r="P16" s="210"/>
      <c r="Q16" s="105"/>
    </row>
    <row r="17" spans="1:19" ht="24" customHeight="1" x14ac:dyDescent="0.3">
      <c r="A17" s="200" t="s">
        <v>7</v>
      </c>
      <c r="B17" s="200"/>
      <c r="C17" s="200"/>
      <c r="D17" s="200"/>
      <c r="E17" s="211">
        <f>【調達AX】入力!E17</f>
        <v>0</v>
      </c>
      <c r="F17" s="212"/>
      <c r="G17" s="212"/>
      <c r="H17" s="212"/>
      <c r="I17" s="212"/>
      <c r="J17" s="212"/>
      <c r="K17" s="212"/>
      <c r="L17" s="212"/>
      <c r="M17" s="212"/>
      <c r="N17" s="212"/>
      <c r="O17" s="212"/>
      <c r="P17" s="213"/>
      <c r="Q17" s="106" t="s">
        <v>22</v>
      </c>
    </row>
    <row r="18" spans="1:19" ht="24" customHeight="1" x14ac:dyDescent="0.3">
      <c r="A18" s="200" t="s">
        <v>41</v>
      </c>
      <c r="B18" s="200"/>
      <c r="C18" s="200"/>
      <c r="D18" s="200"/>
      <c r="E18" s="106" t="s">
        <v>10</v>
      </c>
      <c r="F18" s="106" t="s">
        <v>11</v>
      </c>
      <c r="G18" s="106" t="s">
        <v>12</v>
      </c>
      <c r="H18" s="106" t="s">
        <v>13</v>
      </c>
      <c r="I18" s="106" t="s">
        <v>14</v>
      </c>
      <c r="J18" s="106" t="s">
        <v>15</v>
      </c>
      <c r="K18" s="106" t="s">
        <v>16</v>
      </c>
      <c r="L18" s="106" t="s">
        <v>17</v>
      </c>
      <c r="M18" s="106" t="s">
        <v>18</v>
      </c>
      <c r="N18" s="106" t="s">
        <v>19</v>
      </c>
      <c r="O18" s="106" t="s">
        <v>20</v>
      </c>
      <c r="P18" s="106" t="s">
        <v>21</v>
      </c>
      <c r="Q18" s="105"/>
    </row>
    <row r="19" spans="1:19" ht="24" customHeight="1" x14ac:dyDescent="0.3">
      <c r="A19" s="200"/>
      <c r="B19" s="200"/>
      <c r="C19" s="200"/>
      <c r="D19" s="200"/>
      <c r="E19" s="107">
        <f>ROUND(【調達AX】入力!E19,0)</f>
        <v>0</v>
      </c>
      <c r="F19" s="107">
        <f>ROUND(【調達AX】入力!F19,0)</f>
        <v>0</v>
      </c>
      <c r="G19" s="107">
        <f>ROUND(【調達AX】入力!G19,0)</f>
        <v>0</v>
      </c>
      <c r="H19" s="107">
        <f>ROUND(【調達AX】入力!H19,0)</f>
        <v>0</v>
      </c>
      <c r="I19" s="107">
        <f>ROUND(【調達AX】入力!I19,0)</f>
        <v>0</v>
      </c>
      <c r="J19" s="107">
        <f>ROUND(【調達AX】入力!J19,0)</f>
        <v>0</v>
      </c>
      <c r="K19" s="107">
        <f>ROUND(【調達AX】入力!K19,0)</f>
        <v>0</v>
      </c>
      <c r="L19" s="107">
        <f>ROUND(【調達AX】入力!L19,0)</f>
        <v>0</v>
      </c>
      <c r="M19" s="107">
        <f>ROUND(【調達AX】入力!M19,0)</f>
        <v>0</v>
      </c>
      <c r="N19" s="107">
        <f>ROUND(【調達AX】入力!N19,0)</f>
        <v>0</v>
      </c>
      <c r="O19" s="107">
        <f>ROUND(【調達AX】入力!O19,0)</f>
        <v>0</v>
      </c>
      <c r="P19" s="107">
        <f>ROUND(【調達AX】入力!P19,0)</f>
        <v>0</v>
      </c>
      <c r="Q19" s="108" t="s">
        <v>109</v>
      </c>
    </row>
    <row r="20" spans="1:19" ht="24" customHeight="1" x14ac:dyDescent="0.3">
      <c r="A20" s="199" t="s">
        <v>42</v>
      </c>
      <c r="B20" s="200"/>
      <c r="C20" s="200"/>
      <c r="D20" s="200"/>
      <c r="E20" s="106" t="s">
        <v>10</v>
      </c>
      <c r="F20" s="106" t="s">
        <v>11</v>
      </c>
      <c r="G20" s="106" t="s">
        <v>12</v>
      </c>
      <c r="H20" s="106" t="s">
        <v>13</v>
      </c>
      <c r="I20" s="106" t="s">
        <v>14</v>
      </c>
      <c r="J20" s="106" t="s">
        <v>15</v>
      </c>
      <c r="K20" s="106" t="s">
        <v>16</v>
      </c>
      <c r="L20" s="106" t="s">
        <v>17</v>
      </c>
      <c r="M20" s="106" t="s">
        <v>18</v>
      </c>
      <c r="N20" s="106" t="s">
        <v>19</v>
      </c>
      <c r="O20" s="106" t="s">
        <v>20</v>
      </c>
      <c r="P20" s="106" t="s">
        <v>21</v>
      </c>
      <c r="Q20" s="105"/>
    </row>
    <row r="21" spans="1:19" ht="24" customHeight="1" x14ac:dyDescent="0.3">
      <c r="A21" s="200"/>
      <c r="B21" s="200"/>
      <c r="C21" s="200"/>
      <c r="D21" s="200"/>
      <c r="E21" s="109">
        <f>ROUND(【調達AX】入力!E21,0)</f>
        <v>0</v>
      </c>
      <c r="F21" s="109">
        <f>ROUND(【調達AX】入力!F21,0)</f>
        <v>0</v>
      </c>
      <c r="G21" s="109">
        <f>ROUND(【調達AX】入力!G21,0)</f>
        <v>0</v>
      </c>
      <c r="H21" s="109">
        <f>ROUND(【調達AX】入力!H21,0)</f>
        <v>0</v>
      </c>
      <c r="I21" s="109">
        <f>ROUND(【調達AX】入力!I21,0)</f>
        <v>0</v>
      </c>
      <c r="J21" s="109">
        <f>ROUND(【調達AX】入力!J21,0)</f>
        <v>0</v>
      </c>
      <c r="K21" s="109">
        <f>ROUND(【調達AX】入力!K21,0)</f>
        <v>0</v>
      </c>
      <c r="L21" s="109">
        <f>ROUND(【調達AX】入力!L21,0)</f>
        <v>0</v>
      </c>
      <c r="M21" s="109">
        <f>ROUND(【調達AX】入力!M21,0)</f>
        <v>0</v>
      </c>
      <c r="N21" s="109">
        <f>ROUND(【調達AX】入力!N21,0)</f>
        <v>0</v>
      </c>
      <c r="O21" s="109">
        <f>ROUND(【調達AX】入力!O21,0)</f>
        <v>0</v>
      </c>
      <c r="P21" s="109">
        <f>ROUND(【調達AX】入力!P21,0)</f>
        <v>0</v>
      </c>
      <c r="Q21" s="108" t="s">
        <v>108</v>
      </c>
      <c r="R21" s="18"/>
      <c r="S21" s="39"/>
    </row>
    <row r="22" spans="1:19" ht="24" customHeight="1" x14ac:dyDescent="0.3">
      <c r="A22" s="199" t="s">
        <v>43</v>
      </c>
      <c r="B22" s="200"/>
      <c r="C22" s="200"/>
      <c r="D22" s="200"/>
      <c r="E22" s="106" t="s">
        <v>10</v>
      </c>
      <c r="F22" s="106" t="s">
        <v>11</v>
      </c>
      <c r="G22" s="106" t="s">
        <v>12</v>
      </c>
      <c r="H22" s="106" t="s">
        <v>13</v>
      </c>
      <c r="I22" s="106" t="s">
        <v>14</v>
      </c>
      <c r="J22" s="106" t="s">
        <v>15</v>
      </c>
      <c r="K22" s="106" t="s">
        <v>16</v>
      </c>
      <c r="L22" s="106" t="s">
        <v>17</v>
      </c>
      <c r="M22" s="106" t="s">
        <v>18</v>
      </c>
      <c r="N22" s="106" t="s">
        <v>19</v>
      </c>
      <c r="O22" s="106" t="s">
        <v>20</v>
      </c>
      <c r="P22" s="106" t="s">
        <v>21</v>
      </c>
      <c r="Q22" s="105"/>
    </row>
    <row r="23" spans="1:19" ht="24" customHeight="1" x14ac:dyDescent="0.3">
      <c r="A23" s="200"/>
      <c r="B23" s="200"/>
      <c r="C23" s="200"/>
      <c r="D23" s="200"/>
      <c r="E23" s="110">
        <f>E19*E21</f>
        <v>0</v>
      </c>
      <c r="F23" s="110">
        <f t="shared" ref="F23:P23" si="0">F19*F21</f>
        <v>0</v>
      </c>
      <c r="G23" s="110">
        <f t="shared" si="0"/>
        <v>0</v>
      </c>
      <c r="H23" s="110">
        <f t="shared" si="0"/>
        <v>0</v>
      </c>
      <c r="I23" s="110">
        <f t="shared" si="0"/>
        <v>0</v>
      </c>
      <c r="J23" s="110">
        <f t="shared" si="0"/>
        <v>0</v>
      </c>
      <c r="K23" s="110">
        <f t="shared" si="0"/>
        <v>0</v>
      </c>
      <c r="L23" s="110">
        <f t="shared" si="0"/>
        <v>0</v>
      </c>
      <c r="M23" s="110">
        <f t="shared" si="0"/>
        <v>0</v>
      </c>
      <c r="N23" s="110">
        <f t="shared" si="0"/>
        <v>0</v>
      </c>
      <c r="O23" s="110">
        <f t="shared" si="0"/>
        <v>0</v>
      </c>
      <c r="P23" s="110">
        <f t="shared" si="0"/>
        <v>0</v>
      </c>
      <c r="Q23" s="106" t="s">
        <v>57</v>
      </c>
      <c r="S23" s="38"/>
    </row>
    <row r="24" spans="1:19" ht="24" customHeight="1" x14ac:dyDescent="0.3">
      <c r="A24" s="199" t="s">
        <v>44</v>
      </c>
      <c r="B24" s="200"/>
      <c r="C24" s="200"/>
      <c r="D24" s="200"/>
      <c r="E24" s="106" t="s">
        <v>10</v>
      </c>
      <c r="F24" s="106" t="s">
        <v>11</v>
      </c>
      <c r="G24" s="106" t="s">
        <v>12</v>
      </c>
      <c r="H24" s="106" t="s">
        <v>13</v>
      </c>
      <c r="I24" s="106" t="s">
        <v>14</v>
      </c>
      <c r="J24" s="106" t="s">
        <v>15</v>
      </c>
      <c r="K24" s="106" t="s">
        <v>16</v>
      </c>
      <c r="L24" s="106" t="s">
        <v>17</v>
      </c>
      <c r="M24" s="106" t="s">
        <v>18</v>
      </c>
      <c r="N24" s="106" t="s">
        <v>19</v>
      </c>
      <c r="O24" s="106" t="s">
        <v>20</v>
      </c>
      <c r="P24" s="106" t="s">
        <v>21</v>
      </c>
      <c r="Q24" s="105"/>
    </row>
    <row r="25" spans="1:19" ht="24" customHeight="1" x14ac:dyDescent="0.3">
      <c r="A25" s="200"/>
      <c r="B25" s="200"/>
      <c r="C25" s="200"/>
      <c r="D25" s="200"/>
      <c r="E25" s="111" t="e">
        <f>IF(E$21&gt;=MAX(調整係数一覧!$A$202:$A$221),VLOOKUP(MAX(調整係数一覧!$A$202:$A$221),調整係数一覧!$A$202:$M$221,COLUMN(E$25)-3,0),VLOOKUP(E$21,調整係数一覧!$A$202:$M$221,COLUMN(E$25)-3,0))</f>
        <v>#N/A</v>
      </c>
      <c r="F25" s="111" t="e">
        <f>IF(F$21&gt;=MAX(調整係数一覧!$A$202:$A$221),VLOOKUP(MAX(調整係数一覧!$A$202:$A$221),調整係数一覧!$A$202:$M$221,COLUMN(F$25)-3,0),VLOOKUP(F$21,調整係数一覧!$A$202:$M$221,COLUMN(F$25)-3,0))</f>
        <v>#N/A</v>
      </c>
      <c r="G25" s="111" t="e">
        <f>IF(G$21&gt;=MAX(調整係数一覧!$A$202:$A$221),VLOOKUP(MAX(調整係数一覧!$A$202:$A$221),調整係数一覧!$A$202:$M$221,COLUMN(G$25)-3,0),VLOOKUP(G$21,調整係数一覧!$A$202:$M$221,COLUMN(G$25)-3,0))</f>
        <v>#N/A</v>
      </c>
      <c r="H25" s="111" t="e">
        <f>IF(H$21&gt;=MAX(調整係数一覧!$A$202:$A$221),VLOOKUP(MAX(調整係数一覧!$A$202:$A$221),調整係数一覧!$A$202:$M$221,COLUMN(H$25)-3,0),VLOOKUP(H$21,調整係数一覧!$A$202:$M$221,COLUMN(H$25)-3,0))</f>
        <v>#N/A</v>
      </c>
      <c r="I25" s="111" t="e">
        <f>IF(I$21&gt;=MAX(調整係数一覧!$A$202:$A$221),VLOOKUP(MAX(調整係数一覧!$A$202:$A$221),調整係数一覧!$A$202:$M$221,COLUMN(I$25)-3,0),VLOOKUP(I$21,調整係数一覧!$A$202:$M$221,COLUMN(I$25)-3,0))</f>
        <v>#N/A</v>
      </c>
      <c r="J25" s="111" t="e">
        <f>IF(J$21&gt;=MAX(調整係数一覧!$A$202:$A$221),VLOOKUP(MAX(調整係数一覧!$A$202:$A$221),調整係数一覧!$A$202:$M$221,COLUMN(J$25)-3,0),VLOOKUP(J$21,調整係数一覧!$A$202:$M$221,COLUMN(J$25)-3,0))</f>
        <v>#N/A</v>
      </c>
      <c r="K25" s="111" t="e">
        <f>IF(K$21&gt;=MAX(調整係数一覧!$A$202:$A$221),VLOOKUP(MAX(調整係数一覧!$A$202:$A$221),調整係数一覧!$A$202:$M$221,COLUMN(K$25)-3,0),VLOOKUP(K$21,調整係数一覧!$A$202:$M$221,COLUMN(K$25)-3,0))</f>
        <v>#N/A</v>
      </c>
      <c r="L25" s="111" t="e">
        <f>IF(L$21&gt;=MAX(調整係数一覧!$A$202:$A$221),VLOOKUP(MAX(調整係数一覧!$A$202:$A$221),調整係数一覧!$A$202:$M$221,COLUMN(L$25)-3,0),VLOOKUP(L$21,調整係数一覧!$A$202:$M$221,COLUMN(L$25)-3,0))</f>
        <v>#N/A</v>
      </c>
      <c r="M25" s="111" t="e">
        <f>IF(M$21&gt;=MAX(調整係数一覧!$A$202:$A$221),VLOOKUP(MAX(調整係数一覧!$A$202:$A$221),調整係数一覧!$A$202:$M$221,COLUMN(M$25)-3,0),VLOOKUP(M$21,調整係数一覧!$A$202:$M$221,COLUMN(M$25)-3,0))</f>
        <v>#N/A</v>
      </c>
      <c r="N25" s="111" t="e">
        <f>IF(N$21&gt;=MAX(調整係数一覧!$A$202:$A$221),VLOOKUP(MAX(調整係数一覧!$A$202:$A$221),調整係数一覧!$A$202:$M$221,COLUMN(N$25)-3,0),VLOOKUP(N$21,調整係数一覧!$A$202:$M$221,COLUMN(N$25)-3,0))</f>
        <v>#N/A</v>
      </c>
      <c r="O25" s="111" t="e">
        <f>IF(O$21&gt;=MAX(調整係数一覧!$A$202:$A$221),VLOOKUP(MAX(調整係数一覧!$A$202:$A$221),調整係数一覧!$A$202:$M$221,COLUMN(O$25)-3,0),VLOOKUP(O$21,調整係数一覧!$A$202:$M$221,COLUMN(O$25)-3,0))</f>
        <v>#N/A</v>
      </c>
      <c r="P25" s="111" t="e">
        <f>IF(P$21&gt;=MAX(調整係数一覧!$A$202:$A$221),VLOOKUP(MAX(調整係数一覧!$A$202:$A$221),調整係数一覧!$A$202:$M$221,COLUMN(P$25)-3,0),VLOOKUP(P$21,調整係数一覧!$A$202:$M$221,COLUMN(P$25)-3,0))</f>
        <v>#N/A</v>
      </c>
      <c r="Q25" s="106" t="s">
        <v>59</v>
      </c>
    </row>
    <row r="26" spans="1:19" ht="24" customHeight="1" x14ac:dyDescent="0.3">
      <c r="A26" s="200" t="s">
        <v>8</v>
      </c>
      <c r="B26" s="200"/>
      <c r="C26" s="200"/>
      <c r="D26" s="200"/>
      <c r="E26" s="205">
        <f>ROUND('計算用(最新期待容量)'!B93,0)</f>
        <v>0</v>
      </c>
      <c r="F26" s="206"/>
      <c r="G26" s="206"/>
      <c r="H26" s="206"/>
      <c r="I26" s="206"/>
      <c r="J26" s="206"/>
      <c r="K26" s="206"/>
      <c r="L26" s="206"/>
      <c r="M26" s="206"/>
      <c r="N26" s="206"/>
      <c r="O26" s="206"/>
      <c r="P26" s="207"/>
      <c r="Q26" s="106" t="s">
        <v>22</v>
      </c>
    </row>
    <row r="27" spans="1:19" ht="24" customHeight="1" x14ac:dyDescent="0.3">
      <c r="A27" s="199" t="s">
        <v>126</v>
      </c>
      <c r="B27" s="200"/>
      <c r="C27" s="200"/>
      <c r="D27" s="200"/>
      <c r="E27" s="14" t="s">
        <v>10</v>
      </c>
      <c r="F27" s="14" t="s">
        <v>11</v>
      </c>
      <c r="G27" s="14" t="s">
        <v>12</v>
      </c>
      <c r="H27" s="14" t="s">
        <v>13</v>
      </c>
      <c r="I27" s="14" t="s">
        <v>14</v>
      </c>
      <c r="J27" s="14" t="s">
        <v>15</v>
      </c>
      <c r="K27" s="14" t="s">
        <v>16</v>
      </c>
      <c r="L27" s="14" t="s">
        <v>17</v>
      </c>
      <c r="M27" s="14" t="s">
        <v>18</v>
      </c>
      <c r="N27" s="14" t="s">
        <v>19</v>
      </c>
      <c r="O27" s="14" t="s">
        <v>20</v>
      </c>
      <c r="P27" s="14" t="s">
        <v>21</v>
      </c>
      <c r="Q27" s="3"/>
    </row>
    <row r="28" spans="1:19" ht="24" customHeight="1" x14ac:dyDescent="0.3">
      <c r="A28" s="200"/>
      <c r="B28" s="200"/>
      <c r="C28" s="200"/>
      <c r="D28" s="200"/>
      <c r="E28" s="71">
        <f>ROUND(【調達AX】入力!E38,0)</f>
        <v>0</v>
      </c>
      <c r="F28" s="71">
        <f>ROUND(【調達AX】入力!F38,0)</f>
        <v>0</v>
      </c>
      <c r="G28" s="71">
        <f>ROUND(【調達AX】入力!G38,0)</f>
        <v>0</v>
      </c>
      <c r="H28" s="71">
        <f>ROUND(【調達AX】入力!H38,0)</f>
        <v>0</v>
      </c>
      <c r="I28" s="71">
        <f>ROUND(【調達AX】入力!I38,0)</f>
        <v>0</v>
      </c>
      <c r="J28" s="71">
        <f>ROUND(【調達AX】入力!J38,0)</f>
        <v>0</v>
      </c>
      <c r="K28" s="71">
        <f>ROUND(【調達AX】入力!K38,0)</f>
        <v>0</v>
      </c>
      <c r="L28" s="71">
        <f>ROUND(【調達AX】入力!L38,0)</f>
        <v>0</v>
      </c>
      <c r="M28" s="71">
        <f>ROUND(【調達AX】入力!M38,0)</f>
        <v>0</v>
      </c>
      <c r="N28" s="71">
        <f>ROUND(【調達AX】入力!N38,0)</f>
        <v>0</v>
      </c>
      <c r="O28" s="71">
        <f>ROUND(【調達AX】入力!O38,0)</f>
        <v>0</v>
      </c>
      <c r="P28" s="71">
        <f>ROUND(【調達AX】入力!P38,0)</f>
        <v>0</v>
      </c>
      <c r="Q28" s="13" t="s">
        <v>22</v>
      </c>
    </row>
    <row r="29" spans="1:19" ht="24" customHeight="1" x14ac:dyDescent="0.3">
      <c r="A29" s="199" t="s">
        <v>127</v>
      </c>
      <c r="B29" s="200"/>
      <c r="C29" s="200"/>
      <c r="D29" s="200"/>
      <c r="E29" s="14" t="s">
        <v>10</v>
      </c>
      <c r="F29" s="14" t="s">
        <v>11</v>
      </c>
      <c r="G29" s="14" t="s">
        <v>12</v>
      </c>
      <c r="H29" s="14" t="s">
        <v>13</v>
      </c>
      <c r="I29" s="14" t="s">
        <v>14</v>
      </c>
      <c r="J29" s="14" t="s">
        <v>15</v>
      </c>
      <c r="K29" s="14" t="s">
        <v>16</v>
      </c>
      <c r="L29" s="14" t="s">
        <v>17</v>
      </c>
      <c r="M29" s="14" t="s">
        <v>18</v>
      </c>
      <c r="N29" s="14" t="s">
        <v>19</v>
      </c>
      <c r="O29" s="14" t="s">
        <v>20</v>
      </c>
      <c r="P29" s="14" t="s">
        <v>21</v>
      </c>
      <c r="Q29" s="68"/>
    </row>
    <row r="30" spans="1:19" ht="24" customHeight="1" x14ac:dyDescent="0.3">
      <c r="A30" s="200"/>
      <c r="B30" s="200"/>
      <c r="C30" s="200"/>
      <c r="D30" s="200"/>
      <c r="E30" s="72">
        <f>ROUND(【調達AX】入力!E40,0)</f>
        <v>0</v>
      </c>
      <c r="F30" s="72">
        <f>ROUND(【調達AX】入力!F40,0)</f>
        <v>0</v>
      </c>
      <c r="G30" s="72">
        <f>ROUND(【調達AX】入力!G40,0)</f>
        <v>0</v>
      </c>
      <c r="H30" s="72">
        <f>ROUND(【調達AX】入力!H40,0)</f>
        <v>0</v>
      </c>
      <c r="I30" s="72">
        <f>ROUND(【調達AX】入力!I40,0)</f>
        <v>0</v>
      </c>
      <c r="J30" s="72">
        <f>ROUND(【調達AX】入力!J40,0)</f>
        <v>0</v>
      </c>
      <c r="K30" s="72">
        <f>ROUND(【調達AX】入力!K40,0)</f>
        <v>0</v>
      </c>
      <c r="L30" s="72">
        <f>ROUND(【調達AX】入力!L40,0)</f>
        <v>0</v>
      </c>
      <c r="M30" s="72">
        <f>ROUND(【調達AX】入力!M40,0)</f>
        <v>0</v>
      </c>
      <c r="N30" s="72">
        <f>ROUND(【調達AX】入力!N40,0)</f>
        <v>0</v>
      </c>
      <c r="O30" s="72">
        <f>ROUND(【調達AX】入力!O40,0)</f>
        <v>0</v>
      </c>
      <c r="P30" s="72">
        <f>ROUND(【調達AX】入力!P40,0)</f>
        <v>0</v>
      </c>
      <c r="Q30" s="70" t="s">
        <v>58</v>
      </c>
    </row>
    <row r="31" spans="1:19" ht="24" customHeight="1" x14ac:dyDescent="0.3">
      <c r="A31" s="199" t="s">
        <v>128</v>
      </c>
      <c r="B31" s="200"/>
      <c r="C31" s="200"/>
      <c r="D31" s="200"/>
      <c r="E31" s="106" t="s">
        <v>10</v>
      </c>
      <c r="F31" s="106" t="s">
        <v>11</v>
      </c>
      <c r="G31" s="106" t="s">
        <v>12</v>
      </c>
      <c r="H31" s="106" t="s">
        <v>13</v>
      </c>
      <c r="I31" s="106" t="s">
        <v>14</v>
      </c>
      <c r="J31" s="106" t="s">
        <v>15</v>
      </c>
      <c r="K31" s="106" t="s">
        <v>16</v>
      </c>
      <c r="L31" s="106" t="s">
        <v>17</v>
      </c>
      <c r="M31" s="106" t="s">
        <v>18</v>
      </c>
      <c r="N31" s="106" t="s">
        <v>19</v>
      </c>
      <c r="O31" s="106" t="s">
        <v>20</v>
      </c>
      <c r="P31" s="106" t="s">
        <v>21</v>
      </c>
      <c r="Q31" s="105"/>
    </row>
    <row r="32" spans="1:19" ht="24" customHeight="1" x14ac:dyDescent="0.3">
      <c r="A32" s="200"/>
      <c r="B32" s="200"/>
      <c r="C32" s="200"/>
      <c r="D32" s="200"/>
      <c r="E32" s="110">
        <f>E30*E28</f>
        <v>0</v>
      </c>
      <c r="F32" s="110">
        <f t="shared" ref="F32:O32" si="1">F30*F28</f>
        <v>0</v>
      </c>
      <c r="G32" s="110">
        <f t="shared" si="1"/>
        <v>0</v>
      </c>
      <c r="H32" s="110">
        <f t="shared" si="1"/>
        <v>0</v>
      </c>
      <c r="I32" s="110">
        <f t="shared" si="1"/>
        <v>0</v>
      </c>
      <c r="J32" s="110">
        <f t="shared" si="1"/>
        <v>0</v>
      </c>
      <c r="K32" s="110">
        <f t="shared" si="1"/>
        <v>0</v>
      </c>
      <c r="L32" s="110">
        <f t="shared" si="1"/>
        <v>0</v>
      </c>
      <c r="M32" s="110">
        <f t="shared" si="1"/>
        <v>0</v>
      </c>
      <c r="N32" s="110">
        <f t="shared" si="1"/>
        <v>0</v>
      </c>
      <c r="O32" s="110">
        <f t="shared" si="1"/>
        <v>0</v>
      </c>
      <c r="P32" s="110">
        <f>P30*P28</f>
        <v>0</v>
      </c>
      <c r="Q32" s="106" t="s">
        <v>57</v>
      </c>
      <c r="R32" s="18"/>
    </row>
    <row r="33" spans="1:17" ht="24" customHeight="1" x14ac:dyDescent="0.3">
      <c r="A33" s="199" t="s">
        <v>129</v>
      </c>
      <c r="B33" s="200"/>
      <c r="C33" s="200"/>
      <c r="D33" s="200"/>
      <c r="E33" s="106" t="s">
        <v>10</v>
      </c>
      <c r="F33" s="106" t="s">
        <v>11</v>
      </c>
      <c r="G33" s="106" t="s">
        <v>12</v>
      </c>
      <c r="H33" s="106" t="s">
        <v>13</v>
      </c>
      <c r="I33" s="106" t="s">
        <v>14</v>
      </c>
      <c r="J33" s="106" t="s">
        <v>15</v>
      </c>
      <c r="K33" s="106" t="s">
        <v>16</v>
      </c>
      <c r="L33" s="106" t="s">
        <v>17</v>
      </c>
      <c r="M33" s="106" t="s">
        <v>18</v>
      </c>
      <c r="N33" s="106" t="s">
        <v>19</v>
      </c>
      <c r="O33" s="106" t="s">
        <v>20</v>
      </c>
      <c r="P33" s="106" t="s">
        <v>21</v>
      </c>
      <c r="Q33" s="105"/>
    </row>
    <row r="34" spans="1:17" ht="24" customHeight="1" x14ac:dyDescent="0.3">
      <c r="A34" s="200"/>
      <c r="B34" s="200"/>
      <c r="C34" s="200"/>
      <c r="D34" s="200"/>
      <c r="E34" s="111" t="e">
        <f>IF(E$30&gt;=MAX(調整係数一覧!$A$202:$A$221),VLOOKUP(MAX(調整係数一覧!$A$202:$A$221),調整係数一覧!$A$202:$M$221,COLUMN(E$34)-3,0),VLOOKUP(E$30,調整係数一覧!$A$202:$M$221,COLUMN(E$34)-3,0))</f>
        <v>#N/A</v>
      </c>
      <c r="F34" s="111" t="e">
        <f>IF(F$30&gt;=MAX(調整係数一覧!$A$202:$A$221),VLOOKUP(MAX(調整係数一覧!$A$202:$A$221),調整係数一覧!$A$202:$M$221,COLUMN(F$34)-3,0),VLOOKUP(F$30,調整係数一覧!$A$202:$M$221,COLUMN(F$34)-3,0))</f>
        <v>#N/A</v>
      </c>
      <c r="G34" s="111" t="e">
        <f>IF(G$30&gt;=MAX(調整係数一覧!$A$202:$A$221),VLOOKUP(MAX(調整係数一覧!$A$202:$A$221),調整係数一覧!$A$202:$M$221,COLUMN(G$34)-3,0),VLOOKUP(G$30,調整係数一覧!$A$202:$M$221,COLUMN(G$34)-3,0))</f>
        <v>#N/A</v>
      </c>
      <c r="H34" s="111" t="e">
        <f>IF(H$30&gt;=MAX(調整係数一覧!$A$202:$A$221),VLOOKUP(MAX(調整係数一覧!$A$202:$A$221),調整係数一覧!$A$202:$M$221,COLUMN(H$34)-3,0),VLOOKUP(H$30,調整係数一覧!$A$202:$M$221,COLUMN(H$34)-3,0))</f>
        <v>#N/A</v>
      </c>
      <c r="I34" s="111" t="e">
        <f>IF(I$30&gt;=MAX(調整係数一覧!$A$202:$A$221),VLOOKUP(MAX(調整係数一覧!$A$202:$A$221),調整係数一覧!$A$202:$M$221,COLUMN(I$34)-3,0),VLOOKUP(I$30,調整係数一覧!$A$202:$M$221,COLUMN(I$34)-3,0))</f>
        <v>#N/A</v>
      </c>
      <c r="J34" s="111" t="e">
        <f>IF(J$30&gt;=MAX(調整係数一覧!$A$202:$A$221),VLOOKUP(MAX(調整係数一覧!$A$202:$A$221),調整係数一覧!$A$202:$M$221,COLUMN(J$34)-3,0),VLOOKUP(J$30,調整係数一覧!$A$202:$M$221,COLUMN(J$34)-3,0))</f>
        <v>#N/A</v>
      </c>
      <c r="K34" s="111" t="e">
        <f>IF(K$30&gt;=MAX(調整係数一覧!$A$202:$A$221),VLOOKUP(MAX(調整係数一覧!$A$202:$A$221),調整係数一覧!$A$202:$M$221,COLUMN(K$34)-3,0),VLOOKUP(K$30,調整係数一覧!$A$202:$M$221,COLUMN(K$34)-3,0))</f>
        <v>#N/A</v>
      </c>
      <c r="L34" s="111" t="e">
        <f>IF(L$30&gt;=MAX(調整係数一覧!$A$202:$A$221),VLOOKUP(MAX(調整係数一覧!$A$202:$A$221),調整係数一覧!$A$202:$M$221,COLUMN(L$34)-3,0),VLOOKUP(L$30,調整係数一覧!$A$202:$M$221,COLUMN(L$34)-3,0))</f>
        <v>#N/A</v>
      </c>
      <c r="M34" s="111" t="e">
        <f>IF(M$30&gt;=MAX(調整係数一覧!$A$202:$A$221),VLOOKUP(MAX(調整係数一覧!$A$202:$A$221),調整係数一覧!$A$202:$M$221,COLUMN(M$34)-3,0),VLOOKUP(M$30,調整係数一覧!$A$202:$M$221,COLUMN(M$34)-3,0))</f>
        <v>#N/A</v>
      </c>
      <c r="N34" s="111" t="e">
        <f>IF(N$30&gt;=MAX(調整係数一覧!$A$202:$A$221),VLOOKUP(MAX(調整係数一覧!$A$202:$A$221),調整係数一覧!$A$202:$M$221,COLUMN(N$34)-3,0),VLOOKUP(N$30,調整係数一覧!$A$202:$M$221,COLUMN(N$34)-3,0))</f>
        <v>#N/A</v>
      </c>
      <c r="O34" s="111" t="e">
        <f>IF(O$30&gt;=MAX(調整係数一覧!$A$202:$A$221),VLOOKUP(MAX(調整係数一覧!$A$202:$A$221),調整係数一覧!$A$202:$M$221,COLUMN(O$34)-3,0),VLOOKUP(O$30,調整係数一覧!$A$202:$M$221,COLUMN(O$34)-3,0))</f>
        <v>#N/A</v>
      </c>
      <c r="P34" s="111" t="e">
        <f>IF(P$30&gt;=MAX(調整係数一覧!$A$202:$A$221),VLOOKUP(MAX(調整係数一覧!$A$202:$A$221),調整係数一覧!$A$202:$M$221,COLUMN(P$34)-3,0),VLOOKUP(P$30,調整係数一覧!$A$202:$M$221,COLUMN(P$34)-3,0))</f>
        <v>#N/A</v>
      </c>
      <c r="Q34" s="106" t="s">
        <v>60</v>
      </c>
    </row>
    <row r="35" spans="1:17" ht="24" customHeight="1" x14ac:dyDescent="0.3">
      <c r="A35" s="200" t="s">
        <v>9</v>
      </c>
      <c r="B35" s="200"/>
      <c r="C35" s="200"/>
      <c r="D35" s="200"/>
      <c r="E35" s="202"/>
      <c r="F35" s="203"/>
      <c r="G35" s="203"/>
      <c r="H35" s="203"/>
      <c r="I35" s="203"/>
      <c r="J35" s="203"/>
      <c r="K35" s="203"/>
      <c r="L35" s="203"/>
      <c r="M35" s="203"/>
      <c r="N35" s="203"/>
      <c r="O35" s="203"/>
      <c r="P35" s="204"/>
      <c r="Q35" s="106" t="s">
        <v>22</v>
      </c>
    </row>
    <row r="36" spans="1:17" ht="24" customHeight="1" x14ac:dyDescent="0.3">
      <c r="A36" s="199" t="s">
        <v>135</v>
      </c>
      <c r="B36" s="200"/>
      <c r="C36" s="200"/>
      <c r="D36" s="200"/>
      <c r="E36" s="106" t="s">
        <v>10</v>
      </c>
      <c r="F36" s="106" t="s">
        <v>11</v>
      </c>
      <c r="G36" s="106" t="s">
        <v>12</v>
      </c>
      <c r="H36" s="106" t="s">
        <v>13</v>
      </c>
      <c r="I36" s="106" t="s">
        <v>14</v>
      </c>
      <c r="J36" s="106" t="s">
        <v>15</v>
      </c>
      <c r="K36" s="106" t="s">
        <v>16</v>
      </c>
      <c r="L36" s="106" t="s">
        <v>17</v>
      </c>
      <c r="M36" s="106" t="s">
        <v>18</v>
      </c>
      <c r="N36" s="106" t="s">
        <v>19</v>
      </c>
      <c r="O36" s="106" t="s">
        <v>20</v>
      </c>
      <c r="P36" s="106" t="s">
        <v>21</v>
      </c>
      <c r="Q36" s="105"/>
    </row>
    <row r="37" spans="1:17" ht="24" customHeight="1" x14ac:dyDescent="0.3">
      <c r="A37" s="200"/>
      <c r="B37" s="200"/>
      <c r="C37" s="200"/>
      <c r="D37" s="200"/>
      <c r="E37" s="107">
        <f>ROUND(【調達AX】入力!E46,0)</f>
        <v>0</v>
      </c>
      <c r="F37" s="107">
        <f>ROUND(【調達AX】入力!F46,0)</f>
        <v>0</v>
      </c>
      <c r="G37" s="107">
        <f>ROUND(【調達AX】入力!G46,0)</f>
        <v>0</v>
      </c>
      <c r="H37" s="107">
        <f>ROUND(【調達AX】入力!H46,0)</f>
        <v>0</v>
      </c>
      <c r="I37" s="107">
        <f>ROUND(【調達AX】入力!I46,0)</f>
        <v>0</v>
      </c>
      <c r="J37" s="107">
        <f>ROUND(【調達AX】入力!J46,0)</f>
        <v>0</v>
      </c>
      <c r="K37" s="107">
        <f>ROUND(【調達AX】入力!K46,0)</f>
        <v>0</v>
      </c>
      <c r="L37" s="107">
        <f>ROUND(【調達AX】入力!L46,0)</f>
        <v>0</v>
      </c>
      <c r="M37" s="107">
        <f>ROUND(【調達AX】入力!M46,0)</f>
        <v>0</v>
      </c>
      <c r="N37" s="107">
        <f>ROUND(【調達AX】入力!N46,0)</f>
        <v>0</v>
      </c>
      <c r="O37" s="107">
        <f>ROUND(【調達AX】入力!O46,0)</f>
        <v>0</v>
      </c>
      <c r="P37" s="107">
        <f>ROUND(【調達AX】入力!P46,0)</f>
        <v>0</v>
      </c>
      <c r="Q37" s="108" t="s">
        <v>22</v>
      </c>
    </row>
    <row r="38" spans="1:17" ht="24" customHeight="1" x14ac:dyDescent="0.3">
      <c r="A38" s="199" t="s">
        <v>136</v>
      </c>
      <c r="B38" s="200"/>
      <c r="C38" s="200"/>
      <c r="D38" s="200"/>
      <c r="E38" s="106" t="s">
        <v>10</v>
      </c>
      <c r="F38" s="106" t="s">
        <v>11</v>
      </c>
      <c r="G38" s="106" t="s">
        <v>12</v>
      </c>
      <c r="H38" s="106" t="s">
        <v>13</v>
      </c>
      <c r="I38" s="106" t="s">
        <v>14</v>
      </c>
      <c r="J38" s="106" t="s">
        <v>15</v>
      </c>
      <c r="K38" s="106" t="s">
        <v>16</v>
      </c>
      <c r="L38" s="106" t="s">
        <v>17</v>
      </c>
      <c r="M38" s="106" t="s">
        <v>18</v>
      </c>
      <c r="N38" s="106" t="s">
        <v>19</v>
      </c>
      <c r="O38" s="106" t="s">
        <v>20</v>
      </c>
      <c r="P38" s="106" t="s">
        <v>21</v>
      </c>
      <c r="Q38" s="105"/>
    </row>
    <row r="39" spans="1:17" ht="24" customHeight="1" x14ac:dyDescent="0.3">
      <c r="A39" s="200"/>
      <c r="B39" s="200"/>
      <c r="C39" s="200"/>
      <c r="D39" s="200"/>
      <c r="E39" s="109">
        <f>ROUND(【調達AX】入力!E48,0)</f>
        <v>0</v>
      </c>
      <c r="F39" s="109">
        <f>ROUND(【調達AX】入力!F48,0)</f>
        <v>0</v>
      </c>
      <c r="G39" s="109">
        <f>ROUND(【調達AX】入力!G48,0)</f>
        <v>0</v>
      </c>
      <c r="H39" s="109">
        <f>ROUND(【調達AX】入力!H48,0)</f>
        <v>0</v>
      </c>
      <c r="I39" s="109">
        <f>ROUND(【調達AX】入力!I48,0)</f>
        <v>0</v>
      </c>
      <c r="J39" s="109">
        <f>ROUND(【調達AX】入力!J48,0)</f>
        <v>0</v>
      </c>
      <c r="K39" s="109">
        <f>ROUND(【調達AX】入力!K48,0)</f>
        <v>0</v>
      </c>
      <c r="L39" s="109">
        <f>ROUND(【調達AX】入力!L48,0)</f>
        <v>0</v>
      </c>
      <c r="M39" s="109">
        <f>ROUND(【調達AX】入力!M48,0)</f>
        <v>0</v>
      </c>
      <c r="N39" s="109">
        <f>ROUND(【調達AX】入力!N48,0)</f>
        <v>0</v>
      </c>
      <c r="O39" s="109">
        <f>ROUND(【調達AX】入力!O48,0)</f>
        <v>0</v>
      </c>
      <c r="P39" s="109">
        <f>ROUND(【調達AX】入力!P48,0)</f>
        <v>0</v>
      </c>
      <c r="Q39" s="108" t="s">
        <v>58</v>
      </c>
    </row>
    <row r="40" spans="1:17" ht="24" customHeight="1" x14ac:dyDescent="0.3">
      <c r="A40" s="199" t="s">
        <v>137</v>
      </c>
      <c r="B40" s="200"/>
      <c r="C40" s="200"/>
      <c r="D40" s="200"/>
      <c r="E40" s="106" t="s">
        <v>10</v>
      </c>
      <c r="F40" s="106" t="s">
        <v>11</v>
      </c>
      <c r="G40" s="106" t="s">
        <v>12</v>
      </c>
      <c r="H40" s="106" t="s">
        <v>13</v>
      </c>
      <c r="I40" s="106" t="s">
        <v>14</v>
      </c>
      <c r="J40" s="106" t="s">
        <v>15</v>
      </c>
      <c r="K40" s="106" t="s">
        <v>16</v>
      </c>
      <c r="L40" s="106" t="s">
        <v>17</v>
      </c>
      <c r="M40" s="106" t="s">
        <v>18</v>
      </c>
      <c r="N40" s="106" t="s">
        <v>19</v>
      </c>
      <c r="O40" s="106" t="s">
        <v>20</v>
      </c>
      <c r="P40" s="106" t="s">
        <v>21</v>
      </c>
      <c r="Q40" s="105"/>
    </row>
    <row r="41" spans="1:17" ht="24" customHeight="1" x14ac:dyDescent="0.3">
      <c r="A41" s="200"/>
      <c r="B41" s="200"/>
      <c r="C41" s="200"/>
      <c r="D41" s="200"/>
      <c r="E41" s="110">
        <f>E37*E39</f>
        <v>0</v>
      </c>
      <c r="F41" s="110">
        <f t="shared" ref="F41:P41" si="2">F37*F39</f>
        <v>0</v>
      </c>
      <c r="G41" s="110">
        <f t="shared" si="2"/>
        <v>0</v>
      </c>
      <c r="H41" s="110">
        <f t="shared" si="2"/>
        <v>0</v>
      </c>
      <c r="I41" s="110">
        <f t="shared" si="2"/>
        <v>0</v>
      </c>
      <c r="J41" s="110">
        <f t="shared" si="2"/>
        <v>0</v>
      </c>
      <c r="K41" s="110">
        <f t="shared" si="2"/>
        <v>0</v>
      </c>
      <c r="L41" s="110">
        <f t="shared" si="2"/>
        <v>0</v>
      </c>
      <c r="M41" s="110">
        <f t="shared" si="2"/>
        <v>0</v>
      </c>
      <c r="N41" s="110">
        <f t="shared" si="2"/>
        <v>0</v>
      </c>
      <c r="O41" s="110">
        <f t="shared" si="2"/>
        <v>0</v>
      </c>
      <c r="P41" s="110">
        <f t="shared" si="2"/>
        <v>0</v>
      </c>
      <c r="Q41" s="106" t="s">
        <v>57</v>
      </c>
    </row>
    <row r="42" spans="1:17" ht="24" customHeight="1" x14ac:dyDescent="0.3">
      <c r="A42" s="199" t="s">
        <v>138</v>
      </c>
      <c r="B42" s="200"/>
      <c r="C42" s="200"/>
      <c r="D42" s="200"/>
      <c r="E42" s="106" t="s">
        <v>10</v>
      </c>
      <c r="F42" s="106" t="s">
        <v>11</v>
      </c>
      <c r="G42" s="106" t="s">
        <v>12</v>
      </c>
      <c r="H42" s="106" t="s">
        <v>13</v>
      </c>
      <c r="I42" s="106" t="s">
        <v>14</v>
      </c>
      <c r="J42" s="106" t="s">
        <v>15</v>
      </c>
      <c r="K42" s="106" t="s">
        <v>16</v>
      </c>
      <c r="L42" s="106" t="s">
        <v>17</v>
      </c>
      <c r="M42" s="106" t="s">
        <v>18</v>
      </c>
      <c r="N42" s="106" t="s">
        <v>19</v>
      </c>
      <c r="O42" s="106" t="s">
        <v>20</v>
      </c>
      <c r="P42" s="106" t="s">
        <v>21</v>
      </c>
      <c r="Q42" s="105"/>
    </row>
    <row r="43" spans="1:17" ht="24" customHeight="1" x14ac:dyDescent="0.3">
      <c r="A43" s="200"/>
      <c r="B43" s="200"/>
      <c r="C43" s="200"/>
      <c r="D43" s="200"/>
      <c r="E43" s="111" t="e">
        <f>IF(E$39&gt;=MAX(調整係数一覧!$A$202:$A$221),VLOOKUP(MAX(調整係数一覧!$A$202:$A$221),調整係数一覧!$A$202:$M$221,COLUMN(E$43)-3,0),VLOOKUP(E$39,調整係数一覧!$A$202:$M$221,COLUMN(E$43)-3,0))</f>
        <v>#N/A</v>
      </c>
      <c r="F43" s="111" t="e">
        <f>IF(F$39&gt;=MAX(調整係数一覧!$A$202:$A$221),VLOOKUP(MAX(調整係数一覧!$A$202:$A$221),調整係数一覧!$A$202:$M$221,COLUMN(F$43)-3,0),VLOOKUP(F$39,調整係数一覧!$A$202:$M$221,COLUMN(F$43)-3,0))</f>
        <v>#N/A</v>
      </c>
      <c r="G43" s="111" t="e">
        <f>IF(G$39&gt;=MAX(調整係数一覧!$A$202:$A$221),VLOOKUP(MAX(調整係数一覧!$A$202:$A$221),調整係数一覧!$A$202:$M$221,COLUMN(G$43)-3,0),VLOOKUP(G$39,調整係数一覧!$A$202:$M$221,COLUMN(G$43)-3,0))</f>
        <v>#N/A</v>
      </c>
      <c r="H43" s="111" t="e">
        <f>IF(H$39&gt;=MAX(調整係数一覧!$A$202:$A$221),VLOOKUP(MAX(調整係数一覧!$A$202:$A$221),調整係数一覧!$A$202:$M$221,COLUMN(H$43)-3,0),VLOOKUP(H$39,調整係数一覧!$A$202:$M$221,COLUMN(H$43)-3,0))</f>
        <v>#N/A</v>
      </c>
      <c r="I43" s="111" t="e">
        <f>IF(I$39&gt;=MAX(調整係数一覧!$A$202:$A$221),VLOOKUP(MAX(調整係数一覧!$A$202:$A$221),調整係数一覧!$A$202:$M$221,COLUMN(I$43)-3,0),VLOOKUP(I$39,調整係数一覧!$A$202:$M$221,COLUMN(I$43)-3,0))</f>
        <v>#N/A</v>
      </c>
      <c r="J43" s="111" t="e">
        <f>IF(J$39&gt;=MAX(調整係数一覧!$A$202:$A$221),VLOOKUP(MAX(調整係数一覧!$A$202:$A$221),調整係数一覧!$A$202:$M$221,COLUMN(J$43)-3,0),VLOOKUP(J$39,調整係数一覧!$A$202:$M$221,COLUMN(J$43)-3,0))</f>
        <v>#N/A</v>
      </c>
      <c r="K43" s="111" t="e">
        <f>IF(K$39&gt;=MAX(調整係数一覧!$A$202:$A$221),VLOOKUP(MAX(調整係数一覧!$A$202:$A$221),調整係数一覧!$A$202:$M$221,COLUMN(K$43)-3,0),VLOOKUP(K$39,調整係数一覧!$A$202:$M$221,COLUMN(K$43)-3,0))</f>
        <v>#N/A</v>
      </c>
      <c r="L43" s="111" t="e">
        <f>IF(L$39&gt;=MAX(調整係数一覧!$A$202:$A$221),VLOOKUP(MAX(調整係数一覧!$A$202:$A$221),調整係数一覧!$A$202:$M$221,COLUMN(L$43)-3,0),VLOOKUP(L$39,調整係数一覧!$A$202:$M$221,COLUMN(L$43)-3,0))</f>
        <v>#N/A</v>
      </c>
      <c r="M43" s="111" t="e">
        <f>IF(M$39&gt;=MAX(調整係数一覧!$A$202:$A$221),VLOOKUP(MAX(調整係数一覧!$A$202:$A$221),調整係数一覧!$A$202:$M$221,COLUMN(M$43)-3,0),VLOOKUP(M$39,調整係数一覧!$A$202:$M$221,COLUMN(M$43)-3,0))</f>
        <v>#N/A</v>
      </c>
      <c r="N43" s="111" t="e">
        <f>IF(N$39&gt;=MAX(調整係数一覧!$A$202:$A$221),VLOOKUP(MAX(調整係数一覧!$A$202:$A$221),調整係数一覧!$A$202:$M$221,COLUMN(N$43)-3,0),VLOOKUP(N$39,調整係数一覧!$A$202:$M$221,COLUMN(N$43)-3,0))</f>
        <v>#N/A</v>
      </c>
      <c r="O43" s="111" t="e">
        <f>IF(O$39&gt;=MAX(調整係数一覧!$A$202:$A$221),VLOOKUP(MAX(調整係数一覧!$A$202:$A$221),調整係数一覧!$A$202:$M$221,COLUMN(O$43)-3,0),VLOOKUP(O$39,調整係数一覧!$A$202:$M$221,COLUMN(O$43)-3,0))</f>
        <v>#N/A</v>
      </c>
      <c r="P43" s="111" t="e">
        <f>IF(P$39&gt;=MAX(調整係数一覧!$A$202:$A$221),VLOOKUP(MAX(調整係数一覧!$A$202:$A$221),調整係数一覧!$A$202:$M$221,COLUMN(P$43)-3,0),VLOOKUP(P$39,調整係数一覧!$A$202:$M$221,COLUMN(P$43)-3,0))</f>
        <v>#N/A</v>
      </c>
      <c r="Q43" s="106" t="s">
        <v>59</v>
      </c>
    </row>
    <row r="44" spans="1:17" ht="36" customHeight="1" x14ac:dyDescent="0.3">
      <c r="A44" s="199" t="s">
        <v>139</v>
      </c>
      <c r="B44" s="200"/>
      <c r="C44" s="200"/>
      <c r="D44" s="200"/>
      <c r="E44" s="197">
        <f>ROUNDUP('計算用(応札容量)'!B93,0)</f>
        <v>-1</v>
      </c>
      <c r="F44" s="198"/>
      <c r="G44" s="198"/>
      <c r="H44" s="198"/>
      <c r="I44" s="198"/>
      <c r="J44" s="198"/>
      <c r="K44" s="198"/>
      <c r="L44" s="198"/>
      <c r="M44" s="198"/>
      <c r="N44" s="198"/>
      <c r="O44" s="198"/>
      <c r="P44" s="198"/>
      <c r="Q44" s="120"/>
    </row>
    <row r="45" spans="1:17" ht="24" customHeight="1" x14ac:dyDescent="0.3">
      <c r="A45" s="199" t="s">
        <v>111</v>
      </c>
      <c r="B45" s="200"/>
      <c r="C45" s="200"/>
      <c r="D45" s="201"/>
      <c r="E45" s="123" t="s">
        <v>10</v>
      </c>
      <c r="F45" s="123" t="s">
        <v>11</v>
      </c>
      <c r="G45" s="123" t="s">
        <v>12</v>
      </c>
      <c r="H45" s="123" t="s">
        <v>13</v>
      </c>
      <c r="I45" s="123" t="s">
        <v>14</v>
      </c>
      <c r="J45" s="123" t="s">
        <v>15</v>
      </c>
      <c r="K45" s="123" t="s">
        <v>16</v>
      </c>
      <c r="L45" s="123" t="s">
        <v>17</v>
      </c>
      <c r="M45" s="123" t="s">
        <v>18</v>
      </c>
      <c r="N45" s="123" t="s">
        <v>19</v>
      </c>
      <c r="O45" s="123" t="s">
        <v>20</v>
      </c>
      <c r="P45" s="123" t="s">
        <v>21</v>
      </c>
      <c r="Q45" s="105"/>
    </row>
    <row r="46" spans="1:17" ht="24" customHeight="1" x14ac:dyDescent="0.3">
      <c r="A46" s="200"/>
      <c r="B46" s="200"/>
      <c r="C46" s="200"/>
      <c r="D46" s="201"/>
      <c r="E46" s="107">
        <f>【調達AX】入力!E28</f>
        <v>0</v>
      </c>
      <c r="F46" s="107">
        <f>【調達AX】入力!F28</f>
        <v>0</v>
      </c>
      <c r="G46" s="107">
        <f>【調達AX】入力!G28</f>
        <v>0</v>
      </c>
      <c r="H46" s="107">
        <f>【調達AX】入力!H28</f>
        <v>0</v>
      </c>
      <c r="I46" s="107">
        <f>【調達AX】入力!I28</f>
        <v>0</v>
      </c>
      <c r="J46" s="107">
        <f>【調達AX】入力!J28</f>
        <v>0</v>
      </c>
      <c r="K46" s="107">
        <f>【調達AX】入力!K28</f>
        <v>0</v>
      </c>
      <c r="L46" s="107">
        <f>【調達AX】入力!L28</f>
        <v>0</v>
      </c>
      <c r="M46" s="107">
        <f>【調達AX】入力!M28</f>
        <v>0</v>
      </c>
      <c r="N46" s="107">
        <f>【調達AX】入力!N28</f>
        <v>0</v>
      </c>
      <c r="O46" s="107">
        <f>【調達AX】入力!O28</f>
        <v>0</v>
      </c>
      <c r="P46" s="107">
        <f>【調達AX】入力!P28</f>
        <v>0</v>
      </c>
      <c r="Q46" s="108" t="s">
        <v>22</v>
      </c>
    </row>
    <row r="47" spans="1:17" ht="24" customHeight="1" x14ac:dyDescent="0.3">
      <c r="A47" s="199" t="s">
        <v>113</v>
      </c>
      <c r="B47" s="200"/>
      <c r="C47" s="200"/>
      <c r="D47" s="201"/>
      <c r="E47" s="123" t="s">
        <v>10</v>
      </c>
      <c r="F47" s="123" t="s">
        <v>11</v>
      </c>
      <c r="G47" s="123" t="s">
        <v>12</v>
      </c>
      <c r="H47" s="123" t="s">
        <v>13</v>
      </c>
      <c r="I47" s="123" t="s">
        <v>14</v>
      </c>
      <c r="J47" s="123" t="s">
        <v>15</v>
      </c>
      <c r="K47" s="123" t="s">
        <v>16</v>
      </c>
      <c r="L47" s="123" t="s">
        <v>17</v>
      </c>
      <c r="M47" s="123" t="s">
        <v>18</v>
      </c>
      <c r="N47" s="123" t="s">
        <v>19</v>
      </c>
      <c r="O47" s="123" t="s">
        <v>20</v>
      </c>
      <c r="P47" s="123" t="s">
        <v>21</v>
      </c>
      <c r="Q47" s="105"/>
    </row>
    <row r="48" spans="1:17" ht="24" customHeight="1" x14ac:dyDescent="0.3">
      <c r="A48" s="200"/>
      <c r="B48" s="200"/>
      <c r="C48" s="200"/>
      <c r="D48" s="201"/>
      <c r="E48" s="109">
        <f>【調達AX】入力!E30</f>
        <v>0</v>
      </c>
      <c r="F48" s="109">
        <f>【調達AX】入力!F30</f>
        <v>0</v>
      </c>
      <c r="G48" s="109">
        <f>【調達AX】入力!G30</f>
        <v>0</v>
      </c>
      <c r="H48" s="109">
        <f>【調達AX】入力!H30</f>
        <v>0</v>
      </c>
      <c r="I48" s="109">
        <f>【調達AX】入力!I30</f>
        <v>0</v>
      </c>
      <c r="J48" s="109">
        <f>【調達AX】入力!J30</f>
        <v>0</v>
      </c>
      <c r="K48" s="109">
        <f>【調達AX】入力!K30</f>
        <v>0</v>
      </c>
      <c r="L48" s="109">
        <f>【調達AX】入力!L30</f>
        <v>0</v>
      </c>
      <c r="M48" s="109">
        <f>【調達AX】入力!M30</f>
        <v>0</v>
      </c>
      <c r="N48" s="109">
        <f>【調達AX】入力!N30</f>
        <v>0</v>
      </c>
      <c r="O48" s="109">
        <f>【調達AX】入力!O30</f>
        <v>0</v>
      </c>
      <c r="P48" s="109">
        <f>【調達AX】入力!P30</f>
        <v>0</v>
      </c>
      <c r="Q48" s="108" t="s">
        <v>58</v>
      </c>
    </row>
    <row r="49" spans="1:17" ht="24" customHeight="1" x14ac:dyDescent="0.3">
      <c r="A49" s="199" t="s">
        <v>114</v>
      </c>
      <c r="B49" s="200"/>
      <c r="C49" s="200"/>
      <c r="D49" s="201"/>
      <c r="E49" s="123" t="s">
        <v>10</v>
      </c>
      <c r="F49" s="123" t="s">
        <v>11</v>
      </c>
      <c r="G49" s="123" t="s">
        <v>12</v>
      </c>
      <c r="H49" s="123" t="s">
        <v>13</v>
      </c>
      <c r="I49" s="123" t="s">
        <v>14</v>
      </c>
      <c r="J49" s="123" t="s">
        <v>15</v>
      </c>
      <c r="K49" s="123" t="s">
        <v>16</v>
      </c>
      <c r="L49" s="123" t="s">
        <v>17</v>
      </c>
      <c r="M49" s="123" t="s">
        <v>18</v>
      </c>
      <c r="N49" s="123" t="s">
        <v>19</v>
      </c>
      <c r="O49" s="123" t="s">
        <v>20</v>
      </c>
      <c r="P49" s="123" t="s">
        <v>21</v>
      </c>
      <c r="Q49" s="105"/>
    </row>
    <row r="50" spans="1:17" ht="24" customHeight="1" x14ac:dyDescent="0.3">
      <c r="A50" s="200"/>
      <c r="B50" s="200"/>
      <c r="C50" s="200"/>
      <c r="D50" s="201"/>
      <c r="E50" s="110">
        <f>【調達AX】入力!E32</f>
        <v>0</v>
      </c>
      <c r="F50" s="110">
        <f>【調達AX】入力!F32</f>
        <v>0</v>
      </c>
      <c r="G50" s="110">
        <f>【調達AX】入力!G32</f>
        <v>0</v>
      </c>
      <c r="H50" s="110">
        <f>【調達AX】入力!H32</f>
        <v>0</v>
      </c>
      <c r="I50" s="110">
        <f>【調達AX】入力!I32</f>
        <v>0</v>
      </c>
      <c r="J50" s="110">
        <f>【調達AX】入力!J32</f>
        <v>0</v>
      </c>
      <c r="K50" s="110">
        <f>【調達AX】入力!K32</f>
        <v>0</v>
      </c>
      <c r="L50" s="110">
        <f>【調達AX】入力!L32</f>
        <v>0</v>
      </c>
      <c r="M50" s="110">
        <f>【調達AX】入力!M32</f>
        <v>0</v>
      </c>
      <c r="N50" s="110">
        <f>【調達AX】入力!N32</f>
        <v>0</v>
      </c>
      <c r="O50" s="110">
        <f>【調達AX】入力!O32</f>
        <v>0</v>
      </c>
      <c r="P50" s="110">
        <f>【調達AX】入力!P32</f>
        <v>0</v>
      </c>
      <c r="Q50" s="123" t="s">
        <v>57</v>
      </c>
    </row>
    <row r="51" spans="1:17" ht="24" customHeight="1" x14ac:dyDescent="0.3">
      <c r="A51" s="199" t="s">
        <v>141</v>
      </c>
      <c r="B51" s="200"/>
      <c r="C51" s="200"/>
      <c r="D51" s="201"/>
      <c r="E51" s="123" t="s">
        <v>10</v>
      </c>
      <c r="F51" s="123" t="s">
        <v>11</v>
      </c>
      <c r="G51" s="123" t="s">
        <v>12</v>
      </c>
      <c r="H51" s="123" t="s">
        <v>13</v>
      </c>
      <c r="I51" s="123" t="s">
        <v>14</v>
      </c>
      <c r="J51" s="123" t="s">
        <v>15</v>
      </c>
      <c r="K51" s="123" t="s">
        <v>16</v>
      </c>
      <c r="L51" s="123" t="s">
        <v>17</v>
      </c>
      <c r="M51" s="123" t="s">
        <v>18</v>
      </c>
      <c r="N51" s="123" t="s">
        <v>19</v>
      </c>
      <c r="O51" s="123" t="s">
        <v>20</v>
      </c>
      <c r="P51" s="123" t="s">
        <v>21</v>
      </c>
      <c r="Q51" s="105"/>
    </row>
    <row r="52" spans="1:17" ht="24" customHeight="1" x14ac:dyDescent="0.3">
      <c r="A52" s="200"/>
      <c r="B52" s="200"/>
      <c r="C52" s="200"/>
      <c r="D52" s="201"/>
      <c r="E52" s="111">
        <f>IF(E$48&gt;=MAX(調整係数一覧!$A$202:$A$221),VLOOKUP(MAX(調整係数一覧!$A$202:$A$221),調整係数一覧!$A$202:$M$221,COLUMN(E$52)-3,0),IF(E$48=0,0,VLOOKUP(E$48,調整係数一覧!$A$202:$M$221,COLUMN(E$52)-3,0)))</f>
        <v>0</v>
      </c>
      <c r="F52" s="111">
        <f>IF(F$48&gt;=MAX(調整係数一覧!$A$202:$A$221),VLOOKUP(MAX(調整係数一覧!$A$202:$A$221),調整係数一覧!$A$202:$M$221,COLUMN(F$52)-3,0),IF(F$48=0,0,VLOOKUP(F$48,調整係数一覧!$A$202:$M$221,COLUMN(F$52)-3,0)))</f>
        <v>0</v>
      </c>
      <c r="G52" s="111">
        <f>IF(G$48&gt;=MAX(調整係数一覧!$A$202:$A$221),VLOOKUP(MAX(調整係数一覧!$A$202:$A$221),調整係数一覧!$A$202:$M$221,COLUMN(G$52)-3,0),IF(G$48=0,0,VLOOKUP(G$48,調整係数一覧!$A$202:$M$221,COLUMN(G$52)-3,0)))</f>
        <v>0</v>
      </c>
      <c r="H52" s="111">
        <f>IF(H$48&gt;=MAX(調整係数一覧!$A$202:$A$221),VLOOKUP(MAX(調整係数一覧!$A$202:$A$221),調整係数一覧!$A$202:$M$221,COLUMN(H$52)-3,0),IF(H$48=0,0,VLOOKUP(H$48,調整係数一覧!$A$202:$M$221,COLUMN(H$52)-3,0)))</f>
        <v>0</v>
      </c>
      <c r="I52" s="111">
        <f>IF(I$48&gt;=MAX(調整係数一覧!$A$202:$A$221),VLOOKUP(MAX(調整係数一覧!$A$202:$A$221),調整係数一覧!$A$202:$M$221,COLUMN(I$52)-3,0),IF(I$48=0,0,VLOOKUP(I$48,調整係数一覧!$A$202:$M$221,COLUMN(I$52)-3,0)))</f>
        <v>0</v>
      </c>
      <c r="J52" s="111">
        <f>IF(J$48&gt;=MAX(調整係数一覧!$A$202:$A$221),VLOOKUP(MAX(調整係数一覧!$A$202:$A$221),調整係数一覧!$A$202:$M$221,COLUMN(J$52)-3,0),IF(J$48=0,0,VLOOKUP(J$48,調整係数一覧!$A$202:$M$221,COLUMN(J$52)-3,0)))</f>
        <v>0</v>
      </c>
      <c r="K52" s="111">
        <f>IF(K$48&gt;=MAX(調整係数一覧!$A$202:$A$221),VLOOKUP(MAX(調整係数一覧!$A$202:$A$221),調整係数一覧!$A$202:$M$221,COLUMN(K$52)-3,0),IF(K$48=0,0,VLOOKUP(K$48,調整係数一覧!$A$202:$M$221,COLUMN(K$52)-3,0)))</f>
        <v>0</v>
      </c>
      <c r="L52" s="111">
        <f>IF(L$48&gt;=MAX(調整係数一覧!$A$202:$A$221),VLOOKUP(MAX(調整係数一覧!$A$202:$A$221),調整係数一覧!$A$202:$M$221,COLUMN(L$52)-3,0),IF(L$48=0,0,VLOOKUP(L$48,調整係数一覧!$A$202:$M$221,COLUMN(L$52)-3,0)))</f>
        <v>0</v>
      </c>
      <c r="M52" s="111">
        <f>IF(M$48&gt;=MAX(調整係数一覧!$A$202:$A$221),VLOOKUP(MAX(調整係数一覧!$A$202:$A$221),調整係数一覧!$A$202:$M$221,COLUMN(M$52)-3,0),IF(M$48=0,0,VLOOKUP(M$48,調整係数一覧!$A$202:$M$221,COLUMN(M$52)-3,0)))</f>
        <v>0</v>
      </c>
      <c r="N52" s="111">
        <f>IF(N$48&gt;=MAX(調整係数一覧!$A$202:$A$221),VLOOKUP(MAX(調整係数一覧!$A$202:$A$221),調整係数一覧!$A$202:$M$221,COLUMN(N$52)-3,0),IF(N$48=0,0,VLOOKUP(N$48,調整係数一覧!$A$202:$M$221,COLUMN(N$52)-3,0)))</f>
        <v>0</v>
      </c>
      <c r="O52" s="111">
        <f>IF(O$48&gt;=MAX(調整係数一覧!$A$202:$A$221),VLOOKUP(MAX(調整係数一覧!$A$202:$A$221),調整係数一覧!$A$202:$M$221,COLUMN(O$52)-3,0),IF(O$48=0,0,VLOOKUP(O$48,調整係数一覧!$A$202:$M$221,COLUMN(O$52)-3,0)))</f>
        <v>0</v>
      </c>
      <c r="P52" s="111">
        <f>IF(P$48&gt;=MAX(調整係数一覧!$A$202:$A$221),VLOOKUP(MAX(調整係数一覧!$A$202:$A$221),調整係数一覧!$A$202:$M$221,COLUMN(P$52)-3,0),IF(P$48=0,0,VLOOKUP(P$48,調整係数一覧!$A$202:$M$221,COLUMN(P$52)-3,0)))</f>
        <v>0</v>
      </c>
      <c r="Q52" s="123" t="s">
        <v>59</v>
      </c>
    </row>
    <row r="53" spans="1:17" ht="54" customHeight="1" x14ac:dyDescent="0.3">
      <c r="A53" s="199" t="s">
        <v>142</v>
      </c>
      <c r="B53" s="200"/>
      <c r="C53" s="200"/>
      <c r="D53" s="201"/>
      <c r="E53" s="197">
        <f>IF(AVERAGE(E46:P46)=0,0,ROUND('計算用(メイン契約容量×調達AX調整係数)'!B93,0))</f>
        <v>0</v>
      </c>
      <c r="F53" s="198"/>
      <c r="G53" s="198"/>
      <c r="H53" s="198"/>
      <c r="I53" s="198"/>
      <c r="J53" s="198"/>
      <c r="K53" s="198"/>
      <c r="L53" s="198"/>
      <c r="M53" s="198"/>
      <c r="N53" s="198"/>
      <c r="O53" s="198"/>
      <c r="P53" s="198"/>
      <c r="Q53" s="124"/>
    </row>
    <row r="54" spans="1:17" x14ac:dyDescent="0.3">
      <c r="A54" s="1" t="s">
        <v>24</v>
      </c>
    </row>
    <row r="55" spans="1:17" x14ac:dyDescent="0.3">
      <c r="A55" s="1" t="s">
        <v>104</v>
      </c>
    </row>
    <row r="56" spans="1:17" x14ac:dyDescent="0.3">
      <c r="B56" s="1" t="s">
        <v>106</v>
      </c>
    </row>
    <row r="57" spans="1:17" x14ac:dyDescent="0.3">
      <c r="B57" s="20" t="s">
        <v>70</v>
      </c>
    </row>
    <row r="58" spans="1:17" x14ac:dyDescent="0.3">
      <c r="B58" s="20" t="s">
        <v>78</v>
      </c>
    </row>
    <row r="59" spans="1:17" x14ac:dyDescent="0.3">
      <c r="B59" s="1" t="s">
        <v>62</v>
      </c>
    </row>
    <row r="60" spans="1:17" x14ac:dyDescent="0.3">
      <c r="B60" s="1" t="s">
        <v>63</v>
      </c>
    </row>
    <row r="61" spans="1:17" x14ac:dyDescent="0.3">
      <c r="B61" s="1" t="s">
        <v>107</v>
      </c>
    </row>
    <row r="62" spans="1:17" x14ac:dyDescent="0.3">
      <c r="B62" s="20" t="s">
        <v>76</v>
      </c>
    </row>
    <row r="63" spans="1:17" x14ac:dyDescent="0.3">
      <c r="B63" s="1" t="s">
        <v>64</v>
      </c>
    </row>
    <row r="64" spans="1:17" x14ac:dyDescent="0.3">
      <c r="B64" s="1" t="s">
        <v>65</v>
      </c>
    </row>
    <row r="65" spans="1:2" x14ac:dyDescent="0.3">
      <c r="B65" s="1" t="s">
        <v>66</v>
      </c>
    </row>
    <row r="67" spans="1:2" x14ac:dyDescent="0.3">
      <c r="A67" s="1" t="s">
        <v>105</v>
      </c>
    </row>
    <row r="68" spans="1:2" x14ac:dyDescent="0.3">
      <c r="B68" s="1" t="s">
        <v>80</v>
      </c>
    </row>
    <row r="69" spans="1:2" x14ac:dyDescent="0.3">
      <c r="B69" s="1" t="s">
        <v>77</v>
      </c>
    </row>
    <row r="70" spans="1:2" x14ac:dyDescent="0.3">
      <c r="B70" s="1" t="s">
        <v>61</v>
      </c>
    </row>
    <row r="71" spans="1:2" x14ac:dyDescent="0.3">
      <c r="B71" s="1" t="s">
        <v>67</v>
      </c>
    </row>
    <row r="72" spans="1:2" x14ac:dyDescent="0.3">
      <c r="B72" s="1" t="s">
        <v>68</v>
      </c>
    </row>
    <row r="73" spans="1:2" x14ac:dyDescent="0.3">
      <c r="B73" s="1" t="s">
        <v>75</v>
      </c>
    </row>
  </sheetData>
  <mergeCells count="40">
    <mergeCell ref="A13:D13"/>
    <mergeCell ref="E13:P13"/>
    <mergeCell ref="A14:D14"/>
    <mergeCell ref="E14:P14"/>
    <mergeCell ref="A15:D15"/>
    <mergeCell ref="E15:P15"/>
    <mergeCell ref="A2:B2"/>
    <mergeCell ref="A4:Q4"/>
    <mergeCell ref="A6:Q6"/>
    <mergeCell ref="A12:D12"/>
    <mergeCell ref="E12:P12"/>
    <mergeCell ref="M11:Q11"/>
    <mergeCell ref="A16:D16"/>
    <mergeCell ref="E16:P16"/>
    <mergeCell ref="A17:D17"/>
    <mergeCell ref="E17:P17"/>
    <mergeCell ref="A18:D19"/>
    <mergeCell ref="A35:D35"/>
    <mergeCell ref="E35:P35"/>
    <mergeCell ref="A20:D21"/>
    <mergeCell ref="A22:D23"/>
    <mergeCell ref="A24:D25"/>
    <mergeCell ref="A27:D28"/>
    <mergeCell ref="A29:D30"/>
    <mergeCell ref="A31:D32"/>
    <mergeCell ref="A33:D34"/>
    <mergeCell ref="A26:D26"/>
    <mergeCell ref="E26:P26"/>
    <mergeCell ref="E44:P44"/>
    <mergeCell ref="A36:D37"/>
    <mergeCell ref="A38:D39"/>
    <mergeCell ref="A40:D41"/>
    <mergeCell ref="A42:D43"/>
    <mergeCell ref="A44:D44"/>
    <mergeCell ref="E53:P53"/>
    <mergeCell ref="A45:D46"/>
    <mergeCell ref="A47:D48"/>
    <mergeCell ref="A49:D50"/>
    <mergeCell ref="A51:D52"/>
    <mergeCell ref="A53:D53"/>
  </mergeCells>
  <phoneticPr fontId="2"/>
  <conditionalFormatting sqref="E19:P19">
    <cfRule type="cellIs" dxfId="2" priority="6" operator="greaterThan">
      <formula>$E$17</formula>
    </cfRule>
  </conditionalFormatting>
  <conditionalFormatting sqref="E37:P37">
    <cfRule type="cellIs" dxfId="1" priority="2" operator="greaterThan">
      <formula>$E$17</formula>
    </cfRule>
  </conditionalFormatting>
  <conditionalFormatting sqref="E46:P46">
    <cfRule type="cellIs" dxfId="0" priority="1" operator="greaterThan">
      <formula>$E$17</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E39:P39 E48:P48"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zoomScale="70" zoomScaleNormal="70" workbookViewId="0"/>
  </sheetViews>
  <sheetFormatPr defaultColWidth="9" defaultRowHeight="15" x14ac:dyDescent="0.3"/>
  <cols>
    <col min="1" max="1" width="24.109375" style="1" bestFit="1" customWidth="1"/>
    <col min="2" max="2" width="11.218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9" x14ac:dyDescent="0.3">
      <c r="J1" s="7" t="s">
        <v>34</v>
      </c>
      <c r="L1" s="5"/>
      <c r="M1" s="6" t="s">
        <v>71</v>
      </c>
      <c r="S1" s="1" t="s">
        <v>98</v>
      </c>
    </row>
    <row r="2" spans="1:19" x14ac:dyDescent="0.3">
      <c r="B2" s="8" t="s">
        <v>25</v>
      </c>
      <c r="C2" s="8" t="s">
        <v>26</v>
      </c>
      <c r="D2" s="8" t="s">
        <v>27</v>
      </c>
      <c r="E2" s="8" t="s">
        <v>28</v>
      </c>
      <c r="F2" s="8" t="s">
        <v>29</v>
      </c>
      <c r="G2" s="8" t="s">
        <v>30</v>
      </c>
      <c r="H2" s="8" t="s">
        <v>31</v>
      </c>
      <c r="I2" s="8" t="s">
        <v>32</v>
      </c>
      <c r="J2" s="8" t="s">
        <v>33</v>
      </c>
      <c r="S2" s="1" t="s">
        <v>100</v>
      </c>
    </row>
    <row r="3" spans="1:19" x14ac:dyDescent="0.3">
      <c r="A3" s="90" t="s">
        <v>90</v>
      </c>
      <c r="S3" s="1" t="s">
        <v>97</v>
      </c>
    </row>
    <row r="4" spans="1:19" x14ac:dyDescent="0.3">
      <c r="A4" s="7" t="s">
        <v>10</v>
      </c>
      <c r="B4" s="57">
        <v>4882.9799999999996</v>
      </c>
      <c r="C4" s="57">
        <v>12191.044</v>
      </c>
      <c r="D4" s="57">
        <v>40434.097999999998</v>
      </c>
      <c r="E4" s="57">
        <v>18452.13</v>
      </c>
      <c r="F4" s="57">
        <v>4502.1979999999994</v>
      </c>
      <c r="G4" s="57">
        <v>16728.849999999999</v>
      </c>
      <c r="H4" s="57">
        <v>6653.5279999999993</v>
      </c>
      <c r="I4" s="57">
        <v>4734.33</v>
      </c>
      <c r="J4" s="57">
        <v>12042.17</v>
      </c>
    </row>
    <row r="5" spans="1:19" x14ac:dyDescent="0.3">
      <c r="A5" s="7" t="s">
        <v>11</v>
      </c>
      <c r="B5" s="57">
        <v>4365.3500000000004</v>
      </c>
      <c r="C5" s="57">
        <v>11318.501999999999</v>
      </c>
      <c r="D5" s="57">
        <v>39135.901999999995</v>
      </c>
      <c r="E5" s="57">
        <v>18493.689999999999</v>
      </c>
      <c r="F5" s="57">
        <v>4144.4780000000001</v>
      </c>
      <c r="G5" s="57">
        <v>17299.169999999998</v>
      </c>
      <c r="H5" s="57">
        <v>6702.1839999999993</v>
      </c>
      <c r="I5" s="57">
        <v>4837.5700000000006</v>
      </c>
      <c r="J5" s="57">
        <v>13276.37</v>
      </c>
      <c r="S5" s="1" t="s">
        <v>99</v>
      </c>
    </row>
    <row r="6" spans="1:19" x14ac:dyDescent="0.3">
      <c r="A6" s="7" t="s">
        <v>12</v>
      </c>
      <c r="B6" s="57">
        <v>4439.29</v>
      </c>
      <c r="C6" s="57">
        <v>12353.976000000001</v>
      </c>
      <c r="D6" s="57">
        <v>45490.090000000004</v>
      </c>
      <c r="E6" s="57">
        <v>20831.38</v>
      </c>
      <c r="F6" s="57">
        <v>4816.7479999999996</v>
      </c>
      <c r="G6" s="57">
        <v>20024.21</v>
      </c>
      <c r="H6" s="57">
        <v>7753.8459999999995</v>
      </c>
      <c r="I6" s="57">
        <v>5634</v>
      </c>
      <c r="J6" s="57">
        <v>14944.912</v>
      </c>
      <c r="S6" s="1" t="s">
        <v>101</v>
      </c>
    </row>
    <row r="7" spans="1:19" x14ac:dyDescent="0.3">
      <c r="A7" s="7" t="s">
        <v>13</v>
      </c>
      <c r="B7" s="57">
        <v>5054.2900000000009</v>
      </c>
      <c r="C7" s="57">
        <v>14781.866</v>
      </c>
      <c r="D7" s="57">
        <v>58456.866000000002</v>
      </c>
      <c r="E7" s="57">
        <v>25059.99</v>
      </c>
      <c r="F7" s="57">
        <v>5859.0679999999993</v>
      </c>
      <c r="G7" s="57">
        <v>25850.940000000002</v>
      </c>
      <c r="H7" s="57">
        <v>9729.6859999999997</v>
      </c>
      <c r="I7" s="57">
        <v>7005.63</v>
      </c>
      <c r="J7" s="57">
        <v>18967.018</v>
      </c>
    </row>
    <row r="8" spans="1:19" x14ac:dyDescent="0.3">
      <c r="A8" s="7" t="s">
        <v>14</v>
      </c>
      <c r="B8" s="57">
        <v>5165.21</v>
      </c>
      <c r="C8" s="57">
        <v>15050.112000000001</v>
      </c>
      <c r="D8" s="57">
        <v>58456.437999999995</v>
      </c>
      <c r="E8" s="57">
        <v>25059.99</v>
      </c>
      <c r="F8" s="57">
        <v>5859.0679999999993</v>
      </c>
      <c r="G8" s="57">
        <v>25850.940000000002</v>
      </c>
      <c r="H8" s="57">
        <v>9729.6859999999997</v>
      </c>
      <c r="I8" s="57">
        <v>7005.63</v>
      </c>
      <c r="J8" s="57">
        <v>18967.018</v>
      </c>
    </row>
    <row r="9" spans="1:19" x14ac:dyDescent="0.3">
      <c r="A9" s="7" t="s">
        <v>15</v>
      </c>
      <c r="B9" s="57">
        <v>4795.4699999999993</v>
      </c>
      <c r="C9" s="57">
        <v>13325.706</v>
      </c>
      <c r="D9" s="57">
        <v>49386.400000000001</v>
      </c>
      <c r="E9" s="57">
        <v>22493.73</v>
      </c>
      <c r="F9" s="57">
        <v>5180.6379999999999</v>
      </c>
      <c r="G9" s="57">
        <v>21631.99</v>
      </c>
      <c r="H9" s="57">
        <v>8503.5080000000016</v>
      </c>
      <c r="I9" s="57">
        <v>6209.2</v>
      </c>
      <c r="J9" s="57">
        <v>16541.284</v>
      </c>
    </row>
    <row r="10" spans="1:19" x14ac:dyDescent="0.3">
      <c r="A10" s="7" t="s">
        <v>16</v>
      </c>
      <c r="B10" s="57">
        <v>4796.71</v>
      </c>
      <c r="C10" s="57">
        <v>11823.253999999999</v>
      </c>
      <c r="D10" s="57">
        <v>41641.480000000003</v>
      </c>
      <c r="E10" s="57">
        <v>19304.09</v>
      </c>
      <c r="F10" s="57">
        <v>4280.1680000000006</v>
      </c>
      <c r="G10" s="57">
        <v>17903.539999999997</v>
      </c>
      <c r="H10" s="57">
        <v>7087.0280000000002</v>
      </c>
      <c r="I10" s="57">
        <v>5250.54</v>
      </c>
      <c r="J10" s="57">
        <v>13855.031999999999</v>
      </c>
    </row>
    <row r="11" spans="1:19" x14ac:dyDescent="0.3">
      <c r="A11" s="7" t="s">
        <v>17</v>
      </c>
      <c r="B11" s="57">
        <v>5499.2</v>
      </c>
      <c r="C11" s="57">
        <v>13296.031999999999</v>
      </c>
      <c r="D11" s="57">
        <v>42908.483999999997</v>
      </c>
      <c r="E11" s="57">
        <v>19220.97</v>
      </c>
      <c r="F11" s="57">
        <v>4631.7179999999998</v>
      </c>
      <c r="G11" s="57">
        <v>17667.050000000003</v>
      </c>
      <c r="H11" s="57">
        <v>7441.5259999999998</v>
      </c>
      <c r="I11" s="57">
        <v>4985.0600000000004</v>
      </c>
      <c r="J11" s="57">
        <v>14262.492</v>
      </c>
    </row>
    <row r="12" spans="1:19" x14ac:dyDescent="0.3">
      <c r="A12" s="7" t="s">
        <v>18</v>
      </c>
      <c r="B12" s="57">
        <v>5941.65</v>
      </c>
      <c r="C12" s="57">
        <v>14882.905999999999</v>
      </c>
      <c r="D12" s="57">
        <v>47319.77</v>
      </c>
      <c r="E12" s="57">
        <v>22233.99</v>
      </c>
      <c r="F12" s="57">
        <v>5532.1880000000001</v>
      </c>
      <c r="G12" s="57">
        <v>21890.87</v>
      </c>
      <c r="H12" s="57">
        <v>9157.5540000000001</v>
      </c>
      <c r="I12" s="57">
        <v>6740.15</v>
      </c>
      <c r="J12" s="57">
        <v>17124.042000000001</v>
      </c>
    </row>
    <row r="13" spans="1:19" x14ac:dyDescent="0.3">
      <c r="A13" s="7" t="s">
        <v>19</v>
      </c>
      <c r="B13" s="57">
        <v>6188.14</v>
      </c>
      <c r="C13" s="57">
        <v>15447.464</v>
      </c>
      <c r="D13" s="57">
        <v>51542.244000000006</v>
      </c>
      <c r="E13" s="57">
        <v>24083.359999999997</v>
      </c>
      <c r="F13" s="57">
        <v>6007.0879999999997</v>
      </c>
      <c r="G13" s="57">
        <v>23522.980000000003</v>
      </c>
      <c r="H13" s="57">
        <v>9316.2019999999993</v>
      </c>
      <c r="I13" s="57">
        <v>6740.15</v>
      </c>
      <c r="J13" s="57">
        <v>17947.671999999999</v>
      </c>
    </row>
    <row r="14" spans="1:19" x14ac:dyDescent="0.3">
      <c r="A14" s="7" t="s">
        <v>20</v>
      </c>
      <c r="B14" s="57">
        <v>6163.4900000000007</v>
      </c>
      <c r="C14" s="57">
        <v>15378.876</v>
      </c>
      <c r="D14" s="57">
        <v>51545.24</v>
      </c>
      <c r="E14" s="57">
        <v>24083.359999999997</v>
      </c>
      <c r="F14" s="57">
        <v>6007.0879999999997</v>
      </c>
      <c r="G14" s="57">
        <v>23522.980000000003</v>
      </c>
      <c r="H14" s="57">
        <v>9316.2939999999999</v>
      </c>
      <c r="I14" s="57">
        <v>6740.15</v>
      </c>
      <c r="J14" s="57">
        <v>17947.671999999999</v>
      </c>
    </row>
    <row r="15" spans="1:19" x14ac:dyDescent="0.3">
      <c r="A15" s="7" t="s">
        <v>21</v>
      </c>
      <c r="B15" s="57">
        <v>5596.57</v>
      </c>
      <c r="C15" s="57">
        <v>14184.276</v>
      </c>
      <c r="D15" s="57">
        <v>45362.928</v>
      </c>
      <c r="E15" s="57">
        <v>20945.66</v>
      </c>
      <c r="F15" s="57">
        <v>5137.4579999999996</v>
      </c>
      <c r="G15" s="57">
        <v>19580.420000000002</v>
      </c>
      <c r="H15" s="57">
        <v>7909.8679999999995</v>
      </c>
      <c r="I15" s="57">
        <v>5560.2599999999993</v>
      </c>
      <c r="J15" s="57">
        <v>14833.806</v>
      </c>
    </row>
    <row r="16" spans="1:19" x14ac:dyDescent="0.3">
      <c r="B16" s="2"/>
      <c r="C16" s="2"/>
      <c r="D16" s="2"/>
      <c r="E16" s="2"/>
      <c r="F16" s="2"/>
      <c r="G16" s="2"/>
      <c r="H16" s="2"/>
      <c r="I16" s="2"/>
      <c r="J16" s="2"/>
      <c r="K16" s="2"/>
    </row>
    <row r="17" spans="1:12" x14ac:dyDescent="0.3">
      <c r="A17" s="90" t="s">
        <v>167</v>
      </c>
      <c r="B17" s="58">
        <v>152527.09188118804</v>
      </c>
      <c r="C17" s="2"/>
      <c r="D17" s="2"/>
      <c r="E17" s="2"/>
      <c r="F17" s="2"/>
      <c r="G17" s="2"/>
      <c r="H17" s="2"/>
      <c r="I17" s="2"/>
      <c r="J17" s="2"/>
      <c r="K17" s="2"/>
    </row>
    <row r="18" spans="1:12" x14ac:dyDescent="0.3">
      <c r="L18" s="9"/>
    </row>
    <row r="19" spans="1:12" x14ac:dyDescent="0.3">
      <c r="A19" s="90" t="s">
        <v>102</v>
      </c>
    </row>
    <row r="20" spans="1:12" x14ac:dyDescent="0.3">
      <c r="A20" s="7" t="s">
        <v>10</v>
      </c>
      <c r="B20" s="57">
        <v>734.41409741988889</v>
      </c>
      <c r="C20" s="57">
        <v>3370.7917186014579</v>
      </c>
      <c r="D20" s="57">
        <v>2439.3969428938999</v>
      </c>
      <c r="E20" s="57">
        <v>1783.7819414536616</v>
      </c>
      <c r="F20" s="57">
        <v>970.85100039826079</v>
      </c>
      <c r="G20" s="57">
        <v>1747.2776635683974</v>
      </c>
      <c r="H20" s="57">
        <v>688.78195582514036</v>
      </c>
      <c r="I20" s="57">
        <v>477.17924506620062</v>
      </c>
      <c r="J20" s="57">
        <v>775.77543477307813</v>
      </c>
    </row>
    <row r="21" spans="1:12" x14ac:dyDescent="0.3">
      <c r="A21" s="7" t="s">
        <v>11</v>
      </c>
      <c r="B21" s="57">
        <v>913.70384525935515</v>
      </c>
      <c r="C21" s="57">
        <v>4102.8382646285017</v>
      </c>
      <c r="D21" s="57">
        <v>4281.8488848861416</v>
      </c>
      <c r="E21" s="57">
        <v>2735.7657682653835</v>
      </c>
      <c r="F21" s="57">
        <v>1203.4150388939863</v>
      </c>
      <c r="G21" s="57">
        <v>2913.3058177646762</v>
      </c>
      <c r="H21" s="57">
        <v>1563.387322041219</v>
      </c>
      <c r="I21" s="57">
        <v>902.62088852625629</v>
      </c>
      <c r="J21" s="57">
        <v>1152.7541697344632</v>
      </c>
    </row>
    <row r="22" spans="1:12" x14ac:dyDescent="0.3">
      <c r="A22" s="7" t="s">
        <v>12</v>
      </c>
      <c r="B22" s="57">
        <v>869.73488629774624</v>
      </c>
      <c r="C22" s="57">
        <v>3783.43811269863</v>
      </c>
      <c r="D22" s="57">
        <v>5241.6643869174295</v>
      </c>
      <c r="E22" s="57">
        <v>3412.6405203195809</v>
      </c>
      <c r="F22" s="57">
        <v>1060.0050960885424</v>
      </c>
      <c r="G22" s="57">
        <v>3309.904491029044</v>
      </c>
      <c r="H22" s="57">
        <v>1787.9068103047625</v>
      </c>
      <c r="I22" s="57">
        <v>1032.180115080705</v>
      </c>
      <c r="J22" s="57">
        <v>2055.6755812635533</v>
      </c>
    </row>
    <row r="23" spans="1:12" x14ac:dyDescent="0.3">
      <c r="A23" s="7" t="s">
        <v>13</v>
      </c>
      <c r="B23" s="57">
        <v>732.50474631611405</v>
      </c>
      <c r="C23" s="57">
        <v>3571.5880313957941</v>
      </c>
      <c r="D23" s="57">
        <v>6390.4827303997545</v>
      </c>
      <c r="E23" s="57">
        <v>4106.5491724520298</v>
      </c>
      <c r="F23" s="57">
        <v>1056.5312262347284</v>
      </c>
      <c r="G23" s="57">
        <v>3745.6798936693422</v>
      </c>
      <c r="H23" s="57">
        <v>2518.4272535745313</v>
      </c>
      <c r="I23" s="57">
        <v>1302.3528346614644</v>
      </c>
      <c r="J23" s="57">
        <v>2141.5841112962225</v>
      </c>
    </row>
    <row r="24" spans="1:12" x14ac:dyDescent="0.3">
      <c r="A24" s="7" t="s">
        <v>14</v>
      </c>
      <c r="B24" s="57">
        <v>683.71526698527305</v>
      </c>
      <c r="C24" s="57">
        <v>3934.8935980772835</v>
      </c>
      <c r="D24" s="57">
        <v>6559.3434136754804</v>
      </c>
      <c r="E24" s="57">
        <v>4166.1986620071493</v>
      </c>
      <c r="F24" s="57">
        <v>977.2884568886127</v>
      </c>
      <c r="G24" s="57">
        <v>3625.8646830597709</v>
      </c>
      <c r="H24" s="57">
        <v>2468.6088400226022</v>
      </c>
      <c r="I24" s="57">
        <v>1320.8277486273207</v>
      </c>
      <c r="J24" s="57">
        <v>2245.2393306565186</v>
      </c>
    </row>
    <row r="25" spans="1:12" x14ac:dyDescent="0.3">
      <c r="A25" s="7" t="s">
        <v>15</v>
      </c>
      <c r="B25" s="57">
        <v>643.46955235194082</v>
      </c>
      <c r="C25" s="57">
        <v>3072.8773919145024</v>
      </c>
      <c r="D25" s="57">
        <v>4807.313210755261</v>
      </c>
      <c r="E25" s="57">
        <v>3028.6100644980279</v>
      </c>
      <c r="F25" s="57">
        <v>814.69357371017065</v>
      </c>
      <c r="G25" s="57">
        <v>2742.6068059963454</v>
      </c>
      <c r="H25" s="57">
        <v>1647.4148852796616</v>
      </c>
      <c r="I25" s="57">
        <v>1041.6598226020405</v>
      </c>
      <c r="J25" s="57">
        <v>1801.5946928920412</v>
      </c>
    </row>
    <row r="26" spans="1:12" x14ac:dyDescent="0.3">
      <c r="A26" s="7" t="s">
        <v>16</v>
      </c>
      <c r="B26" s="57">
        <v>541.02752976590216</v>
      </c>
      <c r="C26" s="57">
        <v>2623.3808578675466</v>
      </c>
      <c r="D26" s="57">
        <v>3930.7214350998356</v>
      </c>
      <c r="E26" s="57">
        <v>2471.2060273494158</v>
      </c>
      <c r="F26" s="57">
        <v>645.18366780198642</v>
      </c>
      <c r="G26" s="57">
        <v>2157.4868265486416</v>
      </c>
      <c r="H26" s="57">
        <v>1406.9558822962142</v>
      </c>
      <c r="I26" s="57">
        <v>873.94580847787813</v>
      </c>
      <c r="J26" s="57">
        <v>1431.0619647925821</v>
      </c>
    </row>
    <row r="27" spans="1:12" x14ac:dyDescent="0.3">
      <c r="A27" s="7" t="s">
        <v>17</v>
      </c>
      <c r="B27" s="57">
        <v>660.85789197750614</v>
      </c>
      <c r="C27" s="57">
        <v>2221.4685263620431</v>
      </c>
      <c r="D27" s="57">
        <v>1431.1834824726961</v>
      </c>
      <c r="E27" s="57">
        <v>953.34740695890468</v>
      </c>
      <c r="F27" s="57">
        <v>515.49327864957172</v>
      </c>
      <c r="G27" s="57">
        <v>1004.1977499100373</v>
      </c>
      <c r="H27" s="57">
        <v>327.7330355085968</v>
      </c>
      <c r="I27" s="57">
        <v>283.78336274875596</v>
      </c>
      <c r="J27" s="57">
        <v>661.88526541187184</v>
      </c>
    </row>
    <row r="28" spans="1:12" x14ac:dyDescent="0.3">
      <c r="A28" s="7" t="s">
        <v>18</v>
      </c>
      <c r="B28" s="57">
        <v>691.64522063089419</v>
      </c>
      <c r="C28" s="57">
        <v>2830.844913151077</v>
      </c>
      <c r="D28" s="57">
        <v>1460.4739041104967</v>
      </c>
      <c r="E28" s="57">
        <v>1637.3895277041333</v>
      </c>
      <c r="F28" s="57">
        <v>639.78679059048432</v>
      </c>
      <c r="G28" s="57">
        <v>1487.6909844499112</v>
      </c>
      <c r="H28" s="57">
        <v>797.07608291911981</v>
      </c>
      <c r="I28" s="57">
        <v>468.12403814414341</v>
      </c>
      <c r="J28" s="57">
        <v>861.26853829975721</v>
      </c>
    </row>
    <row r="29" spans="1:12" x14ac:dyDescent="0.3">
      <c r="A29" s="7" t="s">
        <v>19</v>
      </c>
      <c r="B29" s="57">
        <v>641.09766857356135</v>
      </c>
      <c r="C29" s="57">
        <v>2839.6918325647257</v>
      </c>
      <c r="D29" s="57">
        <v>1780.9179730692733</v>
      </c>
      <c r="E29" s="57">
        <v>1471.062099530481</v>
      </c>
      <c r="F29" s="57">
        <v>528.58121652672298</v>
      </c>
      <c r="G29" s="57">
        <v>1395.3100819077492</v>
      </c>
      <c r="H29" s="57">
        <v>776.9498119367538</v>
      </c>
      <c r="I29" s="57">
        <v>479.51714137232324</v>
      </c>
      <c r="J29" s="57">
        <v>892.26217451842444</v>
      </c>
    </row>
    <row r="30" spans="1:12" x14ac:dyDescent="0.3">
      <c r="A30" s="7" t="s">
        <v>20</v>
      </c>
      <c r="B30" s="57">
        <v>705.37424751540402</v>
      </c>
      <c r="C30" s="57">
        <v>2768.3144861528208</v>
      </c>
      <c r="D30" s="57">
        <v>1356.7234371972174</v>
      </c>
      <c r="E30" s="57">
        <v>1243.0596347797596</v>
      </c>
      <c r="F30" s="57">
        <v>531.24105716231725</v>
      </c>
      <c r="G30" s="57">
        <v>1502.8471321089601</v>
      </c>
      <c r="H30" s="57">
        <v>774.35697327684545</v>
      </c>
      <c r="I30" s="57">
        <v>482.04930105493099</v>
      </c>
      <c r="J30" s="57">
        <v>894.37373075174037</v>
      </c>
    </row>
    <row r="31" spans="1:12" x14ac:dyDescent="0.3">
      <c r="A31" s="7" t="s">
        <v>21</v>
      </c>
      <c r="B31" s="57">
        <v>552.48040899182399</v>
      </c>
      <c r="C31" s="57">
        <v>2742.5179952868193</v>
      </c>
      <c r="D31" s="57">
        <v>1609.8492015974448</v>
      </c>
      <c r="E31" s="57">
        <v>1356.4117117101935</v>
      </c>
      <c r="F31" s="57">
        <v>716.53285825794808</v>
      </c>
      <c r="G31" s="57">
        <v>1549.5018424669879</v>
      </c>
      <c r="H31" s="57">
        <v>793.91836217404921</v>
      </c>
      <c r="I31" s="57">
        <v>514.20886989176608</v>
      </c>
      <c r="J31" s="57">
        <v>852.5987496229709</v>
      </c>
    </row>
    <row r="32" spans="1:12" x14ac:dyDescent="0.3">
      <c r="B32" s="7"/>
      <c r="C32" s="7"/>
      <c r="D32" s="7"/>
      <c r="E32" s="7"/>
      <c r="F32" s="7"/>
      <c r="G32" s="7"/>
      <c r="H32" s="7"/>
      <c r="I32" s="7"/>
      <c r="J32" s="7"/>
    </row>
    <row r="33" spans="1:13" x14ac:dyDescent="0.3">
      <c r="A33" s="1" t="s">
        <v>91</v>
      </c>
    </row>
    <row r="34" spans="1:13" x14ac:dyDescent="0.3">
      <c r="A34" s="7" t="s">
        <v>10</v>
      </c>
      <c r="B34" s="59">
        <f>B4-B20</f>
        <v>4148.5659025801106</v>
      </c>
      <c r="C34" s="59">
        <f t="shared" ref="C34:J34" si="0">C4-C20</f>
        <v>8820.2522813985415</v>
      </c>
      <c r="D34" s="59">
        <f t="shared" si="0"/>
        <v>37994.701057106096</v>
      </c>
      <c r="E34" s="59">
        <f t="shared" si="0"/>
        <v>16668.34805854634</v>
      </c>
      <c r="F34" s="59">
        <f t="shared" si="0"/>
        <v>3531.3469996017384</v>
      </c>
      <c r="G34" s="59">
        <f t="shared" si="0"/>
        <v>14981.572336431602</v>
      </c>
      <c r="H34" s="59">
        <f t="shared" si="0"/>
        <v>5964.746044174859</v>
      </c>
      <c r="I34" s="59">
        <f t="shared" si="0"/>
        <v>4257.1507549337994</v>
      </c>
      <c r="J34" s="59">
        <f t="shared" si="0"/>
        <v>11266.394565226921</v>
      </c>
      <c r="L34" s="11"/>
    </row>
    <row r="35" spans="1:13" x14ac:dyDescent="0.3">
      <c r="A35" s="7" t="s">
        <v>11</v>
      </c>
      <c r="B35" s="59">
        <f t="shared" ref="B35:J35" si="1">B5-B21</f>
        <v>3451.6461547406452</v>
      </c>
      <c r="C35" s="59">
        <f t="shared" si="1"/>
        <v>7215.6637353714968</v>
      </c>
      <c r="D35" s="59">
        <f t="shared" si="1"/>
        <v>34854.053115113857</v>
      </c>
      <c r="E35" s="59">
        <f t="shared" si="1"/>
        <v>15757.924231734614</v>
      </c>
      <c r="F35" s="59">
        <f t="shared" si="1"/>
        <v>2941.062961106014</v>
      </c>
      <c r="G35" s="59">
        <f t="shared" si="1"/>
        <v>14385.864182235322</v>
      </c>
      <c r="H35" s="59">
        <f t="shared" si="1"/>
        <v>5138.7966779587805</v>
      </c>
      <c r="I35" s="59">
        <f t="shared" si="1"/>
        <v>3934.9491114737443</v>
      </c>
      <c r="J35" s="59">
        <f t="shared" si="1"/>
        <v>12123.615830265539</v>
      </c>
      <c r="L35" s="11"/>
    </row>
    <row r="36" spans="1:13" x14ac:dyDescent="0.3">
      <c r="A36" s="7" t="s">
        <v>12</v>
      </c>
      <c r="B36" s="59">
        <f t="shared" ref="B36:J36" si="2">B6-B22</f>
        <v>3569.5551137022539</v>
      </c>
      <c r="C36" s="59">
        <f t="shared" si="2"/>
        <v>8570.5378873013706</v>
      </c>
      <c r="D36" s="59">
        <f t="shared" si="2"/>
        <v>40248.425613082574</v>
      </c>
      <c r="E36" s="59">
        <f t="shared" si="2"/>
        <v>17418.739479680422</v>
      </c>
      <c r="F36" s="59">
        <f t="shared" si="2"/>
        <v>3756.7429039114572</v>
      </c>
      <c r="G36" s="59">
        <f t="shared" si="2"/>
        <v>16714.305508970956</v>
      </c>
      <c r="H36" s="59">
        <f t="shared" si="2"/>
        <v>5965.9391896952366</v>
      </c>
      <c r="I36" s="59">
        <f t="shared" si="2"/>
        <v>4601.819884919295</v>
      </c>
      <c r="J36" s="59">
        <f t="shared" si="2"/>
        <v>12889.236418736447</v>
      </c>
      <c r="L36" s="11"/>
    </row>
    <row r="37" spans="1:13" x14ac:dyDescent="0.3">
      <c r="A37" s="7" t="s">
        <v>13</v>
      </c>
      <c r="B37" s="59">
        <f t="shared" ref="B37:J37" si="3">B7-B23</f>
        <v>4321.7852536838873</v>
      </c>
      <c r="C37" s="59">
        <f t="shared" si="3"/>
        <v>11210.277968604205</v>
      </c>
      <c r="D37" s="59">
        <f t="shared" si="3"/>
        <v>52066.38326960025</v>
      </c>
      <c r="E37" s="59">
        <f t="shared" si="3"/>
        <v>20953.440827547973</v>
      </c>
      <c r="F37" s="59">
        <f t="shared" si="3"/>
        <v>4802.5367737652705</v>
      </c>
      <c r="G37" s="59">
        <f t="shared" si="3"/>
        <v>22105.260106330661</v>
      </c>
      <c r="H37" s="59">
        <f t="shared" si="3"/>
        <v>7211.2587464254684</v>
      </c>
      <c r="I37" s="59">
        <f t="shared" si="3"/>
        <v>5703.2771653385353</v>
      </c>
      <c r="J37" s="59">
        <f t="shared" si="3"/>
        <v>16825.433888703777</v>
      </c>
      <c r="L37" s="11"/>
    </row>
    <row r="38" spans="1:13" x14ac:dyDescent="0.3">
      <c r="A38" s="7" t="s">
        <v>14</v>
      </c>
      <c r="B38" s="59">
        <f t="shared" ref="B38:J38" si="4">B8-B24</f>
        <v>4481.494733014727</v>
      </c>
      <c r="C38" s="59">
        <f t="shared" si="4"/>
        <v>11115.218401922717</v>
      </c>
      <c r="D38" s="59">
        <f t="shared" si="4"/>
        <v>51897.094586324514</v>
      </c>
      <c r="E38" s="59">
        <f t="shared" si="4"/>
        <v>20893.79133799285</v>
      </c>
      <c r="F38" s="59">
        <f t="shared" si="4"/>
        <v>4881.7795431113864</v>
      </c>
      <c r="G38" s="59">
        <f t="shared" si="4"/>
        <v>22225.075316940231</v>
      </c>
      <c r="H38" s="59">
        <f t="shared" si="4"/>
        <v>7261.077159977398</v>
      </c>
      <c r="I38" s="59">
        <f t="shared" si="4"/>
        <v>5684.8022513726792</v>
      </c>
      <c r="J38" s="59">
        <f t="shared" si="4"/>
        <v>16721.778669343483</v>
      </c>
      <c r="L38" s="11"/>
    </row>
    <row r="39" spans="1:13" x14ac:dyDescent="0.3">
      <c r="A39" s="7" t="s">
        <v>15</v>
      </c>
      <c r="B39" s="59">
        <f t="shared" ref="B39:J39" si="5">B9-B25</f>
        <v>4152.000447648059</v>
      </c>
      <c r="C39" s="59">
        <f t="shared" si="5"/>
        <v>10252.828608085498</v>
      </c>
      <c r="D39" s="59">
        <f t="shared" si="5"/>
        <v>44579.086789244742</v>
      </c>
      <c r="E39" s="59">
        <f t="shared" si="5"/>
        <v>19465.119935501971</v>
      </c>
      <c r="F39" s="59">
        <f t="shared" si="5"/>
        <v>4365.9444262898296</v>
      </c>
      <c r="G39" s="59">
        <f t="shared" si="5"/>
        <v>18889.383194003654</v>
      </c>
      <c r="H39" s="59">
        <f t="shared" si="5"/>
        <v>6856.0931147203401</v>
      </c>
      <c r="I39" s="59">
        <f t="shared" si="5"/>
        <v>5167.5401773979593</v>
      </c>
      <c r="J39" s="59">
        <f t="shared" si="5"/>
        <v>14739.689307107958</v>
      </c>
      <c r="L39" s="11"/>
    </row>
    <row r="40" spans="1:13" x14ac:dyDescent="0.3">
      <c r="A40" s="7" t="s">
        <v>16</v>
      </c>
      <c r="B40" s="59">
        <f t="shared" ref="B40:J40" si="6">B10-B26</f>
        <v>4255.6824702340982</v>
      </c>
      <c r="C40" s="59">
        <f t="shared" si="6"/>
        <v>9199.8731421324519</v>
      </c>
      <c r="D40" s="59">
        <f t="shared" si="6"/>
        <v>37710.75856490017</v>
      </c>
      <c r="E40" s="59">
        <f t="shared" si="6"/>
        <v>16832.883972650583</v>
      </c>
      <c r="F40" s="59">
        <f t="shared" si="6"/>
        <v>3634.9843321980143</v>
      </c>
      <c r="G40" s="59">
        <f t="shared" si="6"/>
        <v>15746.053173451355</v>
      </c>
      <c r="H40" s="59">
        <f t="shared" si="6"/>
        <v>5680.0721177037858</v>
      </c>
      <c r="I40" s="59">
        <f t="shared" si="6"/>
        <v>4376.5941915221219</v>
      </c>
      <c r="J40" s="59">
        <f t="shared" si="6"/>
        <v>12423.970035207418</v>
      </c>
      <c r="L40" s="11"/>
    </row>
    <row r="41" spans="1:13" x14ac:dyDescent="0.3">
      <c r="A41" s="7" t="s">
        <v>17</v>
      </c>
      <c r="B41" s="59">
        <f t="shared" ref="B41:J41" si="7">B11-B27</f>
        <v>4838.3421080224934</v>
      </c>
      <c r="C41" s="59">
        <f t="shared" si="7"/>
        <v>11074.563473637956</v>
      </c>
      <c r="D41" s="59">
        <f t="shared" si="7"/>
        <v>41477.300517527299</v>
      </c>
      <c r="E41" s="59">
        <f t="shared" si="7"/>
        <v>18267.622593041095</v>
      </c>
      <c r="F41" s="59">
        <f t="shared" si="7"/>
        <v>4116.2247213504279</v>
      </c>
      <c r="G41" s="59">
        <f t="shared" si="7"/>
        <v>16662.852250089967</v>
      </c>
      <c r="H41" s="59">
        <f t="shared" si="7"/>
        <v>7113.7929644914029</v>
      </c>
      <c r="I41" s="59">
        <f t="shared" si="7"/>
        <v>4701.2766372512442</v>
      </c>
      <c r="J41" s="59">
        <f t="shared" si="7"/>
        <v>13600.606734588127</v>
      </c>
      <c r="L41" s="11"/>
    </row>
    <row r="42" spans="1:13" x14ac:dyDescent="0.3">
      <c r="A42" s="7" t="s">
        <v>18</v>
      </c>
      <c r="B42" s="59">
        <f t="shared" ref="B42:J42" si="8">B12-B28</f>
        <v>5250.0047793691056</v>
      </c>
      <c r="C42" s="59">
        <f t="shared" si="8"/>
        <v>12052.061086848922</v>
      </c>
      <c r="D42" s="59">
        <f t="shared" si="8"/>
        <v>45859.296095889498</v>
      </c>
      <c r="E42" s="59">
        <f t="shared" si="8"/>
        <v>20596.600472295868</v>
      </c>
      <c r="F42" s="59">
        <f t="shared" si="8"/>
        <v>4892.401209409516</v>
      </c>
      <c r="G42" s="59">
        <f t="shared" si="8"/>
        <v>20403.179015550089</v>
      </c>
      <c r="H42" s="59">
        <f t="shared" si="8"/>
        <v>8360.4779170808797</v>
      </c>
      <c r="I42" s="59">
        <f t="shared" si="8"/>
        <v>6272.0259618558566</v>
      </c>
      <c r="J42" s="59">
        <f t="shared" si="8"/>
        <v>16262.773461700244</v>
      </c>
      <c r="L42" s="11"/>
    </row>
    <row r="43" spans="1:13" x14ac:dyDescent="0.3">
      <c r="A43" s="7" t="s">
        <v>19</v>
      </c>
      <c r="B43" s="59">
        <f t="shared" ref="B43:J43" si="9">B13-B29</f>
        <v>5547.042331426439</v>
      </c>
      <c r="C43" s="59">
        <f t="shared" si="9"/>
        <v>12607.772167435274</v>
      </c>
      <c r="D43" s="59">
        <f t="shared" si="9"/>
        <v>49761.326026930736</v>
      </c>
      <c r="E43" s="59">
        <f t="shared" si="9"/>
        <v>22612.297900469515</v>
      </c>
      <c r="F43" s="59">
        <f t="shared" si="9"/>
        <v>5478.5067834732763</v>
      </c>
      <c r="G43" s="59">
        <f t="shared" si="9"/>
        <v>22127.669918092255</v>
      </c>
      <c r="H43" s="59">
        <f t="shared" si="9"/>
        <v>8539.2521880632448</v>
      </c>
      <c r="I43" s="59">
        <f t="shared" si="9"/>
        <v>6260.6328586276768</v>
      </c>
      <c r="J43" s="59">
        <f t="shared" si="9"/>
        <v>17055.409825481573</v>
      </c>
      <c r="L43" s="11"/>
    </row>
    <row r="44" spans="1:13" x14ac:dyDescent="0.3">
      <c r="A44" s="7" t="s">
        <v>20</v>
      </c>
      <c r="B44" s="59">
        <f t="shared" ref="B44:J44" si="10">B14-B30</f>
        <v>5458.1157524845967</v>
      </c>
      <c r="C44" s="59">
        <f t="shared" si="10"/>
        <v>12610.56151384718</v>
      </c>
      <c r="D44" s="59">
        <f t="shared" si="10"/>
        <v>50188.516562802783</v>
      </c>
      <c r="E44" s="59">
        <f t="shared" si="10"/>
        <v>22840.300365220239</v>
      </c>
      <c r="F44" s="59">
        <f t="shared" si="10"/>
        <v>5475.8469428376829</v>
      </c>
      <c r="G44" s="59">
        <f t="shared" si="10"/>
        <v>22020.132867891043</v>
      </c>
      <c r="H44" s="59">
        <f t="shared" si="10"/>
        <v>8541.9370267231552</v>
      </c>
      <c r="I44" s="59">
        <f t="shared" si="10"/>
        <v>6258.1006989450689</v>
      </c>
      <c r="J44" s="59">
        <f t="shared" si="10"/>
        <v>17053.298269248258</v>
      </c>
      <c r="L44" s="11"/>
    </row>
    <row r="45" spans="1:13" x14ac:dyDescent="0.3">
      <c r="A45" s="7" t="s">
        <v>21</v>
      </c>
      <c r="B45" s="59">
        <f t="shared" ref="B45:I45" si="11">B15-B31</f>
        <v>5044.0895910081754</v>
      </c>
      <c r="C45" s="59">
        <f t="shared" si="11"/>
        <v>11441.758004713181</v>
      </c>
      <c r="D45" s="59">
        <f t="shared" si="11"/>
        <v>43753.078798402552</v>
      </c>
      <c r="E45" s="59">
        <f t="shared" si="11"/>
        <v>19589.248288289808</v>
      </c>
      <c r="F45" s="59">
        <f t="shared" si="11"/>
        <v>4420.9251417420519</v>
      </c>
      <c r="G45" s="59">
        <f t="shared" si="11"/>
        <v>18030.918157533015</v>
      </c>
      <c r="H45" s="59">
        <f t="shared" si="11"/>
        <v>7115.94963782595</v>
      </c>
      <c r="I45" s="59">
        <f t="shared" si="11"/>
        <v>5046.0511301082333</v>
      </c>
      <c r="J45" s="59">
        <f>J15-J31</f>
        <v>13981.207250377029</v>
      </c>
      <c r="L45" s="11"/>
    </row>
    <row r="46" spans="1:13" x14ac:dyDescent="0.3">
      <c r="L46" s="11"/>
    </row>
    <row r="47" spans="1:13" x14ac:dyDescent="0.3">
      <c r="A47" s="1" t="s">
        <v>92</v>
      </c>
      <c r="K47" s="2" t="s">
        <v>40</v>
      </c>
    </row>
    <row r="48" spans="1:13" x14ac:dyDescent="0.3">
      <c r="A48" s="7" t="s">
        <v>10</v>
      </c>
      <c r="B48" s="60">
        <f>IF(入力!$E$16=B$2,入力!$E$25*入力!$E$19/1000,0)</f>
        <v>0</v>
      </c>
      <c r="C48" s="60">
        <f>IF(入力!$E$16=C$2,入力!$E$25*入力!$E$19/1000,0)</f>
        <v>0</v>
      </c>
      <c r="D48" s="60">
        <f>IF(入力!$E$16=D$2,入力!$E$25*入力!$E$19/1000,0)</f>
        <v>0</v>
      </c>
      <c r="E48" s="60">
        <f>IF(入力!$E$16=E$2,入力!$E$25*入力!$E$19/1000,0)</f>
        <v>0</v>
      </c>
      <c r="F48" s="60">
        <f>IF(入力!$E$16=F$2,入力!$E$25*入力!$E$19/1000,0)</f>
        <v>0</v>
      </c>
      <c r="G48" s="60">
        <f>IF(入力!$E$16=G$2,入力!$E$25*入力!$E$19/1000,0)</f>
        <v>0</v>
      </c>
      <c r="H48" s="60">
        <f>IF(入力!$E$16=H$2,入力!$E$25*入力!$E$19/1000,0)</f>
        <v>0</v>
      </c>
      <c r="I48" s="60">
        <f>IF(入力!$E$16=I$2,入力!$E$25*入力!$E$19/1000,0)</f>
        <v>0</v>
      </c>
      <c r="J48" s="60">
        <f>IF(入力!$E$16=J$2,入力!$E$25*入力!$E$19/1000,0)</f>
        <v>0</v>
      </c>
      <c r="K48" s="66">
        <f>SUM(B48:J48)</f>
        <v>0</v>
      </c>
      <c r="L48" s="11"/>
      <c r="M48" s="15"/>
    </row>
    <row r="49" spans="1:15" x14ac:dyDescent="0.3">
      <c r="A49" s="7" t="s">
        <v>11</v>
      </c>
      <c r="B49" s="60">
        <f>IF(入力!$E$16=B$2,入力!$F$25*入力!$F$19/1000,0)</f>
        <v>0</v>
      </c>
      <c r="C49" s="60">
        <f>IF(入力!$E$16=C$2,入力!$F$25*入力!$F$19/1000,0)</f>
        <v>0</v>
      </c>
      <c r="D49" s="60">
        <f>IF(入力!$E$16=D$2,入力!$F$25*入力!$F$19/1000,0)</f>
        <v>0</v>
      </c>
      <c r="E49" s="60">
        <f>IF(入力!$E$16=E$2,入力!$F$25*入力!$F$19/1000,0)</f>
        <v>0</v>
      </c>
      <c r="F49" s="60">
        <f>IF(入力!$E$16=F$2,入力!$F$25*入力!$F$19/1000,0)</f>
        <v>0</v>
      </c>
      <c r="G49" s="60">
        <f>IF(入力!$E$16=G$2,入力!$F$25*入力!$F$19/1000,0)</f>
        <v>0</v>
      </c>
      <c r="H49" s="60">
        <f>IF(入力!$E$16=H$2,入力!$F$25*入力!$F$19/1000,0)</f>
        <v>0</v>
      </c>
      <c r="I49" s="60">
        <f>IF(入力!$E$16=I$2,入力!$F$25*入力!$F$19/1000,0)</f>
        <v>0</v>
      </c>
      <c r="J49" s="60">
        <f>IF(入力!$E$16=J$2,入力!$F$25*入力!$F$19/1000,0)</f>
        <v>0</v>
      </c>
      <c r="K49" s="66">
        <f t="shared" ref="K49:K59" si="12">SUM(B49:J49)</f>
        <v>0</v>
      </c>
      <c r="L49" s="11"/>
      <c r="M49" s="15"/>
    </row>
    <row r="50" spans="1:15" x14ac:dyDescent="0.3">
      <c r="A50" s="7" t="s">
        <v>12</v>
      </c>
      <c r="B50" s="60">
        <f>IF(入力!$E$16=B$2,入力!$G$25*入力!$G$19/1000,0)</f>
        <v>0</v>
      </c>
      <c r="C50" s="60">
        <f>IF(入力!$E$16=C$2,入力!$G$25*入力!$G$19/1000,0)</f>
        <v>0</v>
      </c>
      <c r="D50" s="60">
        <f>IF(入力!$E$16=D$2,入力!$G$25*入力!$G$19/1000,0)</f>
        <v>0</v>
      </c>
      <c r="E50" s="60">
        <f>IF(入力!$E$16=E$2,入力!$G$25*入力!$G$19/1000,0)</f>
        <v>0</v>
      </c>
      <c r="F50" s="60">
        <f>IF(入力!$E$16=F$2,入力!$G$25*入力!$G$19/1000,0)</f>
        <v>0</v>
      </c>
      <c r="G50" s="60">
        <f>IF(入力!$E$16=G$2,入力!$G$25*入力!$G$19/1000,0)</f>
        <v>0</v>
      </c>
      <c r="H50" s="60">
        <f>IF(入力!$E$16=H$2,入力!$G$25*入力!$G$19/1000,0)</f>
        <v>0</v>
      </c>
      <c r="I50" s="60">
        <f>IF(入力!$E$16=I$2,入力!$G$25*入力!$G$19/1000,0)</f>
        <v>0</v>
      </c>
      <c r="J50" s="60">
        <f>IF(入力!$E$16=J$2,入力!$G$25*入力!$G$19/1000,0)</f>
        <v>0</v>
      </c>
      <c r="K50" s="66">
        <f t="shared" si="12"/>
        <v>0</v>
      </c>
      <c r="L50" s="11"/>
      <c r="M50" s="15"/>
    </row>
    <row r="51" spans="1:15" x14ac:dyDescent="0.3">
      <c r="A51" s="7" t="s">
        <v>13</v>
      </c>
      <c r="B51" s="60">
        <f>IF(入力!$E$16=B$2,入力!$H$25*入力!$H$19/1000,0)</f>
        <v>0</v>
      </c>
      <c r="C51" s="60">
        <f>IF(入力!$E$16=C$2,入力!$H$25*入力!$H$19/1000,0)</f>
        <v>0</v>
      </c>
      <c r="D51" s="60">
        <f>IF(入力!$E$16=D$2,入力!$H$25*入力!$H$19/1000,0)</f>
        <v>0</v>
      </c>
      <c r="E51" s="60">
        <f>IF(入力!$E$16=E$2,入力!$H$25*入力!$H$19/1000,0)</f>
        <v>0</v>
      </c>
      <c r="F51" s="60">
        <f>IF(入力!$E$16=F$2,入力!$H$25*入力!$H$19/1000,0)</f>
        <v>0</v>
      </c>
      <c r="G51" s="60">
        <f>IF(入力!$E$16=G$2,入力!$H$25*入力!$H$19/1000,0)</f>
        <v>0</v>
      </c>
      <c r="H51" s="60">
        <f>IF(入力!$E$16=H$2,入力!$H$25*入力!$H$19/1000,0)</f>
        <v>0</v>
      </c>
      <c r="I51" s="60">
        <f>IF(入力!$E$16=I$2,入力!$H$25*入力!$H$19/1000,0)</f>
        <v>0</v>
      </c>
      <c r="J51" s="60">
        <f>IF(入力!$E$16=J$2,入力!$H$25*入力!$H$19/1000,0)</f>
        <v>0</v>
      </c>
      <c r="K51" s="66">
        <f t="shared" si="12"/>
        <v>0</v>
      </c>
      <c r="L51" s="11"/>
      <c r="M51" s="15"/>
    </row>
    <row r="52" spans="1:15" x14ac:dyDescent="0.3">
      <c r="A52" s="7" t="s">
        <v>14</v>
      </c>
      <c r="B52" s="60">
        <f>IF(入力!$E$16=B$2,入力!$I$25*入力!$I$19/1000,0)</f>
        <v>0</v>
      </c>
      <c r="C52" s="60">
        <f>IF(入力!$E$16=C$2,入力!$I$25*入力!$I$19/1000,0)</f>
        <v>0</v>
      </c>
      <c r="D52" s="60">
        <f>IF(入力!$E$16=D$2,入力!$I$25*入力!$I$19/1000,0)</f>
        <v>0</v>
      </c>
      <c r="E52" s="60">
        <f>IF(入力!$E$16=E$2,入力!$I$25*入力!$I$19/1000,0)</f>
        <v>0</v>
      </c>
      <c r="F52" s="60">
        <f>IF(入力!$E$16=F$2,入力!$I$25*入力!$I$19/1000,0)</f>
        <v>0</v>
      </c>
      <c r="G52" s="60">
        <f>IF(入力!$E$16=G$2,入力!$I$25*入力!$I$19/1000,0)</f>
        <v>0</v>
      </c>
      <c r="H52" s="60">
        <f>IF(入力!$E$16=H$2,入力!$I$25*入力!$I$19/1000,0)</f>
        <v>0</v>
      </c>
      <c r="I52" s="60">
        <f>IF(入力!$E$16=I$2,入力!$I$25*入力!$I$19/1000,0)</f>
        <v>0</v>
      </c>
      <c r="J52" s="60">
        <f>IF(入力!$E$16=J$2,入力!$I$25*入力!$I$19/1000,0)</f>
        <v>0</v>
      </c>
      <c r="K52" s="66">
        <f t="shared" si="12"/>
        <v>0</v>
      </c>
      <c r="L52" s="11"/>
      <c r="M52" s="15"/>
    </row>
    <row r="53" spans="1:15" x14ac:dyDescent="0.3">
      <c r="A53" s="7" t="s">
        <v>15</v>
      </c>
      <c r="B53" s="60">
        <f>IF(入力!$E$16=B$2,入力!$J$25*入力!$J$19/1000,0)</f>
        <v>0</v>
      </c>
      <c r="C53" s="60">
        <f>IF(入力!$E$16=C$2,入力!$J$25*入力!$J$19/1000,0)</f>
        <v>0</v>
      </c>
      <c r="D53" s="60">
        <f>IF(入力!$E$16=D$2,入力!$J$25*入力!$J$19/1000,0)</f>
        <v>0</v>
      </c>
      <c r="E53" s="60">
        <f>IF(入力!$E$16=E$2,入力!$J$25*入力!$J$19/1000,0)</f>
        <v>0</v>
      </c>
      <c r="F53" s="60">
        <f>IF(入力!$E$16=F$2,入力!$J$25*入力!$J$19/1000,0)</f>
        <v>0</v>
      </c>
      <c r="G53" s="60">
        <f>IF(入力!$E$16=G$2,入力!$J$25*入力!$J$19/1000,0)</f>
        <v>0</v>
      </c>
      <c r="H53" s="60">
        <f>IF(入力!$E$16=H$2,入力!$J$25*入力!$J$19/1000,0)</f>
        <v>0</v>
      </c>
      <c r="I53" s="60">
        <f>IF(入力!$E$16=I$2,入力!$J$25*入力!$J$19/1000,0)</f>
        <v>0</v>
      </c>
      <c r="J53" s="60">
        <f>IF(入力!$E$16=J$2,入力!$J$25*入力!$J$19/1000,0)</f>
        <v>0</v>
      </c>
      <c r="K53" s="66">
        <f t="shared" si="12"/>
        <v>0</v>
      </c>
      <c r="L53" s="11"/>
      <c r="M53" s="15"/>
    </row>
    <row r="54" spans="1:15" x14ac:dyDescent="0.3">
      <c r="A54" s="7" t="s">
        <v>16</v>
      </c>
      <c r="B54" s="60">
        <f>IF(入力!$E$16=B$2,入力!$K$25*入力!$K$19/1000,0)</f>
        <v>0</v>
      </c>
      <c r="C54" s="60">
        <f>IF(入力!$E$16=C$2,入力!$K$25*入力!$K$19/1000,0)</f>
        <v>0</v>
      </c>
      <c r="D54" s="60">
        <f>IF(入力!$E$16=D$2,入力!$K$25*入力!$K$19/1000,0)</f>
        <v>0</v>
      </c>
      <c r="E54" s="60">
        <f>IF(入力!$E$16=E$2,入力!$K$25*入力!$K$19/1000,0)</f>
        <v>0</v>
      </c>
      <c r="F54" s="60">
        <f>IF(入力!$E$16=F$2,入力!$K$25*入力!$K$19/1000,0)</f>
        <v>0</v>
      </c>
      <c r="G54" s="60">
        <f>IF(入力!$E$16=G$2,入力!$K$25*入力!$K$19/1000,0)</f>
        <v>0</v>
      </c>
      <c r="H54" s="60">
        <f>IF(入力!$E$16=H$2,入力!$K$25*入力!$K$19/1000,0)</f>
        <v>0</v>
      </c>
      <c r="I54" s="60">
        <f>IF(入力!$E$16=I$2,入力!$K$25*入力!$K$19/1000,0)</f>
        <v>0</v>
      </c>
      <c r="J54" s="60">
        <f>IF(入力!$E$16=J$2,入力!$K$25*入力!$K$19/1000,0)</f>
        <v>0</v>
      </c>
      <c r="K54" s="66">
        <f t="shared" si="12"/>
        <v>0</v>
      </c>
      <c r="L54" s="11"/>
      <c r="M54" s="15"/>
    </row>
    <row r="55" spans="1:15" x14ac:dyDescent="0.3">
      <c r="A55" s="7" t="s">
        <v>17</v>
      </c>
      <c r="B55" s="60">
        <f>IF(入力!$E$16=B$2,入力!$L$25*入力!$L$19/1000,0)</f>
        <v>0</v>
      </c>
      <c r="C55" s="60">
        <f>IF(入力!$E$16=C$2,入力!$L$25*入力!$L$19/1000,0)</f>
        <v>0</v>
      </c>
      <c r="D55" s="60">
        <f>IF(入力!$E$16=D$2,入力!$L$25*入力!$L$19/1000,0)</f>
        <v>0</v>
      </c>
      <c r="E55" s="60">
        <f>IF(入力!$E$16=E$2,入力!$L$25*入力!$L$19/1000,0)</f>
        <v>0</v>
      </c>
      <c r="F55" s="60">
        <f>IF(入力!$E$16=F$2,入力!$L$25*入力!$L$19/1000,0)</f>
        <v>0</v>
      </c>
      <c r="G55" s="60">
        <f>IF(入力!$E$16=G$2,入力!$L$25*入力!$L$19/1000,0)</f>
        <v>0</v>
      </c>
      <c r="H55" s="60">
        <f>IF(入力!$E$16=H$2,入力!$L$25*入力!$L$19/1000,0)</f>
        <v>0</v>
      </c>
      <c r="I55" s="60">
        <f>IF(入力!$E$16=I$2,入力!$L$25*入力!$L$19/1000,0)</f>
        <v>0</v>
      </c>
      <c r="J55" s="60">
        <f>IF(入力!$E$16=J$2,入力!$L$25*入力!$L$19/1000,0)</f>
        <v>0</v>
      </c>
      <c r="K55" s="66">
        <f t="shared" si="12"/>
        <v>0</v>
      </c>
      <c r="L55" s="11"/>
      <c r="M55" s="15"/>
    </row>
    <row r="56" spans="1:15" x14ac:dyDescent="0.3">
      <c r="A56" s="7" t="s">
        <v>18</v>
      </c>
      <c r="B56" s="60">
        <f>IF(入力!$E$16=B$2,入力!$M$25*入力!$M$19/1000,0)</f>
        <v>0</v>
      </c>
      <c r="C56" s="60">
        <f>IF(入力!$E$16=C$2,入力!$M$25*入力!$M$19/1000,0)</f>
        <v>0</v>
      </c>
      <c r="D56" s="60">
        <f>IF(入力!$E$16=D$2,入力!$M$25*入力!$M$19/1000,0)</f>
        <v>0</v>
      </c>
      <c r="E56" s="60">
        <f>IF(入力!$E$16=E$2,入力!$M$25*入力!$M$19/1000,0)</f>
        <v>0</v>
      </c>
      <c r="F56" s="60">
        <f>IF(入力!$E$16=F$2,入力!$M$25*入力!$M$19/1000,0)</f>
        <v>0</v>
      </c>
      <c r="G56" s="60">
        <f>IF(入力!$E$16=G$2,入力!$M$25*入力!$M$19/1000,0)</f>
        <v>0</v>
      </c>
      <c r="H56" s="60">
        <f>IF(入力!$E$16=H$2,入力!$M$25*入力!$M$19/1000,0)</f>
        <v>0</v>
      </c>
      <c r="I56" s="60">
        <f>IF(入力!$E$16=I$2,入力!$M$25*入力!$M$19/1000,0)</f>
        <v>0</v>
      </c>
      <c r="J56" s="60">
        <f>IF(入力!$E$16=J$2,入力!$M$25*入力!$M$19/1000,0)</f>
        <v>0</v>
      </c>
      <c r="K56" s="66">
        <f t="shared" si="12"/>
        <v>0</v>
      </c>
      <c r="L56" s="11"/>
      <c r="M56" s="15"/>
    </row>
    <row r="57" spans="1:15" x14ac:dyDescent="0.3">
      <c r="A57" s="7" t="s">
        <v>19</v>
      </c>
      <c r="B57" s="60">
        <f>IF(入力!$E$16=B$2,入力!$N$25*入力!$N$19/1000,0)</f>
        <v>0</v>
      </c>
      <c r="C57" s="60">
        <f>IF(入力!$E$16=C$2,入力!$N$25*入力!$N$19/1000,0)</f>
        <v>0</v>
      </c>
      <c r="D57" s="60">
        <f>IF(入力!$E$16=D$2,入力!$N$25*入力!$N$19/1000,0)</f>
        <v>0</v>
      </c>
      <c r="E57" s="60">
        <f>IF(入力!$E$16=E$2,入力!$N$25*入力!$N$19/1000,0)</f>
        <v>0</v>
      </c>
      <c r="F57" s="60">
        <f>IF(入力!$E$16=F$2,入力!$N$25*入力!$N$19/1000,0)</f>
        <v>0</v>
      </c>
      <c r="G57" s="60">
        <f>IF(入力!$E$16=G$2,入力!$N$25*入力!$N$19/1000,0)</f>
        <v>0</v>
      </c>
      <c r="H57" s="60">
        <f>IF(入力!$E$16=H$2,入力!$N$25*入力!$N$19/1000,0)</f>
        <v>0</v>
      </c>
      <c r="I57" s="60">
        <f>IF(入力!$E$16=I$2,入力!$N$25*入力!$N$19/1000,0)</f>
        <v>0</v>
      </c>
      <c r="J57" s="60">
        <f>IF(入力!$E$16=J$2,入力!$N$25*入力!$N$19/1000,0)</f>
        <v>0</v>
      </c>
      <c r="K57" s="66">
        <f t="shared" si="12"/>
        <v>0</v>
      </c>
      <c r="L57" s="11"/>
      <c r="M57" s="15"/>
    </row>
    <row r="58" spans="1:15" x14ac:dyDescent="0.3">
      <c r="A58" s="7" t="s">
        <v>20</v>
      </c>
      <c r="B58" s="60">
        <f>IF(入力!$E$16=B$2,入力!$O$25*入力!$O$19/1000,0)</f>
        <v>0</v>
      </c>
      <c r="C58" s="60">
        <f>IF(入力!$E$16=C$2,入力!$O$25*入力!$O$19/1000,0)</f>
        <v>0</v>
      </c>
      <c r="D58" s="60">
        <f>IF(入力!$E$16=D$2,入力!$O$25*入力!$O$19/1000,0)</f>
        <v>0</v>
      </c>
      <c r="E58" s="60">
        <f>IF(入力!$E$16=E$2,入力!$O$25*入力!$O$19/1000,0)</f>
        <v>0</v>
      </c>
      <c r="F58" s="60">
        <f>IF(入力!$E$16=F$2,入力!$O$25*入力!$O$19/1000,0)</f>
        <v>0</v>
      </c>
      <c r="G58" s="60">
        <f>IF(入力!$E$16=G$2,入力!$O$25*入力!$O$19/1000,0)</f>
        <v>0</v>
      </c>
      <c r="H58" s="60">
        <f>IF(入力!$E$16=H$2,入力!$O$25*入力!$O$19/1000,0)</f>
        <v>0</v>
      </c>
      <c r="I58" s="60">
        <f>IF(入力!$E$16=I$2,入力!$O$25*入力!$O$19/1000,0)</f>
        <v>0</v>
      </c>
      <c r="J58" s="60">
        <f>IF(入力!$E$16=J$2,入力!$O$25*入力!$O$19/1000,0)</f>
        <v>0</v>
      </c>
      <c r="K58" s="66">
        <f t="shared" si="12"/>
        <v>0</v>
      </c>
      <c r="L58" s="11"/>
      <c r="M58" s="15"/>
    </row>
    <row r="59" spans="1:15" x14ac:dyDescent="0.3">
      <c r="A59" s="7" t="s">
        <v>21</v>
      </c>
      <c r="B59" s="60">
        <f>IF(入力!$E$16=B$2,入力!$P$25*入力!$P$19/1000,0)</f>
        <v>0</v>
      </c>
      <c r="C59" s="60">
        <f>IF(入力!$E$16=C$2,入力!$P$25*入力!$P$19/1000,0)</f>
        <v>0</v>
      </c>
      <c r="D59" s="60">
        <f>IF(入力!$E$16=D$2,入力!$P$25*入力!$P$19/1000,0)</f>
        <v>0</v>
      </c>
      <c r="E59" s="60">
        <f>IF(入力!$E$16=E$2,入力!$P$25*入力!$P$19/1000,0)</f>
        <v>0</v>
      </c>
      <c r="F59" s="60">
        <f>IF(入力!$E$16=F$2,入力!$P$25*入力!$P$19/1000,0)</f>
        <v>0</v>
      </c>
      <c r="G59" s="60">
        <f>IF(入力!$E$16=G$2,入力!$P$25*入力!$P$19/1000,0)</f>
        <v>0</v>
      </c>
      <c r="H59" s="60">
        <f>IF(入力!$E$16=H$2,入力!$P$25*入力!$P$19/1000,0)</f>
        <v>0</v>
      </c>
      <c r="I59" s="60">
        <f>IF(入力!$E$16=I$2,入力!$P$25*入力!$P$19/1000,0)</f>
        <v>0</v>
      </c>
      <c r="J59" s="60">
        <f>IF(入力!$E$16=J$2,入力!$P$25*入力!$P$19/1000,0)</f>
        <v>0</v>
      </c>
      <c r="K59" s="66">
        <f t="shared" si="12"/>
        <v>0</v>
      </c>
      <c r="L59" s="11"/>
      <c r="M59" s="15"/>
    </row>
    <row r="61" spans="1:15" x14ac:dyDescent="0.3">
      <c r="A61" s="1" t="s">
        <v>93</v>
      </c>
    </row>
    <row r="62" spans="1:15" x14ac:dyDescent="0.3">
      <c r="A62" s="7" t="s">
        <v>10</v>
      </c>
      <c r="B62" s="59">
        <f>B34-(B48-MIN(B$48:B$59))</f>
        <v>4148.5659025801106</v>
      </c>
      <c r="C62" s="59">
        <f>C34-(C48-MIN(C$48:C$59))</f>
        <v>8820.2522813985415</v>
      </c>
      <c r="D62" s="59">
        <f>D34-(D48-MIN(D$48:D$59))</f>
        <v>37994.701057106096</v>
      </c>
      <c r="E62" s="59">
        <f t="shared" ref="E62:J62" si="13">E34-(E48-MIN(E$48:E$59))</f>
        <v>16668.34805854634</v>
      </c>
      <c r="F62" s="59">
        <f t="shared" si="13"/>
        <v>3531.3469996017384</v>
      </c>
      <c r="G62" s="59">
        <f>G34-(G48-MIN(G$48:G$59))</f>
        <v>14981.572336431602</v>
      </c>
      <c r="H62" s="59">
        <f t="shared" si="13"/>
        <v>5964.746044174859</v>
      </c>
      <c r="I62" s="59">
        <f t="shared" si="13"/>
        <v>4257.1507549337994</v>
      </c>
      <c r="J62" s="59">
        <f t="shared" si="13"/>
        <v>11266.394565226921</v>
      </c>
      <c r="K62" s="11"/>
      <c r="L62" s="11"/>
      <c r="M62" s="15"/>
      <c r="O62" s="12"/>
    </row>
    <row r="63" spans="1:15" x14ac:dyDescent="0.3">
      <c r="A63" s="7" t="s">
        <v>11</v>
      </c>
      <c r="B63" s="59">
        <f>B35-(B49-MIN(B$48:B$59))</f>
        <v>3451.6461547406452</v>
      </c>
      <c r="C63" s="59">
        <f>C35-(C49-MIN(C$48:C$59))</f>
        <v>7215.6637353714968</v>
      </c>
      <c r="D63" s="59">
        <f t="shared" ref="B63:J73" si="14">D35-(D49-MIN(D$48:D$59))</f>
        <v>34854.053115113857</v>
      </c>
      <c r="E63" s="59">
        <f t="shared" si="14"/>
        <v>15757.924231734614</v>
      </c>
      <c r="F63" s="59">
        <f t="shared" si="14"/>
        <v>2941.062961106014</v>
      </c>
      <c r="G63" s="59">
        <f>G35-(G49-MIN(G$48:G$59))</f>
        <v>14385.864182235322</v>
      </c>
      <c r="H63" s="59">
        <f t="shared" si="14"/>
        <v>5138.7966779587805</v>
      </c>
      <c r="I63" s="59">
        <f t="shared" si="14"/>
        <v>3934.9491114737443</v>
      </c>
      <c r="J63" s="59">
        <f t="shared" si="14"/>
        <v>12123.615830265539</v>
      </c>
      <c r="K63" s="11"/>
      <c r="L63" s="11"/>
      <c r="M63" s="15"/>
      <c r="O63" s="12"/>
    </row>
    <row r="64" spans="1:15" x14ac:dyDescent="0.3">
      <c r="A64" s="7" t="s">
        <v>12</v>
      </c>
      <c r="B64" s="59">
        <f>B36-(B50-MIN(B$48:B$59))</f>
        <v>3569.5551137022539</v>
      </c>
      <c r="C64" s="59">
        <f t="shared" si="14"/>
        <v>8570.5378873013706</v>
      </c>
      <c r="D64" s="59">
        <f>D36-(D50-MIN(D$48:D$59))</f>
        <v>40248.425613082574</v>
      </c>
      <c r="E64" s="59">
        <f t="shared" si="14"/>
        <v>17418.739479680422</v>
      </c>
      <c r="F64" s="59">
        <f t="shared" si="14"/>
        <v>3756.7429039114572</v>
      </c>
      <c r="G64" s="59">
        <f>G36-(G50-MIN(G$48:G$59))</f>
        <v>16714.305508970956</v>
      </c>
      <c r="H64" s="59">
        <f t="shared" si="14"/>
        <v>5965.9391896952366</v>
      </c>
      <c r="I64" s="59">
        <f t="shared" si="14"/>
        <v>4601.819884919295</v>
      </c>
      <c r="J64" s="59">
        <f>J36-(J50-MIN(J$48:J$59))</f>
        <v>12889.236418736447</v>
      </c>
      <c r="K64" s="11"/>
      <c r="L64" s="11"/>
      <c r="M64" s="15"/>
      <c r="O64" s="12"/>
    </row>
    <row r="65" spans="1:15" x14ac:dyDescent="0.3">
      <c r="A65" s="7" t="s">
        <v>13</v>
      </c>
      <c r="B65" s="59">
        <f>B37-(B51-MIN(B$48:B$59))</f>
        <v>4321.7852536838873</v>
      </c>
      <c r="C65" s="59">
        <f t="shared" si="14"/>
        <v>11210.277968604205</v>
      </c>
      <c r="D65" s="59">
        <f t="shared" si="14"/>
        <v>52066.38326960025</v>
      </c>
      <c r="E65" s="59">
        <f t="shared" si="14"/>
        <v>20953.440827547973</v>
      </c>
      <c r="F65" s="59">
        <f t="shared" si="14"/>
        <v>4802.5367737652705</v>
      </c>
      <c r="G65" s="59">
        <f>G37-(G51-MIN(G$48:G$59))</f>
        <v>22105.260106330661</v>
      </c>
      <c r="H65" s="59">
        <f t="shared" si="14"/>
        <v>7211.2587464254684</v>
      </c>
      <c r="I65" s="59">
        <f t="shared" si="14"/>
        <v>5703.2771653385353</v>
      </c>
      <c r="J65" s="59">
        <f t="shared" si="14"/>
        <v>16825.433888703777</v>
      </c>
      <c r="K65" s="11"/>
      <c r="L65" s="11"/>
      <c r="M65" s="15"/>
      <c r="O65" s="12"/>
    </row>
    <row r="66" spans="1:15" x14ac:dyDescent="0.3">
      <c r="A66" s="7" t="s">
        <v>14</v>
      </c>
      <c r="B66" s="59">
        <f t="shared" si="14"/>
        <v>4481.494733014727</v>
      </c>
      <c r="C66" s="59">
        <f>C38-(C52-MIN(C$48:C$59))</f>
        <v>11115.218401922717</v>
      </c>
      <c r="D66" s="59">
        <f>D38-(D52-MIN(D$48:D$59))</f>
        <v>51897.094586324514</v>
      </c>
      <c r="E66" s="59">
        <f t="shared" si="14"/>
        <v>20893.79133799285</v>
      </c>
      <c r="F66" s="59">
        <f t="shared" si="14"/>
        <v>4881.7795431113864</v>
      </c>
      <c r="G66" s="59">
        <f t="shared" si="14"/>
        <v>22225.075316940231</v>
      </c>
      <c r="H66" s="59">
        <f t="shared" si="14"/>
        <v>7261.077159977398</v>
      </c>
      <c r="I66" s="59">
        <f t="shared" si="14"/>
        <v>5684.8022513726792</v>
      </c>
      <c r="J66" s="59">
        <f t="shared" si="14"/>
        <v>16721.778669343483</v>
      </c>
      <c r="K66" s="11"/>
      <c r="L66" s="11"/>
      <c r="M66" s="15"/>
      <c r="O66" s="12"/>
    </row>
    <row r="67" spans="1:15" x14ac:dyDescent="0.3">
      <c r="A67" s="7" t="s">
        <v>15</v>
      </c>
      <c r="B67" s="59">
        <f t="shared" si="14"/>
        <v>4152.000447648059</v>
      </c>
      <c r="C67" s="59">
        <f t="shared" si="14"/>
        <v>10252.828608085498</v>
      </c>
      <c r="D67" s="59">
        <f t="shared" si="14"/>
        <v>44579.086789244742</v>
      </c>
      <c r="E67" s="59">
        <f t="shared" si="14"/>
        <v>19465.119935501971</v>
      </c>
      <c r="F67" s="59">
        <f t="shared" si="14"/>
        <v>4365.9444262898296</v>
      </c>
      <c r="G67" s="59">
        <f t="shared" si="14"/>
        <v>18889.383194003654</v>
      </c>
      <c r="H67" s="59">
        <f t="shared" si="14"/>
        <v>6856.0931147203401</v>
      </c>
      <c r="I67" s="59">
        <f t="shared" si="14"/>
        <v>5167.5401773979593</v>
      </c>
      <c r="J67" s="59">
        <f t="shared" si="14"/>
        <v>14739.689307107958</v>
      </c>
      <c r="K67" s="11"/>
      <c r="L67" s="11"/>
      <c r="M67" s="15"/>
      <c r="O67" s="12"/>
    </row>
    <row r="68" spans="1:15" x14ac:dyDescent="0.3">
      <c r="A68" s="7" t="s">
        <v>16</v>
      </c>
      <c r="B68" s="59">
        <f t="shared" si="14"/>
        <v>4255.6824702340982</v>
      </c>
      <c r="C68" s="59">
        <f t="shared" si="14"/>
        <v>9199.8731421324519</v>
      </c>
      <c r="D68" s="59">
        <f t="shared" si="14"/>
        <v>37710.75856490017</v>
      </c>
      <c r="E68" s="59">
        <f t="shared" si="14"/>
        <v>16832.883972650583</v>
      </c>
      <c r="F68" s="59">
        <f t="shared" si="14"/>
        <v>3634.9843321980143</v>
      </c>
      <c r="G68" s="59">
        <f t="shared" si="14"/>
        <v>15746.053173451355</v>
      </c>
      <c r="H68" s="59">
        <f t="shared" si="14"/>
        <v>5680.0721177037858</v>
      </c>
      <c r="I68" s="59">
        <f t="shared" si="14"/>
        <v>4376.5941915221219</v>
      </c>
      <c r="J68" s="59">
        <f t="shared" si="14"/>
        <v>12423.970035207418</v>
      </c>
      <c r="K68" s="11"/>
      <c r="L68" s="11"/>
      <c r="M68" s="15"/>
      <c r="O68" s="12"/>
    </row>
    <row r="69" spans="1:15" x14ac:dyDescent="0.3">
      <c r="A69" s="7" t="s">
        <v>17</v>
      </c>
      <c r="B69" s="59">
        <f t="shared" si="14"/>
        <v>4838.3421080224934</v>
      </c>
      <c r="C69" s="59">
        <f t="shared" si="14"/>
        <v>11074.563473637956</v>
      </c>
      <c r="D69" s="59">
        <f t="shared" si="14"/>
        <v>41477.300517527299</v>
      </c>
      <c r="E69" s="59">
        <f t="shared" si="14"/>
        <v>18267.622593041095</v>
      </c>
      <c r="F69" s="59">
        <f t="shared" si="14"/>
        <v>4116.2247213504279</v>
      </c>
      <c r="G69" s="59">
        <f t="shared" si="14"/>
        <v>16662.852250089967</v>
      </c>
      <c r="H69" s="59">
        <f t="shared" si="14"/>
        <v>7113.7929644914029</v>
      </c>
      <c r="I69" s="59">
        <f t="shared" si="14"/>
        <v>4701.2766372512442</v>
      </c>
      <c r="J69" s="59">
        <f t="shared" si="14"/>
        <v>13600.606734588127</v>
      </c>
      <c r="K69" s="11"/>
      <c r="L69" s="11"/>
      <c r="M69" s="15"/>
      <c r="O69" s="12"/>
    </row>
    <row r="70" spans="1:15" x14ac:dyDescent="0.3">
      <c r="A70" s="7" t="s">
        <v>18</v>
      </c>
      <c r="B70" s="59">
        <f t="shared" si="14"/>
        <v>5250.0047793691056</v>
      </c>
      <c r="C70" s="59">
        <f>C42-(C56-MIN(C$48:C$59))</f>
        <v>12052.061086848922</v>
      </c>
      <c r="D70" s="59">
        <f t="shared" si="14"/>
        <v>45859.296095889498</v>
      </c>
      <c r="E70" s="59">
        <f t="shared" si="14"/>
        <v>20596.600472295868</v>
      </c>
      <c r="F70" s="59">
        <f t="shared" si="14"/>
        <v>4892.401209409516</v>
      </c>
      <c r="G70" s="59">
        <f t="shared" si="14"/>
        <v>20403.179015550089</v>
      </c>
      <c r="H70" s="59">
        <f t="shared" si="14"/>
        <v>8360.4779170808797</v>
      </c>
      <c r="I70" s="59">
        <f t="shared" si="14"/>
        <v>6272.0259618558566</v>
      </c>
      <c r="J70" s="59">
        <f t="shared" si="14"/>
        <v>16262.773461700244</v>
      </c>
      <c r="K70" s="11"/>
      <c r="L70" s="11"/>
      <c r="M70" s="15"/>
      <c r="O70" s="12"/>
    </row>
    <row r="71" spans="1:15" x14ac:dyDescent="0.3">
      <c r="A71" s="7" t="s">
        <v>19</v>
      </c>
      <c r="B71" s="59">
        <f t="shared" si="14"/>
        <v>5547.042331426439</v>
      </c>
      <c r="C71" s="59">
        <f t="shared" si="14"/>
        <v>12607.772167435274</v>
      </c>
      <c r="D71" s="59">
        <f t="shared" si="14"/>
        <v>49761.326026930736</v>
      </c>
      <c r="E71" s="59">
        <f t="shared" si="14"/>
        <v>22612.297900469515</v>
      </c>
      <c r="F71" s="59">
        <f t="shared" si="14"/>
        <v>5478.5067834732763</v>
      </c>
      <c r="G71" s="59">
        <f t="shared" si="14"/>
        <v>22127.669918092255</v>
      </c>
      <c r="H71" s="59">
        <f t="shared" si="14"/>
        <v>8539.2521880632448</v>
      </c>
      <c r="I71" s="59">
        <f t="shared" si="14"/>
        <v>6260.6328586276768</v>
      </c>
      <c r="J71" s="59">
        <f t="shared" si="14"/>
        <v>17055.409825481573</v>
      </c>
      <c r="K71" s="11"/>
      <c r="L71" s="11"/>
      <c r="M71" s="15"/>
      <c r="O71" s="12"/>
    </row>
    <row r="72" spans="1:15" x14ac:dyDescent="0.3">
      <c r="A72" s="7" t="s">
        <v>20</v>
      </c>
      <c r="B72" s="59">
        <f t="shared" si="14"/>
        <v>5458.1157524845967</v>
      </c>
      <c r="C72" s="59">
        <f t="shared" si="14"/>
        <v>12610.56151384718</v>
      </c>
      <c r="D72" s="59">
        <f t="shared" si="14"/>
        <v>50188.516562802783</v>
      </c>
      <c r="E72" s="59">
        <f t="shared" si="14"/>
        <v>22840.300365220239</v>
      </c>
      <c r="F72" s="59">
        <f t="shared" si="14"/>
        <v>5475.8469428376829</v>
      </c>
      <c r="G72" s="59">
        <f t="shared" si="14"/>
        <v>22020.132867891043</v>
      </c>
      <c r="H72" s="59">
        <f t="shared" si="14"/>
        <v>8541.9370267231552</v>
      </c>
      <c r="I72" s="59">
        <f t="shared" si="14"/>
        <v>6258.1006989450689</v>
      </c>
      <c r="J72" s="59">
        <f t="shared" si="14"/>
        <v>17053.298269248258</v>
      </c>
      <c r="K72" s="11"/>
      <c r="L72" s="11"/>
      <c r="M72" s="15"/>
      <c r="O72" s="12"/>
    </row>
    <row r="73" spans="1:15" x14ac:dyDescent="0.3">
      <c r="A73" s="7" t="s">
        <v>21</v>
      </c>
      <c r="B73" s="59">
        <f t="shared" si="14"/>
        <v>5044.0895910081754</v>
      </c>
      <c r="C73" s="59">
        <f t="shared" si="14"/>
        <v>11441.758004713181</v>
      </c>
      <c r="D73" s="59">
        <f>D45-(D59-MIN(D$48:D$59))</f>
        <v>43753.078798402552</v>
      </c>
      <c r="E73" s="59">
        <f t="shared" si="14"/>
        <v>19589.248288289808</v>
      </c>
      <c r="F73" s="59">
        <f t="shared" si="14"/>
        <v>4420.9251417420519</v>
      </c>
      <c r="G73" s="59">
        <f t="shared" si="14"/>
        <v>18030.918157533015</v>
      </c>
      <c r="H73" s="59">
        <f t="shared" si="14"/>
        <v>7115.94963782595</v>
      </c>
      <c r="I73" s="59">
        <f t="shared" si="14"/>
        <v>5046.0511301082333</v>
      </c>
      <c r="J73" s="59">
        <f t="shared" si="14"/>
        <v>13981.207250377029</v>
      </c>
      <c r="K73" s="11"/>
      <c r="L73" s="11"/>
      <c r="M73" s="15"/>
      <c r="O73" s="12"/>
    </row>
    <row r="75" spans="1:15" x14ac:dyDescent="0.3">
      <c r="A75" s="1" t="s">
        <v>94</v>
      </c>
      <c r="B75" s="2" t="s">
        <v>36</v>
      </c>
    </row>
    <row r="76" spans="1:15" x14ac:dyDescent="0.3">
      <c r="A76" s="7" t="s">
        <v>10</v>
      </c>
      <c r="B76" s="59">
        <f>$B$17-SUM($B62:$J62)</f>
        <v>44894.013881188032</v>
      </c>
      <c r="D76" s="15"/>
    </row>
    <row r="77" spans="1:15" x14ac:dyDescent="0.3">
      <c r="A77" s="7" t="s">
        <v>11</v>
      </c>
      <c r="B77" s="59">
        <f>$B$17-SUM($B63:$J63)</f>
        <v>52723.515881188039</v>
      </c>
      <c r="D77" s="15"/>
    </row>
    <row r="78" spans="1:15" x14ac:dyDescent="0.3">
      <c r="A78" s="7" t="s">
        <v>12</v>
      </c>
      <c r="B78" s="59">
        <f>$B$17-SUM($B64:$J64)</f>
        <v>38791.78988118803</v>
      </c>
      <c r="D78" s="15"/>
    </row>
    <row r="79" spans="1:15" x14ac:dyDescent="0.3">
      <c r="A79" s="7" t="s">
        <v>13</v>
      </c>
      <c r="B79" s="59">
        <f>$B$17-SUM($B65:$J65)</f>
        <v>7327.4378811879724</v>
      </c>
      <c r="D79" s="15"/>
    </row>
    <row r="80" spans="1:15" x14ac:dyDescent="0.3">
      <c r="A80" s="7" t="s">
        <v>14</v>
      </c>
      <c r="B80" s="59">
        <f>$B$17-SUM($B66:$J66)</f>
        <v>7364.9798811880464</v>
      </c>
      <c r="D80" s="15"/>
    </row>
    <row r="81" spans="1:4" x14ac:dyDescent="0.3">
      <c r="A81" s="7" t="s">
        <v>15</v>
      </c>
      <c r="B81" s="59">
        <f t="shared" ref="B81:B86" si="15">$B$17-SUM($B67:$J67)</f>
        <v>24059.405881188039</v>
      </c>
      <c r="D81" s="15"/>
    </row>
    <row r="82" spans="1:4" x14ac:dyDescent="0.3">
      <c r="A82" s="7" t="s">
        <v>16</v>
      </c>
      <c r="B82" s="59">
        <f t="shared" si="15"/>
        <v>42666.219881188052</v>
      </c>
      <c r="D82" s="15"/>
    </row>
    <row r="83" spans="1:4" x14ac:dyDescent="0.3">
      <c r="A83" s="7" t="s">
        <v>17</v>
      </c>
      <c r="B83" s="59">
        <f t="shared" si="15"/>
        <v>30674.509881188016</v>
      </c>
      <c r="D83" s="15"/>
    </row>
    <row r="84" spans="1:4" x14ac:dyDescent="0.3">
      <c r="A84" s="7" t="s">
        <v>18</v>
      </c>
      <c r="B84" s="59">
        <f t="shared" si="15"/>
        <v>12578.271881188033</v>
      </c>
      <c r="D84" s="15"/>
    </row>
    <row r="85" spans="1:4" x14ac:dyDescent="0.3">
      <c r="A85" s="7" t="s">
        <v>19</v>
      </c>
      <c r="B85" s="59">
        <f t="shared" si="15"/>
        <v>2537.1818811880657</v>
      </c>
      <c r="D85" s="15"/>
    </row>
    <row r="86" spans="1:4" x14ac:dyDescent="0.3">
      <c r="A86" s="7" t="s">
        <v>20</v>
      </c>
      <c r="B86" s="59">
        <f t="shared" si="15"/>
        <v>2080.2818811880425</v>
      </c>
      <c r="D86" s="15"/>
    </row>
    <row r="87" spans="1:4" x14ac:dyDescent="0.3">
      <c r="A87" s="7" t="s">
        <v>21</v>
      </c>
      <c r="B87" s="59">
        <f>$B$17-SUM($B73:$J73)</f>
        <v>24103.86588118806</v>
      </c>
      <c r="D87" s="15"/>
    </row>
    <row r="88" spans="1:4" x14ac:dyDescent="0.3">
      <c r="A88" s="10" t="s">
        <v>37</v>
      </c>
      <c r="B88" s="61">
        <f>SUM($B$76:$B$87)/$B$17</f>
        <v>1.8999999999999946</v>
      </c>
    </row>
    <row r="90" spans="1:4" x14ac:dyDescent="0.3">
      <c r="A90" s="1" t="s">
        <v>95</v>
      </c>
      <c r="B90" s="60">
        <f>(SUM($B$76:$B$87)-$D$91*$B$17)/12</f>
        <v>-6.7908937732378646E-11</v>
      </c>
      <c r="D90" s="1" t="s">
        <v>39</v>
      </c>
    </row>
    <row r="91" spans="1:4" x14ac:dyDescent="0.3">
      <c r="A91" s="1" t="s">
        <v>38</v>
      </c>
      <c r="D91" s="64">
        <v>1.9</v>
      </c>
    </row>
    <row r="92" spans="1:4" ht="15.6" thickBot="1" x14ac:dyDescent="0.35"/>
    <row r="93" spans="1:4" ht="15.6" thickBot="1" x14ac:dyDescent="0.35">
      <c r="A93" s="1" t="s">
        <v>96</v>
      </c>
      <c r="B93" s="127">
        <f>(MIN($K$48:$K$59)+$B$90)*1000</f>
        <v>-6.7908937732378646E-8</v>
      </c>
    </row>
    <row r="94" spans="1:4" ht="15.6" thickBot="1" x14ac:dyDescent="0.35"/>
    <row r="95" spans="1:4" ht="15.6" thickBot="1" x14ac:dyDescent="0.35">
      <c r="A95" s="1" t="s">
        <v>55</v>
      </c>
      <c r="B95" s="63" t="e">
        <f>B93/入力!$E$17</f>
        <v>#DIV/0!</v>
      </c>
    </row>
  </sheetData>
  <phoneticPr fontId="2"/>
  <hyperlinks>
    <hyperlink ref="A3" r:id="rId1" xr:uid="{C28C7EA7-E91B-4812-A27E-63CF3756F96F}"/>
    <hyperlink ref="A19" r:id="rId2" xr:uid="{29CA233F-BA14-4C64-BF0C-A75CE6F60729}"/>
    <hyperlink ref="A17" r:id="rId3" xr:uid="{3878D466-B203-45A4-BFB2-9169C2368BC8}"/>
  </hyperlinks>
  <pageMargins left="0.7" right="0.7" top="0.75" bottom="0.75" header="0.3" footer="0.3"/>
  <pageSetup paperSize="9" orientation="portrait"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98CE-56FD-4A66-9CE6-721B0BC8B41A}">
  <sheetPr codeName="Sheet9">
    <tabColor theme="8" tint="0.59999389629810485"/>
  </sheetPr>
  <dimension ref="A1:O95"/>
  <sheetViews>
    <sheetView zoomScale="60" zoomScaleNormal="60" workbookViewId="0"/>
  </sheetViews>
  <sheetFormatPr defaultColWidth="9" defaultRowHeight="15" x14ac:dyDescent="0.3"/>
  <cols>
    <col min="1" max="1" width="24.109375" style="1" bestFit="1" customWidth="1"/>
    <col min="2" max="2" width="11.1093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71</v>
      </c>
    </row>
    <row r="2" spans="1:13" x14ac:dyDescent="0.3">
      <c r="B2" s="8" t="s">
        <v>25</v>
      </c>
      <c r="C2" s="8" t="s">
        <v>26</v>
      </c>
      <c r="D2" s="8" t="s">
        <v>27</v>
      </c>
      <c r="E2" s="8" t="s">
        <v>28</v>
      </c>
      <c r="F2" s="8" t="s">
        <v>29</v>
      </c>
      <c r="G2" s="8" t="s">
        <v>30</v>
      </c>
      <c r="H2" s="8" t="s">
        <v>31</v>
      </c>
      <c r="I2" s="8" t="s">
        <v>32</v>
      </c>
      <c r="J2" s="8" t="s">
        <v>33</v>
      </c>
    </row>
    <row r="3" spans="1:13" x14ac:dyDescent="0.3">
      <c r="A3" s="1" t="s">
        <v>90</v>
      </c>
    </row>
    <row r="4" spans="1:13" x14ac:dyDescent="0.3">
      <c r="A4" s="7" t="s">
        <v>10</v>
      </c>
      <c r="B4" s="65">
        <f>'計算用(最新期待容量)'!B4</f>
        <v>4882.9799999999996</v>
      </c>
      <c r="C4" s="65">
        <f>'計算用(最新期待容量)'!C4</f>
        <v>12191.044</v>
      </c>
      <c r="D4" s="65">
        <f>'計算用(最新期待容量)'!D4</f>
        <v>40434.097999999998</v>
      </c>
      <c r="E4" s="65">
        <f>'計算用(最新期待容量)'!E4</f>
        <v>18452.13</v>
      </c>
      <c r="F4" s="65">
        <f>'計算用(最新期待容量)'!F4</f>
        <v>4502.1979999999994</v>
      </c>
      <c r="G4" s="65">
        <f>'計算用(最新期待容量)'!G4</f>
        <v>16728.849999999999</v>
      </c>
      <c r="H4" s="65">
        <f>'計算用(最新期待容量)'!H4</f>
        <v>6653.5279999999993</v>
      </c>
      <c r="I4" s="65">
        <f>'計算用(最新期待容量)'!I4</f>
        <v>4734.33</v>
      </c>
      <c r="J4" s="65">
        <f>'計算用(最新期待容量)'!J4</f>
        <v>12042.17</v>
      </c>
    </row>
    <row r="5" spans="1:13" x14ac:dyDescent="0.3">
      <c r="A5" s="7" t="s">
        <v>11</v>
      </c>
      <c r="B5" s="65">
        <f>'計算用(最新期待容量)'!B5</f>
        <v>4365.3500000000004</v>
      </c>
      <c r="C5" s="65">
        <f>'計算用(最新期待容量)'!C5</f>
        <v>11318.501999999999</v>
      </c>
      <c r="D5" s="65">
        <f>'計算用(最新期待容量)'!D5</f>
        <v>39135.901999999995</v>
      </c>
      <c r="E5" s="65">
        <f>'計算用(最新期待容量)'!E5</f>
        <v>18493.689999999999</v>
      </c>
      <c r="F5" s="65">
        <f>'計算用(最新期待容量)'!F5</f>
        <v>4144.4780000000001</v>
      </c>
      <c r="G5" s="65">
        <f>'計算用(最新期待容量)'!G5</f>
        <v>17299.169999999998</v>
      </c>
      <c r="H5" s="65">
        <f>'計算用(最新期待容量)'!H5</f>
        <v>6702.1839999999993</v>
      </c>
      <c r="I5" s="65">
        <f>'計算用(最新期待容量)'!I5</f>
        <v>4837.5700000000006</v>
      </c>
      <c r="J5" s="65">
        <f>'計算用(最新期待容量)'!J5</f>
        <v>13276.37</v>
      </c>
    </row>
    <row r="6" spans="1:13" x14ac:dyDescent="0.3">
      <c r="A6" s="7" t="s">
        <v>12</v>
      </c>
      <c r="B6" s="65">
        <f>'計算用(最新期待容量)'!B6</f>
        <v>4439.29</v>
      </c>
      <c r="C6" s="65">
        <f>'計算用(最新期待容量)'!C6</f>
        <v>12353.976000000001</v>
      </c>
      <c r="D6" s="65">
        <f>'計算用(最新期待容量)'!D6</f>
        <v>45490.090000000004</v>
      </c>
      <c r="E6" s="65">
        <f>'計算用(最新期待容量)'!E6</f>
        <v>20831.38</v>
      </c>
      <c r="F6" s="65">
        <f>'計算用(最新期待容量)'!F6</f>
        <v>4816.7479999999996</v>
      </c>
      <c r="G6" s="65">
        <f>'計算用(最新期待容量)'!G6</f>
        <v>20024.21</v>
      </c>
      <c r="H6" s="65">
        <f>'計算用(最新期待容量)'!H6</f>
        <v>7753.8459999999995</v>
      </c>
      <c r="I6" s="65">
        <f>'計算用(最新期待容量)'!I6</f>
        <v>5634</v>
      </c>
      <c r="J6" s="65">
        <f>'計算用(最新期待容量)'!J6</f>
        <v>14944.912</v>
      </c>
    </row>
    <row r="7" spans="1:13" x14ac:dyDescent="0.3">
      <c r="A7" s="7" t="s">
        <v>13</v>
      </c>
      <c r="B7" s="65">
        <f>'計算用(最新期待容量)'!B7</f>
        <v>5054.2900000000009</v>
      </c>
      <c r="C7" s="65">
        <f>'計算用(最新期待容量)'!C7</f>
        <v>14781.866</v>
      </c>
      <c r="D7" s="65">
        <f>'計算用(最新期待容量)'!D7</f>
        <v>58456.866000000002</v>
      </c>
      <c r="E7" s="65">
        <f>'計算用(最新期待容量)'!E7</f>
        <v>25059.99</v>
      </c>
      <c r="F7" s="65">
        <f>'計算用(最新期待容量)'!F7</f>
        <v>5859.0679999999993</v>
      </c>
      <c r="G7" s="65">
        <f>'計算用(最新期待容量)'!G7</f>
        <v>25850.940000000002</v>
      </c>
      <c r="H7" s="65">
        <f>'計算用(最新期待容量)'!H7</f>
        <v>9729.6859999999997</v>
      </c>
      <c r="I7" s="65">
        <f>'計算用(最新期待容量)'!I7</f>
        <v>7005.63</v>
      </c>
      <c r="J7" s="65">
        <f>'計算用(最新期待容量)'!J7</f>
        <v>18967.018</v>
      </c>
    </row>
    <row r="8" spans="1:13" x14ac:dyDescent="0.3">
      <c r="A8" s="7" t="s">
        <v>14</v>
      </c>
      <c r="B8" s="65">
        <f>'計算用(最新期待容量)'!B8</f>
        <v>5165.21</v>
      </c>
      <c r="C8" s="65">
        <f>'計算用(最新期待容量)'!C8</f>
        <v>15050.112000000001</v>
      </c>
      <c r="D8" s="65">
        <f>'計算用(最新期待容量)'!D8</f>
        <v>58456.437999999995</v>
      </c>
      <c r="E8" s="65">
        <f>'計算用(最新期待容量)'!E8</f>
        <v>25059.99</v>
      </c>
      <c r="F8" s="65">
        <f>'計算用(最新期待容量)'!F8</f>
        <v>5859.0679999999993</v>
      </c>
      <c r="G8" s="65">
        <f>'計算用(最新期待容量)'!G8</f>
        <v>25850.940000000002</v>
      </c>
      <c r="H8" s="65">
        <f>'計算用(最新期待容量)'!H8</f>
        <v>9729.6859999999997</v>
      </c>
      <c r="I8" s="65">
        <f>'計算用(最新期待容量)'!I8</f>
        <v>7005.63</v>
      </c>
      <c r="J8" s="65">
        <f>'計算用(最新期待容量)'!J8</f>
        <v>18967.018</v>
      </c>
    </row>
    <row r="9" spans="1:13" x14ac:dyDescent="0.3">
      <c r="A9" s="7" t="s">
        <v>15</v>
      </c>
      <c r="B9" s="65">
        <f>'計算用(最新期待容量)'!B9</f>
        <v>4795.4699999999993</v>
      </c>
      <c r="C9" s="65">
        <f>'計算用(最新期待容量)'!C9</f>
        <v>13325.706</v>
      </c>
      <c r="D9" s="65">
        <f>'計算用(最新期待容量)'!D9</f>
        <v>49386.400000000001</v>
      </c>
      <c r="E9" s="65">
        <f>'計算用(最新期待容量)'!E9</f>
        <v>22493.73</v>
      </c>
      <c r="F9" s="65">
        <f>'計算用(最新期待容量)'!F9</f>
        <v>5180.6379999999999</v>
      </c>
      <c r="G9" s="65">
        <f>'計算用(最新期待容量)'!G9</f>
        <v>21631.99</v>
      </c>
      <c r="H9" s="65">
        <f>'計算用(最新期待容量)'!H9</f>
        <v>8503.5080000000016</v>
      </c>
      <c r="I9" s="65">
        <f>'計算用(最新期待容量)'!I9</f>
        <v>6209.2</v>
      </c>
      <c r="J9" s="65">
        <f>'計算用(最新期待容量)'!J9</f>
        <v>16541.284</v>
      </c>
    </row>
    <row r="10" spans="1:13" x14ac:dyDescent="0.3">
      <c r="A10" s="7" t="s">
        <v>16</v>
      </c>
      <c r="B10" s="65">
        <f>'計算用(最新期待容量)'!B10</f>
        <v>4796.71</v>
      </c>
      <c r="C10" s="65">
        <f>'計算用(最新期待容量)'!C10</f>
        <v>11823.253999999999</v>
      </c>
      <c r="D10" s="65">
        <f>'計算用(最新期待容量)'!D10</f>
        <v>41641.480000000003</v>
      </c>
      <c r="E10" s="65">
        <f>'計算用(最新期待容量)'!E10</f>
        <v>19304.09</v>
      </c>
      <c r="F10" s="65">
        <f>'計算用(最新期待容量)'!F10</f>
        <v>4280.1680000000006</v>
      </c>
      <c r="G10" s="65">
        <f>'計算用(最新期待容量)'!G10</f>
        <v>17903.539999999997</v>
      </c>
      <c r="H10" s="65">
        <f>'計算用(最新期待容量)'!H10</f>
        <v>7087.0280000000002</v>
      </c>
      <c r="I10" s="65">
        <f>'計算用(最新期待容量)'!I10</f>
        <v>5250.54</v>
      </c>
      <c r="J10" s="65">
        <f>'計算用(最新期待容量)'!J10</f>
        <v>13855.031999999999</v>
      </c>
    </row>
    <row r="11" spans="1:13" x14ac:dyDescent="0.3">
      <c r="A11" s="7" t="s">
        <v>17</v>
      </c>
      <c r="B11" s="65">
        <f>'計算用(最新期待容量)'!B11</f>
        <v>5499.2</v>
      </c>
      <c r="C11" s="65">
        <f>'計算用(最新期待容量)'!C11</f>
        <v>13296.031999999999</v>
      </c>
      <c r="D11" s="65">
        <f>'計算用(最新期待容量)'!D11</f>
        <v>42908.483999999997</v>
      </c>
      <c r="E11" s="65">
        <f>'計算用(最新期待容量)'!E11</f>
        <v>19220.97</v>
      </c>
      <c r="F11" s="65">
        <f>'計算用(最新期待容量)'!F11</f>
        <v>4631.7179999999998</v>
      </c>
      <c r="G11" s="65">
        <f>'計算用(最新期待容量)'!G11</f>
        <v>17667.050000000003</v>
      </c>
      <c r="H11" s="65">
        <f>'計算用(最新期待容量)'!H11</f>
        <v>7441.5259999999998</v>
      </c>
      <c r="I11" s="65">
        <f>'計算用(最新期待容量)'!I11</f>
        <v>4985.0600000000004</v>
      </c>
      <c r="J11" s="65">
        <f>'計算用(最新期待容量)'!J11</f>
        <v>14262.492</v>
      </c>
    </row>
    <row r="12" spans="1:13" x14ac:dyDescent="0.3">
      <c r="A12" s="7" t="s">
        <v>18</v>
      </c>
      <c r="B12" s="65">
        <f>'計算用(最新期待容量)'!B12</f>
        <v>5941.65</v>
      </c>
      <c r="C12" s="65">
        <f>'計算用(最新期待容量)'!C12</f>
        <v>14882.905999999999</v>
      </c>
      <c r="D12" s="65">
        <f>'計算用(最新期待容量)'!D12</f>
        <v>47319.77</v>
      </c>
      <c r="E12" s="65">
        <f>'計算用(最新期待容量)'!E12</f>
        <v>22233.99</v>
      </c>
      <c r="F12" s="65">
        <f>'計算用(最新期待容量)'!F12</f>
        <v>5532.1880000000001</v>
      </c>
      <c r="G12" s="65">
        <f>'計算用(最新期待容量)'!G12</f>
        <v>21890.87</v>
      </c>
      <c r="H12" s="65">
        <f>'計算用(最新期待容量)'!H12</f>
        <v>9157.5540000000001</v>
      </c>
      <c r="I12" s="65">
        <f>'計算用(最新期待容量)'!I12</f>
        <v>6740.15</v>
      </c>
      <c r="J12" s="65">
        <f>'計算用(最新期待容量)'!J12</f>
        <v>17124.042000000001</v>
      </c>
    </row>
    <row r="13" spans="1:13" x14ac:dyDescent="0.3">
      <c r="A13" s="7" t="s">
        <v>19</v>
      </c>
      <c r="B13" s="65">
        <f>'計算用(最新期待容量)'!B13</f>
        <v>6188.14</v>
      </c>
      <c r="C13" s="65">
        <f>'計算用(最新期待容量)'!C13</f>
        <v>15447.464</v>
      </c>
      <c r="D13" s="65">
        <f>'計算用(最新期待容量)'!D13</f>
        <v>51542.244000000006</v>
      </c>
      <c r="E13" s="65">
        <f>'計算用(最新期待容量)'!E13</f>
        <v>24083.359999999997</v>
      </c>
      <c r="F13" s="65">
        <f>'計算用(最新期待容量)'!F13</f>
        <v>6007.0879999999997</v>
      </c>
      <c r="G13" s="65">
        <f>'計算用(最新期待容量)'!G13</f>
        <v>23522.980000000003</v>
      </c>
      <c r="H13" s="65">
        <f>'計算用(最新期待容量)'!H13</f>
        <v>9316.2019999999993</v>
      </c>
      <c r="I13" s="65">
        <f>'計算用(最新期待容量)'!I13</f>
        <v>6740.15</v>
      </c>
      <c r="J13" s="65">
        <f>'計算用(最新期待容量)'!J13</f>
        <v>17947.671999999999</v>
      </c>
    </row>
    <row r="14" spans="1:13" x14ac:dyDescent="0.3">
      <c r="A14" s="7" t="s">
        <v>20</v>
      </c>
      <c r="B14" s="65">
        <f>'計算用(最新期待容量)'!B14</f>
        <v>6163.4900000000007</v>
      </c>
      <c r="C14" s="65">
        <f>'計算用(最新期待容量)'!C14</f>
        <v>15378.876</v>
      </c>
      <c r="D14" s="65">
        <f>'計算用(最新期待容量)'!D14</f>
        <v>51545.24</v>
      </c>
      <c r="E14" s="65">
        <f>'計算用(最新期待容量)'!E14</f>
        <v>24083.359999999997</v>
      </c>
      <c r="F14" s="65">
        <f>'計算用(最新期待容量)'!F14</f>
        <v>6007.0879999999997</v>
      </c>
      <c r="G14" s="65">
        <f>'計算用(最新期待容量)'!G14</f>
        <v>23522.980000000003</v>
      </c>
      <c r="H14" s="65">
        <f>'計算用(最新期待容量)'!H14</f>
        <v>9316.2939999999999</v>
      </c>
      <c r="I14" s="65">
        <f>'計算用(最新期待容量)'!I14</f>
        <v>6740.15</v>
      </c>
      <c r="J14" s="65">
        <f>'計算用(最新期待容量)'!J14</f>
        <v>17947.671999999999</v>
      </c>
    </row>
    <row r="15" spans="1:13" x14ac:dyDescent="0.3">
      <c r="A15" s="7" t="s">
        <v>21</v>
      </c>
      <c r="B15" s="65">
        <f>'計算用(最新期待容量)'!B15</f>
        <v>5596.57</v>
      </c>
      <c r="C15" s="65">
        <f>'計算用(最新期待容量)'!C15</f>
        <v>14184.276</v>
      </c>
      <c r="D15" s="65">
        <f>'計算用(最新期待容量)'!D15</f>
        <v>45362.928</v>
      </c>
      <c r="E15" s="65">
        <f>'計算用(最新期待容量)'!E15</f>
        <v>20945.66</v>
      </c>
      <c r="F15" s="65">
        <f>'計算用(最新期待容量)'!F15</f>
        <v>5137.4579999999996</v>
      </c>
      <c r="G15" s="65">
        <f>'計算用(最新期待容量)'!G15</f>
        <v>19580.420000000002</v>
      </c>
      <c r="H15" s="65">
        <f>'計算用(最新期待容量)'!H15</f>
        <v>7909.8679999999995</v>
      </c>
      <c r="I15" s="65">
        <f>'計算用(最新期待容量)'!I15</f>
        <v>5560.2599999999993</v>
      </c>
      <c r="J15" s="65">
        <f>'計算用(最新期待容量)'!J15</f>
        <v>14833.806</v>
      </c>
    </row>
    <row r="16" spans="1:13" x14ac:dyDescent="0.3">
      <c r="B16" s="2"/>
      <c r="C16" s="2"/>
      <c r="D16" s="2"/>
      <c r="E16" s="2"/>
      <c r="F16" s="2"/>
      <c r="G16" s="2"/>
      <c r="H16" s="2"/>
      <c r="I16" s="2"/>
      <c r="J16" s="2"/>
      <c r="K16" s="2"/>
    </row>
    <row r="17" spans="1:12" x14ac:dyDescent="0.3">
      <c r="A17" s="1" t="s">
        <v>35</v>
      </c>
      <c r="B17" s="22">
        <f>'計算用(最新期待容量)'!B17</f>
        <v>152527.09188118804</v>
      </c>
      <c r="C17" s="2"/>
      <c r="D17" s="2"/>
      <c r="E17" s="2"/>
      <c r="F17" s="2"/>
      <c r="G17" s="2"/>
      <c r="H17" s="2"/>
      <c r="I17" s="2"/>
      <c r="J17" s="2"/>
      <c r="K17" s="2"/>
    </row>
    <row r="18" spans="1:12" x14ac:dyDescent="0.3">
      <c r="L18" s="9"/>
    </row>
    <row r="19" spans="1:12" x14ac:dyDescent="0.3">
      <c r="A19" s="1" t="s">
        <v>102</v>
      </c>
    </row>
    <row r="20" spans="1:12" x14ac:dyDescent="0.3">
      <c r="A20" s="7" t="s">
        <v>10</v>
      </c>
      <c r="B20" s="65">
        <f>'計算用(最新期待容量)'!B20</f>
        <v>734.41409741988889</v>
      </c>
      <c r="C20" s="65">
        <f>'計算用(最新期待容量)'!C20</f>
        <v>3370.7917186014579</v>
      </c>
      <c r="D20" s="65">
        <f>'計算用(最新期待容量)'!D20</f>
        <v>2439.3969428938999</v>
      </c>
      <c r="E20" s="65">
        <f>'計算用(最新期待容量)'!E20</f>
        <v>1783.7819414536616</v>
      </c>
      <c r="F20" s="65">
        <f>'計算用(最新期待容量)'!F20</f>
        <v>970.85100039826079</v>
      </c>
      <c r="G20" s="65">
        <f>'計算用(最新期待容量)'!G20</f>
        <v>1747.2776635683974</v>
      </c>
      <c r="H20" s="65">
        <f>'計算用(最新期待容量)'!H20</f>
        <v>688.78195582514036</v>
      </c>
      <c r="I20" s="65">
        <f>'計算用(最新期待容量)'!I20</f>
        <v>477.17924506620062</v>
      </c>
      <c r="J20" s="65">
        <f>'計算用(最新期待容量)'!J20</f>
        <v>775.77543477307813</v>
      </c>
    </row>
    <row r="21" spans="1:12" x14ac:dyDescent="0.3">
      <c r="A21" s="7" t="s">
        <v>11</v>
      </c>
      <c r="B21" s="65">
        <f>'計算用(最新期待容量)'!B21</f>
        <v>913.70384525935515</v>
      </c>
      <c r="C21" s="65">
        <f>'計算用(最新期待容量)'!C21</f>
        <v>4102.8382646285017</v>
      </c>
      <c r="D21" s="65">
        <f>'計算用(最新期待容量)'!D21</f>
        <v>4281.8488848861416</v>
      </c>
      <c r="E21" s="65">
        <f>'計算用(最新期待容量)'!E21</f>
        <v>2735.7657682653835</v>
      </c>
      <c r="F21" s="65">
        <f>'計算用(最新期待容量)'!F21</f>
        <v>1203.4150388939863</v>
      </c>
      <c r="G21" s="65">
        <f>'計算用(最新期待容量)'!G21</f>
        <v>2913.3058177646762</v>
      </c>
      <c r="H21" s="65">
        <f>'計算用(最新期待容量)'!H21</f>
        <v>1563.387322041219</v>
      </c>
      <c r="I21" s="65">
        <f>'計算用(最新期待容量)'!I21</f>
        <v>902.62088852625629</v>
      </c>
      <c r="J21" s="65">
        <f>'計算用(最新期待容量)'!J21</f>
        <v>1152.7541697344632</v>
      </c>
    </row>
    <row r="22" spans="1:12" x14ac:dyDescent="0.3">
      <c r="A22" s="7" t="s">
        <v>12</v>
      </c>
      <c r="B22" s="65">
        <f>'計算用(最新期待容量)'!B22</f>
        <v>869.73488629774624</v>
      </c>
      <c r="C22" s="65">
        <f>'計算用(最新期待容量)'!C22</f>
        <v>3783.43811269863</v>
      </c>
      <c r="D22" s="65">
        <f>'計算用(最新期待容量)'!D22</f>
        <v>5241.6643869174295</v>
      </c>
      <c r="E22" s="65">
        <f>'計算用(最新期待容量)'!E22</f>
        <v>3412.6405203195809</v>
      </c>
      <c r="F22" s="65">
        <f>'計算用(最新期待容量)'!F22</f>
        <v>1060.0050960885424</v>
      </c>
      <c r="G22" s="65">
        <f>'計算用(最新期待容量)'!G22</f>
        <v>3309.904491029044</v>
      </c>
      <c r="H22" s="65">
        <f>'計算用(最新期待容量)'!H22</f>
        <v>1787.9068103047625</v>
      </c>
      <c r="I22" s="65">
        <f>'計算用(最新期待容量)'!I22</f>
        <v>1032.180115080705</v>
      </c>
      <c r="J22" s="65">
        <f>'計算用(最新期待容量)'!J22</f>
        <v>2055.6755812635533</v>
      </c>
    </row>
    <row r="23" spans="1:12" x14ac:dyDescent="0.3">
      <c r="A23" s="7" t="s">
        <v>13</v>
      </c>
      <c r="B23" s="65">
        <f>'計算用(最新期待容量)'!B23</f>
        <v>732.50474631611405</v>
      </c>
      <c r="C23" s="65">
        <f>'計算用(最新期待容量)'!C23</f>
        <v>3571.5880313957941</v>
      </c>
      <c r="D23" s="65">
        <f>'計算用(最新期待容量)'!D23</f>
        <v>6390.4827303997545</v>
      </c>
      <c r="E23" s="65">
        <f>'計算用(最新期待容量)'!E23</f>
        <v>4106.5491724520298</v>
      </c>
      <c r="F23" s="65">
        <f>'計算用(最新期待容量)'!F23</f>
        <v>1056.5312262347284</v>
      </c>
      <c r="G23" s="65">
        <f>'計算用(最新期待容量)'!G23</f>
        <v>3745.6798936693422</v>
      </c>
      <c r="H23" s="65">
        <f>'計算用(最新期待容量)'!H23</f>
        <v>2518.4272535745313</v>
      </c>
      <c r="I23" s="65">
        <f>'計算用(最新期待容量)'!I23</f>
        <v>1302.3528346614644</v>
      </c>
      <c r="J23" s="65">
        <f>'計算用(最新期待容量)'!J23</f>
        <v>2141.5841112962225</v>
      </c>
    </row>
    <row r="24" spans="1:12" x14ac:dyDescent="0.3">
      <c r="A24" s="7" t="s">
        <v>14</v>
      </c>
      <c r="B24" s="65">
        <f>'計算用(最新期待容量)'!B24</f>
        <v>683.71526698527305</v>
      </c>
      <c r="C24" s="65">
        <f>'計算用(最新期待容量)'!C24</f>
        <v>3934.8935980772835</v>
      </c>
      <c r="D24" s="65">
        <f>'計算用(最新期待容量)'!D24</f>
        <v>6559.3434136754804</v>
      </c>
      <c r="E24" s="65">
        <f>'計算用(最新期待容量)'!E24</f>
        <v>4166.1986620071493</v>
      </c>
      <c r="F24" s="65">
        <f>'計算用(最新期待容量)'!F24</f>
        <v>977.2884568886127</v>
      </c>
      <c r="G24" s="65">
        <f>'計算用(最新期待容量)'!G24</f>
        <v>3625.8646830597709</v>
      </c>
      <c r="H24" s="65">
        <f>'計算用(最新期待容量)'!H24</f>
        <v>2468.6088400226022</v>
      </c>
      <c r="I24" s="65">
        <f>'計算用(最新期待容量)'!I24</f>
        <v>1320.8277486273207</v>
      </c>
      <c r="J24" s="65">
        <f>'計算用(最新期待容量)'!J24</f>
        <v>2245.2393306565186</v>
      </c>
    </row>
    <row r="25" spans="1:12" x14ac:dyDescent="0.3">
      <c r="A25" s="7" t="s">
        <v>15</v>
      </c>
      <c r="B25" s="65">
        <f>'計算用(最新期待容量)'!B25</f>
        <v>643.46955235194082</v>
      </c>
      <c r="C25" s="65">
        <f>'計算用(最新期待容量)'!C25</f>
        <v>3072.8773919145024</v>
      </c>
      <c r="D25" s="65">
        <f>'計算用(最新期待容量)'!D25</f>
        <v>4807.313210755261</v>
      </c>
      <c r="E25" s="65">
        <f>'計算用(最新期待容量)'!E25</f>
        <v>3028.6100644980279</v>
      </c>
      <c r="F25" s="65">
        <f>'計算用(最新期待容量)'!F25</f>
        <v>814.69357371017065</v>
      </c>
      <c r="G25" s="65">
        <f>'計算用(最新期待容量)'!G25</f>
        <v>2742.6068059963454</v>
      </c>
      <c r="H25" s="65">
        <f>'計算用(最新期待容量)'!H25</f>
        <v>1647.4148852796616</v>
      </c>
      <c r="I25" s="65">
        <f>'計算用(最新期待容量)'!I25</f>
        <v>1041.6598226020405</v>
      </c>
      <c r="J25" s="65">
        <f>'計算用(最新期待容量)'!J25</f>
        <v>1801.5946928920412</v>
      </c>
    </row>
    <row r="26" spans="1:12" x14ac:dyDescent="0.3">
      <c r="A26" s="7" t="s">
        <v>16</v>
      </c>
      <c r="B26" s="65">
        <f>'計算用(最新期待容量)'!B26</f>
        <v>541.02752976590216</v>
      </c>
      <c r="C26" s="65">
        <f>'計算用(最新期待容量)'!C26</f>
        <v>2623.3808578675466</v>
      </c>
      <c r="D26" s="65">
        <f>'計算用(最新期待容量)'!D26</f>
        <v>3930.7214350998356</v>
      </c>
      <c r="E26" s="65">
        <f>'計算用(最新期待容量)'!E26</f>
        <v>2471.2060273494158</v>
      </c>
      <c r="F26" s="65">
        <f>'計算用(最新期待容量)'!F26</f>
        <v>645.18366780198642</v>
      </c>
      <c r="G26" s="65">
        <f>'計算用(最新期待容量)'!G26</f>
        <v>2157.4868265486416</v>
      </c>
      <c r="H26" s="65">
        <f>'計算用(最新期待容量)'!H26</f>
        <v>1406.9558822962142</v>
      </c>
      <c r="I26" s="65">
        <f>'計算用(最新期待容量)'!I26</f>
        <v>873.94580847787813</v>
      </c>
      <c r="J26" s="65">
        <f>'計算用(最新期待容量)'!J26</f>
        <v>1431.0619647925821</v>
      </c>
    </row>
    <row r="27" spans="1:12" x14ac:dyDescent="0.3">
      <c r="A27" s="7" t="s">
        <v>17</v>
      </c>
      <c r="B27" s="65">
        <f>'計算用(最新期待容量)'!B27</f>
        <v>660.85789197750614</v>
      </c>
      <c r="C27" s="65">
        <f>'計算用(最新期待容量)'!C27</f>
        <v>2221.4685263620431</v>
      </c>
      <c r="D27" s="65">
        <f>'計算用(最新期待容量)'!D27</f>
        <v>1431.1834824726961</v>
      </c>
      <c r="E27" s="65">
        <f>'計算用(最新期待容量)'!E27</f>
        <v>953.34740695890468</v>
      </c>
      <c r="F27" s="65">
        <f>'計算用(最新期待容量)'!F27</f>
        <v>515.49327864957172</v>
      </c>
      <c r="G27" s="65">
        <f>'計算用(最新期待容量)'!G27</f>
        <v>1004.1977499100373</v>
      </c>
      <c r="H27" s="65">
        <f>'計算用(最新期待容量)'!H27</f>
        <v>327.7330355085968</v>
      </c>
      <c r="I27" s="65">
        <f>'計算用(最新期待容量)'!I27</f>
        <v>283.78336274875596</v>
      </c>
      <c r="J27" s="65">
        <f>'計算用(最新期待容量)'!J27</f>
        <v>661.88526541187184</v>
      </c>
    </row>
    <row r="28" spans="1:12" x14ac:dyDescent="0.3">
      <c r="A28" s="7" t="s">
        <v>18</v>
      </c>
      <c r="B28" s="65">
        <f>'計算用(最新期待容量)'!B28</f>
        <v>691.64522063089419</v>
      </c>
      <c r="C28" s="65">
        <f>'計算用(最新期待容量)'!C28</f>
        <v>2830.844913151077</v>
      </c>
      <c r="D28" s="65">
        <f>'計算用(最新期待容量)'!D28</f>
        <v>1460.4739041104967</v>
      </c>
      <c r="E28" s="65">
        <f>'計算用(最新期待容量)'!E28</f>
        <v>1637.3895277041333</v>
      </c>
      <c r="F28" s="65">
        <f>'計算用(最新期待容量)'!F28</f>
        <v>639.78679059048432</v>
      </c>
      <c r="G28" s="65">
        <f>'計算用(最新期待容量)'!G28</f>
        <v>1487.6909844499112</v>
      </c>
      <c r="H28" s="65">
        <f>'計算用(最新期待容量)'!H28</f>
        <v>797.07608291911981</v>
      </c>
      <c r="I28" s="65">
        <f>'計算用(最新期待容量)'!I28</f>
        <v>468.12403814414341</v>
      </c>
      <c r="J28" s="65">
        <f>'計算用(最新期待容量)'!J28</f>
        <v>861.26853829975721</v>
      </c>
    </row>
    <row r="29" spans="1:12" x14ac:dyDescent="0.3">
      <c r="A29" s="7" t="s">
        <v>19</v>
      </c>
      <c r="B29" s="65">
        <f>'計算用(最新期待容量)'!B29</f>
        <v>641.09766857356135</v>
      </c>
      <c r="C29" s="65">
        <f>'計算用(最新期待容量)'!C29</f>
        <v>2839.6918325647257</v>
      </c>
      <c r="D29" s="65">
        <f>'計算用(最新期待容量)'!D29</f>
        <v>1780.9179730692733</v>
      </c>
      <c r="E29" s="65">
        <f>'計算用(最新期待容量)'!E29</f>
        <v>1471.062099530481</v>
      </c>
      <c r="F29" s="65">
        <f>'計算用(最新期待容量)'!F29</f>
        <v>528.58121652672298</v>
      </c>
      <c r="G29" s="65">
        <f>'計算用(最新期待容量)'!G29</f>
        <v>1395.3100819077492</v>
      </c>
      <c r="H29" s="65">
        <f>'計算用(最新期待容量)'!H29</f>
        <v>776.9498119367538</v>
      </c>
      <c r="I29" s="65">
        <f>'計算用(最新期待容量)'!I29</f>
        <v>479.51714137232324</v>
      </c>
      <c r="J29" s="65">
        <f>'計算用(最新期待容量)'!J29</f>
        <v>892.26217451842444</v>
      </c>
    </row>
    <row r="30" spans="1:12" x14ac:dyDescent="0.3">
      <c r="A30" s="7" t="s">
        <v>20</v>
      </c>
      <c r="B30" s="65">
        <f>'計算用(最新期待容量)'!B30</f>
        <v>705.37424751540402</v>
      </c>
      <c r="C30" s="65">
        <f>'計算用(最新期待容量)'!C30</f>
        <v>2768.3144861528208</v>
      </c>
      <c r="D30" s="65">
        <f>'計算用(最新期待容量)'!D30</f>
        <v>1356.7234371972174</v>
      </c>
      <c r="E30" s="65">
        <f>'計算用(最新期待容量)'!E30</f>
        <v>1243.0596347797596</v>
      </c>
      <c r="F30" s="65">
        <f>'計算用(最新期待容量)'!F30</f>
        <v>531.24105716231725</v>
      </c>
      <c r="G30" s="65">
        <f>'計算用(最新期待容量)'!G30</f>
        <v>1502.8471321089601</v>
      </c>
      <c r="H30" s="65">
        <f>'計算用(最新期待容量)'!H30</f>
        <v>774.35697327684545</v>
      </c>
      <c r="I30" s="65">
        <f>'計算用(最新期待容量)'!I30</f>
        <v>482.04930105493099</v>
      </c>
      <c r="J30" s="65">
        <f>'計算用(最新期待容量)'!J30</f>
        <v>894.37373075174037</v>
      </c>
    </row>
    <row r="31" spans="1:12" x14ac:dyDescent="0.3">
      <c r="A31" s="7" t="s">
        <v>21</v>
      </c>
      <c r="B31" s="65">
        <f>'計算用(最新期待容量)'!B31</f>
        <v>552.48040899182399</v>
      </c>
      <c r="C31" s="65">
        <f>'計算用(最新期待容量)'!C31</f>
        <v>2742.5179952868193</v>
      </c>
      <c r="D31" s="65">
        <f>'計算用(最新期待容量)'!D31</f>
        <v>1609.8492015974448</v>
      </c>
      <c r="E31" s="65">
        <f>'計算用(最新期待容量)'!E31</f>
        <v>1356.4117117101935</v>
      </c>
      <c r="F31" s="65">
        <f>'計算用(最新期待容量)'!F31</f>
        <v>716.53285825794808</v>
      </c>
      <c r="G31" s="65">
        <f>'計算用(最新期待容量)'!G31</f>
        <v>1549.5018424669879</v>
      </c>
      <c r="H31" s="65">
        <f>'計算用(最新期待容量)'!H31</f>
        <v>793.91836217404921</v>
      </c>
      <c r="I31" s="65">
        <f>'計算用(最新期待容量)'!I31</f>
        <v>514.20886989176608</v>
      </c>
      <c r="J31" s="65">
        <f>'計算用(最新期待容量)'!J31</f>
        <v>852.5987496229709</v>
      </c>
    </row>
    <row r="32" spans="1:12" x14ac:dyDescent="0.3">
      <c r="B32" s="7"/>
      <c r="C32" s="7"/>
      <c r="D32" s="7"/>
      <c r="E32" s="7"/>
      <c r="F32" s="7"/>
      <c r="G32" s="7"/>
      <c r="H32" s="7"/>
      <c r="I32" s="7"/>
      <c r="J32" s="7"/>
    </row>
    <row r="33" spans="1:13" x14ac:dyDescent="0.3">
      <c r="A33" s="1" t="s">
        <v>91</v>
      </c>
    </row>
    <row r="34" spans="1:13" x14ac:dyDescent="0.3">
      <c r="A34" s="7" t="s">
        <v>10</v>
      </c>
      <c r="B34" s="59">
        <f>B4-B20</f>
        <v>4148.5659025801106</v>
      </c>
      <c r="C34" s="59">
        <f t="shared" ref="C34:J34" si="0">C4-C20</f>
        <v>8820.2522813985415</v>
      </c>
      <c r="D34" s="59">
        <f t="shared" si="0"/>
        <v>37994.701057106096</v>
      </c>
      <c r="E34" s="59">
        <f t="shared" si="0"/>
        <v>16668.34805854634</v>
      </c>
      <c r="F34" s="59">
        <f t="shared" si="0"/>
        <v>3531.3469996017384</v>
      </c>
      <c r="G34" s="59">
        <f t="shared" si="0"/>
        <v>14981.572336431602</v>
      </c>
      <c r="H34" s="59">
        <f t="shared" si="0"/>
        <v>5964.746044174859</v>
      </c>
      <c r="I34" s="59">
        <f t="shared" si="0"/>
        <v>4257.1507549337994</v>
      </c>
      <c r="J34" s="59">
        <f t="shared" si="0"/>
        <v>11266.394565226921</v>
      </c>
      <c r="L34" s="11"/>
    </row>
    <row r="35" spans="1:13" x14ac:dyDescent="0.3">
      <c r="A35" s="7" t="s">
        <v>11</v>
      </c>
      <c r="B35" s="59">
        <f t="shared" ref="B35:J45" si="1">B5-B21</f>
        <v>3451.6461547406452</v>
      </c>
      <c r="C35" s="59">
        <f t="shared" si="1"/>
        <v>7215.6637353714968</v>
      </c>
      <c r="D35" s="59">
        <f t="shared" si="1"/>
        <v>34854.053115113857</v>
      </c>
      <c r="E35" s="59">
        <f t="shared" si="1"/>
        <v>15757.924231734614</v>
      </c>
      <c r="F35" s="59">
        <f t="shared" si="1"/>
        <v>2941.062961106014</v>
      </c>
      <c r="G35" s="59">
        <f t="shared" si="1"/>
        <v>14385.864182235322</v>
      </c>
      <c r="H35" s="59">
        <f t="shared" si="1"/>
        <v>5138.7966779587805</v>
      </c>
      <c r="I35" s="59">
        <f t="shared" si="1"/>
        <v>3934.9491114737443</v>
      </c>
      <c r="J35" s="59">
        <f t="shared" si="1"/>
        <v>12123.615830265539</v>
      </c>
      <c r="L35" s="11"/>
    </row>
    <row r="36" spans="1:13" x14ac:dyDescent="0.3">
      <c r="A36" s="7" t="s">
        <v>12</v>
      </c>
      <c r="B36" s="59">
        <f t="shared" si="1"/>
        <v>3569.5551137022539</v>
      </c>
      <c r="C36" s="59">
        <f t="shared" si="1"/>
        <v>8570.5378873013706</v>
      </c>
      <c r="D36" s="59">
        <f t="shared" si="1"/>
        <v>40248.425613082574</v>
      </c>
      <c r="E36" s="59">
        <f t="shared" si="1"/>
        <v>17418.739479680422</v>
      </c>
      <c r="F36" s="59">
        <f t="shared" si="1"/>
        <v>3756.7429039114572</v>
      </c>
      <c r="G36" s="59">
        <f t="shared" si="1"/>
        <v>16714.305508970956</v>
      </c>
      <c r="H36" s="59">
        <f t="shared" si="1"/>
        <v>5965.9391896952366</v>
      </c>
      <c r="I36" s="59">
        <f t="shared" si="1"/>
        <v>4601.819884919295</v>
      </c>
      <c r="J36" s="59">
        <f t="shared" si="1"/>
        <v>12889.236418736447</v>
      </c>
      <c r="L36" s="11"/>
    </row>
    <row r="37" spans="1:13" x14ac:dyDescent="0.3">
      <c r="A37" s="7" t="s">
        <v>13</v>
      </c>
      <c r="B37" s="59">
        <f t="shared" si="1"/>
        <v>4321.7852536838873</v>
      </c>
      <c r="C37" s="59">
        <f t="shared" si="1"/>
        <v>11210.277968604205</v>
      </c>
      <c r="D37" s="59">
        <f t="shared" si="1"/>
        <v>52066.38326960025</v>
      </c>
      <c r="E37" s="59">
        <f t="shared" si="1"/>
        <v>20953.440827547973</v>
      </c>
      <c r="F37" s="59">
        <f t="shared" si="1"/>
        <v>4802.5367737652705</v>
      </c>
      <c r="G37" s="59">
        <f t="shared" si="1"/>
        <v>22105.260106330661</v>
      </c>
      <c r="H37" s="59">
        <f t="shared" si="1"/>
        <v>7211.2587464254684</v>
      </c>
      <c r="I37" s="59">
        <f t="shared" si="1"/>
        <v>5703.2771653385353</v>
      </c>
      <c r="J37" s="59">
        <f t="shared" si="1"/>
        <v>16825.433888703777</v>
      </c>
      <c r="L37" s="11"/>
    </row>
    <row r="38" spans="1:13" x14ac:dyDescent="0.3">
      <c r="A38" s="7" t="s">
        <v>14</v>
      </c>
      <c r="B38" s="59">
        <f t="shared" si="1"/>
        <v>4481.494733014727</v>
      </c>
      <c r="C38" s="59">
        <f t="shared" si="1"/>
        <v>11115.218401922717</v>
      </c>
      <c r="D38" s="59">
        <f t="shared" si="1"/>
        <v>51897.094586324514</v>
      </c>
      <c r="E38" s="59">
        <f t="shared" si="1"/>
        <v>20893.79133799285</v>
      </c>
      <c r="F38" s="59">
        <f t="shared" si="1"/>
        <v>4881.7795431113864</v>
      </c>
      <c r="G38" s="59">
        <f t="shared" si="1"/>
        <v>22225.075316940231</v>
      </c>
      <c r="H38" s="59">
        <f t="shared" si="1"/>
        <v>7261.077159977398</v>
      </c>
      <c r="I38" s="59">
        <f t="shared" si="1"/>
        <v>5684.8022513726792</v>
      </c>
      <c r="J38" s="59">
        <f t="shared" si="1"/>
        <v>16721.778669343483</v>
      </c>
      <c r="L38" s="11"/>
    </row>
    <row r="39" spans="1:13" x14ac:dyDescent="0.3">
      <c r="A39" s="7" t="s">
        <v>15</v>
      </c>
      <c r="B39" s="59">
        <f t="shared" si="1"/>
        <v>4152.000447648059</v>
      </c>
      <c r="C39" s="59">
        <f t="shared" si="1"/>
        <v>10252.828608085498</v>
      </c>
      <c r="D39" s="59">
        <f t="shared" si="1"/>
        <v>44579.086789244742</v>
      </c>
      <c r="E39" s="59">
        <f t="shared" si="1"/>
        <v>19465.119935501971</v>
      </c>
      <c r="F39" s="59">
        <f t="shared" si="1"/>
        <v>4365.9444262898296</v>
      </c>
      <c r="G39" s="59">
        <f t="shared" si="1"/>
        <v>18889.383194003654</v>
      </c>
      <c r="H39" s="59">
        <f t="shared" si="1"/>
        <v>6856.0931147203401</v>
      </c>
      <c r="I39" s="59">
        <f t="shared" si="1"/>
        <v>5167.5401773979593</v>
      </c>
      <c r="J39" s="59">
        <f t="shared" si="1"/>
        <v>14739.689307107958</v>
      </c>
      <c r="L39" s="11"/>
    </row>
    <row r="40" spans="1:13" x14ac:dyDescent="0.3">
      <c r="A40" s="7" t="s">
        <v>16</v>
      </c>
      <c r="B40" s="59">
        <f t="shared" si="1"/>
        <v>4255.6824702340982</v>
      </c>
      <c r="C40" s="59">
        <f t="shared" si="1"/>
        <v>9199.8731421324519</v>
      </c>
      <c r="D40" s="59">
        <f t="shared" si="1"/>
        <v>37710.75856490017</v>
      </c>
      <c r="E40" s="59">
        <f t="shared" si="1"/>
        <v>16832.883972650583</v>
      </c>
      <c r="F40" s="59">
        <f t="shared" si="1"/>
        <v>3634.9843321980143</v>
      </c>
      <c r="G40" s="59">
        <f t="shared" si="1"/>
        <v>15746.053173451355</v>
      </c>
      <c r="H40" s="59">
        <f t="shared" si="1"/>
        <v>5680.0721177037858</v>
      </c>
      <c r="I40" s="59">
        <f t="shared" si="1"/>
        <v>4376.5941915221219</v>
      </c>
      <c r="J40" s="59">
        <f t="shared" si="1"/>
        <v>12423.970035207418</v>
      </c>
      <c r="L40" s="11"/>
    </row>
    <row r="41" spans="1:13" x14ac:dyDescent="0.3">
      <c r="A41" s="7" t="s">
        <v>17</v>
      </c>
      <c r="B41" s="59">
        <f t="shared" si="1"/>
        <v>4838.3421080224934</v>
      </c>
      <c r="C41" s="59">
        <f t="shared" si="1"/>
        <v>11074.563473637956</v>
      </c>
      <c r="D41" s="59">
        <f t="shared" si="1"/>
        <v>41477.300517527299</v>
      </c>
      <c r="E41" s="59">
        <f t="shared" si="1"/>
        <v>18267.622593041095</v>
      </c>
      <c r="F41" s="59">
        <f t="shared" si="1"/>
        <v>4116.2247213504279</v>
      </c>
      <c r="G41" s="59">
        <f t="shared" si="1"/>
        <v>16662.852250089967</v>
      </c>
      <c r="H41" s="59">
        <f t="shared" si="1"/>
        <v>7113.7929644914029</v>
      </c>
      <c r="I41" s="59">
        <f t="shared" si="1"/>
        <v>4701.2766372512442</v>
      </c>
      <c r="J41" s="59">
        <f t="shared" si="1"/>
        <v>13600.606734588127</v>
      </c>
      <c r="L41" s="11"/>
    </row>
    <row r="42" spans="1:13" x14ac:dyDescent="0.3">
      <c r="A42" s="7" t="s">
        <v>18</v>
      </c>
      <c r="B42" s="59">
        <f t="shared" si="1"/>
        <v>5250.0047793691056</v>
      </c>
      <c r="C42" s="59">
        <f t="shared" si="1"/>
        <v>12052.061086848922</v>
      </c>
      <c r="D42" s="59">
        <f t="shared" si="1"/>
        <v>45859.296095889498</v>
      </c>
      <c r="E42" s="59">
        <f t="shared" si="1"/>
        <v>20596.600472295868</v>
      </c>
      <c r="F42" s="59">
        <f t="shared" si="1"/>
        <v>4892.401209409516</v>
      </c>
      <c r="G42" s="59">
        <f t="shared" si="1"/>
        <v>20403.179015550089</v>
      </c>
      <c r="H42" s="59">
        <f t="shared" si="1"/>
        <v>8360.4779170808797</v>
      </c>
      <c r="I42" s="59">
        <f t="shared" si="1"/>
        <v>6272.0259618558566</v>
      </c>
      <c r="J42" s="59">
        <f t="shared" si="1"/>
        <v>16262.773461700244</v>
      </c>
      <c r="L42" s="11"/>
    </row>
    <row r="43" spans="1:13" x14ac:dyDescent="0.3">
      <c r="A43" s="7" t="s">
        <v>19</v>
      </c>
      <c r="B43" s="59">
        <f t="shared" si="1"/>
        <v>5547.042331426439</v>
      </c>
      <c r="C43" s="59">
        <f t="shared" si="1"/>
        <v>12607.772167435274</v>
      </c>
      <c r="D43" s="59">
        <f t="shared" si="1"/>
        <v>49761.326026930736</v>
      </c>
      <c r="E43" s="59">
        <f t="shared" si="1"/>
        <v>22612.297900469515</v>
      </c>
      <c r="F43" s="59">
        <f t="shared" si="1"/>
        <v>5478.5067834732763</v>
      </c>
      <c r="G43" s="59">
        <f t="shared" si="1"/>
        <v>22127.669918092255</v>
      </c>
      <c r="H43" s="59">
        <f t="shared" si="1"/>
        <v>8539.2521880632448</v>
      </c>
      <c r="I43" s="59">
        <f t="shared" si="1"/>
        <v>6260.6328586276768</v>
      </c>
      <c r="J43" s="59">
        <f t="shared" si="1"/>
        <v>17055.409825481573</v>
      </c>
      <c r="L43" s="11"/>
    </row>
    <row r="44" spans="1:13" x14ac:dyDescent="0.3">
      <c r="A44" s="7" t="s">
        <v>20</v>
      </c>
      <c r="B44" s="59">
        <f t="shared" si="1"/>
        <v>5458.1157524845967</v>
      </c>
      <c r="C44" s="59">
        <f t="shared" si="1"/>
        <v>12610.56151384718</v>
      </c>
      <c r="D44" s="59">
        <f t="shared" si="1"/>
        <v>50188.516562802783</v>
      </c>
      <c r="E44" s="59">
        <f t="shared" si="1"/>
        <v>22840.300365220239</v>
      </c>
      <c r="F44" s="59">
        <f t="shared" si="1"/>
        <v>5475.8469428376829</v>
      </c>
      <c r="G44" s="59">
        <f t="shared" si="1"/>
        <v>22020.132867891043</v>
      </c>
      <c r="H44" s="59">
        <f t="shared" si="1"/>
        <v>8541.9370267231552</v>
      </c>
      <c r="I44" s="59">
        <f t="shared" si="1"/>
        <v>6258.1006989450689</v>
      </c>
      <c r="J44" s="59">
        <f t="shared" si="1"/>
        <v>17053.298269248258</v>
      </c>
      <c r="L44" s="11"/>
    </row>
    <row r="45" spans="1:13" x14ac:dyDescent="0.3">
      <c r="A45" s="7" t="s">
        <v>21</v>
      </c>
      <c r="B45" s="59">
        <f t="shared" si="1"/>
        <v>5044.0895910081754</v>
      </c>
      <c r="C45" s="59">
        <f t="shared" si="1"/>
        <v>11441.758004713181</v>
      </c>
      <c r="D45" s="59">
        <f t="shared" si="1"/>
        <v>43753.078798402552</v>
      </c>
      <c r="E45" s="59">
        <f t="shared" si="1"/>
        <v>19589.248288289808</v>
      </c>
      <c r="F45" s="59">
        <f t="shared" si="1"/>
        <v>4420.9251417420519</v>
      </c>
      <c r="G45" s="59">
        <f t="shared" si="1"/>
        <v>18030.918157533015</v>
      </c>
      <c r="H45" s="59">
        <f t="shared" si="1"/>
        <v>7115.94963782595</v>
      </c>
      <c r="I45" s="59">
        <f t="shared" si="1"/>
        <v>5046.0511301082333</v>
      </c>
      <c r="J45" s="59">
        <f t="shared" si="1"/>
        <v>13981.207250377029</v>
      </c>
      <c r="L45" s="11"/>
    </row>
    <row r="46" spans="1:13" x14ac:dyDescent="0.3">
      <c r="L46" s="11"/>
    </row>
    <row r="47" spans="1:13" x14ac:dyDescent="0.3">
      <c r="A47" s="1" t="s">
        <v>92</v>
      </c>
      <c r="K47" s="2" t="s">
        <v>40</v>
      </c>
    </row>
    <row r="48" spans="1:13" x14ac:dyDescent="0.3">
      <c r="A48" s="7" t="s">
        <v>10</v>
      </c>
      <c r="B48" s="60">
        <f>IF(入力!$E$16=B$2,入力!$E$52*入力!$E$46/1000,0)</f>
        <v>0</v>
      </c>
      <c r="C48" s="60">
        <f>IF(入力!$E$16=C$2,入力!$E$52*入力!$E$46/1000,0)</f>
        <v>0</v>
      </c>
      <c r="D48" s="60">
        <f>IF(入力!$E$16=D$2,入力!$E$52*入力!$E$46/1000,0)</f>
        <v>0</v>
      </c>
      <c r="E48" s="60">
        <f>IF(入力!$E$16=E$2,入力!$E$52*入力!$E$46/1000,0)</f>
        <v>0</v>
      </c>
      <c r="F48" s="60">
        <f>IF(入力!$E$16=F$2,入力!$E$52*入力!$E$46/1000,0)</f>
        <v>0</v>
      </c>
      <c r="G48" s="60">
        <f>IF(入力!$E$16=G$2,入力!$E$52*入力!$E$46/1000,0)</f>
        <v>0</v>
      </c>
      <c r="H48" s="60">
        <f>IF(入力!$E$16=H$2,入力!$E$52*入力!$E$46/1000,0)</f>
        <v>0</v>
      </c>
      <c r="I48" s="60">
        <f>IF(入力!$E$16=I$2,入力!$E$52*入力!$E$46/1000,0)</f>
        <v>0</v>
      </c>
      <c r="J48" s="60">
        <f>IF(入力!$E$16=J$2,入力!$E$52*入力!$E$46/1000,0)</f>
        <v>0</v>
      </c>
      <c r="K48" s="66">
        <f>SUM(B48:J48)</f>
        <v>0</v>
      </c>
      <c r="L48" s="11"/>
      <c r="M48" s="15"/>
    </row>
    <row r="49" spans="1:15" x14ac:dyDescent="0.3">
      <c r="A49" s="7" t="s">
        <v>11</v>
      </c>
      <c r="B49" s="60">
        <f>IF(入力!$E$16=B$2,入力!$F$52*入力!$F$46/1000,0)</f>
        <v>0</v>
      </c>
      <c r="C49" s="60">
        <f>IF(入力!$E$16=C$2,入力!$F$52*入力!$F$46/1000,0)</f>
        <v>0</v>
      </c>
      <c r="D49" s="60">
        <f>IF(入力!$E$16=D$2,入力!$F$52*入力!$F$46/1000,0)</f>
        <v>0</v>
      </c>
      <c r="E49" s="60">
        <f>IF(入力!$E$16=E$2,入力!$F$52*入力!$F$46/1000,0)</f>
        <v>0</v>
      </c>
      <c r="F49" s="60">
        <f>IF(入力!$E$16=F$2,入力!$F$52*入力!$F$46/1000,0)</f>
        <v>0</v>
      </c>
      <c r="G49" s="60">
        <f>IF(入力!$E$16=G$2,入力!$F$52*入力!$F$46/1000,0)</f>
        <v>0</v>
      </c>
      <c r="H49" s="60">
        <f>IF(入力!$E$16=H$2,入力!$F$52*入力!$F$46/1000,0)</f>
        <v>0</v>
      </c>
      <c r="I49" s="60">
        <f>IF(入力!$E$16=I$2,入力!$F$52*入力!$F$46/1000,0)</f>
        <v>0</v>
      </c>
      <c r="J49" s="60">
        <f>IF(入力!$E$16=J$2,入力!$F$52*入力!$F$46/1000,0)</f>
        <v>0</v>
      </c>
      <c r="K49" s="66">
        <f t="shared" ref="K49:K59" si="2">SUM(B49:J49)</f>
        <v>0</v>
      </c>
      <c r="L49" s="11"/>
      <c r="M49" s="15"/>
    </row>
    <row r="50" spans="1:15" x14ac:dyDescent="0.3">
      <c r="A50" s="7" t="s">
        <v>12</v>
      </c>
      <c r="B50" s="60">
        <f>IF(入力!$E$16=B$2,入力!$G$52*入力!$G$46/1000,0)</f>
        <v>0</v>
      </c>
      <c r="C50" s="60">
        <f>IF(入力!$E$16=C$2,入力!$G$52*入力!$G$46/1000,0)</f>
        <v>0</v>
      </c>
      <c r="D50" s="60">
        <f>IF(入力!$E$16=D$2,入力!$G$52*入力!$G$46/1000,0)</f>
        <v>0</v>
      </c>
      <c r="E50" s="60">
        <f>IF(入力!$E$16=E$2,入力!$G$52*入力!$G$46/1000,0)</f>
        <v>0</v>
      </c>
      <c r="F50" s="60">
        <f>IF(入力!$E$16=F$2,入力!$G$52*入力!$G$46/1000,0)</f>
        <v>0</v>
      </c>
      <c r="G50" s="60">
        <f>IF(入力!$E$16=G$2,入力!$G$52*入力!$G$46/1000,0)</f>
        <v>0</v>
      </c>
      <c r="H50" s="60">
        <f>IF(入力!$E$16=H$2,入力!$G$52*入力!$G$46/1000,0)</f>
        <v>0</v>
      </c>
      <c r="I50" s="60">
        <f>IF(入力!$E$16=I$2,入力!$G$52*入力!$G$46/1000,0)</f>
        <v>0</v>
      </c>
      <c r="J50" s="60">
        <f>IF(入力!$E$16=J$2,入力!$G$52*入力!$G$46/1000,0)</f>
        <v>0</v>
      </c>
      <c r="K50" s="66">
        <f t="shared" si="2"/>
        <v>0</v>
      </c>
      <c r="L50" s="11"/>
      <c r="M50" s="15"/>
    </row>
    <row r="51" spans="1:15" x14ac:dyDescent="0.3">
      <c r="A51" s="7" t="s">
        <v>13</v>
      </c>
      <c r="B51" s="60">
        <f>IF(入力!$E$16=B$2,入力!$H$52*入力!$H$46/1000,0)</f>
        <v>0</v>
      </c>
      <c r="C51" s="60">
        <f>IF(入力!$E$16=C$2,入力!$H$52*入力!$H$46/1000,0)</f>
        <v>0</v>
      </c>
      <c r="D51" s="60">
        <f>IF(入力!$E$16=D$2,入力!$H$52*入力!$H$46/1000,0)</f>
        <v>0</v>
      </c>
      <c r="E51" s="60">
        <f>IF(入力!$E$16=E$2,入力!$H$52*入力!$H$46/1000,0)</f>
        <v>0</v>
      </c>
      <c r="F51" s="60">
        <f>IF(入力!$E$16=F$2,入力!$H$52*入力!$H$46/1000,0)</f>
        <v>0</v>
      </c>
      <c r="G51" s="60">
        <f>IF(入力!$E$16=G$2,入力!$H$52*入力!$H$46/1000,0)</f>
        <v>0</v>
      </c>
      <c r="H51" s="60">
        <f>IF(入力!$E$16=H$2,入力!$H$52*入力!$H$46/1000,0)</f>
        <v>0</v>
      </c>
      <c r="I51" s="60">
        <f>IF(入力!$E$16=I$2,入力!$H$52*入力!$H$46/1000,0)</f>
        <v>0</v>
      </c>
      <c r="J51" s="60">
        <f>IF(入力!$E$16=J$2,入力!$H$52*入力!$H$46/1000,0)</f>
        <v>0</v>
      </c>
      <c r="K51" s="66">
        <f t="shared" si="2"/>
        <v>0</v>
      </c>
      <c r="L51" s="11"/>
      <c r="M51" s="15"/>
    </row>
    <row r="52" spans="1:15" x14ac:dyDescent="0.3">
      <c r="A52" s="7" t="s">
        <v>14</v>
      </c>
      <c r="B52" s="60">
        <f>IF(入力!$E$16=B$2,入力!$I$52*入力!$I$46/1000,0)</f>
        <v>0</v>
      </c>
      <c r="C52" s="60">
        <f>IF(入力!$E$16=C$2,入力!$I$52*入力!$I$46/1000,0)</f>
        <v>0</v>
      </c>
      <c r="D52" s="60">
        <f>IF(入力!$E$16=D$2,入力!$I$52*入力!$I$46/1000,0)</f>
        <v>0</v>
      </c>
      <c r="E52" s="60">
        <f>IF(入力!$E$16=E$2,入力!$I$52*入力!$I$46/1000,0)</f>
        <v>0</v>
      </c>
      <c r="F52" s="60">
        <f>IF(入力!$E$16=F$2,入力!$I$52*入力!$I$46/1000,0)</f>
        <v>0</v>
      </c>
      <c r="G52" s="60">
        <f>IF(入力!$E$16=G$2,入力!$I$52*入力!$I$46/1000,0)</f>
        <v>0</v>
      </c>
      <c r="H52" s="60">
        <f>IF(入力!$E$16=H$2,入力!$I$52*入力!$I$46/1000,0)</f>
        <v>0</v>
      </c>
      <c r="I52" s="60">
        <f>IF(入力!$E$16=I$2,入力!$I$52*入力!$I$46/1000,0)</f>
        <v>0</v>
      </c>
      <c r="J52" s="60">
        <f>IF(入力!$E$16=J$2,入力!$I$52*入力!$I$46/1000,0)</f>
        <v>0</v>
      </c>
      <c r="K52" s="66">
        <f t="shared" si="2"/>
        <v>0</v>
      </c>
      <c r="L52" s="11"/>
      <c r="M52" s="15"/>
    </row>
    <row r="53" spans="1:15" x14ac:dyDescent="0.3">
      <c r="A53" s="7" t="s">
        <v>15</v>
      </c>
      <c r="B53" s="60">
        <f>IF(入力!$E$16=B$2,入力!$J$52*入力!$J$46/1000,0)</f>
        <v>0</v>
      </c>
      <c r="C53" s="60">
        <f>IF(入力!$E$16=C$2,入力!$J$52*入力!$J$46/1000,0)</f>
        <v>0</v>
      </c>
      <c r="D53" s="60">
        <f>IF(入力!$E$16=D$2,入力!$J$52*入力!$J$46/1000,0)</f>
        <v>0</v>
      </c>
      <c r="E53" s="60">
        <f>IF(入力!$E$16=E$2,入力!$J$52*入力!$J$46/1000,0)</f>
        <v>0</v>
      </c>
      <c r="F53" s="60">
        <f>IF(入力!$E$16=F$2,入力!$J$52*入力!$J$46/1000,0)</f>
        <v>0</v>
      </c>
      <c r="G53" s="60">
        <f>IF(入力!$E$16=G$2,入力!$J$52*入力!$J$46/1000,0)</f>
        <v>0</v>
      </c>
      <c r="H53" s="60">
        <f>IF(入力!$E$16=H$2,入力!$J$52*入力!$J$46/1000,0)</f>
        <v>0</v>
      </c>
      <c r="I53" s="60">
        <f>IF(入力!$E$16=I$2,入力!$J$52*入力!$J$46/1000,0)</f>
        <v>0</v>
      </c>
      <c r="J53" s="60">
        <f>IF(入力!$E$16=J$2,入力!$J$52*入力!$J$46/1000,0)</f>
        <v>0</v>
      </c>
      <c r="K53" s="66">
        <f t="shared" si="2"/>
        <v>0</v>
      </c>
      <c r="L53" s="11"/>
      <c r="M53" s="15"/>
    </row>
    <row r="54" spans="1:15" x14ac:dyDescent="0.3">
      <c r="A54" s="7" t="s">
        <v>16</v>
      </c>
      <c r="B54" s="60">
        <f>IF(入力!$E$16=B$2,入力!$K$52*入力!$K$46/1000,0)</f>
        <v>0</v>
      </c>
      <c r="C54" s="60">
        <f>IF(入力!$E$16=C$2,入力!$K$52*入力!$K$46/1000,0)</f>
        <v>0</v>
      </c>
      <c r="D54" s="60">
        <f>IF(入力!$E$16=D$2,入力!$K$52*入力!$K$46/1000,0)</f>
        <v>0</v>
      </c>
      <c r="E54" s="60">
        <f>IF(入力!$E$16=E$2,入力!$K$52*入力!$K$46/1000,0)</f>
        <v>0</v>
      </c>
      <c r="F54" s="60">
        <f>IF(入力!$E$16=F$2,入力!$K$52*入力!$K$46/1000,0)</f>
        <v>0</v>
      </c>
      <c r="G54" s="60">
        <f>IF(入力!$E$16=G$2,入力!$K$52*入力!$K$46/1000,0)</f>
        <v>0</v>
      </c>
      <c r="H54" s="60">
        <f>IF(入力!$E$16=H$2,入力!$K$52*入力!$K$46/1000,0)</f>
        <v>0</v>
      </c>
      <c r="I54" s="60">
        <f>IF(入力!$E$16=I$2,入力!$K$52*入力!$K$46/1000,0)</f>
        <v>0</v>
      </c>
      <c r="J54" s="60">
        <f>IF(入力!$E$16=J$2,入力!$K$52*入力!$K$46/1000,0)</f>
        <v>0</v>
      </c>
      <c r="K54" s="66">
        <f t="shared" si="2"/>
        <v>0</v>
      </c>
      <c r="L54" s="11"/>
      <c r="M54" s="15"/>
    </row>
    <row r="55" spans="1:15" x14ac:dyDescent="0.3">
      <c r="A55" s="7" t="s">
        <v>17</v>
      </c>
      <c r="B55" s="60">
        <f>IF(入力!$E$16=B$2,入力!$L$52*入力!$L$46/1000,0)</f>
        <v>0</v>
      </c>
      <c r="C55" s="60">
        <f>IF(入力!$E$16=C$2,入力!$L$52*入力!$L$46/1000,0)</f>
        <v>0</v>
      </c>
      <c r="D55" s="60">
        <f>IF(入力!$E$16=D$2,入力!$L$52*入力!$L$46/1000,0)</f>
        <v>0</v>
      </c>
      <c r="E55" s="60">
        <f>IF(入力!$E$16=E$2,入力!$L$52*入力!$L$46/1000,0)</f>
        <v>0</v>
      </c>
      <c r="F55" s="60">
        <f>IF(入力!$E$16=F$2,入力!$L$52*入力!$L$46/1000,0)</f>
        <v>0</v>
      </c>
      <c r="G55" s="60">
        <f>IF(入力!$E$16=G$2,入力!$L$52*入力!$L$46/1000,0)</f>
        <v>0</v>
      </c>
      <c r="H55" s="60">
        <f>IF(入力!$E$16=H$2,入力!$L$52*入力!$L$46/1000,0)</f>
        <v>0</v>
      </c>
      <c r="I55" s="60">
        <f>IF(入力!$E$16=I$2,入力!$L$52*入力!$L$46/1000,0)</f>
        <v>0</v>
      </c>
      <c r="J55" s="60">
        <f>IF(入力!$E$16=J$2,入力!$L$52*入力!$L$46/1000,0)</f>
        <v>0</v>
      </c>
      <c r="K55" s="66">
        <f t="shared" si="2"/>
        <v>0</v>
      </c>
      <c r="L55" s="11"/>
      <c r="M55" s="15"/>
    </row>
    <row r="56" spans="1:15" x14ac:dyDescent="0.3">
      <c r="A56" s="7" t="s">
        <v>18</v>
      </c>
      <c r="B56" s="60">
        <f>IF(入力!$E$16=B$2,入力!$M$52*入力!$M$46/1000,0)</f>
        <v>0</v>
      </c>
      <c r="C56" s="60">
        <f>IF(入力!$E$16=C$2,入力!$M$52*入力!$M$46/1000,0)</f>
        <v>0</v>
      </c>
      <c r="D56" s="60">
        <f>IF(入力!$E$16=D$2,入力!$M$52*入力!$M$46/1000,0)</f>
        <v>0</v>
      </c>
      <c r="E56" s="60">
        <f>IF(入力!$E$16=E$2,入力!$M$52*入力!$M$46/1000,0)</f>
        <v>0</v>
      </c>
      <c r="F56" s="60">
        <f>IF(入力!$E$16=F$2,入力!$M$52*入力!$M$46/1000,0)</f>
        <v>0</v>
      </c>
      <c r="G56" s="60">
        <f>IF(入力!$E$16=G$2,入力!$M$52*入力!$M$46/1000,0)</f>
        <v>0</v>
      </c>
      <c r="H56" s="60">
        <f>IF(入力!$E$16=H$2,入力!$M$52*入力!$M$46/1000,0)</f>
        <v>0</v>
      </c>
      <c r="I56" s="60">
        <f>IF(入力!$E$16=I$2,入力!$M$52*入力!$M$46/1000,0)</f>
        <v>0</v>
      </c>
      <c r="J56" s="60">
        <f>IF(入力!$E$16=J$2,入力!$M$52*入力!$M$46/1000,0)</f>
        <v>0</v>
      </c>
      <c r="K56" s="66">
        <f t="shared" si="2"/>
        <v>0</v>
      </c>
      <c r="L56" s="11"/>
      <c r="M56" s="15"/>
    </row>
    <row r="57" spans="1:15" x14ac:dyDescent="0.3">
      <c r="A57" s="7" t="s">
        <v>19</v>
      </c>
      <c r="B57" s="60">
        <f>IF(入力!$E$16=B$2,入力!$N$52*入力!$N$46/1000,0)</f>
        <v>0</v>
      </c>
      <c r="C57" s="60">
        <f>IF(入力!$E$16=C$2,入力!$N$52*入力!$N$46/1000,0)</f>
        <v>0</v>
      </c>
      <c r="D57" s="60">
        <f>IF(入力!$E$16=D$2,入力!$N$52*入力!$N$46/1000,0)</f>
        <v>0</v>
      </c>
      <c r="E57" s="60">
        <f>IF(入力!$E$16=E$2,入力!$N$52*入力!$N$46/1000,0)</f>
        <v>0</v>
      </c>
      <c r="F57" s="60">
        <f>IF(入力!$E$16=F$2,入力!$N$52*入力!$N$46/1000,0)</f>
        <v>0</v>
      </c>
      <c r="G57" s="60">
        <f>IF(入力!$E$16=G$2,入力!$N$52*入力!$N$46/1000,0)</f>
        <v>0</v>
      </c>
      <c r="H57" s="60">
        <f>IF(入力!$E$16=H$2,入力!$N$52*入力!$N$46/1000,0)</f>
        <v>0</v>
      </c>
      <c r="I57" s="60">
        <f>IF(入力!$E$16=I$2,入力!$N$52*入力!$N$46/1000,0)</f>
        <v>0</v>
      </c>
      <c r="J57" s="60">
        <f>IF(入力!$E$16=J$2,入力!$N$52*入力!$N$46/1000,0)</f>
        <v>0</v>
      </c>
      <c r="K57" s="66">
        <f t="shared" si="2"/>
        <v>0</v>
      </c>
      <c r="L57" s="11"/>
      <c r="M57" s="15"/>
    </row>
    <row r="58" spans="1:15" x14ac:dyDescent="0.3">
      <c r="A58" s="7" t="s">
        <v>20</v>
      </c>
      <c r="B58" s="60">
        <f>IF(入力!$E$16=B$2,入力!$O$52*入力!$O$46/1000,0)</f>
        <v>0</v>
      </c>
      <c r="C58" s="60">
        <f>IF(入力!$E$16=C$2,入力!$O$52*入力!$O$46/1000,0)</f>
        <v>0</v>
      </c>
      <c r="D58" s="60">
        <f>IF(入力!$E$16=D$2,入力!$O$52*入力!$O$46/1000,0)</f>
        <v>0</v>
      </c>
      <c r="E58" s="60">
        <f>IF(入力!$E$16=E$2,入力!$O$52*入力!$O$46/1000,0)</f>
        <v>0</v>
      </c>
      <c r="F58" s="60">
        <f>IF(入力!$E$16=F$2,入力!$O$52*入力!$O$46/1000,0)</f>
        <v>0</v>
      </c>
      <c r="G58" s="60">
        <f>IF(入力!$E$16=G$2,入力!$O$52*入力!$O$46/1000,0)</f>
        <v>0</v>
      </c>
      <c r="H58" s="60">
        <f>IF(入力!$E$16=H$2,入力!$O$52*入力!$O$46/1000,0)</f>
        <v>0</v>
      </c>
      <c r="I58" s="60">
        <f>IF(入力!$E$16=I$2,入力!$O$52*入力!$O$46/1000,0)</f>
        <v>0</v>
      </c>
      <c r="J58" s="60">
        <f>IF(入力!$E$16=J$2,入力!$O$52*入力!$O$46/1000,0)</f>
        <v>0</v>
      </c>
      <c r="K58" s="66">
        <f t="shared" si="2"/>
        <v>0</v>
      </c>
      <c r="L58" s="11"/>
      <c r="M58" s="15"/>
    </row>
    <row r="59" spans="1:15" x14ac:dyDescent="0.3">
      <c r="A59" s="7" t="s">
        <v>21</v>
      </c>
      <c r="B59" s="60">
        <f>IF(入力!$E$16=B$2,入力!$P$52*入力!$P$46/1000,0)</f>
        <v>0</v>
      </c>
      <c r="C59" s="60">
        <f>IF(入力!$E$16=C$2,入力!$P$52*入力!$P$46/1000,0)</f>
        <v>0</v>
      </c>
      <c r="D59" s="60">
        <f>IF(入力!$E$16=D$2,入力!$P$52*入力!$P$46/1000,0)</f>
        <v>0</v>
      </c>
      <c r="E59" s="60">
        <f>IF(入力!$E$16=E$2,入力!$P$52*入力!$P$46/1000,0)</f>
        <v>0</v>
      </c>
      <c r="F59" s="60">
        <f>IF(入力!$E$16=F$2,入力!$P$52*入力!$P$46/1000,0)</f>
        <v>0</v>
      </c>
      <c r="G59" s="60">
        <f>IF(入力!$E$16=G$2,入力!$P$52*入力!$P$46/1000,0)</f>
        <v>0</v>
      </c>
      <c r="H59" s="60">
        <f>IF(入力!$E$16=H$2,入力!$P$52*入力!$P$46/1000,0)</f>
        <v>0</v>
      </c>
      <c r="I59" s="60">
        <f>IF(入力!$E$16=I$2,入力!$P$52*入力!$P$46/1000,0)</f>
        <v>0</v>
      </c>
      <c r="J59" s="60">
        <f>IF(入力!$E$16=J$2,入力!$P$52*入力!$P$46/1000,0)</f>
        <v>0</v>
      </c>
      <c r="K59" s="66">
        <f t="shared" si="2"/>
        <v>0</v>
      </c>
      <c r="L59" s="11"/>
      <c r="M59" s="15"/>
    </row>
    <row r="61" spans="1:15" x14ac:dyDescent="0.3">
      <c r="A61" s="1" t="s">
        <v>93</v>
      </c>
    </row>
    <row r="62" spans="1:15" x14ac:dyDescent="0.3">
      <c r="A62" s="7" t="s">
        <v>10</v>
      </c>
      <c r="B62" s="59">
        <f>B34-(B48-MIN(B$48:B$59))</f>
        <v>4148.5659025801106</v>
      </c>
      <c r="C62" s="59">
        <f>C34-(C48-MIN(C$48:C$59))</f>
        <v>8820.2522813985415</v>
      </c>
      <c r="D62" s="59">
        <f>D34-(D48-MIN(D$48:D$59))</f>
        <v>37994.701057106096</v>
      </c>
      <c r="E62" s="59">
        <f t="shared" ref="E62:J62" si="3">E34-(E48-MIN(E$48:E$59))</f>
        <v>16668.34805854634</v>
      </c>
      <c r="F62" s="59">
        <f t="shared" si="3"/>
        <v>3531.3469996017384</v>
      </c>
      <c r="G62" s="59">
        <f>G34-(G48-MIN(G$48:G$59))</f>
        <v>14981.572336431602</v>
      </c>
      <c r="H62" s="59">
        <f t="shared" si="3"/>
        <v>5964.746044174859</v>
      </c>
      <c r="I62" s="59">
        <f t="shared" si="3"/>
        <v>4257.1507549337994</v>
      </c>
      <c r="J62" s="59">
        <f t="shared" si="3"/>
        <v>11266.394565226921</v>
      </c>
      <c r="K62" s="11"/>
      <c r="L62" s="11"/>
      <c r="M62" s="15"/>
      <c r="O62" s="12"/>
    </row>
    <row r="63" spans="1:15" x14ac:dyDescent="0.3">
      <c r="A63" s="7" t="s">
        <v>11</v>
      </c>
      <c r="B63" s="59">
        <f>B35-(B49-MIN(B$48:B$59))</f>
        <v>3451.6461547406452</v>
      </c>
      <c r="C63" s="59">
        <f>C35-(C49-MIN(C$48:C$59))</f>
        <v>7215.6637353714968</v>
      </c>
      <c r="D63" s="59">
        <f t="shared" ref="B63:J73" si="4">D35-(D49-MIN(D$48:D$59))</f>
        <v>34854.053115113857</v>
      </c>
      <c r="E63" s="59">
        <f t="shared" si="4"/>
        <v>15757.924231734614</v>
      </c>
      <c r="F63" s="59">
        <f t="shared" si="4"/>
        <v>2941.062961106014</v>
      </c>
      <c r="G63" s="59">
        <f>G35-(G49-MIN(G$48:G$59))</f>
        <v>14385.864182235322</v>
      </c>
      <c r="H63" s="59">
        <f t="shared" si="4"/>
        <v>5138.7966779587805</v>
      </c>
      <c r="I63" s="59">
        <f t="shared" si="4"/>
        <v>3934.9491114737443</v>
      </c>
      <c r="J63" s="59">
        <f t="shared" si="4"/>
        <v>12123.615830265539</v>
      </c>
      <c r="K63" s="11"/>
      <c r="L63" s="11"/>
      <c r="M63" s="15"/>
      <c r="O63" s="12"/>
    </row>
    <row r="64" spans="1:15" x14ac:dyDescent="0.3">
      <c r="A64" s="7" t="s">
        <v>12</v>
      </c>
      <c r="B64" s="59">
        <f>B36-(B50-MIN(B$48:B$59))</f>
        <v>3569.5551137022539</v>
      </c>
      <c r="C64" s="59">
        <f t="shared" si="4"/>
        <v>8570.5378873013706</v>
      </c>
      <c r="D64" s="59">
        <f>D36-(D50-MIN(D$48:D$59))</f>
        <v>40248.425613082574</v>
      </c>
      <c r="E64" s="59">
        <f>E36-(E50-MIN(E$48:E$59))</f>
        <v>17418.739479680422</v>
      </c>
      <c r="F64" s="59">
        <f t="shared" si="4"/>
        <v>3756.7429039114572</v>
      </c>
      <c r="G64" s="59">
        <f>G36-(G50-MIN(G$48:G$59))</f>
        <v>16714.305508970956</v>
      </c>
      <c r="H64" s="59">
        <f t="shared" si="4"/>
        <v>5965.9391896952366</v>
      </c>
      <c r="I64" s="59">
        <f t="shared" si="4"/>
        <v>4601.819884919295</v>
      </c>
      <c r="J64" s="59">
        <f t="shared" si="4"/>
        <v>12889.236418736447</v>
      </c>
      <c r="K64" s="11"/>
      <c r="L64" s="11"/>
      <c r="M64" s="15"/>
      <c r="O64" s="12"/>
    </row>
    <row r="65" spans="1:15" x14ac:dyDescent="0.3">
      <c r="A65" s="7" t="s">
        <v>13</v>
      </c>
      <c r="B65" s="59">
        <f>B37-(B51-MIN(B$48:B$59))</f>
        <v>4321.7852536838873</v>
      </c>
      <c r="C65" s="59">
        <f t="shared" si="4"/>
        <v>11210.277968604205</v>
      </c>
      <c r="D65" s="59">
        <f t="shared" si="4"/>
        <v>52066.38326960025</v>
      </c>
      <c r="E65" s="59">
        <f t="shared" si="4"/>
        <v>20953.440827547973</v>
      </c>
      <c r="F65" s="59">
        <f t="shared" si="4"/>
        <v>4802.5367737652705</v>
      </c>
      <c r="G65" s="59">
        <f>G37-(G51-MIN(G$48:G$59))</f>
        <v>22105.260106330661</v>
      </c>
      <c r="H65" s="59">
        <f t="shared" si="4"/>
        <v>7211.2587464254684</v>
      </c>
      <c r="I65" s="59">
        <f t="shared" si="4"/>
        <v>5703.2771653385353</v>
      </c>
      <c r="J65" s="59">
        <f t="shared" si="4"/>
        <v>16825.433888703777</v>
      </c>
      <c r="K65" s="11"/>
      <c r="L65" s="11"/>
      <c r="M65" s="15"/>
      <c r="O65" s="12"/>
    </row>
    <row r="66" spans="1:15" x14ac:dyDescent="0.3">
      <c r="A66" s="7" t="s">
        <v>14</v>
      </c>
      <c r="B66" s="59">
        <f t="shared" si="4"/>
        <v>4481.494733014727</v>
      </c>
      <c r="C66" s="59">
        <f>C38-(C52-MIN(C$48:C$59))</f>
        <v>11115.218401922717</v>
      </c>
      <c r="D66" s="59">
        <f>D38-(D52-MIN(D$48:D$59))</f>
        <v>51897.094586324514</v>
      </c>
      <c r="E66" s="59">
        <f t="shared" si="4"/>
        <v>20893.79133799285</v>
      </c>
      <c r="F66" s="59">
        <f t="shared" si="4"/>
        <v>4881.7795431113864</v>
      </c>
      <c r="G66" s="59">
        <f t="shared" si="4"/>
        <v>22225.075316940231</v>
      </c>
      <c r="H66" s="59">
        <f t="shared" si="4"/>
        <v>7261.077159977398</v>
      </c>
      <c r="I66" s="59">
        <f t="shared" si="4"/>
        <v>5684.8022513726792</v>
      </c>
      <c r="J66" s="59">
        <f t="shared" si="4"/>
        <v>16721.778669343483</v>
      </c>
      <c r="K66" s="11"/>
      <c r="L66" s="11"/>
      <c r="M66" s="15"/>
      <c r="O66" s="12"/>
    </row>
    <row r="67" spans="1:15" x14ac:dyDescent="0.3">
      <c r="A67" s="7" t="s">
        <v>15</v>
      </c>
      <c r="B67" s="59">
        <f t="shared" si="4"/>
        <v>4152.000447648059</v>
      </c>
      <c r="C67" s="59">
        <f t="shared" si="4"/>
        <v>10252.828608085498</v>
      </c>
      <c r="D67" s="59">
        <f t="shared" si="4"/>
        <v>44579.086789244742</v>
      </c>
      <c r="E67" s="59">
        <f t="shared" si="4"/>
        <v>19465.119935501971</v>
      </c>
      <c r="F67" s="59">
        <f t="shared" si="4"/>
        <v>4365.9444262898296</v>
      </c>
      <c r="G67" s="59">
        <f t="shared" si="4"/>
        <v>18889.383194003654</v>
      </c>
      <c r="H67" s="59">
        <f t="shared" si="4"/>
        <v>6856.0931147203401</v>
      </c>
      <c r="I67" s="59">
        <f t="shared" si="4"/>
        <v>5167.5401773979593</v>
      </c>
      <c r="J67" s="59">
        <f t="shared" si="4"/>
        <v>14739.689307107958</v>
      </c>
      <c r="K67" s="11"/>
      <c r="L67" s="11"/>
      <c r="M67" s="15"/>
      <c r="O67" s="12"/>
    </row>
    <row r="68" spans="1:15" x14ac:dyDescent="0.3">
      <c r="A68" s="7" t="s">
        <v>16</v>
      </c>
      <c r="B68" s="59">
        <f t="shared" si="4"/>
        <v>4255.6824702340982</v>
      </c>
      <c r="C68" s="59">
        <f t="shared" si="4"/>
        <v>9199.8731421324519</v>
      </c>
      <c r="D68" s="59">
        <f t="shared" si="4"/>
        <v>37710.75856490017</v>
      </c>
      <c r="E68" s="59">
        <f t="shared" si="4"/>
        <v>16832.883972650583</v>
      </c>
      <c r="F68" s="59">
        <f t="shared" si="4"/>
        <v>3634.9843321980143</v>
      </c>
      <c r="G68" s="59">
        <f t="shared" si="4"/>
        <v>15746.053173451355</v>
      </c>
      <c r="H68" s="59">
        <f t="shared" si="4"/>
        <v>5680.0721177037858</v>
      </c>
      <c r="I68" s="59">
        <f t="shared" si="4"/>
        <v>4376.5941915221219</v>
      </c>
      <c r="J68" s="59">
        <f t="shared" si="4"/>
        <v>12423.970035207418</v>
      </c>
      <c r="K68" s="11"/>
      <c r="L68" s="11"/>
      <c r="M68" s="15"/>
      <c r="O68" s="12"/>
    </row>
    <row r="69" spans="1:15" x14ac:dyDescent="0.3">
      <c r="A69" s="7" t="s">
        <v>17</v>
      </c>
      <c r="B69" s="59">
        <f t="shared" si="4"/>
        <v>4838.3421080224934</v>
      </c>
      <c r="C69" s="59">
        <f t="shared" si="4"/>
        <v>11074.563473637956</v>
      </c>
      <c r="D69" s="59">
        <f t="shared" si="4"/>
        <v>41477.300517527299</v>
      </c>
      <c r="E69" s="59">
        <f t="shared" si="4"/>
        <v>18267.622593041095</v>
      </c>
      <c r="F69" s="59">
        <f t="shared" si="4"/>
        <v>4116.2247213504279</v>
      </c>
      <c r="G69" s="59">
        <f t="shared" si="4"/>
        <v>16662.852250089967</v>
      </c>
      <c r="H69" s="59">
        <f t="shared" si="4"/>
        <v>7113.7929644914029</v>
      </c>
      <c r="I69" s="59">
        <f t="shared" si="4"/>
        <v>4701.2766372512442</v>
      </c>
      <c r="J69" s="59">
        <f t="shared" si="4"/>
        <v>13600.606734588127</v>
      </c>
      <c r="K69" s="11"/>
      <c r="L69" s="11"/>
      <c r="M69" s="15"/>
      <c r="O69" s="12"/>
    </row>
    <row r="70" spans="1:15" x14ac:dyDescent="0.3">
      <c r="A70" s="7" t="s">
        <v>18</v>
      </c>
      <c r="B70" s="59">
        <f t="shared" si="4"/>
        <v>5250.0047793691056</v>
      </c>
      <c r="C70" s="59">
        <f>C42-(C56-MIN(C$48:C$59))</f>
        <v>12052.061086848922</v>
      </c>
      <c r="D70" s="59">
        <f t="shared" si="4"/>
        <v>45859.296095889498</v>
      </c>
      <c r="E70" s="59">
        <f t="shared" si="4"/>
        <v>20596.600472295868</v>
      </c>
      <c r="F70" s="59">
        <f t="shared" si="4"/>
        <v>4892.401209409516</v>
      </c>
      <c r="G70" s="59">
        <f t="shared" si="4"/>
        <v>20403.179015550089</v>
      </c>
      <c r="H70" s="59">
        <f t="shared" si="4"/>
        <v>8360.4779170808797</v>
      </c>
      <c r="I70" s="59">
        <f t="shared" si="4"/>
        <v>6272.0259618558566</v>
      </c>
      <c r="J70" s="59">
        <f t="shared" si="4"/>
        <v>16262.773461700244</v>
      </c>
      <c r="K70" s="11"/>
      <c r="L70" s="11"/>
      <c r="M70" s="15"/>
      <c r="O70" s="12"/>
    </row>
    <row r="71" spans="1:15" x14ac:dyDescent="0.3">
      <c r="A71" s="7" t="s">
        <v>19</v>
      </c>
      <c r="B71" s="59">
        <f t="shared" si="4"/>
        <v>5547.042331426439</v>
      </c>
      <c r="C71" s="59">
        <f t="shared" si="4"/>
        <v>12607.772167435274</v>
      </c>
      <c r="D71" s="59">
        <f t="shared" si="4"/>
        <v>49761.326026930736</v>
      </c>
      <c r="E71" s="59">
        <f t="shared" si="4"/>
        <v>22612.297900469515</v>
      </c>
      <c r="F71" s="59">
        <f t="shared" si="4"/>
        <v>5478.5067834732763</v>
      </c>
      <c r="G71" s="59">
        <f t="shared" si="4"/>
        <v>22127.669918092255</v>
      </c>
      <c r="H71" s="59">
        <f t="shared" si="4"/>
        <v>8539.2521880632448</v>
      </c>
      <c r="I71" s="59">
        <f t="shared" si="4"/>
        <v>6260.6328586276768</v>
      </c>
      <c r="J71" s="59">
        <f t="shared" si="4"/>
        <v>17055.409825481573</v>
      </c>
      <c r="K71" s="11"/>
      <c r="L71" s="11"/>
      <c r="M71" s="15"/>
      <c r="O71" s="12"/>
    </row>
    <row r="72" spans="1:15" x14ac:dyDescent="0.3">
      <c r="A72" s="7" t="s">
        <v>20</v>
      </c>
      <c r="B72" s="59">
        <f t="shared" si="4"/>
        <v>5458.1157524845967</v>
      </c>
      <c r="C72" s="59">
        <f t="shared" si="4"/>
        <v>12610.56151384718</v>
      </c>
      <c r="D72" s="59">
        <f t="shared" si="4"/>
        <v>50188.516562802783</v>
      </c>
      <c r="E72" s="59">
        <f t="shared" si="4"/>
        <v>22840.300365220239</v>
      </c>
      <c r="F72" s="59">
        <f t="shared" si="4"/>
        <v>5475.8469428376829</v>
      </c>
      <c r="G72" s="59">
        <f t="shared" si="4"/>
        <v>22020.132867891043</v>
      </c>
      <c r="H72" s="59">
        <f t="shared" si="4"/>
        <v>8541.9370267231552</v>
      </c>
      <c r="I72" s="59">
        <f t="shared" si="4"/>
        <v>6258.1006989450689</v>
      </c>
      <c r="J72" s="59">
        <f t="shared" si="4"/>
        <v>17053.298269248258</v>
      </c>
      <c r="K72" s="11"/>
      <c r="L72" s="11"/>
      <c r="M72" s="15"/>
      <c r="O72" s="12"/>
    </row>
    <row r="73" spans="1:15" x14ac:dyDescent="0.3">
      <c r="A73" s="7" t="s">
        <v>21</v>
      </c>
      <c r="B73" s="59">
        <f t="shared" si="4"/>
        <v>5044.0895910081754</v>
      </c>
      <c r="C73" s="59">
        <f t="shared" si="4"/>
        <v>11441.758004713181</v>
      </c>
      <c r="D73" s="59">
        <f t="shared" si="4"/>
        <v>43753.078798402552</v>
      </c>
      <c r="E73" s="59">
        <f t="shared" si="4"/>
        <v>19589.248288289808</v>
      </c>
      <c r="F73" s="59">
        <f t="shared" si="4"/>
        <v>4420.9251417420519</v>
      </c>
      <c r="G73" s="59">
        <f t="shared" si="4"/>
        <v>18030.918157533015</v>
      </c>
      <c r="H73" s="59">
        <f t="shared" si="4"/>
        <v>7115.94963782595</v>
      </c>
      <c r="I73" s="59">
        <f t="shared" si="4"/>
        <v>5046.0511301082333</v>
      </c>
      <c r="J73" s="59">
        <f t="shared" si="4"/>
        <v>13981.207250377029</v>
      </c>
      <c r="K73" s="11"/>
      <c r="L73" s="11"/>
      <c r="M73" s="15"/>
      <c r="O73" s="12"/>
    </row>
    <row r="75" spans="1:15" x14ac:dyDescent="0.3">
      <c r="A75" s="1" t="s">
        <v>94</v>
      </c>
      <c r="B75" s="2" t="s">
        <v>36</v>
      </c>
    </row>
    <row r="76" spans="1:15" x14ac:dyDescent="0.3">
      <c r="A76" s="7" t="s">
        <v>10</v>
      </c>
      <c r="B76" s="59">
        <f>$B$17-SUM($B62:$J62)</f>
        <v>44894.013881188032</v>
      </c>
      <c r="D76" s="15"/>
    </row>
    <row r="77" spans="1:15" x14ac:dyDescent="0.3">
      <c r="A77" s="7" t="s">
        <v>11</v>
      </c>
      <c r="B77" s="59">
        <f>$B$17-SUM($B63:$J63)</f>
        <v>52723.515881188039</v>
      </c>
      <c r="D77" s="15"/>
    </row>
    <row r="78" spans="1:15" x14ac:dyDescent="0.3">
      <c r="A78" s="7" t="s">
        <v>12</v>
      </c>
      <c r="B78" s="59">
        <f>$B$17-SUM($B64:$J64)</f>
        <v>38791.78988118803</v>
      </c>
      <c r="D78" s="15"/>
    </row>
    <row r="79" spans="1:15" x14ac:dyDescent="0.3">
      <c r="A79" s="7" t="s">
        <v>13</v>
      </c>
      <c r="B79" s="59">
        <f>$B$17-SUM($B65:$J65)</f>
        <v>7327.4378811879724</v>
      </c>
      <c r="D79" s="15"/>
    </row>
    <row r="80" spans="1:15" x14ac:dyDescent="0.3">
      <c r="A80" s="7" t="s">
        <v>14</v>
      </c>
      <c r="B80" s="59">
        <f>$B$17-SUM($B66:$J66)</f>
        <v>7364.9798811880464</v>
      </c>
      <c r="D80" s="15"/>
    </row>
    <row r="81" spans="1:4" x14ac:dyDescent="0.3">
      <c r="A81" s="7" t="s">
        <v>15</v>
      </c>
      <c r="B81" s="59">
        <f t="shared" ref="B81:B87" si="5">$B$17-SUM($B67:$J67)</f>
        <v>24059.405881188039</v>
      </c>
      <c r="D81" s="15"/>
    </row>
    <row r="82" spans="1:4" x14ac:dyDescent="0.3">
      <c r="A82" s="7" t="s">
        <v>16</v>
      </c>
      <c r="B82" s="59">
        <f t="shared" si="5"/>
        <v>42666.219881188052</v>
      </c>
      <c r="D82" s="15"/>
    </row>
    <row r="83" spans="1:4" x14ac:dyDescent="0.3">
      <c r="A83" s="7" t="s">
        <v>17</v>
      </c>
      <c r="B83" s="59">
        <f t="shared" si="5"/>
        <v>30674.509881188016</v>
      </c>
      <c r="D83" s="15"/>
    </row>
    <row r="84" spans="1:4" x14ac:dyDescent="0.3">
      <c r="A84" s="7" t="s">
        <v>18</v>
      </c>
      <c r="B84" s="59">
        <f t="shared" si="5"/>
        <v>12578.271881188033</v>
      </c>
      <c r="D84" s="15"/>
    </row>
    <row r="85" spans="1:4" x14ac:dyDescent="0.3">
      <c r="A85" s="7" t="s">
        <v>19</v>
      </c>
      <c r="B85" s="59">
        <f t="shared" si="5"/>
        <v>2537.1818811880657</v>
      </c>
      <c r="D85" s="15"/>
    </row>
    <row r="86" spans="1:4" x14ac:dyDescent="0.3">
      <c r="A86" s="7" t="s">
        <v>20</v>
      </c>
      <c r="B86" s="59">
        <f t="shared" si="5"/>
        <v>2080.2818811880425</v>
      </c>
      <c r="D86" s="15"/>
    </row>
    <row r="87" spans="1:4" x14ac:dyDescent="0.3">
      <c r="A87" s="7" t="s">
        <v>21</v>
      </c>
      <c r="B87" s="59">
        <f t="shared" si="5"/>
        <v>24103.86588118806</v>
      </c>
      <c r="D87" s="15"/>
    </row>
    <row r="88" spans="1:4" x14ac:dyDescent="0.3">
      <c r="A88" s="10" t="s">
        <v>37</v>
      </c>
      <c r="B88" s="61">
        <f>SUM($B$76:$B$87)/$B$17</f>
        <v>1.8999999999999946</v>
      </c>
    </row>
    <row r="90" spans="1:4" x14ac:dyDescent="0.3">
      <c r="A90" s="1" t="s">
        <v>95</v>
      </c>
      <c r="B90" s="60">
        <f>(SUM($B$76:$B$87)-$D$91*$B$17)/12</f>
        <v>-6.7908937732378646E-11</v>
      </c>
      <c r="D90" s="1" t="s">
        <v>39</v>
      </c>
    </row>
    <row r="91" spans="1:4" x14ac:dyDescent="0.3">
      <c r="A91" s="1" t="s">
        <v>38</v>
      </c>
      <c r="D91" s="16">
        <f>'計算用(最新期待容量)'!D91</f>
        <v>1.9</v>
      </c>
    </row>
    <row r="92" spans="1:4" ht="15.6" thickBot="1" x14ac:dyDescent="0.35"/>
    <row r="93" spans="1:4" ht="15.6" thickBot="1" x14ac:dyDescent="0.35">
      <c r="A93" s="1" t="s">
        <v>96</v>
      </c>
      <c r="B93" s="62">
        <f>(MIN($K$48:$K$59)+$B$90)*1000</f>
        <v>-6.7908937732378646E-8</v>
      </c>
    </row>
    <row r="94" spans="1:4" ht="15.6" thickBot="1" x14ac:dyDescent="0.35"/>
    <row r="95" spans="1:4" ht="15.6" thickBot="1" x14ac:dyDescent="0.35">
      <c r="A95" s="1" t="s">
        <v>55</v>
      </c>
      <c r="B95" s="63" t="e">
        <f>B93/入力!$E$17</f>
        <v>#DIV/0!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F2D-2B97-4DE2-B5B3-12D7BFFD35E9}">
  <sheetPr codeName="Sheet10">
    <tabColor theme="8" tint="0.59999389629810485"/>
  </sheetPr>
  <dimension ref="A1:O95"/>
  <sheetViews>
    <sheetView zoomScale="80" zoomScaleNormal="80" workbookViewId="0"/>
  </sheetViews>
  <sheetFormatPr defaultColWidth="9" defaultRowHeight="15" x14ac:dyDescent="0.3"/>
  <cols>
    <col min="1" max="1" width="24.109375" style="1" bestFit="1" customWidth="1"/>
    <col min="2" max="2" width="11.1093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71</v>
      </c>
    </row>
    <row r="2" spans="1:13" x14ac:dyDescent="0.3">
      <c r="B2" s="8" t="s">
        <v>25</v>
      </c>
      <c r="C2" s="8" t="s">
        <v>26</v>
      </c>
      <c r="D2" s="8" t="s">
        <v>27</v>
      </c>
      <c r="E2" s="8" t="s">
        <v>28</v>
      </c>
      <c r="F2" s="8" t="s">
        <v>29</v>
      </c>
      <c r="G2" s="8" t="s">
        <v>30</v>
      </c>
      <c r="H2" s="8" t="s">
        <v>31</v>
      </c>
      <c r="I2" s="8" t="s">
        <v>32</v>
      </c>
      <c r="J2" s="8" t="s">
        <v>33</v>
      </c>
    </row>
    <row r="3" spans="1:13" x14ac:dyDescent="0.3">
      <c r="A3" s="1" t="s">
        <v>90</v>
      </c>
    </row>
    <row r="4" spans="1:13" x14ac:dyDescent="0.3">
      <c r="A4" s="7" t="s">
        <v>10</v>
      </c>
      <c r="B4" s="65">
        <f>'計算用(最新期待容量)'!B4</f>
        <v>4882.9799999999996</v>
      </c>
      <c r="C4" s="65">
        <f>'計算用(最新期待容量)'!C4</f>
        <v>12191.044</v>
      </c>
      <c r="D4" s="65">
        <f>'計算用(最新期待容量)'!D4</f>
        <v>40434.097999999998</v>
      </c>
      <c r="E4" s="65">
        <f>'計算用(最新期待容量)'!E4</f>
        <v>18452.13</v>
      </c>
      <c r="F4" s="65">
        <f>'計算用(最新期待容量)'!F4</f>
        <v>4502.1979999999994</v>
      </c>
      <c r="G4" s="65">
        <f>'計算用(最新期待容量)'!G4</f>
        <v>16728.849999999999</v>
      </c>
      <c r="H4" s="65">
        <f>'計算用(最新期待容量)'!H4</f>
        <v>6653.5279999999993</v>
      </c>
      <c r="I4" s="65">
        <f>'計算用(最新期待容量)'!I4</f>
        <v>4734.33</v>
      </c>
      <c r="J4" s="65">
        <f>'計算用(最新期待容量)'!J4</f>
        <v>12042.17</v>
      </c>
    </row>
    <row r="5" spans="1:13" x14ac:dyDescent="0.3">
      <c r="A5" s="7" t="s">
        <v>11</v>
      </c>
      <c r="B5" s="65">
        <f>'計算用(最新期待容量)'!B5</f>
        <v>4365.3500000000004</v>
      </c>
      <c r="C5" s="65">
        <f>'計算用(最新期待容量)'!C5</f>
        <v>11318.501999999999</v>
      </c>
      <c r="D5" s="65">
        <f>'計算用(最新期待容量)'!D5</f>
        <v>39135.901999999995</v>
      </c>
      <c r="E5" s="65">
        <f>'計算用(最新期待容量)'!E5</f>
        <v>18493.689999999999</v>
      </c>
      <c r="F5" s="65">
        <f>'計算用(最新期待容量)'!F5</f>
        <v>4144.4780000000001</v>
      </c>
      <c r="G5" s="65">
        <f>'計算用(最新期待容量)'!G5</f>
        <v>17299.169999999998</v>
      </c>
      <c r="H5" s="65">
        <f>'計算用(最新期待容量)'!H5</f>
        <v>6702.1839999999993</v>
      </c>
      <c r="I5" s="65">
        <f>'計算用(最新期待容量)'!I5</f>
        <v>4837.5700000000006</v>
      </c>
      <c r="J5" s="65">
        <f>'計算用(最新期待容量)'!J5</f>
        <v>13276.37</v>
      </c>
    </row>
    <row r="6" spans="1:13" x14ac:dyDescent="0.3">
      <c r="A6" s="7" t="s">
        <v>12</v>
      </c>
      <c r="B6" s="65">
        <f>'計算用(最新期待容量)'!B6</f>
        <v>4439.29</v>
      </c>
      <c r="C6" s="65">
        <f>'計算用(最新期待容量)'!C6</f>
        <v>12353.976000000001</v>
      </c>
      <c r="D6" s="65">
        <f>'計算用(最新期待容量)'!D6</f>
        <v>45490.090000000004</v>
      </c>
      <c r="E6" s="65">
        <f>'計算用(最新期待容量)'!E6</f>
        <v>20831.38</v>
      </c>
      <c r="F6" s="65">
        <f>'計算用(最新期待容量)'!F6</f>
        <v>4816.7479999999996</v>
      </c>
      <c r="G6" s="65">
        <f>'計算用(最新期待容量)'!G6</f>
        <v>20024.21</v>
      </c>
      <c r="H6" s="65">
        <f>'計算用(最新期待容量)'!H6</f>
        <v>7753.8459999999995</v>
      </c>
      <c r="I6" s="65">
        <f>'計算用(最新期待容量)'!I6</f>
        <v>5634</v>
      </c>
      <c r="J6" s="65">
        <f>'計算用(最新期待容量)'!J6</f>
        <v>14944.912</v>
      </c>
    </row>
    <row r="7" spans="1:13" x14ac:dyDescent="0.3">
      <c r="A7" s="7" t="s">
        <v>13</v>
      </c>
      <c r="B7" s="65">
        <f>'計算用(最新期待容量)'!B7</f>
        <v>5054.2900000000009</v>
      </c>
      <c r="C7" s="65">
        <f>'計算用(最新期待容量)'!C7</f>
        <v>14781.866</v>
      </c>
      <c r="D7" s="65">
        <f>'計算用(最新期待容量)'!D7</f>
        <v>58456.866000000002</v>
      </c>
      <c r="E7" s="65">
        <f>'計算用(最新期待容量)'!E7</f>
        <v>25059.99</v>
      </c>
      <c r="F7" s="65">
        <f>'計算用(最新期待容量)'!F7</f>
        <v>5859.0679999999993</v>
      </c>
      <c r="G7" s="65">
        <f>'計算用(最新期待容量)'!G7</f>
        <v>25850.940000000002</v>
      </c>
      <c r="H7" s="65">
        <f>'計算用(最新期待容量)'!H7</f>
        <v>9729.6859999999997</v>
      </c>
      <c r="I7" s="65">
        <f>'計算用(最新期待容量)'!I7</f>
        <v>7005.63</v>
      </c>
      <c r="J7" s="65">
        <f>'計算用(最新期待容量)'!J7</f>
        <v>18967.018</v>
      </c>
    </row>
    <row r="8" spans="1:13" x14ac:dyDescent="0.3">
      <c r="A8" s="7" t="s">
        <v>14</v>
      </c>
      <c r="B8" s="65">
        <f>'計算用(最新期待容量)'!B8</f>
        <v>5165.21</v>
      </c>
      <c r="C8" s="65">
        <f>'計算用(最新期待容量)'!C8</f>
        <v>15050.112000000001</v>
      </c>
      <c r="D8" s="65">
        <f>'計算用(最新期待容量)'!D8</f>
        <v>58456.437999999995</v>
      </c>
      <c r="E8" s="65">
        <f>'計算用(最新期待容量)'!E8</f>
        <v>25059.99</v>
      </c>
      <c r="F8" s="65">
        <f>'計算用(最新期待容量)'!F8</f>
        <v>5859.0679999999993</v>
      </c>
      <c r="G8" s="65">
        <f>'計算用(最新期待容量)'!G8</f>
        <v>25850.940000000002</v>
      </c>
      <c r="H8" s="65">
        <f>'計算用(最新期待容量)'!H8</f>
        <v>9729.6859999999997</v>
      </c>
      <c r="I8" s="65">
        <f>'計算用(最新期待容量)'!I8</f>
        <v>7005.63</v>
      </c>
      <c r="J8" s="65">
        <f>'計算用(最新期待容量)'!J8</f>
        <v>18967.018</v>
      </c>
    </row>
    <row r="9" spans="1:13" x14ac:dyDescent="0.3">
      <c r="A9" s="7" t="s">
        <v>15</v>
      </c>
      <c r="B9" s="65">
        <f>'計算用(最新期待容量)'!B9</f>
        <v>4795.4699999999993</v>
      </c>
      <c r="C9" s="65">
        <f>'計算用(最新期待容量)'!C9</f>
        <v>13325.706</v>
      </c>
      <c r="D9" s="65">
        <f>'計算用(最新期待容量)'!D9</f>
        <v>49386.400000000001</v>
      </c>
      <c r="E9" s="65">
        <f>'計算用(最新期待容量)'!E9</f>
        <v>22493.73</v>
      </c>
      <c r="F9" s="65">
        <f>'計算用(最新期待容量)'!F9</f>
        <v>5180.6379999999999</v>
      </c>
      <c r="G9" s="65">
        <f>'計算用(最新期待容量)'!G9</f>
        <v>21631.99</v>
      </c>
      <c r="H9" s="65">
        <f>'計算用(最新期待容量)'!H9</f>
        <v>8503.5080000000016</v>
      </c>
      <c r="I9" s="65">
        <f>'計算用(最新期待容量)'!I9</f>
        <v>6209.2</v>
      </c>
      <c r="J9" s="65">
        <f>'計算用(最新期待容量)'!J9</f>
        <v>16541.284</v>
      </c>
    </row>
    <row r="10" spans="1:13" x14ac:dyDescent="0.3">
      <c r="A10" s="7" t="s">
        <v>16</v>
      </c>
      <c r="B10" s="65">
        <f>'計算用(最新期待容量)'!B10</f>
        <v>4796.71</v>
      </c>
      <c r="C10" s="65">
        <f>'計算用(最新期待容量)'!C10</f>
        <v>11823.253999999999</v>
      </c>
      <c r="D10" s="65">
        <f>'計算用(最新期待容量)'!D10</f>
        <v>41641.480000000003</v>
      </c>
      <c r="E10" s="65">
        <f>'計算用(最新期待容量)'!E10</f>
        <v>19304.09</v>
      </c>
      <c r="F10" s="65">
        <f>'計算用(最新期待容量)'!F10</f>
        <v>4280.1680000000006</v>
      </c>
      <c r="G10" s="65">
        <f>'計算用(最新期待容量)'!G10</f>
        <v>17903.539999999997</v>
      </c>
      <c r="H10" s="65">
        <f>'計算用(最新期待容量)'!H10</f>
        <v>7087.0280000000002</v>
      </c>
      <c r="I10" s="65">
        <f>'計算用(最新期待容量)'!I10</f>
        <v>5250.54</v>
      </c>
      <c r="J10" s="65">
        <f>'計算用(最新期待容量)'!J10</f>
        <v>13855.031999999999</v>
      </c>
    </row>
    <row r="11" spans="1:13" x14ac:dyDescent="0.3">
      <c r="A11" s="7" t="s">
        <v>17</v>
      </c>
      <c r="B11" s="65">
        <f>'計算用(最新期待容量)'!B11</f>
        <v>5499.2</v>
      </c>
      <c r="C11" s="65">
        <f>'計算用(最新期待容量)'!C11</f>
        <v>13296.031999999999</v>
      </c>
      <c r="D11" s="65">
        <f>'計算用(最新期待容量)'!D11</f>
        <v>42908.483999999997</v>
      </c>
      <c r="E11" s="65">
        <f>'計算用(最新期待容量)'!E11</f>
        <v>19220.97</v>
      </c>
      <c r="F11" s="65">
        <f>'計算用(最新期待容量)'!F11</f>
        <v>4631.7179999999998</v>
      </c>
      <c r="G11" s="65">
        <f>'計算用(最新期待容量)'!G11</f>
        <v>17667.050000000003</v>
      </c>
      <c r="H11" s="65">
        <f>'計算用(最新期待容量)'!H11</f>
        <v>7441.5259999999998</v>
      </c>
      <c r="I11" s="65">
        <f>'計算用(最新期待容量)'!I11</f>
        <v>4985.0600000000004</v>
      </c>
      <c r="J11" s="65">
        <f>'計算用(最新期待容量)'!J11</f>
        <v>14262.492</v>
      </c>
    </row>
    <row r="12" spans="1:13" x14ac:dyDescent="0.3">
      <c r="A12" s="7" t="s">
        <v>18</v>
      </c>
      <c r="B12" s="65">
        <f>'計算用(最新期待容量)'!B12</f>
        <v>5941.65</v>
      </c>
      <c r="C12" s="65">
        <f>'計算用(最新期待容量)'!C12</f>
        <v>14882.905999999999</v>
      </c>
      <c r="D12" s="65">
        <f>'計算用(最新期待容量)'!D12</f>
        <v>47319.77</v>
      </c>
      <c r="E12" s="65">
        <f>'計算用(最新期待容量)'!E12</f>
        <v>22233.99</v>
      </c>
      <c r="F12" s="65">
        <f>'計算用(最新期待容量)'!F12</f>
        <v>5532.1880000000001</v>
      </c>
      <c r="G12" s="65">
        <f>'計算用(最新期待容量)'!G12</f>
        <v>21890.87</v>
      </c>
      <c r="H12" s="65">
        <f>'計算用(最新期待容量)'!H12</f>
        <v>9157.5540000000001</v>
      </c>
      <c r="I12" s="65">
        <f>'計算用(最新期待容量)'!I12</f>
        <v>6740.15</v>
      </c>
      <c r="J12" s="65">
        <f>'計算用(最新期待容量)'!J12</f>
        <v>17124.042000000001</v>
      </c>
    </row>
    <row r="13" spans="1:13" x14ac:dyDescent="0.3">
      <c r="A13" s="7" t="s">
        <v>19</v>
      </c>
      <c r="B13" s="65">
        <f>'計算用(最新期待容量)'!B13</f>
        <v>6188.14</v>
      </c>
      <c r="C13" s="65">
        <f>'計算用(最新期待容量)'!C13</f>
        <v>15447.464</v>
      </c>
      <c r="D13" s="65">
        <f>'計算用(最新期待容量)'!D13</f>
        <v>51542.244000000006</v>
      </c>
      <c r="E13" s="65">
        <f>'計算用(最新期待容量)'!E13</f>
        <v>24083.359999999997</v>
      </c>
      <c r="F13" s="65">
        <f>'計算用(最新期待容量)'!F13</f>
        <v>6007.0879999999997</v>
      </c>
      <c r="G13" s="65">
        <f>'計算用(最新期待容量)'!G13</f>
        <v>23522.980000000003</v>
      </c>
      <c r="H13" s="65">
        <f>'計算用(最新期待容量)'!H13</f>
        <v>9316.2019999999993</v>
      </c>
      <c r="I13" s="65">
        <f>'計算用(最新期待容量)'!I13</f>
        <v>6740.15</v>
      </c>
      <c r="J13" s="65">
        <f>'計算用(最新期待容量)'!J13</f>
        <v>17947.671999999999</v>
      </c>
    </row>
    <row r="14" spans="1:13" x14ac:dyDescent="0.3">
      <c r="A14" s="7" t="s">
        <v>20</v>
      </c>
      <c r="B14" s="65">
        <f>'計算用(最新期待容量)'!B14</f>
        <v>6163.4900000000007</v>
      </c>
      <c r="C14" s="65">
        <f>'計算用(最新期待容量)'!C14</f>
        <v>15378.876</v>
      </c>
      <c r="D14" s="65">
        <f>'計算用(最新期待容量)'!D14</f>
        <v>51545.24</v>
      </c>
      <c r="E14" s="65">
        <f>'計算用(最新期待容量)'!E14</f>
        <v>24083.359999999997</v>
      </c>
      <c r="F14" s="65">
        <f>'計算用(最新期待容量)'!F14</f>
        <v>6007.0879999999997</v>
      </c>
      <c r="G14" s="65">
        <f>'計算用(最新期待容量)'!G14</f>
        <v>23522.980000000003</v>
      </c>
      <c r="H14" s="65">
        <f>'計算用(最新期待容量)'!H14</f>
        <v>9316.2939999999999</v>
      </c>
      <c r="I14" s="65">
        <f>'計算用(最新期待容量)'!I14</f>
        <v>6740.15</v>
      </c>
      <c r="J14" s="65">
        <f>'計算用(最新期待容量)'!J14</f>
        <v>17947.671999999999</v>
      </c>
    </row>
    <row r="15" spans="1:13" x14ac:dyDescent="0.3">
      <c r="A15" s="7" t="s">
        <v>21</v>
      </c>
      <c r="B15" s="65">
        <f>'計算用(最新期待容量)'!B15</f>
        <v>5596.57</v>
      </c>
      <c r="C15" s="65">
        <f>'計算用(最新期待容量)'!C15</f>
        <v>14184.276</v>
      </c>
      <c r="D15" s="65">
        <f>'計算用(最新期待容量)'!D15</f>
        <v>45362.928</v>
      </c>
      <c r="E15" s="65">
        <f>'計算用(最新期待容量)'!E15</f>
        <v>20945.66</v>
      </c>
      <c r="F15" s="65">
        <f>'計算用(最新期待容量)'!F15</f>
        <v>5137.4579999999996</v>
      </c>
      <c r="G15" s="65">
        <f>'計算用(最新期待容量)'!G15</f>
        <v>19580.420000000002</v>
      </c>
      <c r="H15" s="65">
        <f>'計算用(最新期待容量)'!H15</f>
        <v>7909.8679999999995</v>
      </c>
      <c r="I15" s="65">
        <f>'計算用(最新期待容量)'!I15</f>
        <v>5560.2599999999993</v>
      </c>
      <c r="J15" s="65">
        <f>'計算用(最新期待容量)'!J15</f>
        <v>14833.806</v>
      </c>
    </row>
    <row r="16" spans="1:13" x14ac:dyDescent="0.3">
      <c r="B16" s="2"/>
      <c r="C16" s="2"/>
      <c r="D16" s="2"/>
      <c r="E16" s="2"/>
      <c r="F16" s="2"/>
      <c r="G16" s="2"/>
      <c r="H16" s="2"/>
      <c r="I16" s="2"/>
      <c r="J16" s="2"/>
      <c r="K16" s="2"/>
    </row>
    <row r="17" spans="1:12" x14ac:dyDescent="0.3">
      <c r="A17" s="1" t="s">
        <v>35</v>
      </c>
      <c r="B17" s="22">
        <f>'計算用(最新期待容量)'!B17</f>
        <v>152527.09188118804</v>
      </c>
      <c r="C17" s="2"/>
      <c r="D17" s="2"/>
      <c r="E17" s="2"/>
      <c r="F17" s="2"/>
      <c r="G17" s="2"/>
      <c r="H17" s="2"/>
      <c r="I17" s="2"/>
      <c r="J17" s="2"/>
      <c r="K17" s="2"/>
    </row>
    <row r="18" spans="1:12" x14ac:dyDescent="0.3">
      <c r="L18" s="9"/>
    </row>
    <row r="19" spans="1:12" x14ac:dyDescent="0.3">
      <c r="A19" s="1" t="s">
        <v>102</v>
      </c>
    </row>
    <row r="20" spans="1:12" x14ac:dyDescent="0.3">
      <c r="A20" s="7" t="s">
        <v>10</v>
      </c>
      <c r="B20" s="65">
        <f>'計算用(最新期待容量)'!B20</f>
        <v>734.41409741988889</v>
      </c>
      <c r="C20" s="65">
        <f>'計算用(最新期待容量)'!C20</f>
        <v>3370.7917186014579</v>
      </c>
      <c r="D20" s="65">
        <f>'計算用(最新期待容量)'!D20</f>
        <v>2439.3969428938999</v>
      </c>
      <c r="E20" s="65">
        <f>'計算用(最新期待容量)'!E20</f>
        <v>1783.7819414536616</v>
      </c>
      <c r="F20" s="65">
        <f>'計算用(最新期待容量)'!F20</f>
        <v>970.85100039826079</v>
      </c>
      <c r="G20" s="65">
        <f>'計算用(最新期待容量)'!G20</f>
        <v>1747.2776635683974</v>
      </c>
      <c r="H20" s="65">
        <f>'計算用(最新期待容量)'!H20</f>
        <v>688.78195582514036</v>
      </c>
      <c r="I20" s="65">
        <f>'計算用(最新期待容量)'!I20</f>
        <v>477.17924506620062</v>
      </c>
      <c r="J20" s="65">
        <f>'計算用(最新期待容量)'!J20</f>
        <v>775.77543477307813</v>
      </c>
    </row>
    <row r="21" spans="1:12" x14ac:dyDescent="0.3">
      <c r="A21" s="7" t="s">
        <v>11</v>
      </c>
      <c r="B21" s="65">
        <f>'計算用(最新期待容量)'!B21</f>
        <v>913.70384525935515</v>
      </c>
      <c r="C21" s="65">
        <f>'計算用(最新期待容量)'!C21</f>
        <v>4102.8382646285017</v>
      </c>
      <c r="D21" s="65">
        <f>'計算用(最新期待容量)'!D21</f>
        <v>4281.8488848861416</v>
      </c>
      <c r="E21" s="65">
        <f>'計算用(最新期待容量)'!E21</f>
        <v>2735.7657682653835</v>
      </c>
      <c r="F21" s="65">
        <f>'計算用(最新期待容量)'!F21</f>
        <v>1203.4150388939863</v>
      </c>
      <c r="G21" s="65">
        <f>'計算用(最新期待容量)'!G21</f>
        <v>2913.3058177646762</v>
      </c>
      <c r="H21" s="65">
        <f>'計算用(最新期待容量)'!H21</f>
        <v>1563.387322041219</v>
      </c>
      <c r="I21" s="65">
        <f>'計算用(最新期待容量)'!I21</f>
        <v>902.62088852625629</v>
      </c>
      <c r="J21" s="65">
        <f>'計算用(最新期待容量)'!J21</f>
        <v>1152.7541697344632</v>
      </c>
    </row>
    <row r="22" spans="1:12" x14ac:dyDescent="0.3">
      <c r="A22" s="7" t="s">
        <v>12</v>
      </c>
      <c r="B22" s="65">
        <f>'計算用(最新期待容量)'!B22</f>
        <v>869.73488629774624</v>
      </c>
      <c r="C22" s="65">
        <f>'計算用(最新期待容量)'!C22</f>
        <v>3783.43811269863</v>
      </c>
      <c r="D22" s="65">
        <f>'計算用(最新期待容量)'!D22</f>
        <v>5241.6643869174295</v>
      </c>
      <c r="E22" s="65">
        <f>'計算用(最新期待容量)'!E22</f>
        <v>3412.6405203195809</v>
      </c>
      <c r="F22" s="65">
        <f>'計算用(最新期待容量)'!F22</f>
        <v>1060.0050960885424</v>
      </c>
      <c r="G22" s="65">
        <f>'計算用(最新期待容量)'!G22</f>
        <v>3309.904491029044</v>
      </c>
      <c r="H22" s="65">
        <f>'計算用(最新期待容量)'!H22</f>
        <v>1787.9068103047625</v>
      </c>
      <c r="I22" s="65">
        <f>'計算用(最新期待容量)'!I22</f>
        <v>1032.180115080705</v>
      </c>
      <c r="J22" s="65">
        <f>'計算用(最新期待容量)'!J22</f>
        <v>2055.6755812635533</v>
      </c>
    </row>
    <row r="23" spans="1:12" x14ac:dyDescent="0.3">
      <c r="A23" s="7" t="s">
        <v>13</v>
      </c>
      <c r="B23" s="65">
        <f>'計算用(最新期待容量)'!B23</f>
        <v>732.50474631611405</v>
      </c>
      <c r="C23" s="65">
        <f>'計算用(最新期待容量)'!C23</f>
        <v>3571.5880313957941</v>
      </c>
      <c r="D23" s="65">
        <f>'計算用(最新期待容量)'!D23</f>
        <v>6390.4827303997545</v>
      </c>
      <c r="E23" s="65">
        <f>'計算用(最新期待容量)'!E23</f>
        <v>4106.5491724520298</v>
      </c>
      <c r="F23" s="65">
        <f>'計算用(最新期待容量)'!F23</f>
        <v>1056.5312262347284</v>
      </c>
      <c r="G23" s="65">
        <f>'計算用(最新期待容量)'!G23</f>
        <v>3745.6798936693422</v>
      </c>
      <c r="H23" s="65">
        <f>'計算用(最新期待容量)'!H23</f>
        <v>2518.4272535745313</v>
      </c>
      <c r="I23" s="65">
        <f>'計算用(最新期待容量)'!I23</f>
        <v>1302.3528346614644</v>
      </c>
      <c r="J23" s="65">
        <f>'計算用(最新期待容量)'!J23</f>
        <v>2141.5841112962225</v>
      </c>
    </row>
    <row r="24" spans="1:12" x14ac:dyDescent="0.3">
      <c r="A24" s="7" t="s">
        <v>14</v>
      </c>
      <c r="B24" s="65">
        <f>'計算用(最新期待容量)'!B24</f>
        <v>683.71526698527305</v>
      </c>
      <c r="C24" s="65">
        <f>'計算用(最新期待容量)'!C24</f>
        <v>3934.8935980772835</v>
      </c>
      <c r="D24" s="65">
        <f>'計算用(最新期待容量)'!D24</f>
        <v>6559.3434136754804</v>
      </c>
      <c r="E24" s="65">
        <f>'計算用(最新期待容量)'!E24</f>
        <v>4166.1986620071493</v>
      </c>
      <c r="F24" s="65">
        <f>'計算用(最新期待容量)'!F24</f>
        <v>977.2884568886127</v>
      </c>
      <c r="G24" s="65">
        <f>'計算用(最新期待容量)'!G24</f>
        <v>3625.8646830597709</v>
      </c>
      <c r="H24" s="65">
        <f>'計算用(最新期待容量)'!H24</f>
        <v>2468.6088400226022</v>
      </c>
      <c r="I24" s="65">
        <f>'計算用(最新期待容量)'!I24</f>
        <v>1320.8277486273207</v>
      </c>
      <c r="J24" s="65">
        <f>'計算用(最新期待容量)'!J24</f>
        <v>2245.2393306565186</v>
      </c>
    </row>
    <row r="25" spans="1:12" x14ac:dyDescent="0.3">
      <c r="A25" s="7" t="s">
        <v>15</v>
      </c>
      <c r="B25" s="65">
        <f>'計算用(最新期待容量)'!B25</f>
        <v>643.46955235194082</v>
      </c>
      <c r="C25" s="65">
        <f>'計算用(最新期待容量)'!C25</f>
        <v>3072.8773919145024</v>
      </c>
      <c r="D25" s="65">
        <f>'計算用(最新期待容量)'!D25</f>
        <v>4807.313210755261</v>
      </c>
      <c r="E25" s="65">
        <f>'計算用(最新期待容量)'!E25</f>
        <v>3028.6100644980279</v>
      </c>
      <c r="F25" s="65">
        <f>'計算用(最新期待容量)'!F25</f>
        <v>814.69357371017065</v>
      </c>
      <c r="G25" s="65">
        <f>'計算用(最新期待容量)'!G25</f>
        <v>2742.6068059963454</v>
      </c>
      <c r="H25" s="65">
        <f>'計算用(最新期待容量)'!H25</f>
        <v>1647.4148852796616</v>
      </c>
      <c r="I25" s="65">
        <f>'計算用(最新期待容量)'!I25</f>
        <v>1041.6598226020405</v>
      </c>
      <c r="J25" s="65">
        <f>'計算用(最新期待容量)'!J25</f>
        <v>1801.5946928920412</v>
      </c>
    </row>
    <row r="26" spans="1:12" x14ac:dyDescent="0.3">
      <c r="A26" s="7" t="s">
        <v>16</v>
      </c>
      <c r="B26" s="65">
        <f>'計算用(最新期待容量)'!B26</f>
        <v>541.02752976590216</v>
      </c>
      <c r="C26" s="65">
        <f>'計算用(最新期待容量)'!C26</f>
        <v>2623.3808578675466</v>
      </c>
      <c r="D26" s="65">
        <f>'計算用(最新期待容量)'!D26</f>
        <v>3930.7214350998356</v>
      </c>
      <c r="E26" s="65">
        <f>'計算用(最新期待容量)'!E26</f>
        <v>2471.2060273494158</v>
      </c>
      <c r="F26" s="65">
        <f>'計算用(最新期待容量)'!F26</f>
        <v>645.18366780198642</v>
      </c>
      <c r="G26" s="65">
        <f>'計算用(最新期待容量)'!G26</f>
        <v>2157.4868265486416</v>
      </c>
      <c r="H26" s="65">
        <f>'計算用(最新期待容量)'!H26</f>
        <v>1406.9558822962142</v>
      </c>
      <c r="I26" s="65">
        <f>'計算用(最新期待容量)'!I26</f>
        <v>873.94580847787813</v>
      </c>
      <c r="J26" s="65">
        <f>'計算用(最新期待容量)'!J26</f>
        <v>1431.0619647925821</v>
      </c>
    </row>
    <row r="27" spans="1:12" x14ac:dyDescent="0.3">
      <c r="A27" s="7" t="s">
        <v>17</v>
      </c>
      <c r="B27" s="65">
        <f>'計算用(最新期待容量)'!B27</f>
        <v>660.85789197750614</v>
      </c>
      <c r="C27" s="65">
        <f>'計算用(最新期待容量)'!C27</f>
        <v>2221.4685263620431</v>
      </c>
      <c r="D27" s="65">
        <f>'計算用(最新期待容量)'!D27</f>
        <v>1431.1834824726961</v>
      </c>
      <c r="E27" s="65">
        <f>'計算用(最新期待容量)'!E27</f>
        <v>953.34740695890468</v>
      </c>
      <c r="F27" s="65">
        <f>'計算用(最新期待容量)'!F27</f>
        <v>515.49327864957172</v>
      </c>
      <c r="G27" s="65">
        <f>'計算用(最新期待容量)'!G27</f>
        <v>1004.1977499100373</v>
      </c>
      <c r="H27" s="65">
        <f>'計算用(最新期待容量)'!H27</f>
        <v>327.7330355085968</v>
      </c>
      <c r="I27" s="65">
        <f>'計算用(最新期待容量)'!I27</f>
        <v>283.78336274875596</v>
      </c>
      <c r="J27" s="65">
        <f>'計算用(最新期待容量)'!J27</f>
        <v>661.88526541187184</v>
      </c>
    </row>
    <row r="28" spans="1:12" x14ac:dyDescent="0.3">
      <c r="A28" s="7" t="s">
        <v>18</v>
      </c>
      <c r="B28" s="65">
        <f>'計算用(最新期待容量)'!B28</f>
        <v>691.64522063089419</v>
      </c>
      <c r="C28" s="65">
        <f>'計算用(最新期待容量)'!C28</f>
        <v>2830.844913151077</v>
      </c>
      <c r="D28" s="65">
        <f>'計算用(最新期待容量)'!D28</f>
        <v>1460.4739041104967</v>
      </c>
      <c r="E28" s="65">
        <f>'計算用(最新期待容量)'!E28</f>
        <v>1637.3895277041333</v>
      </c>
      <c r="F28" s="65">
        <f>'計算用(最新期待容量)'!F28</f>
        <v>639.78679059048432</v>
      </c>
      <c r="G28" s="65">
        <f>'計算用(最新期待容量)'!G28</f>
        <v>1487.6909844499112</v>
      </c>
      <c r="H28" s="65">
        <f>'計算用(最新期待容量)'!H28</f>
        <v>797.07608291911981</v>
      </c>
      <c r="I28" s="65">
        <f>'計算用(最新期待容量)'!I28</f>
        <v>468.12403814414341</v>
      </c>
      <c r="J28" s="65">
        <f>'計算用(最新期待容量)'!J28</f>
        <v>861.26853829975721</v>
      </c>
    </row>
    <row r="29" spans="1:12" x14ac:dyDescent="0.3">
      <c r="A29" s="7" t="s">
        <v>19</v>
      </c>
      <c r="B29" s="65">
        <f>'計算用(最新期待容量)'!B29</f>
        <v>641.09766857356135</v>
      </c>
      <c r="C29" s="65">
        <f>'計算用(最新期待容量)'!C29</f>
        <v>2839.6918325647257</v>
      </c>
      <c r="D29" s="65">
        <f>'計算用(最新期待容量)'!D29</f>
        <v>1780.9179730692733</v>
      </c>
      <c r="E29" s="65">
        <f>'計算用(最新期待容量)'!E29</f>
        <v>1471.062099530481</v>
      </c>
      <c r="F29" s="65">
        <f>'計算用(最新期待容量)'!F29</f>
        <v>528.58121652672298</v>
      </c>
      <c r="G29" s="65">
        <f>'計算用(最新期待容量)'!G29</f>
        <v>1395.3100819077492</v>
      </c>
      <c r="H29" s="65">
        <f>'計算用(最新期待容量)'!H29</f>
        <v>776.9498119367538</v>
      </c>
      <c r="I29" s="65">
        <f>'計算用(最新期待容量)'!I29</f>
        <v>479.51714137232324</v>
      </c>
      <c r="J29" s="65">
        <f>'計算用(最新期待容量)'!J29</f>
        <v>892.26217451842444</v>
      </c>
    </row>
    <row r="30" spans="1:12" x14ac:dyDescent="0.3">
      <c r="A30" s="7" t="s">
        <v>20</v>
      </c>
      <c r="B30" s="65">
        <f>'計算用(最新期待容量)'!B30</f>
        <v>705.37424751540402</v>
      </c>
      <c r="C30" s="65">
        <f>'計算用(最新期待容量)'!C30</f>
        <v>2768.3144861528208</v>
      </c>
      <c r="D30" s="65">
        <f>'計算用(最新期待容量)'!D30</f>
        <v>1356.7234371972174</v>
      </c>
      <c r="E30" s="65">
        <f>'計算用(最新期待容量)'!E30</f>
        <v>1243.0596347797596</v>
      </c>
      <c r="F30" s="65">
        <f>'計算用(最新期待容量)'!F30</f>
        <v>531.24105716231725</v>
      </c>
      <c r="G30" s="65">
        <f>'計算用(最新期待容量)'!G30</f>
        <v>1502.8471321089601</v>
      </c>
      <c r="H30" s="65">
        <f>'計算用(最新期待容量)'!H30</f>
        <v>774.35697327684545</v>
      </c>
      <c r="I30" s="65">
        <f>'計算用(最新期待容量)'!I30</f>
        <v>482.04930105493099</v>
      </c>
      <c r="J30" s="65">
        <f>'計算用(最新期待容量)'!J30</f>
        <v>894.37373075174037</v>
      </c>
    </row>
    <row r="31" spans="1:12" x14ac:dyDescent="0.3">
      <c r="A31" s="7" t="s">
        <v>21</v>
      </c>
      <c r="B31" s="65">
        <f>'計算用(最新期待容量)'!B31</f>
        <v>552.48040899182399</v>
      </c>
      <c r="C31" s="65">
        <f>'計算用(最新期待容量)'!C31</f>
        <v>2742.5179952868193</v>
      </c>
      <c r="D31" s="65">
        <f>'計算用(最新期待容量)'!D31</f>
        <v>1609.8492015974448</v>
      </c>
      <c r="E31" s="65">
        <f>'計算用(最新期待容量)'!E31</f>
        <v>1356.4117117101935</v>
      </c>
      <c r="F31" s="65">
        <f>'計算用(最新期待容量)'!F31</f>
        <v>716.53285825794808</v>
      </c>
      <c r="G31" s="65">
        <f>'計算用(最新期待容量)'!G31</f>
        <v>1549.5018424669879</v>
      </c>
      <c r="H31" s="65">
        <f>'計算用(最新期待容量)'!H31</f>
        <v>793.91836217404921</v>
      </c>
      <c r="I31" s="65">
        <f>'計算用(最新期待容量)'!I31</f>
        <v>514.20886989176608</v>
      </c>
      <c r="J31" s="65">
        <f>'計算用(最新期待容量)'!J31</f>
        <v>852.5987496229709</v>
      </c>
    </row>
    <row r="32" spans="1:12" x14ac:dyDescent="0.3">
      <c r="B32" s="7"/>
      <c r="C32" s="7"/>
      <c r="D32" s="7"/>
      <c r="E32" s="7"/>
      <c r="F32" s="7"/>
      <c r="G32" s="7"/>
      <c r="H32" s="7"/>
      <c r="I32" s="7"/>
      <c r="J32" s="7"/>
    </row>
    <row r="33" spans="1:13" x14ac:dyDescent="0.3">
      <c r="A33" s="1" t="s">
        <v>91</v>
      </c>
    </row>
    <row r="34" spans="1:13" x14ac:dyDescent="0.3">
      <c r="A34" s="7" t="s">
        <v>10</v>
      </c>
      <c r="B34" s="59">
        <f>B4-B20</f>
        <v>4148.5659025801106</v>
      </c>
      <c r="C34" s="59">
        <f t="shared" ref="C34:J34" si="0">C4-C20</f>
        <v>8820.2522813985415</v>
      </c>
      <c r="D34" s="59">
        <f t="shared" si="0"/>
        <v>37994.701057106096</v>
      </c>
      <c r="E34" s="59">
        <f t="shared" si="0"/>
        <v>16668.34805854634</v>
      </c>
      <c r="F34" s="59">
        <f t="shared" si="0"/>
        <v>3531.3469996017384</v>
      </c>
      <c r="G34" s="59">
        <f t="shared" si="0"/>
        <v>14981.572336431602</v>
      </c>
      <c r="H34" s="59">
        <f t="shared" si="0"/>
        <v>5964.746044174859</v>
      </c>
      <c r="I34" s="59">
        <f t="shared" si="0"/>
        <v>4257.1507549337994</v>
      </c>
      <c r="J34" s="59">
        <f t="shared" si="0"/>
        <v>11266.394565226921</v>
      </c>
      <c r="L34" s="11"/>
    </row>
    <row r="35" spans="1:13" x14ac:dyDescent="0.3">
      <c r="A35" s="7" t="s">
        <v>11</v>
      </c>
      <c r="B35" s="59">
        <f t="shared" ref="B35:J45" si="1">B5-B21</f>
        <v>3451.6461547406452</v>
      </c>
      <c r="C35" s="59">
        <f t="shared" si="1"/>
        <v>7215.6637353714968</v>
      </c>
      <c r="D35" s="59">
        <f t="shared" si="1"/>
        <v>34854.053115113857</v>
      </c>
      <c r="E35" s="59">
        <f t="shared" si="1"/>
        <v>15757.924231734614</v>
      </c>
      <c r="F35" s="59">
        <f t="shared" si="1"/>
        <v>2941.062961106014</v>
      </c>
      <c r="G35" s="59">
        <f t="shared" si="1"/>
        <v>14385.864182235322</v>
      </c>
      <c r="H35" s="59">
        <f t="shared" si="1"/>
        <v>5138.7966779587805</v>
      </c>
      <c r="I35" s="59">
        <f t="shared" si="1"/>
        <v>3934.9491114737443</v>
      </c>
      <c r="J35" s="59">
        <f t="shared" si="1"/>
        <v>12123.615830265539</v>
      </c>
      <c r="L35" s="11"/>
    </row>
    <row r="36" spans="1:13" x14ac:dyDescent="0.3">
      <c r="A36" s="7" t="s">
        <v>12</v>
      </c>
      <c r="B36" s="59">
        <f t="shared" si="1"/>
        <v>3569.5551137022539</v>
      </c>
      <c r="C36" s="59">
        <f t="shared" si="1"/>
        <v>8570.5378873013706</v>
      </c>
      <c r="D36" s="59">
        <f t="shared" si="1"/>
        <v>40248.425613082574</v>
      </c>
      <c r="E36" s="59">
        <f t="shared" si="1"/>
        <v>17418.739479680422</v>
      </c>
      <c r="F36" s="59">
        <f t="shared" si="1"/>
        <v>3756.7429039114572</v>
      </c>
      <c r="G36" s="59">
        <f t="shared" si="1"/>
        <v>16714.305508970956</v>
      </c>
      <c r="H36" s="59">
        <f t="shared" si="1"/>
        <v>5965.9391896952366</v>
      </c>
      <c r="I36" s="59">
        <f t="shared" si="1"/>
        <v>4601.819884919295</v>
      </c>
      <c r="J36" s="59">
        <f t="shared" si="1"/>
        <v>12889.236418736447</v>
      </c>
      <c r="L36" s="11"/>
    </row>
    <row r="37" spans="1:13" x14ac:dyDescent="0.3">
      <c r="A37" s="7" t="s">
        <v>13</v>
      </c>
      <c r="B37" s="59">
        <f t="shared" si="1"/>
        <v>4321.7852536838873</v>
      </c>
      <c r="C37" s="59">
        <f t="shared" si="1"/>
        <v>11210.277968604205</v>
      </c>
      <c r="D37" s="59">
        <f t="shared" si="1"/>
        <v>52066.38326960025</v>
      </c>
      <c r="E37" s="59">
        <f t="shared" si="1"/>
        <v>20953.440827547973</v>
      </c>
      <c r="F37" s="59">
        <f t="shared" si="1"/>
        <v>4802.5367737652705</v>
      </c>
      <c r="G37" s="59">
        <f t="shared" si="1"/>
        <v>22105.260106330661</v>
      </c>
      <c r="H37" s="59">
        <f t="shared" si="1"/>
        <v>7211.2587464254684</v>
      </c>
      <c r="I37" s="59">
        <f t="shared" si="1"/>
        <v>5703.2771653385353</v>
      </c>
      <c r="J37" s="59">
        <f t="shared" si="1"/>
        <v>16825.433888703777</v>
      </c>
      <c r="L37" s="11"/>
    </row>
    <row r="38" spans="1:13" x14ac:dyDescent="0.3">
      <c r="A38" s="7" t="s">
        <v>14</v>
      </c>
      <c r="B38" s="59">
        <f t="shared" si="1"/>
        <v>4481.494733014727</v>
      </c>
      <c r="C38" s="59">
        <f t="shared" si="1"/>
        <v>11115.218401922717</v>
      </c>
      <c r="D38" s="59">
        <f t="shared" si="1"/>
        <v>51897.094586324514</v>
      </c>
      <c r="E38" s="59">
        <f t="shared" si="1"/>
        <v>20893.79133799285</v>
      </c>
      <c r="F38" s="59">
        <f t="shared" si="1"/>
        <v>4881.7795431113864</v>
      </c>
      <c r="G38" s="59">
        <f t="shared" si="1"/>
        <v>22225.075316940231</v>
      </c>
      <c r="H38" s="59">
        <f t="shared" si="1"/>
        <v>7261.077159977398</v>
      </c>
      <c r="I38" s="59">
        <f t="shared" si="1"/>
        <v>5684.8022513726792</v>
      </c>
      <c r="J38" s="59">
        <f t="shared" si="1"/>
        <v>16721.778669343483</v>
      </c>
      <c r="L38" s="11"/>
    </row>
    <row r="39" spans="1:13" x14ac:dyDescent="0.3">
      <c r="A39" s="7" t="s">
        <v>15</v>
      </c>
      <c r="B39" s="59">
        <f t="shared" si="1"/>
        <v>4152.000447648059</v>
      </c>
      <c r="C39" s="59">
        <f t="shared" si="1"/>
        <v>10252.828608085498</v>
      </c>
      <c r="D39" s="59">
        <f t="shared" si="1"/>
        <v>44579.086789244742</v>
      </c>
      <c r="E39" s="59">
        <f t="shared" si="1"/>
        <v>19465.119935501971</v>
      </c>
      <c r="F39" s="59">
        <f t="shared" si="1"/>
        <v>4365.9444262898296</v>
      </c>
      <c r="G39" s="59">
        <f t="shared" si="1"/>
        <v>18889.383194003654</v>
      </c>
      <c r="H39" s="59">
        <f t="shared" si="1"/>
        <v>6856.0931147203401</v>
      </c>
      <c r="I39" s="59">
        <f t="shared" si="1"/>
        <v>5167.5401773979593</v>
      </c>
      <c r="J39" s="59">
        <f t="shared" si="1"/>
        <v>14739.689307107958</v>
      </c>
      <c r="L39" s="11"/>
    </row>
    <row r="40" spans="1:13" x14ac:dyDescent="0.3">
      <c r="A40" s="7" t="s">
        <v>16</v>
      </c>
      <c r="B40" s="59">
        <f t="shared" si="1"/>
        <v>4255.6824702340982</v>
      </c>
      <c r="C40" s="59">
        <f t="shared" si="1"/>
        <v>9199.8731421324519</v>
      </c>
      <c r="D40" s="59">
        <f t="shared" si="1"/>
        <v>37710.75856490017</v>
      </c>
      <c r="E40" s="59">
        <f t="shared" si="1"/>
        <v>16832.883972650583</v>
      </c>
      <c r="F40" s="59">
        <f t="shared" si="1"/>
        <v>3634.9843321980143</v>
      </c>
      <c r="G40" s="59">
        <f t="shared" si="1"/>
        <v>15746.053173451355</v>
      </c>
      <c r="H40" s="59">
        <f t="shared" si="1"/>
        <v>5680.0721177037858</v>
      </c>
      <c r="I40" s="59">
        <f t="shared" si="1"/>
        <v>4376.5941915221219</v>
      </c>
      <c r="J40" s="59">
        <f t="shared" si="1"/>
        <v>12423.970035207418</v>
      </c>
      <c r="L40" s="11"/>
    </row>
    <row r="41" spans="1:13" x14ac:dyDescent="0.3">
      <c r="A41" s="7" t="s">
        <v>17</v>
      </c>
      <c r="B41" s="59">
        <f t="shared" si="1"/>
        <v>4838.3421080224934</v>
      </c>
      <c r="C41" s="59">
        <f t="shared" si="1"/>
        <v>11074.563473637956</v>
      </c>
      <c r="D41" s="59">
        <f t="shared" si="1"/>
        <v>41477.300517527299</v>
      </c>
      <c r="E41" s="59">
        <f t="shared" si="1"/>
        <v>18267.622593041095</v>
      </c>
      <c r="F41" s="59">
        <f t="shared" si="1"/>
        <v>4116.2247213504279</v>
      </c>
      <c r="G41" s="59">
        <f t="shared" si="1"/>
        <v>16662.852250089967</v>
      </c>
      <c r="H41" s="59">
        <f t="shared" si="1"/>
        <v>7113.7929644914029</v>
      </c>
      <c r="I41" s="59">
        <f t="shared" si="1"/>
        <v>4701.2766372512442</v>
      </c>
      <c r="J41" s="59">
        <f t="shared" si="1"/>
        <v>13600.606734588127</v>
      </c>
      <c r="L41" s="11"/>
    </row>
    <row r="42" spans="1:13" x14ac:dyDescent="0.3">
      <c r="A42" s="7" t="s">
        <v>18</v>
      </c>
      <c r="B42" s="59">
        <f t="shared" si="1"/>
        <v>5250.0047793691056</v>
      </c>
      <c r="C42" s="59">
        <f t="shared" si="1"/>
        <v>12052.061086848922</v>
      </c>
      <c r="D42" s="59">
        <f t="shared" si="1"/>
        <v>45859.296095889498</v>
      </c>
      <c r="E42" s="59">
        <f t="shared" si="1"/>
        <v>20596.600472295868</v>
      </c>
      <c r="F42" s="59">
        <f t="shared" si="1"/>
        <v>4892.401209409516</v>
      </c>
      <c r="G42" s="59">
        <f t="shared" si="1"/>
        <v>20403.179015550089</v>
      </c>
      <c r="H42" s="59">
        <f t="shared" si="1"/>
        <v>8360.4779170808797</v>
      </c>
      <c r="I42" s="59">
        <f t="shared" si="1"/>
        <v>6272.0259618558566</v>
      </c>
      <c r="J42" s="59">
        <f t="shared" si="1"/>
        <v>16262.773461700244</v>
      </c>
      <c r="L42" s="11"/>
    </row>
    <row r="43" spans="1:13" x14ac:dyDescent="0.3">
      <c r="A43" s="7" t="s">
        <v>19</v>
      </c>
      <c r="B43" s="59">
        <f t="shared" si="1"/>
        <v>5547.042331426439</v>
      </c>
      <c r="C43" s="59">
        <f t="shared" si="1"/>
        <v>12607.772167435274</v>
      </c>
      <c r="D43" s="59">
        <f t="shared" si="1"/>
        <v>49761.326026930736</v>
      </c>
      <c r="E43" s="59">
        <f t="shared" si="1"/>
        <v>22612.297900469515</v>
      </c>
      <c r="F43" s="59">
        <f t="shared" si="1"/>
        <v>5478.5067834732763</v>
      </c>
      <c r="G43" s="59">
        <f t="shared" si="1"/>
        <v>22127.669918092255</v>
      </c>
      <c r="H43" s="59">
        <f t="shared" si="1"/>
        <v>8539.2521880632448</v>
      </c>
      <c r="I43" s="59">
        <f t="shared" si="1"/>
        <v>6260.6328586276768</v>
      </c>
      <c r="J43" s="59">
        <f t="shared" si="1"/>
        <v>17055.409825481573</v>
      </c>
      <c r="L43" s="11"/>
    </row>
    <row r="44" spans="1:13" x14ac:dyDescent="0.3">
      <c r="A44" s="7" t="s">
        <v>20</v>
      </c>
      <c r="B44" s="59">
        <f t="shared" si="1"/>
        <v>5458.1157524845967</v>
      </c>
      <c r="C44" s="59">
        <f t="shared" si="1"/>
        <v>12610.56151384718</v>
      </c>
      <c r="D44" s="59">
        <f t="shared" si="1"/>
        <v>50188.516562802783</v>
      </c>
      <c r="E44" s="59">
        <f t="shared" si="1"/>
        <v>22840.300365220239</v>
      </c>
      <c r="F44" s="59">
        <f t="shared" si="1"/>
        <v>5475.8469428376829</v>
      </c>
      <c r="G44" s="59">
        <f t="shared" si="1"/>
        <v>22020.132867891043</v>
      </c>
      <c r="H44" s="59">
        <f t="shared" si="1"/>
        <v>8541.9370267231552</v>
      </c>
      <c r="I44" s="59">
        <f t="shared" si="1"/>
        <v>6258.1006989450689</v>
      </c>
      <c r="J44" s="59">
        <f t="shared" si="1"/>
        <v>17053.298269248258</v>
      </c>
      <c r="L44" s="11"/>
    </row>
    <row r="45" spans="1:13" x14ac:dyDescent="0.3">
      <c r="A45" s="7" t="s">
        <v>21</v>
      </c>
      <c r="B45" s="59">
        <f t="shared" si="1"/>
        <v>5044.0895910081754</v>
      </c>
      <c r="C45" s="59">
        <f t="shared" si="1"/>
        <v>11441.758004713181</v>
      </c>
      <c r="D45" s="59">
        <f t="shared" si="1"/>
        <v>43753.078798402552</v>
      </c>
      <c r="E45" s="59">
        <f t="shared" si="1"/>
        <v>19589.248288289808</v>
      </c>
      <c r="F45" s="59">
        <f t="shared" si="1"/>
        <v>4420.9251417420519</v>
      </c>
      <c r="G45" s="59">
        <f t="shared" si="1"/>
        <v>18030.918157533015</v>
      </c>
      <c r="H45" s="59">
        <f t="shared" si="1"/>
        <v>7115.94963782595</v>
      </c>
      <c r="I45" s="59">
        <f t="shared" si="1"/>
        <v>5046.0511301082333</v>
      </c>
      <c r="J45" s="59">
        <f t="shared" si="1"/>
        <v>13981.207250377029</v>
      </c>
      <c r="L45" s="11"/>
    </row>
    <row r="46" spans="1:13" x14ac:dyDescent="0.3">
      <c r="L46" s="11"/>
    </row>
    <row r="47" spans="1:13" x14ac:dyDescent="0.3">
      <c r="A47" s="1" t="s">
        <v>92</v>
      </c>
      <c r="K47" s="2" t="s">
        <v>40</v>
      </c>
    </row>
    <row r="48" spans="1:13" x14ac:dyDescent="0.3">
      <c r="A48" s="7" t="s">
        <v>10</v>
      </c>
      <c r="B48" s="60">
        <f>IF(入力!$E$16=B$2,入力!$E$34*入力!$E$28/1000,0)</f>
        <v>0</v>
      </c>
      <c r="C48" s="60">
        <f>IF(入力!$E$16=C$2,入力!$E$34*入力!$E$28/1000,0)</f>
        <v>0</v>
      </c>
      <c r="D48" s="60">
        <f>IF(入力!$E$16=D$2,入力!$E$34*入力!$E$28/1000,0)</f>
        <v>0</v>
      </c>
      <c r="E48" s="60">
        <f>IF(入力!$E$16=E$2,入力!$E$34*入力!$E$28/1000,0)</f>
        <v>0</v>
      </c>
      <c r="F48" s="60">
        <f>IF(入力!$E$16=F$2,入力!$E$34*入力!$E$28/1000,0)</f>
        <v>0</v>
      </c>
      <c r="G48" s="60">
        <f>IF(入力!$E$16=G$2,入力!$E$34*入力!$E$28/1000,0)</f>
        <v>0</v>
      </c>
      <c r="H48" s="60">
        <f>IF(入力!$E$16=H$2,入力!$E$34*入力!$E$28/1000,0)</f>
        <v>0</v>
      </c>
      <c r="I48" s="60">
        <f>IF(入力!$E$16=I$2,入力!$E$34*入力!$E$28/1000,0)</f>
        <v>0</v>
      </c>
      <c r="J48" s="60">
        <f>IF(入力!$E$16=J$2,入力!$E$34*入力!$E$28/1000,0)</f>
        <v>0</v>
      </c>
      <c r="K48" s="66">
        <f>SUM(B48:J48)</f>
        <v>0</v>
      </c>
      <c r="L48" s="11"/>
      <c r="M48" s="15"/>
    </row>
    <row r="49" spans="1:15" x14ac:dyDescent="0.3">
      <c r="A49" s="7" t="s">
        <v>11</v>
      </c>
      <c r="B49" s="60">
        <f>IF(入力!$E$16=B$2,入力!$F$34*入力!$F$28/1000,0)</f>
        <v>0</v>
      </c>
      <c r="C49" s="60">
        <f>IF(入力!$E$16=C$2,入力!$F$34*入力!$F$28/1000,0)</f>
        <v>0</v>
      </c>
      <c r="D49" s="60">
        <f>IF(入力!$E$16=D$2,入力!$F$34*入力!$F$28/1000,0)</f>
        <v>0</v>
      </c>
      <c r="E49" s="60">
        <f>IF(入力!$E$16=E$2,入力!$F$34*入力!$F$28/1000,0)</f>
        <v>0</v>
      </c>
      <c r="F49" s="60">
        <f>IF(入力!$E$16=F$2,入力!$F$34*入力!$F$28/1000,0)</f>
        <v>0</v>
      </c>
      <c r="G49" s="60">
        <f>IF(入力!$E$16=G$2,入力!$F$34*入力!$F$28/1000,0)</f>
        <v>0</v>
      </c>
      <c r="H49" s="60">
        <f>IF(入力!$E$16=H$2,入力!$F$34*入力!$F$28/1000,0)</f>
        <v>0</v>
      </c>
      <c r="I49" s="60">
        <f>IF(入力!$E$16=I$2,入力!$F$34*入力!$F$28/1000,0)</f>
        <v>0</v>
      </c>
      <c r="J49" s="60">
        <f>IF(入力!$E$16=J$2,入力!$F$34*入力!$F$28/1000,0)</f>
        <v>0</v>
      </c>
      <c r="K49" s="66">
        <f t="shared" ref="K49:K59" si="2">SUM(B49:J49)</f>
        <v>0</v>
      </c>
      <c r="L49" s="11"/>
      <c r="M49" s="15"/>
    </row>
    <row r="50" spans="1:15" x14ac:dyDescent="0.3">
      <c r="A50" s="7" t="s">
        <v>12</v>
      </c>
      <c r="B50" s="60">
        <f>IF(入力!$E$16=B$2,入力!$G$34*入力!$G$28/1000,0)</f>
        <v>0</v>
      </c>
      <c r="C50" s="60">
        <f>IF(入力!$E$16=C$2,入力!$G$34*入力!$G$28/1000,0)</f>
        <v>0</v>
      </c>
      <c r="D50" s="60">
        <f>IF(入力!$E$16=D$2,入力!$G$34*入力!$G$28/1000,0)</f>
        <v>0</v>
      </c>
      <c r="E50" s="60">
        <f>IF(入力!$E$16=E$2,入力!$G$34*入力!$G$28/1000,0)</f>
        <v>0</v>
      </c>
      <c r="F50" s="60">
        <f>IF(入力!$E$16=F$2,入力!$G$34*入力!$G$28/1000,0)</f>
        <v>0</v>
      </c>
      <c r="G50" s="60">
        <f>IF(入力!$E$16=G$2,入力!$G$34*入力!$G$28/1000,0)</f>
        <v>0</v>
      </c>
      <c r="H50" s="60">
        <f>IF(入力!$E$16=H$2,入力!$G$34*入力!$G$28/1000,0)</f>
        <v>0</v>
      </c>
      <c r="I50" s="60">
        <f>IF(入力!$E$16=I$2,入力!$G$34*入力!$G$28/1000,0)</f>
        <v>0</v>
      </c>
      <c r="J50" s="60">
        <f>IF(入力!$E$16=J$2,入力!$G$34*入力!$G$28/1000,0)</f>
        <v>0</v>
      </c>
      <c r="K50" s="66">
        <f t="shared" si="2"/>
        <v>0</v>
      </c>
      <c r="L50" s="11"/>
      <c r="M50" s="15"/>
    </row>
    <row r="51" spans="1:15" x14ac:dyDescent="0.3">
      <c r="A51" s="7" t="s">
        <v>13</v>
      </c>
      <c r="B51" s="60">
        <f>IF(入力!$E$16=B$2,入力!$H$34*入力!$H$28/1000,0)</f>
        <v>0</v>
      </c>
      <c r="C51" s="60">
        <f>IF(入力!$E$16=C$2,入力!$H$34*入力!$H$28/1000,0)</f>
        <v>0</v>
      </c>
      <c r="D51" s="60">
        <f>IF(入力!$E$16=D$2,入力!$H$34*入力!$H$28/1000,0)</f>
        <v>0</v>
      </c>
      <c r="E51" s="60">
        <f>IF(入力!$E$16=E$2,入力!$H$34*入力!$H$28/1000,0)</f>
        <v>0</v>
      </c>
      <c r="F51" s="60">
        <f>IF(入力!$E$16=F$2,入力!$H$34*入力!$H$28/1000,0)</f>
        <v>0</v>
      </c>
      <c r="G51" s="60">
        <f>IF(入力!$E$16=G$2,入力!$H$34*入力!$H$28/1000,0)</f>
        <v>0</v>
      </c>
      <c r="H51" s="60">
        <f>IF(入力!$E$16=H$2,入力!$H$34*入力!$H$28/1000,0)</f>
        <v>0</v>
      </c>
      <c r="I51" s="60">
        <f>IF(入力!$E$16=I$2,入力!$H$34*入力!$H$28/1000,0)</f>
        <v>0</v>
      </c>
      <c r="J51" s="60">
        <f>IF(入力!$E$16=J$2,入力!$H$34*入力!$H$28/1000,0)</f>
        <v>0</v>
      </c>
      <c r="K51" s="66">
        <f t="shared" si="2"/>
        <v>0</v>
      </c>
      <c r="L51" s="11"/>
      <c r="M51" s="15"/>
    </row>
    <row r="52" spans="1:15" x14ac:dyDescent="0.3">
      <c r="A52" s="7" t="s">
        <v>14</v>
      </c>
      <c r="B52" s="60">
        <f>IF(入力!$E$16=B$2,入力!$I$34*入力!$I$28/1000,0)</f>
        <v>0</v>
      </c>
      <c r="C52" s="60">
        <f>IF(入力!$E$16=C$2,入力!$I$34*入力!$I$28/1000,0)</f>
        <v>0</v>
      </c>
      <c r="D52" s="60">
        <f>IF(入力!$E$16=D$2,入力!$I$34*入力!$I$28/1000,0)</f>
        <v>0</v>
      </c>
      <c r="E52" s="60">
        <f>IF(入力!$E$16=E$2,入力!$I$34*入力!$I$28/1000,0)</f>
        <v>0</v>
      </c>
      <c r="F52" s="60">
        <f>IF(入力!$E$16=F$2,入力!$I$34*入力!$I$28/1000,0)</f>
        <v>0</v>
      </c>
      <c r="G52" s="60">
        <f>IF(入力!$E$16=G$2,入力!$I$34*入力!$I$28/1000,0)</f>
        <v>0</v>
      </c>
      <c r="H52" s="60">
        <f>IF(入力!$E$16=H$2,入力!$I$34*入力!$I$28/1000,0)</f>
        <v>0</v>
      </c>
      <c r="I52" s="60">
        <f>IF(入力!$E$16=I$2,入力!$I$34*入力!$I$28/1000,0)</f>
        <v>0</v>
      </c>
      <c r="J52" s="60">
        <f>IF(入力!$E$16=J$2,入力!$I$34*入力!$I$28/1000,0)</f>
        <v>0</v>
      </c>
      <c r="K52" s="66">
        <f t="shared" si="2"/>
        <v>0</v>
      </c>
      <c r="L52" s="11"/>
      <c r="M52" s="15"/>
    </row>
    <row r="53" spans="1:15" x14ac:dyDescent="0.3">
      <c r="A53" s="7" t="s">
        <v>15</v>
      </c>
      <c r="B53" s="60">
        <f>IF(入力!$E$16=B$2,入力!$J$34*入力!$J$28/1000,0)</f>
        <v>0</v>
      </c>
      <c r="C53" s="60">
        <f>IF(入力!$E$16=C$2,入力!$J$34*入力!$J$28/1000,0)</f>
        <v>0</v>
      </c>
      <c r="D53" s="60">
        <f>IF(入力!$E$16=D$2,入力!$J$34*入力!$J$28/1000,0)</f>
        <v>0</v>
      </c>
      <c r="E53" s="60">
        <f>IF(入力!$E$16=E$2,入力!$J$34*入力!$J$28/1000,0)</f>
        <v>0</v>
      </c>
      <c r="F53" s="60">
        <f>IF(入力!$E$16=F$2,入力!$J$34*入力!$J$28/1000,0)</f>
        <v>0</v>
      </c>
      <c r="G53" s="60">
        <f>IF(入力!$E$16=G$2,入力!$J$34*入力!$J$28/1000,0)</f>
        <v>0</v>
      </c>
      <c r="H53" s="60">
        <f>IF(入力!$E$16=H$2,入力!$J$34*入力!$J$28/1000,0)</f>
        <v>0</v>
      </c>
      <c r="I53" s="60">
        <f>IF(入力!$E$16=I$2,入力!$J$34*入力!$J$28/1000,0)</f>
        <v>0</v>
      </c>
      <c r="J53" s="60">
        <f>IF(入力!$E$16=J$2,入力!$J$34*入力!$J$28/1000,0)</f>
        <v>0</v>
      </c>
      <c r="K53" s="66">
        <f t="shared" si="2"/>
        <v>0</v>
      </c>
      <c r="L53" s="11"/>
      <c r="M53" s="15"/>
    </row>
    <row r="54" spans="1:15" x14ac:dyDescent="0.3">
      <c r="A54" s="7" t="s">
        <v>16</v>
      </c>
      <c r="B54" s="60">
        <f>IF(入力!$E$16=B$2,入力!$K$34*入力!$K$28/1000,0)</f>
        <v>0</v>
      </c>
      <c r="C54" s="60">
        <f>IF(入力!$E$16=C$2,入力!$K$34*入力!$K$28/1000,0)</f>
        <v>0</v>
      </c>
      <c r="D54" s="60">
        <f>IF(入力!$E$16=D$2,入力!$K$34*入力!$K$28/1000,0)</f>
        <v>0</v>
      </c>
      <c r="E54" s="60">
        <f>IF(入力!$E$16=E$2,入力!$K$34*入力!$K$28/1000,0)</f>
        <v>0</v>
      </c>
      <c r="F54" s="60">
        <f>IF(入力!$E$16=F$2,入力!$K$34*入力!$K$28/1000,0)</f>
        <v>0</v>
      </c>
      <c r="G54" s="60">
        <f>IF(入力!$E$16=G$2,入力!$K$34*入力!$K$28/1000,0)</f>
        <v>0</v>
      </c>
      <c r="H54" s="60">
        <f>IF(入力!$E$16=H$2,入力!$K$34*入力!$K$28/1000,0)</f>
        <v>0</v>
      </c>
      <c r="I54" s="60">
        <f>IF(入力!$E$16=I$2,入力!$K$34*入力!$K$28/1000,0)</f>
        <v>0</v>
      </c>
      <c r="J54" s="60">
        <f>IF(入力!$E$16=J$2,入力!$K$34*入力!$K$28/1000,0)</f>
        <v>0</v>
      </c>
      <c r="K54" s="66">
        <f t="shared" si="2"/>
        <v>0</v>
      </c>
      <c r="L54" s="11"/>
      <c r="M54" s="15"/>
    </row>
    <row r="55" spans="1:15" x14ac:dyDescent="0.3">
      <c r="A55" s="7" t="s">
        <v>17</v>
      </c>
      <c r="B55" s="60">
        <f>IF(入力!$E$16=B$2,入力!$L$34*入力!$L$28/1000,0)</f>
        <v>0</v>
      </c>
      <c r="C55" s="60">
        <f>IF(入力!$E$16=C$2,入力!$L$34*入力!$L$28/1000,0)</f>
        <v>0</v>
      </c>
      <c r="D55" s="60">
        <f>IF(入力!$E$16=D$2,入力!$L$34*入力!$L$28/1000,0)</f>
        <v>0</v>
      </c>
      <c r="E55" s="60">
        <f>IF(入力!$E$16=E$2,入力!$L$34*入力!$L$28/1000,0)</f>
        <v>0</v>
      </c>
      <c r="F55" s="60">
        <f>IF(入力!$E$16=F$2,入力!$L$34*入力!$L$28/1000,0)</f>
        <v>0</v>
      </c>
      <c r="G55" s="60">
        <f>IF(入力!$E$16=G$2,入力!$L$34*入力!$L$28/1000,0)</f>
        <v>0</v>
      </c>
      <c r="H55" s="60">
        <f>IF(入力!$E$16=H$2,入力!$L$34*入力!$L$28/1000,0)</f>
        <v>0</v>
      </c>
      <c r="I55" s="60">
        <f>IF(入力!$E$16=I$2,入力!$L$34*入力!$L$28/1000,0)</f>
        <v>0</v>
      </c>
      <c r="J55" s="60">
        <f>IF(入力!$E$16=J$2,入力!$L$34*入力!$L$28/1000,0)</f>
        <v>0</v>
      </c>
      <c r="K55" s="66">
        <f t="shared" si="2"/>
        <v>0</v>
      </c>
      <c r="L55" s="11"/>
      <c r="M55" s="15"/>
    </row>
    <row r="56" spans="1:15" x14ac:dyDescent="0.3">
      <c r="A56" s="7" t="s">
        <v>18</v>
      </c>
      <c r="B56" s="60">
        <f>IF(入力!$E$16=B$2,入力!$M$34*入力!$M$28/1000,0)</f>
        <v>0</v>
      </c>
      <c r="C56" s="60">
        <f>IF(入力!$E$16=C$2,入力!$M$34*入力!$M$28/1000,0)</f>
        <v>0</v>
      </c>
      <c r="D56" s="60">
        <f>IF(入力!$E$16=D$2,入力!$M$34*入力!$M$28/1000,0)</f>
        <v>0</v>
      </c>
      <c r="E56" s="60">
        <f>IF(入力!$E$16=E$2,入力!$M$34*入力!$M$28/1000,0)</f>
        <v>0</v>
      </c>
      <c r="F56" s="60">
        <f>IF(入力!$E$16=F$2,入力!$M$34*入力!$M$28/1000,0)</f>
        <v>0</v>
      </c>
      <c r="G56" s="60">
        <f>IF(入力!$E$16=G$2,入力!$M$34*入力!$M$28/1000,0)</f>
        <v>0</v>
      </c>
      <c r="H56" s="60">
        <f>IF(入力!$E$16=H$2,入力!$M$34*入力!$M$28/1000,0)</f>
        <v>0</v>
      </c>
      <c r="I56" s="60">
        <f>IF(入力!$E$16=I$2,入力!$M$34*入力!$M$28/1000,0)</f>
        <v>0</v>
      </c>
      <c r="J56" s="60">
        <f>IF(入力!$E$16=J$2,入力!$M$34*入力!$M$28/1000,0)</f>
        <v>0</v>
      </c>
      <c r="K56" s="66">
        <f t="shared" si="2"/>
        <v>0</v>
      </c>
      <c r="L56" s="11"/>
      <c r="M56" s="15"/>
    </row>
    <row r="57" spans="1:15" x14ac:dyDescent="0.3">
      <c r="A57" s="7" t="s">
        <v>19</v>
      </c>
      <c r="B57" s="60">
        <f>IF(入力!$E$16=B$2,入力!$N$34*入力!$N$28/1000,0)</f>
        <v>0</v>
      </c>
      <c r="C57" s="60">
        <f>IF(入力!$E$16=C$2,入力!$N$34*入力!$N$28/1000,0)</f>
        <v>0</v>
      </c>
      <c r="D57" s="60">
        <f>IF(入力!$E$16=D$2,入力!$N$34*入力!$N$28/1000,0)</f>
        <v>0</v>
      </c>
      <c r="E57" s="60">
        <f>IF(入力!$E$16=E$2,入力!$N$34*入力!$N$28/1000,0)</f>
        <v>0</v>
      </c>
      <c r="F57" s="60">
        <f>IF(入力!$E$16=F$2,入力!$N$34*入力!$N$28/1000,0)</f>
        <v>0</v>
      </c>
      <c r="G57" s="60">
        <f>IF(入力!$E$16=G$2,入力!$N$34*入力!$N$28/1000,0)</f>
        <v>0</v>
      </c>
      <c r="H57" s="60">
        <f>IF(入力!$E$16=H$2,入力!$N$34*入力!$N$28/1000,0)</f>
        <v>0</v>
      </c>
      <c r="I57" s="60">
        <f>IF(入力!$E$16=I$2,入力!$N$34*入力!$N$28/1000,0)</f>
        <v>0</v>
      </c>
      <c r="J57" s="60">
        <f>IF(入力!$E$16=J$2,入力!$N$34*入力!$N$28/1000,0)</f>
        <v>0</v>
      </c>
      <c r="K57" s="66">
        <f t="shared" si="2"/>
        <v>0</v>
      </c>
      <c r="L57" s="11"/>
      <c r="M57" s="15"/>
    </row>
    <row r="58" spans="1:15" x14ac:dyDescent="0.3">
      <c r="A58" s="7" t="s">
        <v>20</v>
      </c>
      <c r="B58" s="60">
        <f>IF(入力!$E$16=B$2,入力!$O$34*入力!$O$28/1000,0)</f>
        <v>0</v>
      </c>
      <c r="C58" s="60">
        <f>IF(入力!$E$16=C$2,入力!$O$34*入力!$O$28/1000,0)</f>
        <v>0</v>
      </c>
      <c r="D58" s="60">
        <f>IF(入力!$E$16=D$2,入力!$O$34*入力!$O$28/1000,0)</f>
        <v>0</v>
      </c>
      <c r="E58" s="60">
        <f>IF(入力!$E$16=E$2,入力!$O$34*入力!$O$28/1000,0)</f>
        <v>0</v>
      </c>
      <c r="F58" s="60">
        <f>IF(入力!$E$16=F$2,入力!$O$34*入力!$O$28/1000,0)</f>
        <v>0</v>
      </c>
      <c r="G58" s="60">
        <f>IF(入力!$E$16=G$2,入力!$O$34*入力!$O$28/1000,0)</f>
        <v>0</v>
      </c>
      <c r="H58" s="60">
        <f>IF(入力!$E$16=H$2,入力!$O$34*入力!$O$28/1000,0)</f>
        <v>0</v>
      </c>
      <c r="I58" s="60">
        <f>IF(入力!$E$16=I$2,入力!$O$34*入力!$O$28/1000,0)</f>
        <v>0</v>
      </c>
      <c r="J58" s="60">
        <f>IF(入力!$E$16=J$2,入力!$O$34*入力!$O$28/1000,0)</f>
        <v>0</v>
      </c>
      <c r="K58" s="66">
        <f t="shared" si="2"/>
        <v>0</v>
      </c>
      <c r="L58" s="11"/>
      <c r="M58" s="15"/>
    </row>
    <row r="59" spans="1:15" x14ac:dyDescent="0.3">
      <c r="A59" s="7" t="s">
        <v>21</v>
      </c>
      <c r="B59" s="60">
        <f>IF(入力!$E$16=B$2,入力!$P$34*入力!$P$28/1000,0)</f>
        <v>0</v>
      </c>
      <c r="C59" s="60">
        <f>IF(入力!$E$16=C$2,入力!$P$34*入力!$P$28/1000,0)</f>
        <v>0</v>
      </c>
      <c r="D59" s="60">
        <f>IF(入力!$E$16=D$2,入力!$P$34*入力!$P$28/1000,0)</f>
        <v>0</v>
      </c>
      <c r="E59" s="60">
        <f>IF(入力!$E$16=E$2,入力!$P$34*入力!$P$28/1000,0)</f>
        <v>0</v>
      </c>
      <c r="F59" s="60">
        <f>IF(入力!$E$16=F$2,入力!$P$34*入力!$P$28/1000,0)</f>
        <v>0</v>
      </c>
      <c r="G59" s="60">
        <f>IF(入力!$E$16=G$2,入力!$P$34*入力!$P$28/1000,0)</f>
        <v>0</v>
      </c>
      <c r="H59" s="60">
        <f>IF(入力!$E$16=H$2,入力!$P$34*入力!$P$28/1000,0)</f>
        <v>0</v>
      </c>
      <c r="I59" s="60">
        <f>IF(入力!$E$16=I$2,入力!$P$34*入力!$P$28/1000,0)</f>
        <v>0</v>
      </c>
      <c r="J59" s="60">
        <f>IF(入力!$E$16=J$2,入力!$P$34*入力!$P$28/1000,0)</f>
        <v>0</v>
      </c>
      <c r="K59" s="66">
        <f t="shared" si="2"/>
        <v>0</v>
      </c>
      <c r="L59" s="11"/>
      <c r="M59" s="15"/>
    </row>
    <row r="61" spans="1:15" x14ac:dyDescent="0.3">
      <c r="A61" s="1" t="s">
        <v>93</v>
      </c>
    </row>
    <row r="62" spans="1:15" x14ac:dyDescent="0.3">
      <c r="A62" s="7" t="s">
        <v>10</v>
      </c>
      <c r="B62" s="59">
        <f>B34-(B48-MIN(B$48:B$59))</f>
        <v>4148.5659025801106</v>
      </c>
      <c r="C62" s="59">
        <f>C34-(C48-MIN(C$48:C$59))</f>
        <v>8820.2522813985415</v>
      </c>
      <c r="D62" s="59">
        <f>D34-(D48-MIN(D$48:D$59))</f>
        <v>37994.701057106096</v>
      </c>
      <c r="E62" s="59">
        <f t="shared" ref="E62:J62" si="3">E34-(E48-MIN(E$48:E$59))</f>
        <v>16668.34805854634</v>
      </c>
      <c r="F62" s="59">
        <f t="shared" si="3"/>
        <v>3531.3469996017384</v>
      </c>
      <c r="G62" s="59">
        <f>G34-(G48-MIN(G$48:G$59))</f>
        <v>14981.572336431602</v>
      </c>
      <c r="H62" s="59">
        <f t="shared" si="3"/>
        <v>5964.746044174859</v>
      </c>
      <c r="I62" s="59">
        <f t="shared" si="3"/>
        <v>4257.1507549337994</v>
      </c>
      <c r="J62" s="59">
        <f t="shared" si="3"/>
        <v>11266.394565226921</v>
      </c>
      <c r="K62" s="11"/>
      <c r="L62" s="11"/>
      <c r="M62" s="15"/>
      <c r="O62" s="12"/>
    </row>
    <row r="63" spans="1:15" x14ac:dyDescent="0.3">
      <c r="A63" s="7" t="s">
        <v>11</v>
      </c>
      <c r="B63" s="59">
        <f>B35-(B49-MIN(B$48:B$59))</f>
        <v>3451.6461547406452</v>
      </c>
      <c r="C63" s="59">
        <f>C35-(C49-MIN(C$48:C$59))</f>
        <v>7215.6637353714968</v>
      </c>
      <c r="D63" s="59">
        <f t="shared" ref="B63:J73" si="4">D35-(D49-MIN(D$48:D$59))</f>
        <v>34854.053115113857</v>
      </c>
      <c r="E63" s="59">
        <f t="shared" si="4"/>
        <v>15757.924231734614</v>
      </c>
      <c r="F63" s="59">
        <f t="shared" si="4"/>
        <v>2941.062961106014</v>
      </c>
      <c r="G63" s="59">
        <f>G35-(G49-MIN(G$48:G$59))</f>
        <v>14385.864182235322</v>
      </c>
      <c r="H63" s="59">
        <f t="shared" si="4"/>
        <v>5138.7966779587805</v>
      </c>
      <c r="I63" s="59">
        <f t="shared" si="4"/>
        <v>3934.9491114737443</v>
      </c>
      <c r="J63" s="59">
        <f t="shared" si="4"/>
        <v>12123.615830265539</v>
      </c>
      <c r="K63" s="11"/>
      <c r="L63" s="11"/>
      <c r="M63" s="15"/>
      <c r="O63" s="12"/>
    </row>
    <row r="64" spans="1:15" x14ac:dyDescent="0.3">
      <c r="A64" s="7" t="s">
        <v>12</v>
      </c>
      <c r="B64" s="59">
        <f>B36-(B50-MIN(B$48:B$59))</f>
        <v>3569.5551137022539</v>
      </c>
      <c r="C64" s="59">
        <f t="shared" si="4"/>
        <v>8570.5378873013706</v>
      </c>
      <c r="D64" s="59">
        <f>D36-(D50-MIN(D$48:D$59))</f>
        <v>40248.425613082574</v>
      </c>
      <c r="E64" s="59">
        <f>E36-(E50-MIN(E$48:E$59))</f>
        <v>17418.739479680422</v>
      </c>
      <c r="F64" s="59">
        <f t="shared" si="4"/>
        <v>3756.7429039114572</v>
      </c>
      <c r="G64" s="59">
        <f>G36-(G50-MIN(G$48:G$59))</f>
        <v>16714.305508970956</v>
      </c>
      <c r="H64" s="59">
        <f t="shared" si="4"/>
        <v>5965.9391896952366</v>
      </c>
      <c r="I64" s="59">
        <f t="shared" si="4"/>
        <v>4601.819884919295</v>
      </c>
      <c r="J64" s="59">
        <f t="shared" si="4"/>
        <v>12889.236418736447</v>
      </c>
      <c r="K64" s="11"/>
      <c r="L64" s="11"/>
      <c r="M64" s="15"/>
      <c r="O64" s="12"/>
    </row>
    <row r="65" spans="1:15" x14ac:dyDescent="0.3">
      <c r="A65" s="7" t="s">
        <v>13</v>
      </c>
      <c r="B65" s="59">
        <f>B37-(B51-MIN(B$48:B$59))</f>
        <v>4321.7852536838873</v>
      </c>
      <c r="C65" s="59">
        <f t="shared" si="4"/>
        <v>11210.277968604205</v>
      </c>
      <c r="D65" s="59">
        <f t="shared" si="4"/>
        <v>52066.38326960025</v>
      </c>
      <c r="E65" s="59">
        <f t="shared" si="4"/>
        <v>20953.440827547973</v>
      </c>
      <c r="F65" s="59">
        <f t="shared" si="4"/>
        <v>4802.5367737652705</v>
      </c>
      <c r="G65" s="59">
        <f>G37-(G51-MIN(G$48:G$59))</f>
        <v>22105.260106330661</v>
      </c>
      <c r="H65" s="59">
        <f t="shared" si="4"/>
        <v>7211.2587464254684</v>
      </c>
      <c r="I65" s="59">
        <f t="shared" si="4"/>
        <v>5703.2771653385353</v>
      </c>
      <c r="J65" s="59">
        <f t="shared" si="4"/>
        <v>16825.433888703777</v>
      </c>
      <c r="K65" s="11"/>
      <c r="L65" s="11"/>
      <c r="M65" s="15"/>
      <c r="O65" s="12"/>
    </row>
    <row r="66" spans="1:15" x14ac:dyDescent="0.3">
      <c r="A66" s="7" t="s">
        <v>14</v>
      </c>
      <c r="B66" s="59">
        <f t="shared" si="4"/>
        <v>4481.494733014727</v>
      </c>
      <c r="C66" s="59">
        <f>C38-(C52-MIN(C$48:C$59))</f>
        <v>11115.218401922717</v>
      </c>
      <c r="D66" s="59">
        <f>D38-(D52-MIN(D$48:D$59))</f>
        <v>51897.094586324514</v>
      </c>
      <c r="E66" s="59">
        <f t="shared" si="4"/>
        <v>20893.79133799285</v>
      </c>
      <c r="F66" s="59">
        <f t="shared" si="4"/>
        <v>4881.7795431113864</v>
      </c>
      <c r="G66" s="59">
        <f t="shared" si="4"/>
        <v>22225.075316940231</v>
      </c>
      <c r="H66" s="59">
        <f t="shared" si="4"/>
        <v>7261.077159977398</v>
      </c>
      <c r="I66" s="59">
        <f t="shared" si="4"/>
        <v>5684.8022513726792</v>
      </c>
      <c r="J66" s="59">
        <f t="shared" si="4"/>
        <v>16721.778669343483</v>
      </c>
      <c r="K66" s="11"/>
      <c r="L66" s="11"/>
      <c r="M66" s="15"/>
      <c r="O66" s="12"/>
    </row>
    <row r="67" spans="1:15" x14ac:dyDescent="0.3">
      <c r="A67" s="7" t="s">
        <v>15</v>
      </c>
      <c r="B67" s="59">
        <f t="shared" si="4"/>
        <v>4152.000447648059</v>
      </c>
      <c r="C67" s="59">
        <f t="shared" si="4"/>
        <v>10252.828608085498</v>
      </c>
      <c r="D67" s="59">
        <f t="shared" si="4"/>
        <v>44579.086789244742</v>
      </c>
      <c r="E67" s="59">
        <f t="shared" si="4"/>
        <v>19465.119935501971</v>
      </c>
      <c r="F67" s="59">
        <f t="shared" si="4"/>
        <v>4365.9444262898296</v>
      </c>
      <c r="G67" s="59">
        <f t="shared" si="4"/>
        <v>18889.383194003654</v>
      </c>
      <c r="H67" s="59">
        <f t="shared" si="4"/>
        <v>6856.0931147203401</v>
      </c>
      <c r="I67" s="59">
        <f t="shared" si="4"/>
        <v>5167.5401773979593</v>
      </c>
      <c r="J67" s="59">
        <f t="shared" si="4"/>
        <v>14739.689307107958</v>
      </c>
      <c r="K67" s="11"/>
      <c r="L67" s="11"/>
      <c r="M67" s="15"/>
      <c r="O67" s="12"/>
    </row>
    <row r="68" spans="1:15" x14ac:dyDescent="0.3">
      <c r="A68" s="7" t="s">
        <v>16</v>
      </c>
      <c r="B68" s="59">
        <f t="shared" si="4"/>
        <v>4255.6824702340982</v>
      </c>
      <c r="C68" s="59">
        <f t="shared" si="4"/>
        <v>9199.8731421324519</v>
      </c>
      <c r="D68" s="59">
        <f t="shared" si="4"/>
        <v>37710.75856490017</v>
      </c>
      <c r="E68" s="59">
        <f t="shared" si="4"/>
        <v>16832.883972650583</v>
      </c>
      <c r="F68" s="59">
        <f t="shared" si="4"/>
        <v>3634.9843321980143</v>
      </c>
      <c r="G68" s="59">
        <f t="shared" si="4"/>
        <v>15746.053173451355</v>
      </c>
      <c r="H68" s="59">
        <f t="shared" si="4"/>
        <v>5680.0721177037858</v>
      </c>
      <c r="I68" s="59">
        <f t="shared" si="4"/>
        <v>4376.5941915221219</v>
      </c>
      <c r="J68" s="59">
        <f t="shared" si="4"/>
        <v>12423.970035207418</v>
      </c>
      <c r="K68" s="11"/>
      <c r="L68" s="11"/>
      <c r="M68" s="15"/>
      <c r="O68" s="12"/>
    </row>
    <row r="69" spans="1:15" x14ac:dyDescent="0.3">
      <c r="A69" s="7" t="s">
        <v>17</v>
      </c>
      <c r="B69" s="59">
        <f t="shared" si="4"/>
        <v>4838.3421080224934</v>
      </c>
      <c r="C69" s="59">
        <f t="shared" si="4"/>
        <v>11074.563473637956</v>
      </c>
      <c r="D69" s="59">
        <f t="shared" si="4"/>
        <v>41477.300517527299</v>
      </c>
      <c r="E69" s="59">
        <f t="shared" si="4"/>
        <v>18267.622593041095</v>
      </c>
      <c r="F69" s="59">
        <f t="shared" si="4"/>
        <v>4116.2247213504279</v>
      </c>
      <c r="G69" s="59">
        <f t="shared" si="4"/>
        <v>16662.852250089967</v>
      </c>
      <c r="H69" s="59">
        <f t="shared" si="4"/>
        <v>7113.7929644914029</v>
      </c>
      <c r="I69" s="59">
        <f t="shared" si="4"/>
        <v>4701.2766372512442</v>
      </c>
      <c r="J69" s="59">
        <f t="shared" si="4"/>
        <v>13600.606734588127</v>
      </c>
      <c r="K69" s="11"/>
      <c r="L69" s="11"/>
      <c r="M69" s="15"/>
      <c r="O69" s="12"/>
    </row>
    <row r="70" spans="1:15" x14ac:dyDescent="0.3">
      <c r="A70" s="7" t="s">
        <v>18</v>
      </c>
      <c r="B70" s="59">
        <f t="shared" si="4"/>
        <v>5250.0047793691056</v>
      </c>
      <c r="C70" s="59">
        <f>C42-(C56-MIN(C$48:C$59))</f>
        <v>12052.061086848922</v>
      </c>
      <c r="D70" s="59">
        <f t="shared" si="4"/>
        <v>45859.296095889498</v>
      </c>
      <c r="E70" s="59">
        <f t="shared" si="4"/>
        <v>20596.600472295868</v>
      </c>
      <c r="F70" s="59">
        <f t="shared" si="4"/>
        <v>4892.401209409516</v>
      </c>
      <c r="G70" s="59">
        <f t="shared" si="4"/>
        <v>20403.179015550089</v>
      </c>
      <c r="H70" s="59">
        <f t="shared" si="4"/>
        <v>8360.4779170808797</v>
      </c>
      <c r="I70" s="59">
        <f t="shared" si="4"/>
        <v>6272.0259618558566</v>
      </c>
      <c r="J70" s="59">
        <f t="shared" si="4"/>
        <v>16262.773461700244</v>
      </c>
      <c r="K70" s="11"/>
      <c r="L70" s="11"/>
      <c r="M70" s="15"/>
      <c r="O70" s="12"/>
    </row>
    <row r="71" spans="1:15" x14ac:dyDescent="0.3">
      <c r="A71" s="7" t="s">
        <v>19</v>
      </c>
      <c r="B71" s="59">
        <f t="shared" si="4"/>
        <v>5547.042331426439</v>
      </c>
      <c r="C71" s="59">
        <f t="shared" si="4"/>
        <v>12607.772167435274</v>
      </c>
      <c r="D71" s="59">
        <f t="shared" si="4"/>
        <v>49761.326026930736</v>
      </c>
      <c r="E71" s="59">
        <f t="shared" si="4"/>
        <v>22612.297900469515</v>
      </c>
      <c r="F71" s="59">
        <f t="shared" si="4"/>
        <v>5478.5067834732763</v>
      </c>
      <c r="G71" s="59">
        <f t="shared" si="4"/>
        <v>22127.669918092255</v>
      </c>
      <c r="H71" s="59">
        <f t="shared" si="4"/>
        <v>8539.2521880632448</v>
      </c>
      <c r="I71" s="59">
        <f t="shared" si="4"/>
        <v>6260.6328586276768</v>
      </c>
      <c r="J71" s="59">
        <f t="shared" si="4"/>
        <v>17055.409825481573</v>
      </c>
      <c r="K71" s="11"/>
      <c r="L71" s="11"/>
      <c r="M71" s="15"/>
      <c r="O71" s="12"/>
    </row>
    <row r="72" spans="1:15" x14ac:dyDescent="0.3">
      <c r="A72" s="7" t="s">
        <v>20</v>
      </c>
      <c r="B72" s="59">
        <f t="shared" si="4"/>
        <v>5458.1157524845967</v>
      </c>
      <c r="C72" s="59">
        <f t="shared" si="4"/>
        <v>12610.56151384718</v>
      </c>
      <c r="D72" s="59">
        <f t="shared" si="4"/>
        <v>50188.516562802783</v>
      </c>
      <c r="E72" s="59">
        <f t="shared" si="4"/>
        <v>22840.300365220239</v>
      </c>
      <c r="F72" s="59">
        <f t="shared" si="4"/>
        <v>5475.8469428376829</v>
      </c>
      <c r="G72" s="59">
        <f t="shared" si="4"/>
        <v>22020.132867891043</v>
      </c>
      <c r="H72" s="59">
        <f t="shared" si="4"/>
        <v>8541.9370267231552</v>
      </c>
      <c r="I72" s="59">
        <f t="shared" si="4"/>
        <v>6258.1006989450689</v>
      </c>
      <c r="J72" s="59">
        <f t="shared" si="4"/>
        <v>17053.298269248258</v>
      </c>
      <c r="K72" s="11"/>
      <c r="L72" s="11"/>
      <c r="M72" s="15"/>
      <c r="O72" s="12"/>
    </row>
    <row r="73" spans="1:15" x14ac:dyDescent="0.3">
      <c r="A73" s="7" t="s">
        <v>21</v>
      </c>
      <c r="B73" s="59">
        <f t="shared" si="4"/>
        <v>5044.0895910081754</v>
      </c>
      <c r="C73" s="59">
        <f t="shared" si="4"/>
        <v>11441.758004713181</v>
      </c>
      <c r="D73" s="59">
        <f t="shared" si="4"/>
        <v>43753.078798402552</v>
      </c>
      <c r="E73" s="59">
        <f t="shared" si="4"/>
        <v>19589.248288289808</v>
      </c>
      <c r="F73" s="59">
        <f t="shared" si="4"/>
        <v>4420.9251417420519</v>
      </c>
      <c r="G73" s="59">
        <f t="shared" si="4"/>
        <v>18030.918157533015</v>
      </c>
      <c r="H73" s="59">
        <f t="shared" si="4"/>
        <v>7115.94963782595</v>
      </c>
      <c r="I73" s="59">
        <f t="shared" si="4"/>
        <v>5046.0511301082333</v>
      </c>
      <c r="J73" s="59">
        <f t="shared" si="4"/>
        <v>13981.207250377029</v>
      </c>
      <c r="K73" s="11"/>
      <c r="L73" s="11"/>
      <c r="M73" s="15"/>
      <c r="O73" s="12"/>
    </row>
    <row r="75" spans="1:15" x14ac:dyDescent="0.3">
      <c r="A75" s="1" t="s">
        <v>94</v>
      </c>
      <c r="B75" s="2" t="s">
        <v>36</v>
      </c>
    </row>
    <row r="76" spans="1:15" x14ac:dyDescent="0.3">
      <c r="A76" s="7" t="s">
        <v>10</v>
      </c>
      <c r="B76" s="59">
        <f>$B$17-SUM($B62:$J62)</f>
        <v>44894.013881188032</v>
      </c>
      <c r="D76" s="15"/>
    </row>
    <row r="77" spans="1:15" x14ac:dyDescent="0.3">
      <c r="A77" s="7" t="s">
        <v>11</v>
      </c>
      <c r="B77" s="59">
        <f>$B$17-SUM($B63:$J63)</f>
        <v>52723.515881188039</v>
      </c>
      <c r="D77" s="15"/>
    </row>
    <row r="78" spans="1:15" x14ac:dyDescent="0.3">
      <c r="A78" s="7" t="s">
        <v>12</v>
      </c>
      <c r="B78" s="59">
        <f>$B$17-SUM($B64:$J64)</f>
        <v>38791.78988118803</v>
      </c>
      <c r="D78" s="15"/>
    </row>
    <row r="79" spans="1:15" x14ac:dyDescent="0.3">
      <c r="A79" s="7" t="s">
        <v>13</v>
      </c>
      <c r="B79" s="59">
        <f>$B$17-SUM($B65:$J65)</f>
        <v>7327.4378811879724</v>
      </c>
      <c r="D79" s="15"/>
    </row>
    <row r="80" spans="1:15" x14ac:dyDescent="0.3">
      <c r="A80" s="7" t="s">
        <v>14</v>
      </c>
      <c r="B80" s="59">
        <f>$B$17-SUM($B66:$J66)</f>
        <v>7364.9798811880464</v>
      </c>
      <c r="D80" s="15"/>
    </row>
    <row r="81" spans="1:4" x14ac:dyDescent="0.3">
      <c r="A81" s="7" t="s">
        <v>15</v>
      </c>
      <c r="B81" s="59">
        <f t="shared" ref="B81:B87" si="5">$B$17-SUM($B67:$J67)</f>
        <v>24059.405881188039</v>
      </c>
      <c r="D81" s="15"/>
    </row>
    <row r="82" spans="1:4" x14ac:dyDescent="0.3">
      <c r="A82" s="7" t="s">
        <v>16</v>
      </c>
      <c r="B82" s="59">
        <f t="shared" si="5"/>
        <v>42666.219881188052</v>
      </c>
      <c r="D82" s="15"/>
    </row>
    <row r="83" spans="1:4" x14ac:dyDescent="0.3">
      <c r="A83" s="7" t="s">
        <v>17</v>
      </c>
      <c r="B83" s="59">
        <f t="shared" si="5"/>
        <v>30674.509881188016</v>
      </c>
      <c r="D83" s="15"/>
    </row>
    <row r="84" spans="1:4" x14ac:dyDescent="0.3">
      <c r="A84" s="7" t="s">
        <v>18</v>
      </c>
      <c r="B84" s="59">
        <f t="shared" si="5"/>
        <v>12578.271881188033</v>
      </c>
      <c r="D84" s="15"/>
    </row>
    <row r="85" spans="1:4" x14ac:dyDescent="0.3">
      <c r="A85" s="7" t="s">
        <v>19</v>
      </c>
      <c r="B85" s="59">
        <f t="shared" si="5"/>
        <v>2537.1818811880657</v>
      </c>
      <c r="D85" s="15"/>
    </row>
    <row r="86" spans="1:4" x14ac:dyDescent="0.3">
      <c r="A86" s="7" t="s">
        <v>20</v>
      </c>
      <c r="B86" s="59">
        <f t="shared" si="5"/>
        <v>2080.2818811880425</v>
      </c>
      <c r="D86" s="15"/>
    </row>
    <row r="87" spans="1:4" x14ac:dyDescent="0.3">
      <c r="A87" s="7" t="s">
        <v>21</v>
      </c>
      <c r="B87" s="59">
        <f t="shared" si="5"/>
        <v>24103.86588118806</v>
      </c>
      <c r="D87" s="15"/>
    </row>
    <row r="88" spans="1:4" x14ac:dyDescent="0.3">
      <c r="A88" s="10" t="s">
        <v>37</v>
      </c>
      <c r="B88" s="61">
        <f>SUM($B$76:$B$87)/$B$17</f>
        <v>1.8999999999999946</v>
      </c>
    </row>
    <row r="90" spans="1:4" x14ac:dyDescent="0.3">
      <c r="A90" s="1" t="s">
        <v>95</v>
      </c>
      <c r="B90" s="60">
        <f>(SUM($B$76:$B$87)-$D$91*$B$17)/12</f>
        <v>-6.7908937732378646E-11</v>
      </c>
      <c r="D90" s="1" t="s">
        <v>39</v>
      </c>
    </row>
    <row r="91" spans="1:4" x14ac:dyDescent="0.3">
      <c r="A91" s="1" t="s">
        <v>38</v>
      </c>
      <c r="D91" s="16">
        <f>'計算用(最新期待容量)'!D91</f>
        <v>1.9</v>
      </c>
    </row>
    <row r="92" spans="1:4" ht="15.6" thickBot="1" x14ac:dyDescent="0.35"/>
    <row r="93" spans="1:4" ht="15.6" thickBot="1" x14ac:dyDescent="0.35">
      <c r="A93" s="1" t="s">
        <v>96</v>
      </c>
      <c r="B93" s="62">
        <f>(MIN($K$48:$K$59)+$B$90)*1000</f>
        <v>-6.7908937732378646E-8</v>
      </c>
    </row>
    <row r="94" spans="1:4" ht="15.6" thickBot="1" x14ac:dyDescent="0.35"/>
    <row r="95" spans="1:4" ht="15.6" thickBot="1" x14ac:dyDescent="0.35">
      <c r="A95" s="1" t="s">
        <v>55</v>
      </c>
      <c r="B95" s="63" t="e">
        <f>B93/入力!$E$17</f>
        <v>#DIV/0!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zoomScale="60" zoomScaleNormal="60" workbookViewId="0"/>
  </sheetViews>
  <sheetFormatPr defaultColWidth="9" defaultRowHeight="15" x14ac:dyDescent="0.3"/>
  <cols>
    <col min="1" max="1" width="24.109375" style="1" bestFit="1" customWidth="1"/>
    <col min="2" max="2" width="11.1093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71</v>
      </c>
    </row>
    <row r="2" spans="1:13" x14ac:dyDescent="0.3">
      <c r="B2" s="8" t="s">
        <v>25</v>
      </c>
      <c r="C2" s="8" t="s">
        <v>26</v>
      </c>
      <c r="D2" s="8" t="s">
        <v>27</v>
      </c>
      <c r="E2" s="8" t="s">
        <v>28</v>
      </c>
      <c r="F2" s="8" t="s">
        <v>29</v>
      </c>
      <c r="G2" s="8" t="s">
        <v>30</v>
      </c>
      <c r="H2" s="8" t="s">
        <v>31</v>
      </c>
      <c r="I2" s="8" t="s">
        <v>32</v>
      </c>
      <c r="J2" s="8" t="s">
        <v>33</v>
      </c>
    </row>
    <row r="3" spans="1:13" x14ac:dyDescent="0.3">
      <c r="A3" s="1" t="s">
        <v>90</v>
      </c>
    </row>
    <row r="4" spans="1:13" x14ac:dyDescent="0.3">
      <c r="A4" s="7" t="s">
        <v>10</v>
      </c>
      <c r="B4" s="65">
        <f>'計算用(最新期待容量)'!B4</f>
        <v>4882.9799999999996</v>
      </c>
      <c r="C4" s="65">
        <f>'計算用(最新期待容量)'!C4</f>
        <v>12191.044</v>
      </c>
      <c r="D4" s="65">
        <f>'計算用(最新期待容量)'!D4</f>
        <v>40434.097999999998</v>
      </c>
      <c r="E4" s="65">
        <f>'計算用(最新期待容量)'!E4</f>
        <v>18452.13</v>
      </c>
      <c r="F4" s="65">
        <f>'計算用(最新期待容量)'!F4</f>
        <v>4502.1979999999994</v>
      </c>
      <c r="G4" s="65">
        <f>'計算用(最新期待容量)'!G4</f>
        <v>16728.849999999999</v>
      </c>
      <c r="H4" s="65">
        <f>'計算用(最新期待容量)'!H4</f>
        <v>6653.5279999999993</v>
      </c>
      <c r="I4" s="65">
        <f>'計算用(最新期待容量)'!I4</f>
        <v>4734.33</v>
      </c>
      <c r="J4" s="65">
        <f>'計算用(最新期待容量)'!J4</f>
        <v>12042.17</v>
      </c>
    </row>
    <row r="5" spans="1:13" x14ac:dyDescent="0.3">
      <c r="A5" s="7" t="s">
        <v>11</v>
      </c>
      <c r="B5" s="65">
        <f>'計算用(最新期待容量)'!B5</f>
        <v>4365.3500000000004</v>
      </c>
      <c r="C5" s="65">
        <f>'計算用(最新期待容量)'!C5</f>
        <v>11318.501999999999</v>
      </c>
      <c r="D5" s="65">
        <f>'計算用(最新期待容量)'!D5</f>
        <v>39135.901999999995</v>
      </c>
      <c r="E5" s="65">
        <f>'計算用(最新期待容量)'!E5</f>
        <v>18493.689999999999</v>
      </c>
      <c r="F5" s="65">
        <f>'計算用(最新期待容量)'!F5</f>
        <v>4144.4780000000001</v>
      </c>
      <c r="G5" s="65">
        <f>'計算用(最新期待容量)'!G5</f>
        <v>17299.169999999998</v>
      </c>
      <c r="H5" s="65">
        <f>'計算用(最新期待容量)'!H5</f>
        <v>6702.1839999999993</v>
      </c>
      <c r="I5" s="65">
        <f>'計算用(最新期待容量)'!I5</f>
        <v>4837.5700000000006</v>
      </c>
      <c r="J5" s="65">
        <f>'計算用(最新期待容量)'!J5</f>
        <v>13276.37</v>
      </c>
    </row>
    <row r="6" spans="1:13" x14ac:dyDescent="0.3">
      <c r="A6" s="7" t="s">
        <v>12</v>
      </c>
      <c r="B6" s="65">
        <f>'計算用(最新期待容量)'!B6</f>
        <v>4439.29</v>
      </c>
      <c r="C6" s="65">
        <f>'計算用(最新期待容量)'!C6</f>
        <v>12353.976000000001</v>
      </c>
      <c r="D6" s="65">
        <f>'計算用(最新期待容量)'!D6</f>
        <v>45490.090000000004</v>
      </c>
      <c r="E6" s="65">
        <f>'計算用(最新期待容量)'!E6</f>
        <v>20831.38</v>
      </c>
      <c r="F6" s="65">
        <f>'計算用(最新期待容量)'!F6</f>
        <v>4816.7479999999996</v>
      </c>
      <c r="G6" s="65">
        <f>'計算用(最新期待容量)'!G6</f>
        <v>20024.21</v>
      </c>
      <c r="H6" s="65">
        <f>'計算用(最新期待容量)'!H6</f>
        <v>7753.8459999999995</v>
      </c>
      <c r="I6" s="65">
        <f>'計算用(最新期待容量)'!I6</f>
        <v>5634</v>
      </c>
      <c r="J6" s="65">
        <f>'計算用(最新期待容量)'!J6</f>
        <v>14944.912</v>
      </c>
    </row>
    <row r="7" spans="1:13" x14ac:dyDescent="0.3">
      <c r="A7" s="7" t="s">
        <v>13</v>
      </c>
      <c r="B7" s="65">
        <f>'計算用(最新期待容量)'!B7</f>
        <v>5054.2900000000009</v>
      </c>
      <c r="C7" s="65">
        <f>'計算用(最新期待容量)'!C7</f>
        <v>14781.866</v>
      </c>
      <c r="D7" s="65">
        <f>'計算用(最新期待容量)'!D7</f>
        <v>58456.866000000002</v>
      </c>
      <c r="E7" s="65">
        <f>'計算用(最新期待容量)'!E7</f>
        <v>25059.99</v>
      </c>
      <c r="F7" s="65">
        <f>'計算用(最新期待容量)'!F7</f>
        <v>5859.0679999999993</v>
      </c>
      <c r="G7" s="65">
        <f>'計算用(最新期待容量)'!G7</f>
        <v>25850.940000000002</v>
      </c>
      <c r="H7" s="65">
        <f>'計算用(最新期待容量)'!H7</f>
        <v>9729.6859999999997</v>
      </c>
      <c r="I7" s="65">
        <f>'計算用(最新期待容量)'!I7</f>
        <v>7005.63</v>
      </c>
      <c r="J7" s="65">
        <f>'計算用(最新期待容量)'!J7</f>
        <v>18967.018</v>
      </c>
    </row>
    <row r="8" spans="1:13" x14ac:dyDescent="0.3">
      <c r="A8" s="7" t="s">
        <v>14</v>
      </c>
      <c r="B8" s="65">
        <f>'計算用(最新期待容量)'!B8</f>
        <v>5165.21</v>
      </c>
      <c r="C8" s="65">
        <f>'計算用(最新期待容量)'!C8</f>
        <v>15050.112000000001</v>
      </c>
      <c r="D8" s="65">
        <f>'計算用(最新期待容量)'!D8</f>
        <v>58456.437999999995</v>
      </c>
      <c r="E8" s="65">
        <f>'計算用(最新期待容量)'!E8</f>
        <v>25059.99</v>
      </c>
      <c r="F8" s="65">
        <f>'計算用(最新期待容量)'!F8</f>
        <v>5859.0679999999993</v>
      </c>
      <c r="G8" s="65">
        <f>'計算用(最新期待容量)'!G8</f>
        <v>25850.940000000002</v>
      </c>
      <c r="H8" s="65">
        <f>'計算用(最新期待容量)'!H8</f>
        <v>9729.6859999999997</v>
      </c>
      <c r="I8" s="65">
        <f>'計算用(最新期待容量)'!I8</f>
        <v>7005.63</v>
      </c>
      <c r="J8" s="65">
        <f>'計算用(最新期待容量)'!J8</f>
        <v>18967.018</v>
      </c>
    </row>
    <row r="9" spans="1:13" x14ac:dyDescent="0.3">
      <c r="A9" s="7" t="s">
        <v>15</v>
      </c>
      <c r="B9" s="65">
        <f>'計算用(最新期待容量)'!B9</f>
        <v>4795.4699999999993</v>
      </c>
      <c r="C9" s="65">
        <f>'計算用(最新期待容量)'!C9</f>
        <v>13325.706</v>
      </c>
      <c r="D9" s="65">
        <f>'計算用(最新期待容量)'!D9</f>
        <v>49386.400000000001</v>
      </c>
      <c r="E9" s="65">
        <f>'計算用(最新期待容量)'!E9</f>
        <v>22493.73</v>
      </c>
      <c r="F9" s="65">
        <f>'計算用(最新期待容量)'!F9</f>
        <v>5180.6379999999999</v>
      </c>
      <c r="G9" s="65">
        <f>'計算用(最新期待容量)'!G9</f>
        <v>21631.99</v>
      </c>
      <c r="H9" s="65">
        <f>'計算用(最新期待容量)'!H9</f>
        <v>8503.5080000000016</v>
      </c>
      <c r="I9" s="65">
        <f>'計算用(最新期待容量)'!I9</f>
        <v>6209.2</v>
      </c>
      <c r="J9" s="65">
        <f>'計算用(最新期待容量)'!J9</f>
        <v>16541.284</v>
      </c>
    </row>
    <row r="10" spans="1:13" x14ac:dyDescent="0.3">
      <c r="A10" s="7" t="s">
        <v>16</v>
      </c>
      <c r="B10" s="65">
        <f>'計算用(最新期待容量)'!B10</f>
        <v>4796.71</v>
      </c>
      <c r="C10" s="65">
        <f>'計算用(最新期待容量)'!C10</f>
        <v>11823.253999999999</v>
      </c>
      <c r="D10" s="65">
        <f>'計算用(最新期待容量)'!D10</f>
        <v>41641.480000000003</v>
      </c>
      <c r="E10" s="65">
        <f>'計算用(最新期待容量)'!E10</f>
        <v>19304.09</v>
      </c>
      <c r="F10" s="65">
        <f>'計算用(最新期待容量)'!F10</f>
        <v>4280.1680000000006</v>
      </c>
      <c r="G10" s="65">
        <f>'計算用(最新期待容量)'!G10</f>
        <v>17903.539999999997</v>
      </c>
      <c r="H10" s="65">
        <f>'計算用(最新期待容量)'!H10</f>
        <v>7087.0280000000002</v>
      </c>
      <c r="I10" s="65">
        <f>'計算用(最新期待容量)'!I10</f>
        <v>5250.54</v>
      </c>
      <c r="J10" s="65">
        <f>'計算用(最新期待容量)'!J10</f>
        <v>13855.031999999999</v>
      </c>
    </row>
    <row r="11" spans="1:13" x14ac:dyDescent="0.3">
      <c r="A11" s="7" t="s">
        <v>17</v>
      </c>
      <c r="B11" s="65">
        <f>'計算用(最新期待容量)'!B11</f>
        <v>5499.2</v>
      </c>
      <c r="C11" s="65">
        <f>'計算用(最新期待容量)'!C11</f>
        <v>13296.031999999999</v>
      </c>
      <c r="D11" s="65">
        <f>'計算用(最新期待容量)'!D11</f>
        <v>42908.483999999997</v>
      </c>
      <c r="E11" s="65">
        <f>'計算用(最新期待容量)'!E11</f>
        <v>19220.97</v>
      </c>
      <c r="F11" s="65">
        <f>'計算用(最新期待容量)'!F11</f>
        <v>4631.7179999999998</v>
      </c>
      <c r="G11" s="65">
        <f>'計算用(最新期待容量)'!G11</f>
        <v>17667.050000000003</v>
      </c>
      <c r="H11" s="65">
        <f>'計算用(最新期待容量)'!H11</f>
        <v>7441.5259999999998</v>
      </c>
      <c r="I11" s="65">
        <f>'計算用(最新期待容量)'!I11</f>
        <v>4985.0600000000004</v>
      </c>
      <c r="J11" s="65">
        <f>'計算用(最新期待容量)'!J11</f>
        <v>14262.492</v>
      </c>
    </row>
    <row r="12" spans="1:13" x14ac:dyDescent="0.3">
      <c r="A12" s="7" t="s">
        <v>18</v>
      </c>
      <c r="B12" s="65">
        <f>'計算用(最新期待容量)'!B12</f>
        <v>5941.65</v>
      </c>
      <c r="C12" s="65">
        <f>'計算用(最新期待容量)'!C12</f>
        <v>14882.905999999999</v>
      </c>
      <c r="D12" s="65">
        <f>'計算用(最新期待容量)'!D12</f>
        <v>47319.77</v>
      </c>
      <c r="E12" s="65">
        <f>'計算用(最新期待容量)'!E12</f>
        <v>22233.99</v>
      </c>
      <c r="F12" s="65">
        <f>'計算用(最新期待容量)'!F12</f>
        <v>5532.1880000000001</v>
      </c>
      <c r="G12" s="65">
        <f>'計算用(最新期待容量)'!G12</f>
        <v>21890.87</v>
      </c>
      <c r="H12" s="65">
        <f>'計算用(最新期待容量)'!H12</f>
        <v>9157.5540000000001</v>
      </c>
      <c r="I12" s="65">
        <f>'計算用(最新期待容量)'!I12</f>
        <v>6740.15</v>
      </c>
      <c r="J12" s="65">
        <f>'計算用(最新期待容量)'!J12</f>
        <v>17124.042000000001</v>
      </c>
    </row>
    <row r="13" spans="1:13" x14ac:dyDescent="0.3">
      <c r="A13" s="7" t="s">
        <v>19</v>
      </c>
      <c r="B13" s="65">
        <f>'計算用(最新期待容量)'!B13</f>
        <v>6188.14</v>
      </c>
      <c r="C13" s="65">
        <f>'計算用(最新期待容量)'!C13</f>
        <v>15447.464</v>
      </c>
      <c r="D13" s="65">
        <f>'計算用(最新期待容量)'!D13</f>
        <v>51542.244000000006</v>
      </c>
      <c r="E13" s="65">
        <f>'計算用(最新期待容量)'!E13</f>
        <v>24083.359999999997</v>
      </c>
      <c r="F13" s="65">
        <f>'計算用(最新期待容量)'!F13</f>
        <v>6007.0879999999997</v>
      </c>
      <c r="G13" s="65">
        <f>'計算用(最新期待容量)'!G13</f>
        <v>23522.980000000003</v>
      </c>
      <c r="H13" s="65">
        <f>'計算用(最新期待容量)'!H13</f>
        <v>9316.2019999999993</v>
      </c>
      <c r="I13" s="65">
        <f>'計算用(最新期待容量)'!I13</f>
        <v>6740.15</v>
      </c>
      <c r="J13" s="65">
        <f>'計算用(最新期待容量)'!J13</f>
        <v>17947.671999999999</v>
      </c>
    </row>
    <row r="14" spans="1:13" x14ac:dyDescent="0.3">
      <c r="A14" s="7" t="s">
        <v>20</v>
      </c>
      <c r="B14" s="65">
        <f>'計算用(最新期待容量)'!B14</f>
        <v>6163.4900000000007</v>
      </c>
      <c r="C14" s="65">
        <f>'計算用(最新期待容量)'!C14</f>
        <v>15378.876</v>
      </c>
      <c r="D14" s="65">
        <f>'計算用(最新期待容量)'!D14</f>
        <v>51545.24</v>
      </c>
      <c r="E14" s="65">
        <f>'計算用(最新期待容量)'!E14</f>
        <v>24083.359999999997</v>
      </c>
      <c r="F14" s="65">
        <f>'計算用(最新期待容量)'!F14</f>
        <v>6007.0879999999997</v>
      </c>
      <c r="G14" s="65">
        <f>'計算用(最新期待容量)'!G14</f>
        <v>23522.980000000003</v>
      </c>
      <c r="H14" s="65">
        <f>'計算用(最新期待容量)'!H14</f>
        <v>9316.2939999999999</v>
      </c>
      <c r="I14" s="65">
        <f>'計算用(最新期待容量)'!I14</f>
        <v>6740.15</v>
      </c>
      <c r="J14" s="65">
        <f>'計算用(最新期待容量)'!J14</f>
        <v>17947.671999999999</v>
      </c>
    </row>
    <row r="15" spans="1:13" x14ac:dyDescent="0.3">
      <c r="A15" s="7" t="s">
        <v>21</v>
      </c>
      <c r="B15" s="65">
        <f>'計算用(最新期待容量)'!B15</f>
        <v>5596.57</v>
      </c>
      <c r="C15" s="65">
        <f>'計算用(最新期待容量)'!C15</f>
        <v>14184.276</v>
      </c>
      <c r="D15" s="65">
        <f>'計算用(最新期待容量)'!D15</f>
        <v>45362.928</v>
      </c>
      <c r="E15" s="65">
        <f>'計算用(最新期待容量)'!E15</f>
        <v>20945.66</v>
      </c>
      <c r="F15" s="65">
        <f>'計算用(最新期待容量)'!F15</f>
        <v>5137.4579999999996</v>
      </c>
      <c r="G15" s="65">
        <f>'計算用(最新期待容量)'!G15</f>
        <v>19580.420000000002</v>
      </c>
      <c r="H15" s="65">
        <f>'計算用(最新期待容量)'!H15</f>
        <v>7909.8679999999995</v>
      </c>
      <c r="I15" s="65">
        <f>'計算用(最新期待容量)'!I15</f>
        <v>5560.2599999999993</v>
      </c>
      <c r="J15" s="65">
        <f>'計算用(最新期待容量)'!J15</f>
        <v>14833.806</v>
      </c>
    </row>
    <row r="16" spans="1:13" x14ac:dyDescent="0.3">
      <c r="B16" s="2"/>
      <c r="C16" s="2"/>
      <c r="D16" s="2"/>
      <c r="E16" s="2"/>
      <c r="F16" s="2"/>
      <c r="G16" s="2"/>
      <c r="H16" s="2"/>
      <c r="I16" s="2"/>
      <c r="J16" s="2"/>
      <c r="K16" s="2"/>
    </row>
    <row r="17" spans="1:12" x14ac:dyDescent="0.3">
      <c r="A17" s="1" t="s">
        <v>35</v>
      </c>
      <c r="B17" s="22">
        <f>'計算用(最新期待容量)'!B17</f>
        <v>152527.09188118804</v>
      </c>
      <c r="C17" s="2"/>
      <c r="D17" s="2"/>
      <c r="E17" s="2"/>
      <c r="F17" s="2"/>
      <c r="G17" s="2"/>
      <c r="H17" s="2"/>
      <c r="I17" s="2"/>
      <c r="J17" s="2"/>
      <c r="K17" s="2"/>
    </row>
    <row r="18" spans="1:12" x14ac:dyDescent="0.3">
      <c r="L18" s="9"/>
    </row>
    <row r="19" spans="1:12" x14ac:dyDescent="0.3">
      <c r="A19" s="1" t="s">
        <v>102</v>
      </c>
    </row>
    <row r="20" spans="1:12" x14ac:dyDescent="0.3">
      <c r="A20" s="7" t="s">
        <v>10</v>
      </c>
      <c r="B20" s="65">
        <f>'計算用(最新期待容量)'!B20</f>
        <v>734.41409741988889</v>
      </c>
      <c r="C20" s="65">
        <f>'計算用(最新期待容量)'!C20</f>
        <v>3370.7917186014579</v>
      </c>
      <c r="D20" s="65">
        <f>'計算用(最新期待容量)'!D20</f>
        <v>2439.3969428938999</v>
      </c>
      <c r="E20" s="65">
        <f>'計算用(最新期待容量)'!E20</f>
        <v>1783.7819414536616</v>
      </c>
      <c r="F20" s="65">
        <f>'計算用(最新期待容量)'!F20</f>
        <v>970.85100039826079</v>
      </c>
      <c r="G20" s="65">
        <f>'計算用(最新期待容量)'!G20</f>
        <v>1747.2776635683974</v>
      </c>
      <c r="H20" s="65">
        <f>'計算用(最新期待容量)'!H20</f>
        <v>688.78195582514036</v>
      </c>
      <c r="I20" s="65">
        <f>'計算用(最新期待容量)'!I20</f>
        <v>477.17924506620062</v>
      </c>
      <c r="J20" s="65">
        <f>'計算用(最新期待容量)'!J20</f>
        <v>775.77543477307813</v>
      </c>
    </row>
    <row r="21" spans="1:12" x14ac:dyDescent="0.3">
      <c r="A21" s="7" t="s">
        <v>11</v>
      </c>
      <c r="B21" s="65">
        <f>'計算用(最新期待容量)'!B21</f>
        <v>913.70384525935515</v>
      </c>
      <c r="C21" s="65">
        <f>'計算用(最新期待容量)'!C21</f>
        <v>4102.8382646285017</v>
      </c>
      <c r="D21" s="65">
        <f>'計算用(最新期待容量)'!D21</f>
        <v>4281.8488848861416</v>
      </c>
      <c r="E21" s="65">
        <f>'計算用(最新期待容量)'!E21</f>
        <v>2735.7657682653835</v>
      </c>
      <c r="F21" s="65">
        <f>'計算用(最新期待容量)'!F21</f>
        <v>1203.4150388939863</v>
      </c>
      <c r="G21" s="65">
        <f>'計算用(最新期待容量)'!G21</f>
        <v>2913.3058177646762</v>
      </c>
      <c r="H21" s="65">
        <f>'計算用(最新期待容量)'!H21</f>
        <v>1563.387322041219</v>
      </c>
      <c r="I21" s="65">
        <f>'計算用(最新期待容量)'!I21</f>
        <v>902.62088852625629</v>
      </c>
      <c r="J21" s="65">
        <f>'計算用(最新期待容量)'!J21</f>
        <v>1152.7541697344632</v>
      </c>
    </row>
    <row r="22" spans="1:12" x14ac:dyDescent="0.3">
      <c r="A22" s="7" t="s">
        <v>12</v>
      </c>
      <c r="B22" s="65">
        <f>'計算用(最新期待容量)'!B22</f>
        <v>869.73488629774624</v>
      </c>
      <c r="C22" s="65">
        <f>'計算用(最新期待容量)'!C22</f>
        <v>3783.43811269863</v>
      </c>
      <c r="D22" s="65">
        <f>'計算用(最新期待容量)'!D22</f>
        <v>5241.6643869174295</v>
      </c>
      <c r="E22" s="65">
        <f>'計算用(最新期待容量)'!E22</f>
        <v>3412.6405203195809</v>
      </c>
      <c r="F22" s="65">
        <f>'計算用(最新期待容量)'!F22</f>
        <v>1060.0050960885424</v>
      </c>
      <c r="G22" s="65">
        <f>'計算用(最新期待容量)'!G22</f>
        <v>3309.904491029044</v>
      </c>
      <c r="H22" s="65">
        <f>'計算用(最新期待容量)'!H22</f>
        <v>1787.9068103047625</v>
      </c>
      <c r="I22" s="65">
        <f>'計算用(最新期待容量)'!I22</f>
        <v>1032.180115080705</v>
      </c>
      <c r="J22" s="65">
        <f>'計算用(最新期待容量)'!J22</f>
        <v>2055.6755812635533</v>
      </c>
    </row>
    <row r="23" spans="1:12" x14ac:dyDescent="0.3">
      <c r="A23" s="7" t="s">
        <v>13</v>
      </c>
      <c r="B23" s="65">
        <f>'計算用(最新期待容量)'!B23</f>
        <v>732.50474631611405</v>
      </c>
      <c r="C23" s="65">
        <f>'計算用(最新期待容量)'!C23</f>
        <v>3571.5880313957941</v>
      </c>
      <c r="D23" s="65">
        <f>'計算用(最新期待容量)'!D23</f>
        <v>6390.4827303997545</v>
      </c>
      <c r="E23" s="65">
        <f>'計算用(最新期待容量)'!E23</f>
        <v>4106.5491724520298</v>
      </c>
      <c r="F23" s="65">
        <f>'計算用(最新期待容量)'!F23</f>
        <v>1056.5312262347284</v>
      </c>
      <c r="G23" s="65">
        <f>'計算用(最新期待容量)'!G23</f>
        <v>3745.6798936693422</v>
      </c>
      <c r="H23" s="65">
        <f>'計算用(最新期待容量)'!H23</f>
        <v>2518.4272535745313</v>
      </c>
      <c r="I23" s="65">
        <f>'計算用(最新期待容量)'!I23</f>
        <v>1302.3528346614644</v>
      </c>
      <c r="J23" s="65">
        <f>'計算用(最新期待容量)'!J23</f>
        <v>2141.5841112962225</v>
      </c>
    </row>
    <row r="24" spans="1:12" x14ac:dyDescent="0.3">
      <c r="A24" s="7" t="s">
        <v>14</v>
      </c>
      <c r="B24" s="65">
        <f>'計算用(最新期待容量)'!B24</f>
        <v>683.71526698527305</v>
      </c>
      <c r="C24" s="65">
        <f>'計算用(最新期待容量)'!C24</f>
        <v>3934.8935980772835</v>
      </c>
      <c r="D24" s="65">
        <f>'計算用(最新期待容量)'!D24</f>
        <v>6559.3434136754804</v>
      </c>
      <c r="E24" s="65">
        <f>'計算用(最新期待容量)'!E24</f>
        <v>4166.1986620071493</v>
      </c>
      <c r="F24" s="65">
        <f>'計算用(最新期待容量)'!F24</f>
        <v>977.2884568886127</v>
      </c>
      <c r="G24" s="65">
        <f>'計算用(最新期待容量)'!G24</f>
        <v>3625.8646830597709</v>
      </c>
      <c r="H24" s="65">
        <f>'計算用(最新期待容量)'!H24</f>
        <v>2468.6088400226022</v>
      </c>
      <c r="I24" s="65">
        <f>'計算用(最新期待容量)'!I24</f>
        <v>1320.8277486273207</v>
      </c>
      <c r="J24" s="65">
        <f>'計算用(最新期待容量)'!J24</f>
        <v>2245.2393306565186</v>
      </c>
    </row>
    <row r="25" spans="1:12" x14ac:dyDescent="0.3">
      <c r="A25" s="7" t="s">
        <v>15</v>
      </c>
      <c r="B25" s="65">
        <f>'計算用(最新期待容量)'!B25</f>
        <v>643.46955235194082</v>
      </c>
      <c r="C25" s="65">
        <f>'計算用(最新期待容量)'!C25</f>
        <v>3072.8773919145024</v>
      </c>
      <c r="D25" s="65">
        <f>'計算用(最新期待容量)'!D25</f>
        <v>4807.313210755261</v>
      </c>
      <c r="E25" s="65">
        <f>'計算用(最新期待容量)'!E25</f>
        <v>3028.6100644980279</v>
      </c>
      <c r="F25" s="65">
        <f>'計算用(最新期待容量)'!F25</f>
        <v>814.69357371017065</v>
      </c>
      <c r="G25" s="65">
        <f>'計算用(最新期待容量)'!G25</f>
        <v>2742.6068059963454</v>
      </c>
      <c r="H25" s="65">
        <f>'計算用(最新期待容量)'!H25</f>
        <v>1647.4148852796616</v>
      </c>
      <c r="I25" s="65">
        <f>'計算用(最新期待容量)'!I25</f>
        <v>1041.6598226020405</v>
      </c>
      <c r="J25" s="65">
        <f>'計算用(最新期待容量)'!J25</f>
        <v>1801.5946928920412</v>
      </c>
    </row>
    <row r="26" spans="1:12" x14ac:dyDescent="0.3">
      <c r="A26" s="7" t="s">
        <v>16</v>
      </c>
      <c r="B26" s="65">
        <f>'計算用(最新期待容量)'!B26</f>
        <v>541.02752976590216</v>
      </c>
      <c r="C26" s="65">
        <f>'計算用(最新期待容量)'!C26</f>
        <v>2623.3808578675466</v>
      </c>
      <c r="D26" s="65">
        <f>'計算用(最新期待容量)'!D26</f>
        <v>3930.7214350998356</v>
      </c>
      <c r="E26" s="65">
        <f>'計算用(最新期待容量)'!E26</f>
        <v>2471.2060273494158</v>
      </c>
      <c r="F26" s="65">
        <f>'計算用(最新期待容量)'!F26</f>
        <v>645.18366780198642</v>
      </c>
      <c r="G26" s="65">
        <f>'計算用(最新期待容量)'!G26</f>
        <v>2157.4868265486416</v>
      </c>
      <c r="H26" s="65">
        <f>'計算用(最新期待容量)'!H26</f>
        <v>1406.9558822962142</v>
      </c>
      <c r="I26" s="65">
        <f>'計算用(最新期待容量)'!I26</f>
        <v>873.94580847787813</v>
      </c>
      <c r="J26" s="65">
        <f>'計算用(最新期待容量)'!J26</f>
        <v>1431.0619647925821</v>
      </c>
    </row>
    <row r="27" spans="1:12" x14ac:dyDescent="0.3">
      <c r="A27" s="7" t="s">
        <v>17</v>
      </c>
      <c r="B27" s="65">
        <f>'計算用(最新期待容量)'!B27</f>
        <v>660.85789197750614</v>
      </c>
      <c r="C27" s="65">
        <f>'計算用(最新期待容量)'!C27</f>
        <v>2221.4685263620431</v>
      </c>
      <c r="D27" s="65">
        <f>'計算用(最新期待容量)'!D27</f>
        <v>1431.1834824726961</v>
      </c>
      <c r="E27" s="65">
        <f>'計算用(最新期待容量)'!E27</f>
        <v>953.34740695890468</v>
      </c>
      <c r="F27" s="65">
        <f>'計算用(最新期待容量)'!F27</f>
        <v>515.49327864957172</v>
      </c>
      <c r="G27" s="65">
        <f>'計算用(最新期待容量)'!G27</f>
        <v>1004.1977499100373</v>
      </c>
      <c r="H27" s="65">
        <f>'計算用(最新期待容量)'!H27</f>
        <v>327.7330355085968</v>
      </c>
      <c r="I27" s="65">
        <f>'計算用(最新期待容量)'!I27</f>
        <v>283.78336274875596</v>
      </c>
      <c r="J27" s="65">
        <f>'計算用(最新期待容量)'!J27</f>
        <v>661.88526541187184</v>
      </c>
    </row>
    <row r="28" spans="1:12" x14ac:dyDescent="0.3">
      <c r="A28" s="7" t="s">
        <v>18</v>
      </c>
      <c r="B28" s="65">
        <f>'計算用(最新期待容量)'!B28</f>
        <v>691.64522063089419</v>
      </c>
      <c r="C28" s="65">
        <f>'計算用(最新期待容量)'!C28</f>
        <v>2830.844913151077</v>
      </c>
      <c r="D28" s="65">
        <f>'計算用(最新期待容量)'!D28</f>
        <v>1460.4739041104967</v>
      </c>
      <c r="E28" s="65">
        <f>'計算用(最新期待容量)'!E28</f>
        <v>1637.3895277041333</v>
      </c>
      <c r="F28" s="65">
        <f>'計算用(最新期待容量)'!F28</f>
        <v>639.78679059048432</v>
      </c>
      <c r="G28" s="65">
        <f>'計算用(最新期待容量)'!G28</f>
        <v>1487.6909844499112</v>
      </c>
      <c r="H28" s="65">
        <f>'計算用(最新期待容量)'!H28</f>
        <v>797.07608291911981</v>
      </c>
      <c r="I28" s="65">
        <f>'計算用(最新期待容量)'!I28</f>
        <v>468.12403814414341</v>
      </c>
      <c r="J28" s="65">
        <f>'計算用(最新期待容量)'!J28</f>
        <v>861.26853829975721</v>
      </c>
    </row>
    <row r="29" spans="1:12" x14ac:dyDescent="0.3">
      <c r="A29" s="7" t="s">
        <v>19</v>
      </c>
      <c r="B29" s="65">
        <f>'計算用(最新期待容量)'!B29</f>
        <v>641.09766857356135</v>
      </c>
      <c r="C29" s="65">
        <f>'計算用(最新期待容量)'!C29</f>
        <v>2839.6918325647257</v>
      </c>
      <c r="D29" s="65">
        <f>'計算用(最新期待容量)'!D29</f>
        <v>1780.9179730692733</v>
      </c>
      <c r="E29" s="65">
        <f>'計算用(最新期待容量)'!E29</f>
        <v>1471.062099530481</v>
      </c>
      <c r="F29" s="65">
        <f>'計算用(最新期待容量)'!F29</f>
        <v>528.58121652672298</v>
      </c>
      <c r="G29" s="65">
        <f>'計算用(最新期待容量)'!G29</f>
        <v>1395.3100819077492</v>
      </c>
      <c r="H29" s="65">
        <f>'計算用(最新期待容量)'!H29</f>
        <v>776.9498119367538</v>
      </c>
      <c r="I29" s="65">
        <f>'計算用(最新期待容量)'!I29</f>
        <v>479.51714137232324</v>
      </c>
      <c r="J29" s="65">
        <f>'計算用(最新期待容量)'!J29</f>
        <v>892.26217451842444</v>
      </c>
    </row>
    <row r="30" spans="1:12" x14ac:dyDescent="0.3">
      <c r="A30" s="7" t="s">
        <v>20</v>
      </c>
      <c r="B30" s="65">
        <f>'計算用(最新期待容量)'!B30</f>
        <v>705.37424751540402</v>
      </c>
      <c r="C30" s="65">
        <f>'計算用(最新期待容量)'!C30</f>
        <v>2768.3144861528208</v>
      </c>
      <c r="D30" s="65">
        <f>'計算用(最新期待容量)'!D30</f>
        <v>1356.7234371972174</v>
      </c>
      <c r="E30" s="65">
        <f>'計算用(最新期待容量)'!E30</f>
        <v>1243.0596347797596</v>
      </c>
      <c r="F30" s="65">
        <f>'計算用(最新期待容量)'!F30</f>
        <v>531.24105716231725</v>
      </c>
      <c r="G30" s="65">
        <f>'計算用(最新期待容量)'!G30</f>
        <v>1502.8471321089601</v>
      </c>
      <c r="H30" s="65">
        <f>'計算用(最新期待容量)'!H30</f>
        <v>774.35697327684545</v>
      </c>
      <c r="I30" s="65">
        <f>'計算用(最新期待容量)'!I30</f>
        <v>482.04930105493099</v>
      </c>
      <c r="J30" s="65">
        <f>'計算用(最新期待容量)'!J30</f>
        <v>894.37373075174037</v>
      </c>
    </row>
    <row r="31" spans="1:12" x14ac:dyDescent="0.3">
      <c r="A31" s="7" t="s">
        <v>21</v>
      </c>
      <c r="B31" s="65">
        <f>'計算用(最新期待容量)'!B31</f>
        <v>552.48040899182399</v>
      </c>
      <c r="C31" s="65">
        <f>'計算用(最新期待容量)'!C31</f>
        <v>2742.5179952868193</v>
      </c>
      <c r="D31" s="65">
        <f>'計算用(最新期待容量)'!D31</f>
        <v>1609.8492015974448</v>
      </c>
      <c r="E31" s="65">
        <f>'計算用(最新期待容量)'!E31</f>
        <v>1356.4117117101935</v>
      </c>
      <c r="F31" s="65">
        <f>'計算用(最新期待容量)'!F31</f>
        <v>716.53285825794808</v>
      </c>
      <c r="G31" s="65">
        <f>'計算用(最新期待容量)'!G31</f>
        <v>1549.5018424669879</v>
      </c>
      <c r="H31" s="65">
        <f>'計算用(最新期待容量)'!H31</f>
        <v>793.91836217404921</v>
      </c>
      <c r="I31" s="65">
        <f>'計算用(最新期待容量)'!I31</f>
        <v>514.20886989176608</v>
      </c>
      <c r="J31" s="65">
        <f>'計算用(最新期待容量)'!J31</f>
        <v>852.5987496229709</v>
      </c>
    </row>
    <row r="32" spans="1:12" x14ac:dyDescent="0.3">
      <c r="B32" s="7"/>
      <c r="C32" s="7"/>
      <c r="D32" s="7"/>
      <c r="E32" s="7"/>
      <c r="F32" s="7"/>
      <c r="G32" s="7"/>
      <c r="H32" s="7"/>
      <c r="I32" s="7"/>
      <c r="J32" s="7"/>
    </row>
    <row r="33" spans="1:13" x14ac:dyDescent="0.3">
      <c r="A33" s="1" t="s">
        <v>91</v>
      </c>
    </row>
    <row r="34" spans="1:13" x14ac:dyDescent="0.3">
      <c r="A34" s="7" t="s">
        <v>10</v>
      </c>
      <c r="B34" s="59">
        <f>B4-B20</f>
        <v>4148.5659025801106</v>
      </c>
      <c r="C34" s="59">
        <f t="shared" ref="C34:J34" si="0">C4-C20</f>
        <v>8820.2522813985415</v>
      </c>
      <c r="D34" s="59">
        <f t="shared" si="0"/>
        <v>37994.701057106096</v>
      </c>
      <c r="E34" s="59">
        <f t="shared" si="0"/>
        <v>16668.34805854634</v>
      </c>
      <c r="F34" s="59">
        <f t="shared" si="0"/>
        <v>3531.3469996017384</v>
      </c>
      <c r="G34" s="59">
        <f t="shared" si="0"/>
        <v>14981.572336431602</v>
      </c>
      <c r="H34" s="59">
        <f t="shared" si="0"/>
        <v>5964.746044174859</v>
      </c>
      <c r="I34" s="59">
        <f t="shared" si="0"/>
        <v>4257.1507549337994</v>
      </c>
      <c r="J34" s="59">
        <f t="shared" si="0"/>
        <v>11266.394565226921</v>
      </c>
      <c r="L34" s="11"/>
    </row>
    <row r="35" spans="1:13" x14ac:dyDescent="0.3">
      <c r="A35" s="7" t="s">
        <v>11</v>
      </c>
      <c r="B35" s="59">
        <f t="shared" ref="B35:J35" si="1">B5-B21</f>
        <v>3451.6461547406452</v>
      </c>
      <c r="C35" s="59">
        <f t="shared" si="1"/>
        <v>7215.6637353714968</v>
      </c>
      <c r="D35" s="59">
        <f t="shared" si="1"/>
        <v>34854.053115113857</v>
      </c>
      <c r="E35" s="59">
        <f t="shared" si="1"/>
        <v>15757.924231734614</v>
      </c>
      <c r="F35" s="59">
        <f t="shared" si="1"/>
        <v>2941.062961106014</v>
      </c>
      <c r="G35" s="59">
        <f t="shared" si="1"/>
        <v>14385.864182235322</v>
      </c>
      <c r="H35" s="59">
        <f t="shared" si="1"/>
        <v>5138.7966779587805</v>
      </c>
      <c r="I35" s="59">
        <f t="shared" si="1"/>
        <v>3934.9491114737443</v>
      </c>
      <c r="J35" s="59">
        <f t="shared" si="1"/>
        <v>12123.615830265539</v>
      </c>
      <c r="L35" s="11"/>
    </row>
    <row r="36" spans="1:13" x14ac:dyDescent="0.3">
      <c r="A36" s="7" t="s">
        <v>12</v>
      </c>
      <c r="B36" s="59">
        <f t="shared" ref="B36:J36" si="2">B6-B22</f>
        <v>3569.5551137022539</v>
      </c>
      <c r="C36" s="59">
        <f t="shared" si="2"/>
        <v>8570.5378873013706</v>
      </c>
      <c r="D36" s="59">
        <f t="shared" si="2"/>
        <v>40248.425613082574</v>
      </c>
      <c r="E36" s="59">
        <f t="shared" si="2"/>
        <v>17418.739479680422</v>
      </c>
      <c r="F36" s="59">
        <f t="shared" si="2"/>
        <v>3756.7429039114572</v>
      </c>
      <c r="G36" s="59">
        <f t="shared" si="2"/>
        <v>16714.305508970956</v>
      </c>
      <c r="H36" s="59">
        <f t="shared" si="2"/>
        <v>5965.9391896952366</v>
      </c>
      <c r="I36" s="59">
        <f t="shared" si="2"/>
        <v>4601.819884919295</v>
      </c>
      <c r="J36" s="59">
        <f t="shared" si="2"/>
        <v>12889.236418736447</v>
      </c>
      <c r="L36" s="11"/>
    </row>
    <row r="37" spans="1:13" x14ac:dyDescent="0.3">
      <c r="A37" s="7" t="s">
        <v>13</v>
      </c>
      <c r="B37" s="59">
        <f t="shared" ref="B37:J37" si="3">B7-B23</f>
        <v>4321.7852536838873</v>
      </c>
      <c r="C37" s="59">
        <f t="shared" si="3"/>
        <v>11210.277968604205</v>
      </c>
      <c r="D37" s="59">
        <f t="shared" si="3"/>
        <v>52066.38326960025</v>
      </c>
      <c r="E37" s="59">
        <f t="shared" si="3"/>
        <v>20953.440827547973</v>
      </c>
      <c r="F37" s="59">
        <f t="shared" si="3"/>
        <v>4802.5367737652705</v>
      </c>
      <c r="G37" s="59">
        <f t="shared" si="3"/>
        <v>22105.260106330661</v>
      </c>
      <c r="H37" s="59">
        <f t="shared" si="3"/>
        <v>7211.2587464254684</v>
      </c>
      <c r="I37" s="59">
        <f t="shared" si="3"/>
        <v>5703.2771653385353</v>
      </c>
      <c r="J37" s="59">
        <f t="shared" si="3"/>
        <v>16825.433888703777</v>
      </c>
      <c r="L37" s="11"/>
    </row>
    <row r="38" spans="1:13" x14ac:dyDescent="0.3">
      <c r="A38" s="7" t="s">
        <v>14</v>
      </c>
      <c r="B38" s="59">
        <f t="shared" ref="B38:J38" si="4">B8-B24</f>
        <v>4481.494733014727</v>
      </c>
      <c r="C38" s="59">
        <f t="shared" si="4"/>
        <v>11115.218401922717</v>
      </c>
      <c r="D38" s="59">
        <f t="shared" si="4"/>
        <v>51897.094586324514</v>
      </c>
      <c r="E38" s="59">
        <f t="shared" si="4"/>
        <v>20893.79133799285</v>
      </c>
      <c r="F38" s="59">
        <f t="shared" si="4"/>
        <v>4881.7795431113864</v>
      </c>
      <c r="G38" s="59">
        <f t="shared" si="4"/>
        <v>22225.075316940231</v>
      </c>
      <c r="H38" s="59">
        <f t="shared" si="4"/>
        <v>7261.077159977398</v>
      </c>
      <c r="I38" s="59">
        <f t="shared" si="4"/>
        <v>5684.8022513726792</v>
      </c>
      <c r="J38" s="59">
        <f t="shared" si="4"/>
        <v>16721.778669343483</v>
      </c>
      <c r="L38" s="11"/>
    </row>
    <row r="39" spans="1:13" x14ac:dyDescent="0.3">
      <c r="A39" s="7" t="s">
        <v>15</v>
      </c>
      <c r="B39" s="59">
        <f t="shared" ref="B39:J39" si="5">B9-B25</f>
        <v>4152.000447648059</v>
      </c>
      <c r="C39" s="59">
        <f t="shared" si="5"/>
        <v>10252.828608085498</v>
      </c>
      <c r="D39" s="59">
        <f t="shared" si="5"/>
        <v>44579.086789244742</v>
      </c>
      <c r="E39" s="59">
        <f t="shared" si="5"/>
        <v>19465.119935501971</v>
      </c>
      <c r="F39" s="59">
        <f t="shared" si="5"/>
        <v>4365.9444262898296</v>
      </c>
      <c r="G39" s="59">
        <f t="shared" si="5"/>
        <v>18889.383194003654</v>
      </c>
      <c r="H39" s="59">
        <f t="shared" si="5"/>
        <v>6856.0931147203401</v>
      </c>
      <c r="I39" s="59">
        <f t="shared" si="5"/>
        <v>5167.5401773979593</v>
      </c>
      <c r="J39" s="59">
        <f t="shared" si="5"/>
        <v>14739.689307107958</v>
      </c>
      <c r="L39" s="11"/>
    </row>
    <row r="40" spans="1:13" x14ac:dyDescent="0.3">
      <c r="A40" s="7" t="s">
        <v>16</v>
      </c>
      <c r="B40" s="59">
        <f t="shared" ref="B40:J40" si="6">B10-B26</f>
        <v>4255.6824702340982</v>
      </c>
      <c r="C40" s="59">
        <f t="shared" si="6"/>
        <v>9199.8731421324519</v>
      </c>
      <c r="D40" s="59">
        <f t="shared" si="6"/>
        <v>37710.75856490017</v>
      </c>
      <c r="E40" s="59">
        <f t="shared" si="6"/>
        <v>16832.883972650583</v>
      </c>
      <c r="F40" s="59">
        <f t="shared" si="6"/>
        <v>3634.9843321980143</v>
      </c>
      <c r="G40" s="59">
        <f t="shared" si="6"/>
        <v>15746.053173451355</v>
      </c>
      <c r="H40" s="59">
        <f t="shared" si="6"/>
        <v>5680.0721177037858</v>
      </c>
      <c r="I40" s="59">
        <f t="shared" si="6"/>
        <v>4376.5941915221219</v>
      </c>
      <c r="J40" s="59">
        <f t="shared" si="6"/>
        <v>12423.970035207418</v>
      </c>
      <c r="L40" s="11"/>
    </row>
    <row r="41" spans="1:13" x14ac:dyDescent="0.3">
      <c r="A41" s="7" t="s">
        <v>17</v>
      </c>
      <c r="B41" s="59">
        <f t="shared" ref="B41:J41" si="7">B11-B27</f>
        <v>4838.3421080224934</v>
      </c>
      <c r="C41" s="59">
        <f t="shared" si="7"/>
        <v>11074.563473637956</v>
      </c>
      <c r="D41" s="59">
        <f t="shared" si="7"/>
        <v>41477.300517527299</v>
      </c>
      <c r="E41" s="59">
        <f t="shared" si="7"/>
        <v>18267.622593041095</v>
      </c>
      <c r="F41" s="59">
        <f t="shared" si="7"/>
        <v>4116.2247213504279</v>
      </c>
      <c r="G41" s="59">
        <f t="shared" si="7"/>
        <v>16662.852250089967</v>
      </c>
      <c r="H41" s="59">
        <f t="shared" si="7"/>
        <v>7113.7929644914029</v>
      </c>
      <c r="I41" s="59">
        <f t="shared" si="7"/>
        <v>4701.2766372512442</v>
      </c>
      <c r="J41" s="59">
        <f t="shared" si="7"/>
        <v>13600.606734588127</v>
      </c>
      <c r="L41" s="11"/>
    </row>
    <row r="42" spans="1:13" x14ac:dyDescent="0.3">
      <c r="A42" s="7" t="s">
        <v>18</v>
      </c>
      <c r="B42" s="59">
        <f t="shared" ref="B42:J42" si="8">B12-B28</f>
        <v>5250.0047793691056</v>
      </c>
      <c r="C42" s="59">
        <f t="shared" si="8"/>
        <v>12052.061086848922</v>
      </c>
      <c r="D42" s="59">
        <f t="shared" si="8"/>
        <v>45859.296095889498</v>
      </c>
      <c r="E42" s="59">
        <f t="shared" si="8"/>
        <v>20596.600472295868</v>
      </c>
      <c r="F42" s="59">
        <f t="shared" si="8"/>
        <v>4892.401209409516</v>
      </c>
      <c r="G42" s="59">
        <f t="shared" si="8"/>
        <v>20403.179015550089</v>
      </c>
      <c r="H42" s="59">
        <f t="shared" si="8"/>
        <v>8360.4779170808797</v>
      </c>
      <c r="I42" s="59">
        <f t="shared" si="8"/>
        <v>6272.0259618558566</v>
      </c>
      <c r="J42" s="59">
        <f t="shared" si="8"/>
        <v>16262.773461700244</v>
      </c>
      <c r="L42" s="11"/>
    </row>
    <row r="43" spans="1:13" x14ac:dyDescent="0.3">
      <c r="A43" s="7" t="s">
        <v>19</v>
      </c>
      <c r="B43" s="59">
        <f t="shared" ref="B43:J43" si="9">B13-B29</f>
        <v>5547.042331426439</v>
      </c>
      <c r="C43" s="59">
        <f t="shared" si="9"/>
        <v>12607.772167435274</v>
      </c>
      <c r="D43" s="59">
        <f t="shared" si="9"/>
        <v>49761.326026930736</v>
      </c>
      <c r="E43" s="59">
        <f t="shared" si="9"/>
        <v>22612.297900469515</v>
      </c>
      <c r="F43" s="59">
        <f t="shared" si="9"/>
        <v>5478.5067834732763</v>
      </c>
      <c r="G43" s="59">
        <f t="shared" si="9"/>
        <v>22127.669918092255</v>
      </c>
      <c r="H43" s="59">
        <f t="shared" si="9"/>
        <v>8539.2521880632448</v>
      </c>
      <c r="I43" s="59">
        <f t="shared" si="9"/>
        <v>6260.6328586276768</v>
      </c>
      <c r="J43" s="59">
        <f t="shared" si="9"/>
        <v>17055.409825481573</v>
      </c>
      <c r="L43" s="11"/>
    </row>
    <row r="44" spans="1:13" x14ac:dyDescent="0.3">
      <c r="A44" s="7" t="s">
        <v>20</v>
      </c>
      <c r="B44" s="59">
        <f t="shared" ref="B44:J44" si="10">B14-B30</f>
        <v>5458.1157524845967</v>
      </c>
      <c r="C44" s="59">
        <f t="shared" si="10"/>
        <v>12610.56151384718</v>
      </c>
      <c r="D44" s="59">
        <f t="shared" si="10"/>
        <v>50188.516562802783</v>
      </c>
      <c r="E44" s="59">
        <f t="shared" si="10"/>
        <v>22840.300365220239</v>
      </c>
      <c r="F44" s="59">
        <f t="shared" si="10"/>
        <v>5475.8469428376829</v>
      </c>
      <c r="G44" s="59">
        <f t="shared" si="10"/>
        <v>22020.132867891043</v>
      </c>
      <c r="H44" s="59">
        <f t="shared" si="10"/>
        <v>8541.9370267231552</v>
      </c>
      <c r="I44" s="59">
        <f t="shared" si="10"/>
        <v>6258.1006989450689</v>
      </c>
      <c r="J44" s="59">
        <f t="shared" si="10"/>
        <v>17053.298269248258</v>
      </c>
      <c r="L44" s="11"/>
    </row>
    <row r="45" spans="1:13" x14ac:dyDescent="0.3">
      <c r="A45" s="7" t="s">
        <v>21</v>
      </c>
      <c r="B45" s="59">
        <f t="shared" ref="B45:J45" si="11">B15-B31</f>
        <v>5044.0895910081754</v>
      </c>
      <c r="C45" s="59">
        <f t="shared" si="11"/>
        <v>11441.758004713181</v>
      </c>
      <c r="D45" s="59">
        <f t="shared" si="11"/>
        <v>43753.078798402552</v>
      </c>
      <c r="E45" s="59">
        <f t="shared" si="11"/>
        <v>19589.248288289808</v>
      </c>
      <c r="F45" s="59">
        <f t="shared" si="11"/>
        <v>4420.9251417420519</v>
      </c>
      <c r="G45" s="59">
        <f t="shared" si="11"/>
        <v>18030.918157533015</v>
      </c>
      <c r="H45" s="59">
        <f t="shared" si="11"/>
        <v>7115.94963782595</v>
      </c>
      <c r="I45" s="59">
        <f t="shared" si="11"/>
        <v>5046.0511301082333</v>
      </c>
      <c r="J45" s="59">
        <f t="shared" si="11"/>
        <v>13981.207250377029</v>
      </c>
      <c r="L45" s="11"/>
    </row>
    <row r="46" spans="1:13" x14ac:dyDescent="0.3">
      <c r="L46" s="11"/>
    </row>
    <row r="47" spans="1:13" x14ac:dyDescent="0.3">
      <c r="A47" s="1" t="s">
        <v>92</v>
      </c>
      <c r="K47" s="2" t="s">
        <v>40</v>
      </c>
    </row>
    <row r="48" spans="1:13" x14ac:dyDescent="0.3">
      <c r="A48" s="7" t="s">
        <v>10</v>
      </c>
      <c r="B48" s="60">
        <f>IF(入力!$E$16=B$2,入力!$E$43*入力!$E$37/1000,0)</f>
        <v>0</v>
      </c>
      <c r="C48" s="60">
        <f>IF(入力!$E$16=C$2,入力!$E$43*入力!$E$37/1000,0)</f>
        <v>0</v>
      </c>
      <c r="D48" s="60">
        <f>IF(入力!$E$16=D$2,入力!$E$43*入力!$E$37/1000,0)</f>
        <v>0</v>
      </c>
      <c r="E48" s="60">
        <f>IF(入力!$E$16=E$2,入力!$E$43*入力!$E$37/1000,0)</f>
        <v>0</v>
      </c>
      <c r="F48" s="60">
        <f>IF(入力!$E$16=F$2,入力!$E$43*入力!$E$37/1000,0)</f>
        <v>0</v>
      </c>
      <c r="G48" s="60">
        <f>IF(入力!$E$16=G$2,入力!$E$43*入力!$E$37/1000,0)</f>
        <v>0</v>
      </c>
      <c r="H48" s="60">
        <f>IF(入力!$E$16=H$2,入力!$E$43*入力!$E$37/1000,0)</f>
        <v>0</v>
      </c>
      <c r="I48" s="60">
        <f>IF(入力!$E$16=I$2,入力!$E$43*入力!$E$37/1000,0)</f>
        <v>0</v>
      </c>
      <c r="J48" s="60">
        <f>IF(入力!$E$16=J$2,入力!$E$43*入力!$E$37/1000,0)</f>
        <v>0</v>
      </c>
      <c r="K48" s="66">
        <f>SUM(B48:J48)</f>
        <v>0</v>
      </c>
      <c r="L48" s="11"/>
      <c r="M48" s="15"/>
    </row>
    <row r="49" spans="1:15" x14ac:dyDescent="0.3">
      <c r="A49" s="7" t="s">
        <v>11</v>
      </c>
      <c r="B49" s="60">
        <f>IF(入力!$E$16=B$2,入力!$F$43*入力!$F$37/1000,0)</f>
        <v>0</v>
      </c>
      <c r="C49" s="60">
        <f>IF(入力!$E$16=C$2,入力!$F$43*入力!$F$37/1000,0)</f>
        <v>0</v>
      </c>
      <c r="D49" s="60">
        <f>IF(入力!$E$16=D$2,入力!$F$43*入力!$F$37/1000,0)</f>
        <v>0</v>
      </c>
      <c r="E49" s="60">
        <f>IF(入力!$E$16=E$2,入力!$F$43*入力!$F$37/1000,0)</f>
        <v>0</v>
      </c>
      <c r="F49" s="60">
        <f>IF(入力!$E$16=F$2,入力!$F$43*入力!$F$37/1000,0)</f>
        <v>0</v>
      </c>
      <c r="G49" s="60">
        <f>IF(入力!$E$16=G$2,入力!$F$43*入力!$F$37/1000,0)</f>
        <v>0</v>
      </c>
      <c r="H49" s="60">
        <f>IF(入力!$E$16=H$2,入力!$F$43*入力!$F$37/1000,0)</f>
        <v>0</v>
      </c>
      <c r="I49" s="60">
        <f>IF(入力!$E$16=I$2,入力!$F$43*入力!$F$37/1000,0)</f>
        <v>0</v>
      </c>
      <c r="J49" s="60">
        <f>IF(入力!$E$16=J$2,入力!$F$43*入力!$F$37/1000,0)</f>
        <v>0</v>
      </c>
      <c r="K49" s="66">
        <f t="shared" ref="K49:K59" si="12">SUM(B49:J49)</f>
        <v>0</v>
      </c>
      <c r="L49" s="11"/>
      <c r="M49" s="15"/>
    </row>
    <row r="50" spans="1:15" x14ac:dyDescent="0.3">
      <c r="A50" s="7" t="s">
        <v>12</v>
      </c>
      <c r="B50" s="60">
        <f>IF(入力!$E$16=B$2,入力!$G$43*入力!$G$37/1000,0)</f>
        <v>0</v>
      </c>
      <c r="C50" s="60">
        <f>IF(入力!$E$16=C$2,入力!$G$43*入力!$G$37/1000,0)</f>
        <v>0</v>
      </c>
      <c r="D50" s="60">
        <f>IF(入力!$E$16=D$2,入力!$G$43*入力!$G$37/1000,0)</f>
        <v>0</v>
      </c>
      <c r="E50" s="60">
        <f>IF(入力!$E$16=E$2,入力!$G$43*入力!$G$37/1000,0)</f>
        <v>0</v>
      </c>
      <c r="F50" s="60">
        <f>IF(入力!$E$16=F$2,入力!$G$43*入力!$G$37/1000,0)</f>
        <v>0</v>
      </c>
      <c r="G50" s="60">
        <f>IF(入力!$E$16=G$2,入力!$G$43*入力!$G$37/1000,0)</f>
        <v>0</v>
      </c>
      <c r="H50" s="60">
        <f>IF(入力!$E$16=H$2,入力!$G$43*入力!$G$37/1000,0)</f>
        <v>0</v>
      </c>
      <c r="I50" s="60">
        <f>IF(入力!$E$16=I$2,入力!$G$43*入力!$G$37/1000,0)</f>
        <v>0</v>
      </c>
      <c r="J50" s="60">
        <f>IF(入力!$E$16=J$2,入力!$G$43*入力!$G$37/1000,0)</f>
        <v>0</v>
      </c>
      <c r="K50" s="66">
        <f t="shared" si="12"/>
        <v>0</v>
      </c>
      <c r="L50" s="11"/>
      <c r="M50" s="15"/>
    </row>
    <row r="51" spans="1:15" x14ac:dyDescent="0.3">
      <c r="A51" s="7" t="s">
        <v>13</v>
      </c>
      <c r="B51" s="60">
        <f>IF(入力!$E$16=B$2,入力!$H$43*入力!$H$37/1000,0)</f>
        <v>0</v>
      </c>
      <c r="C51" s="60">
        <f>IF(入力!$E$16=C$2,入力!$H$43*入力!$H$37/1000,0)</f>
        <v>0</v>
      </c>
      <c r="D51" s="60">
        <f>IF(入力!$E$16=D$2,入力!$H$43*入力!$H$37/1000,0)</f>
        <v>0</v>
      </c>
      <c r="E51" s="60">
        <f>IF(入力!$E$16=E$2,入力!$H$43*入力!$H$37/1000,0)</f>
        <v>0</v>
      </c>
      <c r="F51" s="60">
        <f>IF(入力!$E$16=F$2,入力!$H$43*入力!$H$37/1000,0)</f>
        <v>0</v>
      </c>
      <c r="G51" s="60">
        <f>IF(入力!$E$16=G$2,入力!$H$43*入力!$H$37/1000,0)</f>
        <v>0</v>
      </c>
      <c r="H51" s="60">
        <f>IF(入力!$E$16=H$2,入力!$H$43*入力!$H$37/1000,0)</f>
        <v>0</v>
      </c>
      <c r="I51" s="60">
        <f>IF(入力!$E$16=I$2,入力!$H$43*入力!$H$37/1000,0)</f>
        <v>0</v>
      </c>
      <c r="J51" s="60">
        <f>IF(入力!$E$16=J$2,入力!$H$43*入力!$H$37/1000,0)</f>
        <v>0</v>
      </c>
      <c r="K51" s="66">
        <f t="shared" si="12"/>
        <v>0</v>
      </c>
      <c r="L51" s="11"/>
      <c r="M51" s="15"/>
    </row>
    <row r="52" spans="1:15" x14ac:dyDescent="0.3">
      <c r="A52" s="7" t="s">
        <v>14</v>
      </c>
      <c r="B52" s="60">
        <f>IF(入力!$E$16=B$2,入力!$I$43*入力!$I$37/1000,0)</f>
        <v>0</v>
      </c>
      <c r="C52" s="60">
        <f>IF(入力!$E$16=C$2,入力!$I$43*入力!$I$37/1000,0)</f>
        <v>0</v>
      </c>
      <c r="D52" s="60">
        <f>IF(入力!$E$16=D$2,入力!$I$43*入力!$I$37/1000,0)</f>
        <v>0</v>
      </c>
      <c r="E52" s="60">
        <f>IF(入力!$E$16=E$2,入力!$I$43*入力!$I$37/1000,0)</f>
        <v>0</v>
      </c>
      <c r="F52" s="60">
        <f>IF(入力!$E$16=F$2,入力!$I$43*入力!$I$37/1000,0)</f>
        <v>0</v>
      </c>
      <c r="G52" s="60">
        <f>IF(入力!$E$16=G$2,入力!$I$43*入力!$I$37/1000,0)</f>
        <v>0</v>
      </c>
      <c r="H52" s="60">
        <f>IF(入力!$E$16=H$2,入力!$I$43*入力!$I$37/1000,0)</f>
        <v>0</v>
      </c>
      <c r="I52" s="60">
        <f>IF(入力!$E$16=I$2,入力!$I$43*入力!$I$37/1000,0)</f>
        <v>0</v>
      </c>
      <c r="J52" s="60">
        <f>IF(入力!$E$16=J$2,入力!$I$43*入力!$I$37/1000,0)</f>
        <v>0</v>
      </c>
      <c r="K52" s="66">
        <f t="shared" si="12"/>
        <v>0</v>
      </c>
      <c r="L52" s="11"/>
      <c r="M52" s="15"/>
    </row>
    <row r="53" spans="1:15" x14ac:dyDescent="0.3">
      <c r="A53" s="7" t="s">
        <v>15</v>
      </c>
      <c r="B53" s="60">
        <f>IF(入力!$E$16=B$2,入力!$J$43*入力!$J$37/1000,0)</f>
        <v>0</v>
      </c>
      <c r="C53" s="60">
        <f>IF(入力!$E$16=C$2,入力!$J$43*入力!$J$37/1000,0)</f>
        <v>0</v>
      </c>
      <c r="D53" s="60">
        <f>IF(入力!$E$16=D$2,入力!$J$43*入力!$J$37/1000,0)</f>
        <v>0</v>
      </c>
      <c r="E53" s="60">
        <f>IF(入力!$E$16=E$2,入力!$J$43*入力!$J$37/1000,0)</f>
        <v>0</v>
      </c>
      <c r="F53" s="60">
        <f>IF(入力!$E$16=F$2,入力!$J$43*入力!$J$37/1000,0)</f>
        <v>0</v>
      </c>
      <c r="G53" s="60">
        <f>IF(入力!$E$16=G$2,入力!$J$43*入力!$J$37/1000,0)</f>
        <v>0</v>
      </c>
      <c r="H53" s="60">
        <f>IF(入力!$E$16=H$2,入力!$J$43*入力!$J$37/1000,0)</f>
        <v>0</v>
      </c>
      <c r="I53" s="60">
        <f>IF(入力!$E$16=I$2,入力!$J$43*入力!$J$37/1000,0)</f>
        <v>0</v>
      </c>
      <c r="J53" s="60">
        <f>IF(入力!$E$16=J$2,入力!$J$43*入力!$J$37/1000,0)</f>
        <v>0</v>
      </c>
      <c r="K53" s="66">
        <f t="shared" si="12"/>
        <v>0</v>
      </c>
      <c r="L53" s="11"/>
      <c r="M53" s="15"/>
    </row>
    <row r="54" spans="1:15" x14ac:dyDescent="0.3">
      <c r="A54" s="7" t="s">
        <v>16</v>
      </c>
      <c r="B54" s="60">
        <f>IF(入力!$E$16=B$2,入力!$K$43*入力!$K$37/1000,0)</f>
        <v>0</v>
      </c>
      <c r="C54" s="60">
        <f>IF(入力!$E$16=C$2,入力!$K$43*入力!$K$37/1000,0)</f>
        <v>0</v>
      </c>
      <c r="D54" s="60">
        <f>IF(入力!$E$16=D$2,入力!$K$43*入力!$K$37/1000,0)</f>
        <v>0</v>
      </c>
      <c r="E54" s="60">
        <f>IF(入力!$E$16=E$2,入力!$K$43*入力!$K$37/1000,0)</f>
        <v>0</v>
      </c>
      <c r="F54" s="60">
        <f>IF(入力!$E$16=F$2,入力!$K$43*入力!$K$37/1000,0)</f>
        <v>0</v>
      </c>
      <c r="G54" s="60">
        <f>IF(入力!$E$16=G$2,入力!$K$43*入力!$K$37/1000,0)</f>
        <v>0</v>
      </c>
      <c r="H54" s="60">
        <f>IF(入力!$E$16=H$2,入力!$K$43*入力!$K$37/1000,0)</f>
        <v>0</v>
      </c>
      <c r="I54" s="60">
        <f>IF(入力!$E$16=I$2,入力!$K$43*入力!$K$37/1000,0)</f>
        <v>0</v>
      </c>
      <c r="J54" s="60">
        <f>IF(入力!$E$16=J$2,入力!$K$43*入力!$K$37/1000,0)</f>
        <v>0</v>
      </c>
      <c r="K54" s="66">
        <f t="shared" si="12"/>
        <v>0</v>
      </c>
      <c r="L54" s="11"/>
      <c r="M54" s="15"/>
    </row>
    <row r="55" spans="1:15" x14ac:dyDescent="0.3">
      <c r="A55" s="7" t="s">
        <v>17</v>
      </c>
      <c r="B55" s="60">
        <f>IF(入力!$E$16=B$2,入力!$L$43*入力!$L$37/1000,0)</f>
        <v>0</v>
      </c>
      <c r="C55" s="60">
        <f>IF(入力!$E$16=C$2,入力!$L$43*入力!$L$37/1000,0)</f>
        <v>0</v>
      </c>
      <c r="D55" s="60">
        <f>IF(入力!$E$16=D$2,入力!$L$43*入力!$L$37/1000,0)</f>
        <v>0</v>
      </c>
      <c r="E55" s="60">
        <f>IF(入力!$E$16=E$2,入力!$L$43*入力!$L$37/1000,0)</f>
        <v>0</v>
      </c>
      <c r="F55" s="60">
        <f>IF(入力!$E$16=F$2,入力!$L$43*入力!$L$37/1000,0)</f>
        <v>0</v>
      </c>
      <c r="G55" s="60">
        <f>IF(入力!$E$16=G$2,入力!$L$43*入力!$L$37/1000,0)</f>
        <v>0</v>
      </c>
      <c r="H55" s="60">
        <f>IF(入力!$E$16=H$2,入力!$L$43*入力!$L$37/1000,0)</f>
        <v>0</v>
      </c>
      <c r="I55" s="60">
        <f>IF(入力!$E$16=I$2,入力!$L$43*入力!$L$37/1000,0)</f>
        <v>0</v>
      </c>
      <c r="J55" s="60">
        <f>IF(入力!$E$16=J$2,入力!$L$43*入力!$L$37/1000,0)</f>
        <v>0</v>
      </c>
      <c r="K55" s="66">
        <f t="shared" si="12"/>
        <v>0</v>
      </c>
      <c r="L55" s="11"/>
      <c r="M55" s="15"/>
    </row>
    <row r="56" spans="1:15" x14ac:dyDescent="0.3">
      <c r="A56" s="7" t="s">
        <v>18</v>
      </c>
      <c r="B56" s="60">
        <f>IF(入力!$E$16=B$2,入力!$M$43*入力!$M$37/1000,0)</f>
        <v>0</v>
      </c>
      <c r="C56" s="60">
        <f>IF(入力!$E$16=C$2,入力!$M$43*入力!$M$37/1000,0)</f>
        <v>0</v>
      </c>
      <c r="D56" s="60">
        <f>IF(入力!$E$16=D$2,入力!$M$43*入力!$M$37/1000,0)</f>
        <v>0</v>
      </c>
      <c r="E56" s="60">
        <f>IF(入力!$E$16=E$2,入力!$M$43*入力!$M$37/1000,0)</f>
        <v>0</v>
      </c>
      <c r="F56" s="60">
        <f>IF(入力!$E$16=F$2,入力!$M$43*入力!$M$37/1000,0)</f>
        <v>0</v>
      </c>
      <c r="G56" s="60">
        <f>IF(入力!$E$16=G$2,入力!$M$43*入力!$M$37/1000,0)</f>
        <v>0</v>
      </c>
      <c r="H56" s="60">
        <f>IF(入力!$E$16=H$2,入力!$M$43*入力!$M$37/1000,0)</f>
        <v>0</v>
      </c>
      <c r="I56" s="60">
        <f>IF(入力!$E$16=I$2,入力!$M$43*入力!$M$37/1000,0)</f>
        <v>0</v>
      </c>
      <c r="J56" s="60">
        <f>IF(入力!$E$16=J$2,入力!$M$43*入力!$M$37/1000,0)</f>
        <v>0</v>
      </c>
      <c r="K56" s="66">
        <f t="shared" si="12"/>
        <v>0</v>
      </c>
      <c r="L56" s="11"/>
      <c r="M56" s="15"/>
    </row>
    <row r="57" spans="1:15" x14ac:dyDescent="0.3">
      <c r="A57" s="7" t="s">
        <v>19</v>
      </c>
      <c r="B57" s="60">
        <f>IF(入力!$E$16=B$2,入力!$N$43*入力!$N$37/1000,0)</f>
        <v>0</v>
      </c>
      <c r="C57" s="60">
        <f>IF(入力!$E$16=C$2,入力!$N$43*入力!$N$37/1000,0)</f>
        <v>0</v>
      </c>
      <c r="D57" s="60">
        <f>IF(入力!$E$16=D$2,入力!$N$43*入力!$N$37/1000,0)</f>
        <v>0</v>
      </c>
      <c r="E57" s="60">
        <f>IF(入力!$E$16=E$2,入力!$N$43*入力!$N$37/1000,0)</f>
        <v>0</v>
      </c>
      <c r="F57" s="60">
        <f>IF(入力!$E$16=F$2,入力!$N$43*入力!$N$37/1000,0)</f>
        <v>0</v>
      </c>
      <c r="G57" s="60">
        <f>IF(入力!$E$16=G$2,入力!$N$43*入力!$N$37/1000,0)</f>
        <v>0</v>
      </c>
      <c r="H57" s="60">
        <f>IF(入力!$E$16=H$2,入力!$N$43*入力!$N$37/1000,0)</f>
        <v>0</v>
      </c>
      <c r="I57" s="60">
        <f>IF(入力!$E$16=I$2,入力!$N$43*入力!$N$37/1000,0)</f>
        <v>0</v>
      </c>
      <c r="J57" s="60">
        <f>IF(入力!$E$16=J$2,入力!$N$43*入力!$N$37/1000,0)</f>
        <v>0</v>
      </c>
      <c r="K57" s="66">
        <f t="shared" si="12"/>
        <v>0</v>
      </c>
      <c r="L57" s="11"/>
      <c r="M57" s="15"/>
    </row>
    <row r="58" spans="1:15" x14ac:dyDescent="0.3">
      <c r="A58" s="7" t="s">
        <v>20</v>
      </c>
      <c r="B58" s="60">
        <f>IF(入力!$E$16=B$2,入力!$O$43*入力!$O$37/1000,0)</f>
        <v>0</v>
      </c>
      <c r="C58" s="60">
        <f>IF(入力!$E$16=C$2,入力!$O$43*入力!$O$37/1000,0)</f>
        <v>0</v>
      </c>
      <c r="D58" s="60">
        <f>IF(入力!$E$16=D$2,入力!$O$43*入力!$O$37/1000,0)</f>
        <v>0</v>
      </c>
      <c r="E58" s="60">
        <f>IF(入力!$E$16=E$2,入力!$O$43*入力!$O$37/1000,0)</f>
        <v>0</v>
      </c>
      <c r="F58" s="60">
        <f>IF(入力!$E$16=F$2,入力!$O$43*入力!$O$37/1000,0)</f>
        <v>0</v>
      </c>
      <c r="G58" s="60">
        <f>IF(入力!$E$16=G$2,入力!$O$43*入力!$O$37/1000,0)</f>
        <v>0</v>
      </c>
      <c r="H58" s="60">
        <f>IF(入力!$E$16=H$2,入力!$O$43*入力!$O$37/1000,0)</f>
        <v>0</v>
      </c>
      <c r="I58" s="60">
        <f>IF(入力!$E$16=I$2,入力!$O$43*入力!$O$37/1000,0)</f>
        <v>0</v>
      </c>
      <c r="J58" s="60">
        <f>IF(入力!$E$16=J$2,入力!$O$43*入力!$O$37/1000,0)</f>
        <v>0</v>
      </c>
      <c r="K58" s="66">
        <f t="shared" si="12"/>
        <v>0</v>
      </c>
      <c r="L58" s="11"/>
      <c r="M58" s="15"/>
    </row>
    <row r="59" spans="1:15" x14ac:dyDescent="0.3">
      <c r="A59" s="7" t="s">
        <v>21</v>
      </c>
      <c r="B59" s="60">
        <f>IF(入力!$E$16=B$2,入力!$P$43*入力!$P$37/1000,0)</f>
        <v>0</v>
      </c>
      <c r="C59" s="60">
        <f>IF(入力!$E$16=C$2,入力!$P$43*入力!$P$37/1000,0)</f>
        <v>0</v>
      </c>
      <c r="D59" s="60">
        <f>IF(入力!$E$16=D$2,入力!$P$43*入力!$P$37/1000,0)</f>
        <v>0</v>
      </c>
      <c r="E59" s="60">
        <f>IF(入力!$E$16=E$2,入力!$P$43*入力!$P$37/1000,0)</f>
        <v>0</v>
      </c>
      <c r="F59" s="60">
        <f>IF(入力!$E$16=F$2,入力!$P$43*入力!$P$37/1000,0)</f>
        <v>0</v>
      </c>
      <c r="G59" s="60">
        <f>IF(入力!$E$16=G$2,入力!$P$43*入力!$P$37/1000,0)</f>
        <v>0</v>
      </c>
      <c r="H59" s="60">
        <f>IF(入力!$E$16=H$2,入力!$P$43*入力!$P$37/1000,0)</f>
        <v>0</v>
      </c>
      <c r="I59" s="60">
        <f>IF(入力!$E$16=I$2,入力!$P$43*入力!$P$37/1000,0)</f>
        <v>0</v>
      </c>
      <c r="J59" s="60">
        <f>IF(入力!$E$16=J$2,入力!$P$43*入力!$P$37/1000,0)</f>
        <v>0</v>
      </c>
      <c r="K59" s="66">
        <f t="shared" si="12"/>
        <v>0</v>
      </c>
      <c r="L59" s="11"/>
      <c r="M59" s="15"/>
    </row>
    <row r="61" spans="1:15" x14ac:dyDescent="0.3">
      <c r="A61" s="1" t="s">
        <v>93</v>
      </c>
    </row>
    <row r="62" spans="1:15" x14ac:dyDescent="0.3">
      <c r="A62" s="7" t="s">
        <v>10</v>
      </c>
      <c r="B62" s="59">
        <f>B34-(B48-MIN(B$48:B$59))</f>
        <v>4148.5659025801106</v>
      </c>
      <c r="C62" s="59">
        <f>C34-(C48-MIN(C$48:C$59))</f>
        <v>8820.2522813985415</v>
      </c>
      <c r="D62" s="59">
        <f>D34-(D48-MIN(D$48:D$59))</f>
        <v>37994.701057106096</v>
      </c>
      <c r="E62" s="59">
        <f t="shared" ref="E62:J62" si="13">E34-(E48-MIN(E$48:E$59))</f>
        <v>16668.34805854634</v>
      </c>
      <c r="F62" s="59">
        <f t="shared" si="13"/>
        <v>3531.3469996017384</v>
      </c>
      <c r="G62" s="59">
        <f>G34-(G48-MIN(G$48:G$59))</f>
        <v>14981.572336431602</v>
      </c>
      <c r="H62" s="59">
        <f t="shared" si="13"/>
        <v>5964.746044174859</v>
      </c>
      <c r="I62" s="59">
        <f t="shared" si="13"/>
        <v>4257.1507549337994</v>
      </c>
      <c r="J62" s="59">
        <f t="shared" si="13"/>
        <v>11266.394565226921</v>
      </c>
      <c r="K62" s="11"/>
      <c r="L62" s="11"/>
      <c r="M62" s="15"/>
      <c r="O62" s="12"/>
    </row>
    <row r="63" spans="1:15" x14ac:dyDescent="0.3">
      <c r="A63" s="7" t="s">
        <v>11</v>
      </c>
      <c r="B63" s="59">
        <f>B35-(B49-MIN(B$48:B$59))</f>
        <v>3451.6461547406452</v>
      </c>
      <c r="C63" s="59">
        <f>C35-(C49-MIN(C$48:C$59))</f>
        <v>7215.6637353714968</v>
      </c>
      <c r="D63" s="59">
        <f t="shared" ref="B63:J73" si="14">D35-(D49-MIN(D$48:D$59))</f>
        <v>34854.053115113857</v>
      </c>
      <c r="E63" s="59">
        <f t="shared" si="14"/>
        <v>15757.924231734614</v>
      </c>
      <c r="F63" s="59">
        <f t="shared" si="14"/>
        <v>2941.062961106014</v>
      </c>
      <c r="G63" s="59">
        <f>G35-(G49-MIN(G$48:G$59))</f>
        <v>14385.864182235322</v>
      </c>
      <c r="H63" s="59">
        <f t="shared" si="14"/>
        <v>5138.7966779587805</v>
      </c>
      <c r="I63" s="59">
        <f t="shared" si="14"/>
        <v>3934.9491114737443</v>
      </c>
      <c r="J63" s="59">
        <f t="shared" si="14"/>
        <v>12123.615830265539</v>
      </c>
      <c r="K63" s="11"/>
      <c r="L63" s="11"/>
      <c r="M63" s="15"/>
      <c r="O63" s="12"/>
    </row>
    <row r="64" spans="1:15" x14ac:dyDescent="0.3">
      <c r="A64" s="7" t="s">
        <v>12</v>
      </c>
      <c r="B64" s="59">
        <f>B36-(B50-MIN(B$48:B$59))</f>
        <v>3569.5551137022539</v>
      </c>
      <c r="C64" s="59">
        <f t="shared" si="14"/>
        <v>8570.5378873013706</v>
      </c>
      <c r="D64" s="59">
        <f>D36-(D50-MIN(D$48:D$59))</f>
        <v>40248.425613082574</v>
      </c>
      <c r="E64" s="59">
        <f>E36-(E50-MIN(E$48:E$59))</f>
        <v>17418.739479680422</v>
      </c>
      <c r="F64" s="59">
        <f t="shared" si="14"/>
        <v>3756.7429039114572</v>
      </c>
      <c r="G64" s="59">
        <f>G36-(G50-MIN(G$48:G$59))</f>
        <v>16714.305508970956</v>
      </c>
      <c r="H64" s="59">
        <f t="shared" si="14"/>
        <v>5965.9391896952366</v>
      </c>
      <c r="I64" s="59">
        <f t="shared" si="14"/>
        <v>4601.819884919295</v>
      </c>
      <c r="J64" s="59">
        <f t="shared" si="14"/>
        <v>12889.236418736447</v>
      </c>
      <c r="K64" s="11"/>
      <c r="L64" s="11"/>
      <c r="M64" s="15"/>
      <c r="O64" s="12"/>
    </row>
    <row r="65" spans="1:15" x14ac:dyDescent="0.3">
      <c r="A65" s="7" t="s">
        <v>13</v>
      </c>
      <c r="B65" s="59">
        <f>B37-(B51-MIN(B$48:B$59))</f>
        <v>4321.7852536838873</v>
      </c>
      <c r="C65" s="59">
        <f t="shared" si="14"/>
        <v>11210.277968604205</v>
      </c>
      <c r="D65" s="59">
        <f t="shared" si="14"/>
        <v>52066.38326960025</v>
      </c>
      <c r="E65" s="59">
        <f t="shared" si="14"/>
        <v>20953.440827547973</v>
      </c>
      <c r="F65" s="59">
        <f t="shared" si="14"/>
        <v>4802.5367737652705</v>
      </c>
      <c r="G65" s="59">
        <f>G37-(G51-MIN(G$48:G$59))</f>
        <v>22105.260106330661</v>
      </c>
      <c r="H65" s="59">
        <f t="shared" si="14"/>
        <v>7211.2587464254684</v>
      </c>
      <c r="I65" s="59">
        <f t="shared" si="14"/>
        <v>5703.2771653385353</v>
      </c>
      <c r="J65" s="59">
        <f t="shared" si="14"/>
        <v>16825.433888703777</v>
      </c>
      <c r="K65" s="11"/>
      <c r="L65" s="11"/>
      <c r="M65" s="15"/>
      <c r="O65" s="12"/>
    </row>
    <row r="66" spans="1:15" x14ac:dyDescent="0.3">
      <c r="A66" s="7" t="s">
        <v>14</v>
      </c>
      <c r="B66" s="59">
        <f t="shared" si="14"/>
        <v>4481.494733014727</v>
      </c>
      <c r="C66" s="59">
        <f>C38-(C52-MIN(C$48:C$59))</f>
        <v>11115.218401922717</v>
      </c>
      <c r="D66" s="59">
        <f>D38-(D52-MIN(D$48:D$59))</f>
        <v>51897.094586324514</v>
      </c>
      <c r="E66" s="59">
        <f t="shared" si="14"/>
        <v>20893.79133799285</v>
      </c>
      <c r="F66" s="59">
        <f t="shared" si="14"/>
        <v>4881.7795431113864</v>
      </c>
      <c r="G66" s="59">
        <f t="shared" si="14"/>
        <v>22225.075316940231</v>
      </c>
      <c r="H66" s="59">
        <f t="shared" si="14"/>
        <v>7261.077159977398</v>
      </c>
      <c r="I66" s="59">
        <f t="shared" si="14"/>
        <v>5684.8022513726792</v>
      </c>
      <c r="J66" s="59">
        <f t="shared" si="14"/>
        <v>16721.778669343483</v>
      </c>
      <c r="K66" s="11"/>
      <c r="L66" s="11"/>
      <c r="M66" s="15"/>
      <c r="O66" s="12"/>
    </row>
    <row r="67" spans="1:15" x14ac:dyDescent="0.3">
      <c r="A67" s="7" t="s">
        <v>15</v>
      </c>
      <c r="B67" s="59">
        <f t="shared" si="14"/>
        <v>4152.000447648059</v>
      </c>
      <c r="C67" s="59">
        <f t="shared" si="14"/>
        <v>10252.828608085498</v>
      </c>
      <c r="D67" s="59">
        <f t="shared" si="14"/>
        <v>44579.086789244742</v>
      </c>
      <c r="E67" s="59">
        <f t="shared" si="14"/>
        <v>19465.119935501971</v>
      </c>
      <c r="F67" s="59">
        <f t="shared" si="14"/>
        <v>4365.9444262898296</v>
      </c>
      <c r="G67" s="59">
        <f t="shared" si="14"/>
        <v>18889.383194003654</v>
      </c>
      <c r="H67" s="59">
        <f t="shared" si="14"/>
        <v>6856.0931147203401</v>
      </c>
      <c r="I67" s="59">
        <f t="shared" si="14"/>
        <v>5167.5401773979593</v>
      </c>
      <c r="J67" s="59">
        <f t="shared" si="14"/>
        <v>14739.689307107958</v>
      </c>
      <c r="K67" s="11"/>
      <c r="L67" s="11"/>
      <c r="M67" s="15"/>
      <c r="O67" s="12"/>
    </row>
    <row r="68" spans="1:15" x14ac:dyDescent="0.3">
      <c r="A68" s="7" t="s">
        <v>16</v>
      </c>
      <c r="B68" s="59">
        <f t="shared" si="14"/>
        <v>4255.6824702340982</v>
      </c>
      <c r="C68" s="59">
        <f t="shared" si="14"/>
        <v>9199.8731421324519</v>
      </c>
      <c r="D68" s="59">
        <f t="shared" si="14"/>
        <v>37710.75856490017</v>
      </c>
      <c r="E68" s="59">
        <f t="shared" si="14"/>
        <v>16832.883972650583</v>
      </c>
      <c r="F68" s="59">
        <f t="shared" si="14"/>
        <v>3634.9843321980143</v>
      </c>
      <c r="G68" s="59">
        <f t="shared" si="14"/>
        <v>15746.053173451355</v>
      </c>
      <c r="H68" s="59">
        <f t="shared" si="14"/>
        <v>5680.0721177037858</v>
      </c>
      <c r="I68" s="59">
        <f t="shared" si="14"/>
        <v>4376.5941915221219</v>
      </c>
      <c r="J68" s="59">
        <f t="shared" si="14"/>
        <v>12423.970035207418</v>
      </c>
      <c r="K68" s="11"/>
      <c r="L68" s="11"/>
      <c r="M68" s="15"/>
      <c r="O68" s="12"/>
    </row>
    <row r="69" spans="1:15" x14ac:dyDescent="0.3">
      <c r="A69" s="7" t="s">
        <v>17</v>
      </c>
      <c r="B69" s="59">
        <f t="shared" si="14"/>
        <v>4838.3421080224934</v>
      </c>
      <c r="C69" s="59">
        <f t="shared" si="14"/>
        <v>11074.563473637956</v>
      </c>
      <c r="D69" s="59">
        <f t="shared" si="14"/>
        <v>41477.300517527299</v>
      </c>
      <c r="E69" s="59">
        <f t="shared" si="14"/>
        <v>18267.622593041095</v>
      </c>
      <c r="F69" s="59">
        <f t="shared" si="14"/>
        <v>4116.2247213504279</v>
      </c>
      <c r="G69" s="59">
        <f t="shared" si="14"/>
        <v>16662.852250089967</v>
      </c>
      <c r="H69" s="59">
        <f t="shared" si="14"/>
        <v>7113.7929644914029</v>
      </c>
      <c r="I69" s="59">
        <f t="shared" si="14"/>
        <v>4701.2766372512442</v>
      </c>
      <c r="J69" s="59">
        <f t="shared" si="14"/>
        <v>13600.606734588127</v>
      </c>
      <c r="K69" s="11"/>
      <c r="L69" s="11"/>
      <c r="M69" s="15"/>
      <c r="O69" s="12"/>
    </row>
    <row r="70" spans="1:15" x14ac:dyDescent="0.3">
      <c r="A70" s="7" t="s">
        <v>18</v>
      </c>
      <c r="B70" s="59">
        <f t="shared" si="14"/>
        <v>5250.0047793691056</v>
      </c>
      <c r="C70" s="59">
        <f>C42-(C56-MIN(C$48:C$59))</f>
        <v>12052.061086848922</v>
      </c>
      <c r="D70" s="59">
        <f t="shared" si="14"/>
        <v>45859.296095889498</v>
      </c>
      <c r="E70" s="59">
        <f t="shared" si="14"/>
        <v>20596.600472295868</v>
      </c>
      <c r="F70" s="59">
        <f t="shared" si="14"/>
        <v>4892.401209409516</v>
      </c>
      <c r="G70" s="59">
        <f t="shared" si="14"/>
        <v>20403.179015550089</v>
      </c>
      <c r="H70" s="59">
        <f t="shared" si="14"/>
        <v>8360.4779170808797</v>
      </c>
      <c r="I70" s="59">
        <f t="shared" si="14"/>
        <v>6272.0259618558566</v>
      </c>
      <c r="J70" s="59">
        <f t="shared" si="14"/>
        <v>16262.773461700244</v>
      </c>
      <c r="K70" s="11"/>
      <c r="L70" s="11"/>
      <c r="M70" s="15"/>
      <c r="O70" s="12"/>
    </row>
    <row r="71" spans="1:15" x14ac:dyDescent="0.3">
      <c r="A71" s="7" t="s">
        <v>19</v>
      </c>
      <c r="B71" s="59">
        <f t="shared" si="14"/>
        <v>5547.042331426439</v>
      </c>
      <c r="C71" s="59">
        <f t="shared" si="14"/>
        <v>12607.772167435274</v>
      </c>
      <c r="D71" s="59">
        <f t="shared" si="14"/>
        <v>49761.326026930736</v>
      </c>
      <c r="E71" s="59">
        <f t="shared" si="14"/>
        <v>22612.297900469515</v>
      </c>
      <c r="F71" s="59">
        <f t="shared" si="14"/>
        <v>5478.5067834732763</v>
      </c>
      <c r="G71" s="59">
        <f t="shared" si="14"/>
        <v>22127.669918092255</v>
      </c>
      <c r="H71" s="59">
        <f t="shared" si="14"/>
        <v>8539.2521880632448</v>
      </c>
      <c r="I71" s="59">
        <f t="shared" si="14"/>
        <v>6260.6328586276768</v>
      </c>
      <c r="J71" s="59">
        <f t="shared" si="14"/>
        <v>17055.409825481573</v>
      </c>
      <c r="K71" s="11"/>
      <c r="L71" s="11"/>
      <c r="M71" s="15"/>
      <c r="O71" s="12"/>
    </row>
    <row r="72" spans="1:15" x14ac:dyDescent="0.3">
      <c r="A72" s="7" t="s">
        <v>20</v>
      </c>
      <c r="B72" s="59">
        <f t="shared" si="14"/>
        <v>5458.1157524845967</v>
      </c>
      <c r="C72" s="59">
        <f t="shared" si="14"/>
        <v>12610.56151384718</v>
      </c>
      <c r="D72" s="59">
        <f t="shared" si="14"/>
        <v>50188.516562802783</v>
      </c>
      <c r="E72" s="59">
        <f t="shared" si="14"/>
        <v>22840.300365220239</v>
      </c>
      <c r="F72" s="59">
        <f t="shared" si="14"/>
        <v>5475.8469428376829</v>
      </c>
      <c r="G72" s="59">
        <f t="shared" si="14"/>
        <v>22020.132867891043</v>
      </c>
      <c r="H72" s="59">
        <f t="shared" si="14"/>
        <v>8541.9370267231552</v>
      </c>
      <c r="I72" s="59">
        <f t="shared" si="14"/>
        <v>6258.1006989450689</v>
      </c>
      <c r="J72" s="59">
        <f t="shared" si="14"/>
        <v>17053.298269248258</v>
      </c>
      <c r="K72" s="11"/>
      <c r="L72" s="11"/>
      <c r="M72" s="15"/>
      <c r="O72" s="12"/>
    </row>
    <row r="73" spans="1:15" x14ac:dyDescent="0.3">
      <c r="A73" s="7" t="s">
        <v>21</v>
      </c>
      <c r="B73" s="59">
        <f t="shared" si="14"/>
        <v>5044.0895910081754</v>
      </c>
      <c r="C73" s="59">
        <f t="shared" si="14"/>
        <v>11441.758004713181</v>
      </c>
      <c r="D73" s="59">
        <f t="shared" si="14"/>
        <v>43753.078798402552</v>
      </c>
      <c r="E73" s="59">
        <f t="shared" si="14"/>
        <v>19589.248288289808</v>
      </c>
      <c r="F73" s="59">
        <f t="shared" si="14"/>
        <v>4420.9251417420519</v>
      </c>
      <c r="G73" s="59">
        <f t="shared" si="14"/>
        <v>18030.918157533015</v>
      </c>
      <c r="H73" s="59">
        <f t="shared" si="14"/>
        <v>7115.94963782595</v>
      </c>
      <c r="I73" s="59">
        <f t="shared" si="14"/>
        <v>5046.0511301082333</v>
      </c>
      <c r="J73" s="59">
        <f t="shared" si="14"/>
        <v>13981.207250377029</v>
      </c>
      <c r="K73" s="11"/>
      <c r="L73" s="11"/>
      <c r="M73" s="15"/>
      <c r="O73" s="12"/>
    </row>
    <row r="75" spans="1:15" x14ac:dyDescent="0.3">
      <c r="A75" s="1" t="s">
        <v>94</v>
      </c>
      <c r="B75" s="2" t="s">
        <v>36</v>
      </c>
    </row>
    <row r="76" spans="1:15" x14ac:dyDescent="0.3">
      <c r="A76" s="7" t="s">
        <v>10</v>
      </c>
      <c r="B76" s="59">
        <f>$B$17-SUM($B62:$J62)</f>
        <v>44894.013881188032</v>
      </c>
      <c r="D76" s="15"/>
    </row>
    <row r="77" spans="1:15" x14ac:dyDescent="0.3">
      <c r="A77" s="7" t="s">
        <v>11</v>
      </c>
      <c r="B77" s="59">
        <f>$B$17-SUM($B63:$J63)</f>
        <v>52723.515881188039</v>
      </c>
      <c r="D77" s="15"/>
    </row>
    <row r="78" spans="1:15" x14ac:dyDescent="0.3">
      <c r="A78" s="7" t="s">
        <v>12</v>
      </c>
      <c r="B78" s="59">
        <f>$B$17-SUM($B64:$J64)</f>
        <v>38791.78988118803</v>
      </c>
      <c r="D78" s="15"/>
    </row>
    <row r="79" spans="1:15" x14ac:dyDescent="0.3">
      <c r="A79" s="7" t="s">
        <v>13</v>
      </c>
      <c r="B79" s="59">
        <f>$B$17-SUM($B65:$J65)</f>
        <v>7327.4378811879724</v>
      </c>
      <c r="D79" s="15"/>
    </row>
    <row r="80" spans="1:15" x14ac:dyDescent="0.3">
      <c r="A80" s="7" t="s">
        <v>14</v>
      </c>
      <c r="B80" s="59">
        <f>$B$17-SUM($B66:$J66)</f>
        <v>7364.9798811880464</v>
      </c>
      <c r="D80" s="15"/>
    </row>
    <row r="81" spans="1:4" x14ac:dyDescent="0.3">
      <c r="A81" s="7" t="s">
        <v>15</v>
      </c>
      <c r="B81" s="59">
        <f t="shared" ref="B81:B87" si="15">$B$17-SUM($B67:$J67)</f>
        <v>24059.405881188039</v>
      </c>
      <c r="D81" s="15"/>
    </row>
    <row r="82" spans="1:4" x14ac:dyDescent="0.3">
      <c r="A82" s="7" t="s">
        <v>16</v>
      </c>
      <c r="B82" s="59">
        <f t="shared" si="15"/>
        <v>42666.219881188052</v>
      </c>
      <c r="D82" s="15"/>
    </row>
    <row r="83" spans="1:4" x14ac:dyDescent="0.3">
      <c r="A83" s="7" t="s">
        <v>17</v>
      </c>
      <c r="B83" s="59">
        <f t="shared" si="15"/>
        <v>30674.509881188016</v>
      </c>
      <c r="D83" s="15"/>
    </row>
    <row r="84" spans="1:4" x14ac:dyDescent="0.3">
      <c r="A84" s="7" t="s">
        <v>18</v>
      </c>
      <c r="B84" s="59">
        <f t="shared" si="15"/>
        <v>12578.271881188033</v>
      </c>
      <c r="D84" s="15"/>
    </row>
    <row r="85" spans="1:4" x14ac:dyDescent="0.3">
      <c r="A85" s="7" t="s">
        <v>19</v>
      </c>
      <c r="B85" s="59">
        <f t="shared" si="15"/>
        <v>2537.1818811880657</v>
      </c>
      <c r="D85" s="15"/>
    </row>
    <row r="86" spans="1:4" x14ac:dyDescent="0.3">
      <c r="A86" s="7" t="s">
        <v>20</v>
      </c>
      <c r="B86" s="59">
        <f t="shared" si="15"/>
        <v>2080.2818811880425</v>
      </c>
      <c r="D86" s="15"/>
    </row>
    <row r="87" spans="1:4" x14ac:dyDescent="0.3">
      <c r="A87" s="7" t="s">
        <v>21</v>
      </c>
      <c r="B87" s="59">
        <f t="shared" si="15"/>
        <v>24103.86588118806</v>
      </c>
      <c r="D87" s="15"/>
    </row>
    <row r="88" spans="1:4" x14ac:dyDescent="0.3">
      <c r="A88" s="10" t="s">
        <v>37</v>
      </c>
      <c r="B88" s="61">
        <f>SUM($B$76:$B$87)/$B$17</f>
        <v>1.8999999999999946</v>
      </c>
    </row>
    <row r="90" spans="1:4" x14ac:dyDescent="0.3">
      <c r="A90" s="1" t="s">
        <v>95</v>
      </c>
      <c r="B90" s="60">
        <f>(SUM($B$76:$B$87)-$D$91*$B$17)/12</f>
        <v>-6.7908937732378646E-11</v>
      </c>
      <c r="D90" s="1" t="s">
        <v>39</v>
      </c>
    </row>
    <row r="91" spans="1:4" x14ac:dyDescent="0.3">
      <c r="A91" s="1" t="s">
        <v>38</v>
      </c>
      <c r="D91" s="16">
        <f>'計算用(最新期待容量)'!D91</f>
        <v>1.9</v>
      </c>
    </row>
    <row r="92" spans="1:4" ht="15.6" thickBot="1" x14ac:dyDescent="0.35"/>
    <row r="93" spans="1:4" ht="15.6" thickBot="1" x14ac:dyDescent="0.35">
      <c r="A93" s="1" t="s">
        <v>96</v>
      </c>
      <c r="B93" s="62">
        <f>(MIN($K$48:$K$59)+$B$90)*1000</f>
        <v>-6.7908937732378646E-8</v>
      </c>
    </row>
    <row r="94" spans="1:4" ht="15.6" thickBot="1" x14ac:dyDescent="0.35"/>
    <row r="95" spans="1:4" ht="15.6" thickBot="1" x14ac:dyDescent="0.35">
      <c r="A95" s="1" t="s">
        <v>55</v>
      </c>
      <c r="B95" s="63" t="e">
        <f>B93/入力!$E$17</f>
        <v>#DIV/0!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topLeftCell="A127" zoomScale="70" zoomScaleNormal="70" workbookViewId="0"/>
  </sheetViews>
  <sheetFormatPr defaultColWidth="9" defaultRowHeight="15" x14ac:dyDescent="0.3"/>
  <cols>
    <col min="1" max="1" width="9" style="1"/>
    <col min="2" max="4" width="9.109375" style="1" bestFit="1" customWidth="1"/>
    <col min="5" max="7" width="9.77734375" style="1" bestFit="1" customWidth="1"/>
    <col min="8" max="11" width="9.109375" style="1" bestFit="1" customWidth="1"/>
    <col min="12" max="12" width="9.77734375" style="1" bestFit="1" customWidth="1"/>
    <col min="13" max="13" width="9.109375" style="1" bestFit="1" customWidth="1"/>
    <col min="14" max="16384" width="9" style="1"/>
  </cols>
  <sheetData>
    <row r="1" spans="1:16" x14ac:dyDescent="0.3">
      <c r="A1" s="90" t="s">
        <v>123</v>
      </c>
      <c r="O1" s="5"/>
      <c r="P1" s="6" t="s">
        <v>71</v>
      </c>
    </row>
    <row r="3" spans="1:16" x14ac:dyDescent="0.3">
      <c r="A3" s="21" t="s">
        <v>45</v>
      </c>
      <c r="B3" s="24">
        <v>4</v>
      </c>
      <c r="C3" s="24">
        <v>5</v>
      </c>
      <c r="D3" s="24">
        <v>6</v>
      </c>
      <c r="E3" s="24">
        <v>7</v>
      </c>
      <c r="F3" s="24">
        <v>8</v>
      </c>
      <c r="G3" s="24">
        <v>9</v>
      </c>
      <c r="H3" s="24">
        <v>10</v>
      </c>
      <c r="I3" s="24">
        <v>11</v>
      </c>
      <c r="J3" s="24">
        <v>12</v>
      </c>
      <c r="K3" s="24">
        <v>1</v>
      </c>
      <c r="L3" s="24">
        <v>2</v>
      </c>
      <c r="M3" s="24">
        <v>3</v>
      </c>
    </row>
    <row r="4" spans="1:16" x14ac:dyDescent="0.3">
      <c r="A4" s="23">
        <v>20</v>
      </c>
      <c r="B4" s="48">
        <v>0.97341447775507706</v>
      </c>
      <c r="C4" s="49">
        <v>0.96172911841861886</v>
      </c>
      <c r="D4" s="49">
        <v>0.98963979908914068</v>
      </c>
      <c r="E4" s="49">
        <v>1</v>
      </c>
      <c r="F4" s="49">
        <v>1</v>
      </c>
      <c r="G4" s="49">
        <v>1</v>
      </c>
      <c r="H4" s="49">
        <v>0.99581688308642802</v>
      </c>
      <c r="I4" s="49">
        <v>0.9706314186448135</v>
      </c>
      <c r="J4" s="49">
        <v>0.98920128482110903</v>
      </c>
      <c r="K4" s="49">
        <v>0.99481373748529522</v>
      </c>
      <c r="L4" s="49">
        <v>0.97778426177692668</v>
      </c>
      <c r="M4" s="50">
        <v>1</v>
      </c>
    </row>
    <row r="5" spans="1:16" x14ac:dyDescent="0.3">
      <c r="A5" s="23">
        <v>19</v>
      </c>
      <c r="B5" s="51">
        <v>0.97341447775507706</v>
      </c>
      <c r="C5" s="52">
        <v>0.96172911841861886</v>
      </c>
      <c r="D5" s="52">
        <v>0.98963979908914068</v>
      </c>
      <c r="E5" s="52">
        <v>1</v>
      </c>
      <c r="F5" s="52">
        <v>1</v>
      </c>
      <c r="G5" s="52">
        <v>1</v>
      </c>
      <c r="H5" s="52">
        <v>0.99581688308642802</v>
      </c>
      <c r="I5" s="52">
        <v>0.9706314186448135</v>
      </c>
      <c r="J5" s="52">
        <v>0.98920128482110903</v>
      </c>
      <c r="K5" s="52">
        <v>0.99481373748529522</v>
      </c>
      <c r="L5" s="52">
        <v>0.97778426177692668</v>
      </c>
      <c r="M5" s="53">
        <v>1</v>
      </c>
    </row>
    <row r="6" spans="1:16" x14ac:dyDescent="0.3">
      <c r="A6" s="23">
        <v>18</v>
      </c>
      <c r="B6" s="51">
        <v>0.97341447775507706</v>
      </c>
      <c r="C6" s="52">
        <v>0.96172911841861886</v>
      </c>
      <c r="D6" s="52">
        <v>0.98963979908914068</v>
      </c>
      <c r="E6" s="52">
        <v>1</v>
      </c>
      <c r="F6" s="52">
        <v>1</v>
      </c>
      <c r="G6" s="52">
        <v>1</v>
      </c>
      <c r="H6" s="52">
        <v>0.99581688308642802</v>
      </c>
      <c r="I6" s="52">
        <v>0.9706314186448135</v>
      </c>
      <c r="J6" s="52">
        <v>0.98920128482110903</v>
      </c>
      <c r="K6" s="52">
        <v>0.99481373748529522</v>
      </c>
      <c r="L6" s="52">
        <v>0.97778426177692668</v>
      </c>
      <c r="M6" s="53">
        <v>1</v>
      </c>
    </row>
    <row r="7" spans="1:16" x14ac:dyDescent="0.3">
      <c r="A7" s="23">
        <v>17</v>
      </c>
      <c r="B7" s="51">
        <v>0.97341447775507706</v>
      </c>
      <c r="C7" s="52">
        <v>0.96172911841861886</v>
      </c>
      <c r="D7" s="52">
        <v>0.98963979908914068</v>
      </c>
      <c r="E7" s="52">
        <v>1</v>
      </c>
      <c r="F7" s="52">
        <v>1</v>
      </c>
      <c r="G7" s="52">
        <v>1</v>
      </c>
      <c r="H7" s="52">
        <v>0.99581688308642802</v>
      </c>
      <c r="I7" s="52">
        <v>0.9706314186448135</v>
      </c>
      <c r="J7" s="52">
        <v>0.98920128482110903</v>
      </c>
      <c r="K7" s="52">
        <v>0.99481373748529522</v>
      </c>
      <c r="L7" s="52">
        <v>0.97778426177692668</v>
      </c>
      <c r="M7" s="53">
        <v>1</v>
      </c>
    </row>
    <row r="8" spans="1:16" x14ac:dyDescent="0.3">
      <c r="A8" s="23">
        <v>16</v>
      </c>
      <c r="B8" s="51">
        <v>0.97341447775507706</v>
      </c>
      <c r="C8" s="52">
        <v>0.96172911841861886</v>
      </c>
      <c r="D8" s="52">
        <v>0.98963979908914068</v>
      </c>
      <c r="E8" s="52">
        <v>1</v>
      </c>
      <c r="F8" s="52">
        <v>1</v>
      </c>
      <c r="G8" s="52">
        <v>1</v>
      </c>
      <c r="H8" s="52">
        <v>0.99581688308642802</v>
      </c>
      <c r="I8" s="52">
        <v>0.9706314186448135</v>
      </c>
      <c r="J8" s="52">
        <v>0.98920128482110903</v>
      </c>
      <c r="K8" s="52">
        <v>0.99481373748529522</v>
      </c>
      <c r="L8" s="52">
        <v>0.97778426177692668</v>
      </c>
      <c r="M8" s="53">
        <v>1</v>
      </c>
    </row>
    <row r="9" spans="1:16" x14ac:dyDescent="0.3">
      <c r="A9" s="23">
        <v>15</v>
      </c>
      <c r="B9" s="51">
        <v>0.97341447775507706</v>
      </c>
      <c r="C9" s="52">
        <v>0.96172911841861886</v>
      </c>
      <c r="D9" s="52">
        <v>0.98963979908914068</v>
      </c>
      <c r="E9" s="52">
        <v>1</v>
      </c>
      <c r="F9" s="52">
        <v>1</v>
      </c>
      <c r="G9" s="52">
        <v>1</v>
      </c>
      <c r="H9" s="52">
        <v>0.99581688308642802</v>
      </c>
      <c r="I9" s="52">
        <v>0.9706314186448135</v>
      </c>
      <c r="J9" s="52">
        <v>0.98920128482110903</v>
      </c>
      <c r="K9" s="52">
        <v>0.99481373748529522</v>
      </c>
      <c r="L9" s="52">
        <v>0.97778426177692668</v>
      </c>
      <c r="M9" s="53">
        <v>1</v>
      </c>
    </row>
    <row r="10" spans="1:16" x14ac:dyDescent="0.3">
      <c r="A10" s="23">
        <v>14</v>
      </c>
      <c r="B10" s="51">
        <v>0.97341447775507706</v>
      </c>
      <c r="C10" s="52">
        <v>0.96172911841861886</v>
      </c>
      <c r="D10" s="52">
        <v>0.98963979908914068</v>
      </c>
      <c r="E10" s="52">
        <v>1</v>
      </c>
      <c r="F10" s="52">
        <v>1</v>
      </c>
      <c r="G10" s="52">
        <v>1</v>
      </c>
      <c r="H10" s="52">
        <v>0.99581688308642802</v>
      </c>
      <c r="I10" s="52">
        <v>0.9706314186448135</v>
      </c>
      <c r="J10" s="52">
        <v>0.98920128482110903</v>
      </c>
      <c r="K10" s="52">
        <v>0.99481373748529522</v>
      </c>
      <c r="L10" s="52">
        <v>0.97778426177692668</v>
      </c>
      <c r="M10" s="53">
        <v>1</v>
      </c>
    </row>
    <row r="11" spans="1:16" x14ac:dyDescent="0.3">
      <c r="A11" s="23">
        <v>13</v>
      </c>
      <c r="B11" s="51">
        <v>0.97341447775507706</v>
      </c>
      <c r="C11" s="52">
        <v>0.96172911841861886</v>
      </c>
      <c r="D11" s="52">
        <v>0.98963979908914068</v>
      </c>
      <c r="E11" s="52">
        <v>1</v>
      </c>
      <c r="F11" s="52">
        <v>1</v>
      </c>
      <c r="G11" s="52">
        <v>1</v>
      </c>
      <c r="H11" s="52">
        <v>0.99581688308642802</v>
      </c>
      <c r="I11" s="52">
        <v>0.9706314186448135</v>
      </c>
      <c r="J11" s="52">
        <v>0.98920128482110903</v>
      </c>
      <c r="K11" s="52">
        <v>0.99481373748529522</v>
      </c>
      <c r="L11" s="52">
        <v>0.97778426177692668</v>
      </c>
      <c r="M11" s="53">
        <v>1</v>
      </c>
    </row>
    <row r="12" spans="1:16" x14ac:dyDescent="0.3">
      <c r="A12" s="23">
        <v>12</v>
      </c>
      <c r="B12" s="51">
        <v>0.97341447775507706</v>
      </c>
      <c r="C12" s="52">
        <v>0.96172911841861886</v>
      </c>
      <c r="D12" s="52">
        <v>0.98963979908914068</v>
      </c>
      <c r="E12" s="52">
        <v>1</v>
      </c>
      <c r="F12" s="52">
        <v>1</v>
      </c>
      <c r="G12" s="52">
        <v>1</v>
      </c>
      <c r="H12" s="52">
        <v>0.99581688308642802</v>
      </c>
      <c r="I12" s="52">
        <v>0.9706314186448135</v>
      </c>
      <c r="J12" s="52">
        <v>0.98920128482110903</v>
      </c>
      <c r="K12" s="52">
        <v>0.99481373748529522</v>
      </c>
      <c r="L12" s="52">
        <v>0.97778426177692668</v>
      </c>
      <c r="M12" s="53">
        <v>1</v>
      </c>
    </row>
    <row r="13" spans="1:16" x14ac:dyDescent="0.3">
      <c r="A13" s="23">
        <v>11</v>
      </c>
      <c r="B13" s="51">
        <v>0.97341447775507706</v>
      </c>
      <c r="C13" s="52">
        <v>0.96172911841861886</v>
      </c>
      <c r="D13" s="52">
        <v>0.98963979908914068</v>
      </c>
      <c r="E13" s="52">
        <v>1</v>
      </c>
      <c r="F13" s="52">
        <v>1</v>
      </c>
      <c r="G13" s="52">
        <v>1</v>
      </c>
      <c r="H13" s="52">
        <v>0.99581688308642802</v>
      </c>
      <c r="I13" s="52">
        <v>0.9706314186448135</v>
      </c>
      <c r="J13" s="52">
        <v>0.98833625849207651</v>
      </c>
      <c r="K13" s="52">
        <v>0.99481373748529522</v>
      </c>
      <c r="L13" s="52">
        <v>0.97193802776864224</v>
      </c>
      <c r="M13" s="53">
        <v>1</v>
      </c>
    </row>
    <row r="14" spans="1:16" x14ac:dyDescent="0.3">
      <c r="A14" s="23">
        <v>10</v>
      </c>
      <c r="B14" s="51">
        <v>0.97065337241422589</v>
      </c>
      <c r="C14" s="52">
        <v>0.95758898917552426</v>
      </c>
      <c r="D14" s="52">
        <v>0.98314279842028784</v>
      </c>
      <c r="E14" s="52">
        <v>1</v>
      </c>
      <c r="F14" s="52">
        <v>1</v>
      </c>
      <c r="G14" s="52">
        <v>1</v>
      </c>
      <c r="H14" s="52">
        <v>0.99581688308642802</v>
      </c>
      <c r="I14" s="52">
        <v>0.96431462172819371</v>
      </c>
      <c r="J14" s="52">
        <v>0.98049306222153498</v>
      </c>
      <c r="K14" s="52">
        <v>0.98790774228596345</v>
      </c>
      <c r="L14" s="52">
        <v>0.95711362671397859</v>
      </c>
      <c r="M14" s="53">
        <v>1</v>
      </c>
    </row>
    <row r="15" spans="1:16" x14ac:dyDescent="0.3">
      <c r="A15" s="23">
        <v>9</v>
      </c>
      <c r="B15" s="51">
        <v>0.9598423218793436</v>
      </c>
      <c r="C15" s="52">
        <v>0.94663389546622689</v>
      </c>
      <c r="D15" s="52">
        <v>0.96627190114986483</v>
      </c>
      <c r="E15" s="52">
        <v>1</v>
      </c>
      <c r="F15" s="52">
        <v>1</v>
      </c>
      <c r="G15" s="52">
        <v>0.99647944866267979</v>
      </c>
      <c r="H15" s="52">
        <v>0.98788482580674253</v>
      </c>
      <c r="I15" s="52">
        <v>0.95108616113314026</v>
      </c>
      <c r="J15" s="52">
        <v>0.96567169600948444</v>
      </c>
      <c r="K15" s="52">
        <v>0.97239257498461718</v>
      </c>
      <c r="L15" s="52">
        <v>0.93331105861293562</v>
      </c>
      <c r="M15" s="53">
        <v>0.99957824057684008</v>
      </c>
    </row>
    <row r="16" spans="1:16" x14ac:dyDescent="0.3">
      <c r="A16" s="23">
        <v>8</v>
      </c>
      <c r="B16" s="51">
        <v>0.94098132615043029</v>
      </c>
      <c r="C16" s="52">
        <v>0.9288638372907263</v>
      </c>
      <c r="D16" s="52">
        <v>0.93902710727787198</v>
      </c>
      <c r="E16" s="52">
        <v>1</v>
      </c>
      <c r="F16" s="52">
        <v>1</v>
      </c>
      <c r="G16" s="52">
        <v>0.98049709874404289</v>
      </c>
      <c r="H16" s="52">
        <v>0.97194209295874867</v>
      </c>
      <c r="I16" s="52">
        <v>0.93094603685965305</v>
      </c>
      <c r="J16" s="52">
        <v>0.94387215985592499</v>
      </c>
      <c r="K16" s="52">
        <v>0.94826823558125628</v>
      </c>
      <c r="L16" s="52">
        <v>0.9005303234655132</v>
      </c>
      <c r="M16" s="53">
        <v>0.98015010553362281</v>
      </c>
    </row>
    <row r="17" spans="1:13" x14ac:dyDescent="0.3">
      <c r="A17" s="23">
        <v>7</v>
      </c>
      <c r="B17" s="51">
        <v>0.91407038522748607</v>
      </c>
      <c r="C17" s="52">
        <v>0.9042788146490226</v>
      </c>
      <c r="D17" s="52">
        <v>0.90140841680430872</v>
      </c>
      <c r="E17" s="52">
        <v>0.97455011289618931</v>
      </c>
      <c r="F17" s="52">
        <v>0.98417123770736992</v>
      </c>
      <c r="G17" s="52">
        <v>0.95413610424307627</v>
      </c>
      <c r="H17" s="52">
        <v>0.94798868454244611</v>
      </c>
      <c r="I17" s="52">
        <v>0.90389424890773218</v>
      </c>
      <c r="J17" s="52">
        <v>0.9150944537608563</v>
      </c>
      <c r="K17" s="52">
        <v>0.91553472407588088</v>
      </c>
      <c r="L17" s="52">
        <v>0.85877142127171147</v>
      </c>
      <c r="M17" s="53">
        <v>0.94907483199907383</v>
      </c>
    </row>
    <row r="18" spans="1:13" x14ac:dyDescent="0.3">
      <c r="A18" s="23">
        <v>6</v>
      </c>
      <c r="B18" s="51">
        <v>0.87910949911051084</v>
      </c>
      <c r="C18" s="52">
        <v>0.8728788275411159</v>
      </c>
      <c r="D18" s="52">
        <v>0.8534158297291754</v>
      </c>
      <c r="E18" s="52">
        <v>0.92780219688922494</v>
      </c>
      <c r="F18" s="52">
        <v>0.94514827447652316</v>
      </c>
      <c r="G18" s="52">
        <v>0.91739646515978002</v>
      </c>
      <c r="H18" s="52">
        <v>0.91602460055783475</v>
      </c>
      <c r="I18" s="52">
        <v>0.86993079727737777</v>
      </c>
      <c r="J18" s="52">
        <v>0.87933857772427881</v>
      </c>
      <c r="K18" s="52">
        <v>0.87419204046849086</v>
      </c>
      <c r="L18" s="52">
        <v>0.80803435203153051</v>
      </c>
      <c r="M18" s="53">
        <v>0.90635241997319271</v>
      </c>
    </row>
    <row r="19" spans="1:13" x14ac:dyDescent="0.3">
      <c r="A19" s="23">
        <v>5</v>
      </c>
      <c r="B19" s="51">
        <v>0.83609866779950481</v>
      </c>
      <c r="C19" s="52">
        <v>0.83466387596700609</v>
      </c>
      <c r="D19" s="52">
        <v>0.79504934605247191</v>
      </c>
      <c r="E19" s="52">
        <v>0.86594939544266847</v>
      </c>
      <c r="F19" s="52">
        <v>0.89320134724166322</v>
      </c>
      <c r="G19" s="52">
        <v>0.87027818149415426</v>
      </c>
      <c r="H19" s="52">
        <v>0.8760498410049149</v>
      </c>
      <c r="I19" s="52">
        <v>0.8290556819685897</v>
      </c>
      <c r="J19" s="52">
        <v>0.83660453174619231</v>
      </c>
      <c r="K19" s="52">
        <v>0.82424018475908645</v>
      </c>
      <c r="L19" s="52">
        <v>0.74831911574497001</v>
      </c>
      <c r="M19" s="53">
        <v>0.8519828694559799</v>
      </c>
    </row>
    <row r="20" spans="1:13" x14ac:dyDescent="0.3">
      <c r="A20" s="23">
        <v>4</v>
      </c>
      <c r="B20" s="51">
        <v>0.78503789129446766</v>
      </c>
      <c r="C20" s="52">
        <v>0.78963395992669327</v>
      </c>
      <c r="D20" s="52">
        <v>0.72630896577419835</v>
      </c>
      <c r="E20" s="52">
        <v>0.78899170855651979</v>
      </c>
      <c r="F20" s="52">
        <v>0.82833045600279021</v>
      </c>
      <c r="G20" s="52">
        <v>0.8127812532461991</v>
      </c>
      <c r="H20" s="52">
        <v>0.82806440588368646</v>
      </c>
      <c r="I20" s="52">
        <v>0.78126890298136786</v>
      </c>
      <c r="J20" s="52">
        <v>0.7868923158265968</v>
      </c>
      <c r="K20" s="52">
        <v>0.76567915694766731</v>
      </c>
      <c r="L20" s="52">
        <v>0.6796257124120304</v>
      </c>
      <c r="M20" s="53">
        <v>0.78596618044743516</v>
      </c>
    </row>
    <row r="21" spans="1:13" x14ac:dyDescent="0.3">
      <c r="A21" s="23">
        <v>3</v>
      </c>
      <c r="B21" s="51">
        <v>0.72592716959539949</v>
      </c>
      <c r="C21" s="52">
        <v>0.73778907942017735</v>
      </c>
      <c r="D21" s="52">
        <v>0.6471946888943545</v>
      </c>
      <c r="E21" s="52">
        <v>0.69692913623077901</v>
      </c>
      <c r="F21" s="52">
        <v>0.75053560075990422</v>
      </c>
      <c r="G21" s="52">
        <v>0.74490568041591421</v>
      </c>
      <c r="H21" s="52">
        <v>0.77206829519414932</v>
      </c>
      <c r="I21" s="52">
        <v>0.72657046031571237</v>
      </c>
      <c r="J21" s="52">
        <v>0.73020192996549227</v>
      </c>
      <c r="K21" s="52">
        <v>0.69850895703423366</v>
      </c>
      <c r="L21" s="52">
        <v>0.60195414203271125</v>
      </c>
      <c r="M21" s="53">
        <v>0.7083023529475585</v>
      </c>
    </row>
    <row r="22" spans="1:13" x14ac:dyDescent="0.3">
      <c r="A22" s="23">
        <v>2</v>
      </c>
      <c r="B22" s="51">
        <v>0.65876650270230053</v>
      </c>
      <c r="C22" s="52">
        <v>0.67912923444745843</v>
      </c>
      <c r="D22" s="52">
        <v>0.55770651541294058</v>
      </c>
      <c r="E22" s="52">
        <v>0.58976167846544603</v>
      </c>
      <c r="F22" s="52">
        <v>0.65981678151300527</v>
      </c>
      <c r="G22" s="52">
        <v>0.6666514630032998</v>
      </c>
      <c r="H22" s="52">
        <v>0.70806150893630349</v>
      </c>
      <c r="I22" s="52">
        <v>0.66496035397162334</v>
      </c>
      <c r="J22" s="52">
        <v>0.66653337416287872</v>
      </c>
      <c r="K22" s="52">
        <v>0.6227295850187855</v>
      </c>
      <c r="L22" s="52">
        <v>0.51530440460701288</v>
      </c>
      <c r="M22" s="53">
        <v>0.61899138695634992</v>
      </c>
    </row>
    <row r="23" spans="1:13" x14ac:dyDescent="0.3">
      <c r="A23" s="23">
        <v>1</v>
      </c>
      <c r="B23" s="54">
        <v>0.58355589061517055</v>
      </c>
      <c r="C23" s="55">
        <v>0.6136544250085364</v>
      </c>
      <c r="D23" s="55">
        <v>0.45784444532995655</v>
      </c>
      <c r="E23" s="55">
        <v>0.46748933526052089</v>
      </c>
      <c r="F23" s="55">
        <v>0.55617399826209324</v>
      </c>
      <c r="G23" s="55">
        <v>0.578018601008356</v>
      </c>
      <c r="H23" s="55">
        <v>0.63604404711014906</v>
      </c>
      <c r="I23" s="55">
        <v>0.59643858394910054</v>
      </c>
      <c r="J23" s="55">
        <v>0.59588664841875627</v>
      </c>
      <c r="K23" s="55">
        <v>0.53834104090132273</v>
      </c>
      <c r="L23" s="55">
        <v>0.41967650013493513</v>
      </c>
      <c r="M23" s="56">
        <v>0.51803328247380953</v>
      </c>
    </row>
    <row r="24" spans="1:13" x14ac:dyDescent="0.3">
      <c r="B24" s="2"/>
      <c r="C24" s="2"/>
      <c r="D24" s="2"/>
      <c r="E24" s="2"/>
      <c r="F24" s="2"/>
      <c r="G24" s="2"/>
      <c r="H24" s="2"/>
      <c r="I24" s="2"/>
      <c r="J24" s="2"/>
      <c r="K24" s="2"/>
      <c r="L24" s="2"/>
      <c r="M24" s="2"/>
    </row>
    <row r="25" spans="1:13" x14ac:dyDescent="0.3">
      <c r="A25" s="21" t="s">
        <v>46</v>
      </c>
      <c r="B25" s="24">
        <v>4</v>
      </c>
      <c r="C25" s="24">
        <v>5</v>
      </c>
      <c r="D25" s="24">
        <v>6</v>
      </c>
      <c r="E25" s="24">
        <v>7</v>
      </c>
      <c r="F25" s="24">
        <v>8</v>
      </c>
      <c r="G25" s="24">
        <v>9</v>
      </c>
      <c r="H25" s="24">
        <v>10</v>
      </c>
      <c r="I25" s="24">
        <v>11</v>
      </c>
      <c r="J25" s="24">
        <v>12</v>
      </c>
      <c r="K25" s="24">
        <v>1</v>
      </c>
      <c r="L25" s="24">
        <v>2</v>
      </c>
      <c r="M25" s="24">
        <v>3</v>
      </c>
    </row>
    <row r="26" spans="1:13" x14ac:dyDescent="0.3">
      <c r="A26" s="23">
        <v>20</v>
      </c>
      <c r="B26" s="48">
        <v>0.99834507593461053</v>
      </c>
      <c r="C26" s="49">
        <v>0.96825892187370088</v>
      </c>
      <c r="D26" s="49">
        <v>0.99803779457740138</v>
      </c>
      <c r="E26" s="49">
        <v>1</v>
      </c>
      <c r="F26" s="49">
        <v>1</v>
      </c>
      <c r="G26" s="49">
        <v>1</v>
      </c>
      <c r="H26" s="49">
        <v>0.99374206726078695</v>
      </c>
      <c r="I26" s="49">
        <v>0.99436186171254026</v>
      </c>
      <c r="J26" s="49">
        <v>0.99406210591992461</v>
      </c>
      <c r="K26" s="49">
        <v>0.99495322638572814</v>
      </c>
      <c r="L26" s="49">
        <v>0.99930870581447051</v>
      </c>
      <c r="M26" s="50">
        <v>1</v>
      </c>
    </row>
    <row r="27" spans="1:13" x14ac:dyDescent="0.3">
      <c r="A27" s="23">
        <v>19</v>
      </c>
      <c r="B27" s="51">
        <v>0.99834507593461053</v>
      </c>
      <c r="C27" s="52">
        <v>0.96825892187370088</v>
      </c>
      <c r="D27" s="52">
        <v>0.99803779457740138</v>
      </c>
      <c r="E27" s="52">
        <v>1</v>
      </c>
      <c r="F27" s="52">
        <v>1</v>
      </c>
      <c r="G27" s="52">
        <v>1</v>
      </c>
      <c r="H27" s="52">
        <v>0.99374206726078695</v>
      </c>
      <c r="I27" s="52">
        <v>0.99436186171254026</v>
      </c>
      <c r="J27" s="52">
        <v>0.99406210591992461</v>
      </c>
      <c r="K27" s="52">
        <v>0.99495322638572814</v>
      </c>
      <c r="L27" s="52">
        <v>0.99930870581447051</v>
      </c>
      <c r="M27" s="53">
        <v>1</v>
      </c>
    </row>
    <row r="28" spans="1:13" x14ac:dyDescent="0.3">
      <c r="A28" s="23">
        <v>18</v>
      </c>
      <c r="B28" s="51">
        <v>0.99834507593461053</v>
      </c>
      <c r="C28" s="52">
        <v>0.96825892187370088</v>
      </c>
      <c r="D28" s="52">
        <v>0.99803779457740138</v>
      </c>
      <c r="E28" s="52">
        <v>1</v>
      </c>
      <c r="F28" s="52">
        <v>1</v>
      </c>
      <c r="G28" s="52">
        <v>1</v>
      </c>
      <c r="H28" s="52">
        <v>0.99374206726078695</v>
      </c>
      <c r="I28" s="52">
        <v>0.99436186171254026</v>
      </c>
      <c r="J28" s="52">
        <v>0.99406210591992461</v>
      </c>
      <c r="K28" s="52">
        <v>0.99495322638572814</v>
      </c>
      <c r="L28" s="52">
        <v>0.99930870581447051</v>
      </c>
      <c r="M28" s="53">
        <v>1</v>
      </c>
    </row>
    <row r="29" spans="1:13" x14ac:dyDescent="0.3">
      <c r="A29" s="23">
        <v>17</v>
      </c>
      <c r="B29" s="51">
        <v>0.99834507593461053</v>
      </c>
      <c r="C29" s="52">
        <v>0.96825892187370088</v>
      </c>
      <c r="D29" s="52">
        <v>0.99803779457740138</v>
      </c>
      <c r="E29" s="52">
        <v>1</v>
      </c>
      <c r="F29" s="52">
        <v>1</v>
      </c>
      <c r="G29" s="52">
        <v>1</v>
      </c>
      <c r="H29" s="52">
        <v>0.99374206726078695</v>
      </c>
      <c r="I29" s="52">
        <v>0.99436186171254026</v>
      </c>
      <c r="J29" s="52">
        <v>0.99406210591992461</v>
      </c>
      <c r="K29" s="52">
        <v>0.99495322638572814</v>
      </c>
      <c r="L29" s="52">
        <v>0.99930870581447051</v>
      </c>
      <c r="M29" s="53">
        <v>1</v>
      </c>
    </row>
    <row r="30" spans="1:13" x14ac:dyDescent="0.3">
      <c r="A30" s="23">
        <v>16</v>
      </c>
      <c r="B30" s="51">
        <v>0.99834507593461053</v>
      </c>
      <c r="C30" s="52">
        <v>0.96825892187370088</v>
      </c>
      <c r="D30" s="52">
        <v>0.99803779457740138</v>
      </c>
      <c r="E30" s="52">
        <v>1</v>
      </c>
      <c r="F30" s="52">
        <v>1</v>
      </c>
      <c r="G30" s="52">
        <v>1</v>
      </c>
      <c r="H30" s="52">
        <v>0.99374206726078695</v>
      </c>
      <c r="I30" s="52">
        <v>0.99436186171254026</v>
      </c>
      <c r="J30" s="52">
        <v>0.99406210591992461</v>
      </c>
      <c r="K30" s="52">
        <v>0.99495322638572814</v>
      </c>
      <c r="L30" s="52">
        <v>0.99930870581447051</v>
      </c>
      <c r="M30" s="53">
        <v>1</v>
      </c>
    </row>
    <row r="31" spans="1:13" x14ac:dyDescent="0.3">
      <c r="A31" s="23">
        <v>15</v>
      </c>
      <c r="B31" s="51">
        <v>0.99834507593461053</v>
      </c>
      <c r="C31" s="52">
        <v>0.96825892187370088</v>
      </c>
      <c r="D31" s="52">
        <v>0.99803779457740138</v>
      </c>
      <c r="E31" s="52">
        <v>1</v>
      </c>
      <c r="F31" s="52">
        <v>1</v>
      </c>
      <c r="G31" s="52">
        <v>1</v>
      </c>
      <c r="H31" s="52">
        <v>0.99374206726078695</v>
      </c>
      <c r="I31" s="52">
        <v>0.99436186171254026</v>
      </c>
      <c r="J31" s="52">
        <v>0.99406210591992461</v>
      </c>
      <c r="K31" s="52">
        <v>0.99495322638572814</v>
      </c>
      <c r="L31" s="52">
        <v>0.99930870581447051</v>
      </c>
      <c r="M31" s="53">
        <v>1</v>
      </c>
    </row>
    <row r="32" spans="1:13" x14ac:dyDescent="0.3">
      <c r="A32" s="23">
        <v>14</v>
      </c>
      <c r="B32" s="51">
        <v>0.99834507593461053</v>
      </c>
      <c r="C32" s="52">
        <v>0.96825892187370088</v>
      </c>
      <c r="D32" s="52">
        <v>0.99803779457740138</v>
      </c>
      <c r="E32" s="52">
        <v>1</v>
      </c>
      <c r="F32" s="52">
        <v>1</v>
      </c>
      <c r="G32" s="52">
        <v>1</v>
      </c>
      <c r="H32" s="52">
        <v>0.99374206726078695</v>
      </c>
      <c r="I32" s="52">
        <v>0.99436186171254026</v>
      </c>
      <c r="J32" s="52">
        <v>0.99406210591992461</v>
      </c>
      <c r="K32" s="52">
        <v>0.99495322638572814</v>
      </c>
      <c r="L32" s="52">
        <v>0.99930870581447051</v>
      </c>
      <c r="M32" s="53">
        <v>1</v>
      </c>
    </row>
    <row r="33" spans="1:13" x14ac:dyDescent="0.3">
      <c r="A33" s="23">
        <v>13</v>
      </c>
      <c r="B33" s="51">
        <v>0.99834507593461053</v>
      </c>
      <c r="C33" s="52">
        <v>0.96825892187370088</v>
      </c>
      <c r="D33" s="52">
        <v>0.99803779457740138</v>
      </c>
      <c r="E33" s="52">
        <v>1</v>
      </c>
      <c r="F33" s="52">
        <v>1</v>
      </c>
      <c r="G33" s="52">
        <v>1</v>
      </c>
      <c r="H33" s="52">
        <v>0.99374206726078695</v>
      </c>
      <c r="I33" s="52">
        <v>0.99436186171254026</v>
      </c>
      <c r="J33" s="52">
        <v>0.99406210591992461</v>
      </c>
      <c r="K33" s="52">
        <v>0.99495322638572814</v>
      </c>
      <c r="L33" s="52">
        <v>0.99930870581447051</v>
      </c>
      <c r="M33" s="53">
        <v>1</v>
      </c>
    </row>
    <row r="34" spans="1:13" x14ac:dyDescent="0.3">
      <c r="A34" s="23">
        <v>12</v>
      </c>
      <c r="B34" s="51">
        <v>0.99834507593461053</v>
      </c>
      <c r="C34" s="52">
        <v>0.96825892187370088</v>
      </c>
      <c r="D34" s="52">
        <v>0.99803779457740138</v>
      </c>
      <c r="E34" s="52">
        <v>1</v>
      </c>
      <c r="F34" s="52">
        <v>1</v>
      </c>
      <c r="G34" s="52">
        <v>1</v>
      </c>
      <c r="H34" s="52">
        <v>0.99374206726078695</v>
      </c>
      <c r="I34" s="52">
        <v>0.99436186171254026</v>
      </c>
      <c r="J34" s="52">
        <v>0.99185901804422716</v>
      </c>
      <c r="K34" s="52">
        <v>0.99495322638572814</v>
      </c>
      <c r="L34" s="52">
        <v>0.99930870581447051</v>
      </c>
      <c r="M34" s="53">
        <v>1</v>
      </c>
    </row>
    <row r="35" spans="1:13" x14ac:dyDescent="0.3">
      <c r="A35" s="23">
        <v>11</v>
      </c>
      <c r="B35" s="51">
        <v>0.99834507593461053</v>
      </c>
      <c r="C35" s="52">
        <v>0.96628452832234113</v>
      </c>
      <c r="D35" s="52">
        <v>0.99803779457740138</v>
      </c>
      <c r="E35" s="52">
        <v>1</v>
      </c>
      <c r="F35" s="52">
        <v>1</v>
      </c>
      <c r="G35" s="52">
        <v>1</v>
      </c>
      <c r="H35" s="52">
        <v>0.99374206726078695</v>
      </c>
      <c r="I35" s="52">
        <v>0.99436186171254026</v>
      </c>
      <c r="J35" s="52">
        <v>0.98585644020403085</v>
      </c>
      <c r="K35" s="52">
        <v>0.99217056373321655</v>
      </c>
      <c r="L35" s="52">
        <v>0.99617920357515188</v>
      </c>
      <c r="M35" s="53">
        <v>1</v>
      </c>
    </row>
    <row r="36" spans="1:13" x14ac:dyDescent="0.3">
      <c r="A36" s="23">
        <v>10</v>
      </c>
      <c r="B36" s="51">
        <v>0.99816991314880177</v>
      </c>
      <c r="C36" s="52">
        <v>0.96229075976610368</v>
      </c>
      <c r="D36" s="52">
        <v>0.99667978064901597</v>
      </c>
      <c r="E36" s="52">
        <v>1</v>
      </c>
      <c r="F36" s="52">
        <v>1</v>
      </c>
      <c r="G36" s="52">
        <v>1</v>
      </c>
      <c r="H36" s="52">
        <v>0.99158226658297255</v>
      </c>
      <c r="I36" s="52">
        <v>0.9925993776302624</v>
      </c>
      <c r="J36" s="52">
        <v>0.97605437239933546</v>
      </c>
      <c r="K36" s="52">
        <v>0.98595150050613078</v>
      </c>
      <c r="L36" s="52">
        <v>0.98714174520082609</v>
      </c>
      <c r="M36" s="53">
        <v>1</v>
      </c>
    </row>
    <row r="37" spans="1:13" x14ac:dyDescent="0.3">
      <c r="A37" s="23">
        <v>9</v>
      </c>
      <c r="B37" s="51">
        <v>0.99238164132902429</v>
      </c>
      <c r="C37" s="52">
        <v>0.95627761620498841</v>
      </c>
      <c r="D37" s="52">
        <v>0.98710809254472454</v>
      </c>
      <c r="E37" s="52">
        <v>1</v>
      </c>
      <c r="F37" s="52">
        <v>1</v>
      </c>
      <c r="G37" s="52">
        <v>1</v>
      </c>
      <c r="H37" s="52">
        <v>0.98502543770977569</v>
      </c>
      <c r="I37" s="52">
        <v>0.98499248034929965</v>
      </c>
      <c r="J37" s="52">
        <v>0.96245281463014121</v>
      </c>
      <c r="K37" s="52">
        <v>0.97629603670447096</v>
      </c>
      <c r="L37" s="52">
        <v>0.97219633069149325</v>
      </c>
      <c r="M37" s="53">
        <v>0.99441411528514734</v>
      </c>
    </row>
    <row r="38" spans="1:13" x14ac:dyDescent="0.3">
      <c r="A38" s="23">
        <v>8</v>
      </c>
      <c r="B38" s="51">
        <v>0.98098026047527831</v>
      </c>
      <c r="C38" s="52">
        <v>0.94824509763899567</v>
      </c>
      <c r="D38" s="52">
        <v>0.96932273026452709</v>
      </c>
      <c r="E38" s="52">
        <v>1</v>
      </c>
      <c r="F38" s="52">
        <v>1</v>
      </c>
      <c r="G38" s="52">
        <v>0.99910271022872754</v>
      </c>
      <c r="H38" s="52">
        <v>0.97407158064119637</v>
      </c>
      <c r="I38" s="52">
        <v>0.97154116986965189</v>
      </c>
      <c r="J38" s="52">
        <v>0.94505176689644788</v>
      </c>
      <c r="K38" s="52">
        <v>0.96320417232823718</v>
      </c>
      <c r="L38" s="52">
        <v>0.95134296004715335</v>
      </c>
      <c r="M38" s="53">
        <v>0.98217170190058056</v>
      </c>
    </row>
    <row r="39" spans="1:13" x14ac:dyDescent="0.3">
      <c r="A39" s="23">
        <v>7</v>
      </c>
      <c r="B39" s="51">
        <v>0.96396577058756361</v>
      </c>
      <c r="C39" s="52">
        <v>0.93819320406812523</v>
      </c>
      <c r="D39" s="52">
        <v>0.94332369380842362</v>
      </c>
      <c r="E39" s="52">
        <v>0.9970352575118181</v>
      </c>
      <c r="F39" s="52">
        <v>0.9954016795980607</v>
      </c>
      <c r="G39" s="52">
        <v>0.97851947139792372</v>
      </c>
      <c r="H39" s="52">
        <v>0.95872069537723459</v>
      </c>
      <c r="I39" s="52">
        <v>0.95224544619131934</v>
      </c>
      <c r="J39" s="52">
        <v>0.92385122919825569</v>
      </c>
      <c r="K39" s="52">
        <v>0.94667590737742935</v>
      </c>
      <c r="L39" s="52">
        <v>0.9245816332678064</v>
      </c>
      <c r="M39" s="53">
        <v>0.96396658836025051</v>
      </c>
    </row>
    <row r="40" spans="1:13" x14ac:dyDescent="0.3">
      <c r="A40" s="23">
        <v>6</v>
      </c>
      <c r="B40" s="51">
        <v>0.94133817166588041</v>
      </c>
      <c r="C40" s="52">
        <v>0.92612193549237709</v>
      </c>
      <c r="D40" s="52">
        <v>0.90911098317641437</v>
      </c>
      <c r="E40" s="52">
        <v>0.97247257555221733</v>
      </c>
      <c r="F40" s="52">
        <v>0.96256707824012611</v>
      </c>
      <c r="G40" s="52">
        <v>0.9489947186089851</v>
      </c>
      <c r="H40" s="52">
        <v>0.93897278191789035</v>
      </c>
      <c r="I40" s="52">
        <v>0.9271053093143018</v>
      </c>
      <c r="J40" s="52">
        <v>0.89885120153556441</v>
      </c>
      <c r="K40" s="52">
        <v>0.92671124185204734</v>
      </c>
      <c r="L40" s="52">
        <v>0.8919123503534524</v>
      </c>
      <c r="M40" s="53">
        <v>0.9397987746641574</v>
      </c>
    </row>
    <row r="41" spans="1:13" x14ac:dyDescent="0.3">
      <c r="A41" s="23">
        <v>5</v>
      </c>
      <c r="B41" s="51">
        <v>0.91309746371022849</v>
      </c>
      <c r="C41" s="52">
        <v>0.91203129191175136</v>
      </c>
      <c r="D41" s="52">
        <v>0.86668459836849909</v>
      </c>
      <c r="E41" s="52">
        <v>0.93912233866156525</v>
      </c>
      <c r="F41" s="52">
        <v>0.91798777728937231</v>
      </c>
      <c r="G41" s="52">
        <v>0.91052845186191145</v>
      </c>
      <c r="H41" s="52">
        <v>0.91482784026316355</v>
      </c>
      <c r="I41" s="52">
        <v>0.89612075923859946</v>
      </c>
      <c r="J41" s="52">
        <v>0.87005168390837428</v>
      </c>
      <c r="K41" s="52">
        <v>0.90331017575209138</v>
      </c>
      <c r="L41" s="52">
        <v>0.85333511130409145</v>
      </c>
      <c r="M41" s="53">
        <v>0.90966826081230101</v>
      </c>
    </row>
    <row r="42" spans="1:13" x14ac:dyDescent="0.3">
      <c r="A42" s="23">
        <v>4</v>
      </c>
      <c r="B42" s="51">
        <v>0.87924364672060795</v>
      </c>
      <c r="C42" s="52">
        <v>0.89592127332624805</v>
      </c>
      <c r="D42" s="52">
        <v>0.8160445393846778</v>
      </c>
      <c r="E42" s="52">
        <v>0.89698454683986162</v>
      </c>
      <c r="F42" s="52">
        <v>0.86166377674579953</v>
      </c>
      <c r="G42" s="52">
        <v>0.86312067115670299</v>
      </c>
      <c r="H42" s="52">
        <v>0.8862858704130544</v>
      </c>
      <c r="I42" s="52">
        <v>0.85929179596421212</v>
      </c>
      <c r="J42" s="52">
        <v>0.83745267631668507</v>
      </c>
      <c r="K42" s="52">
        <v>0.87647270907756136</v>
      </c>
      <c r="L42" s="52">
        <v>0.80884991611972334</v>
      </c>
      <c r="M42" s="53">
        <v>0.87357504680468145</v>
      </c>
    </row>
    <row r="43" spans="1:13" x14ac:dyDescent="0.3">
      <c r="A43" s="23">
        <v>3</v>
      </c>
      <c r="B43" s="51">
        <v>0.83977672069701881</v>
      </c>
      <c r="C43" s="52">
        <v>0.87779187973586692</v>
      </c>
      <c r="D43" s="52">
        <v>0.75719080622495061</v>
      </c>
      <c r="E43" s="52">
        <v>0.84605920008710644</v>
      </c>
      <c r="F43" s="52">
        <v>0.79359507660940765</v>
      </c>
      <c r="G43" s="52">
        <v>0.80677137649335973</v>
      </c>
      <c r="H43" s="52">
        <v>0.85334687236756268</v>
      </c>
      <c r="I43" s="52">
        <v>0.81661841949114</v>
      </c>
      <c r="J43" s="52">
        <v>0.80105417876049689</v>
      </c>
      <c r="K43" s="52">
        <v>0.84619884182845728</v>
      </c>
      <c r="L43" s="52">
        <v>0.75845676480034818</v>
      </c>
      <c r="M43" s="53">
        <v>0.83151913264129884</v>
      </c>
    </row>
    <row r="44" spans="1:13" x14ac:dyDescent="0.3">
      <c r="A44" s="23">
        <v>2</v>
      </c>
      <c r="B44" s="51">
        <v>0.79469668563946105</v>
      </c>
      <c r="C44" s="52">
        <v>0.85764311114060821</v>
      </c>
      <c r="D44" s="52">
        <v>0.6901233988893174</v>
      </c>
      <c r="E44" s="52">
        <v>0.78634629840329984</v>
      </c>
      <c r="F44" s="52">
        <v>0.71378167688019667</v>
      </c>
      <c r="G44" s="52">
        <v>0.74148056787188155</v>
      </c>
      <c r="H44" s="52">
        <v>0.8160108461266885</v>
      </c>
      <c r="I44" s="52">
        <v>0.76810062981938287</v>
      </c>
      <c r="J44" s="52">
        <v>0.76085619123980985</v>
      </c>
      <c r="K44" s="52">
        <v>0.81248857400477903</v>
      </c>
      <c r="L44" s="52">
        <v>0.70215565734596597</v>
      </c>
      <c r="M44" s="53">
        <v>0.78350051832215306</v>
      </c>
    </row>
    <row r="45" spans="1:13" x14ac:dyDescent="0.3">
      <c r="A45" s="23">
        <v>1</v>
      </c>
      <c r="B45" s="54">
        <v>0.74400354154793458</v>
      </c>
      <c r="C45" s="55">
        <v>0.83547496754047179</v>
      </c>
      <c r="D45" s="55">
        <v>0.61484231737777828</v>
      </c>
      <c r="E45" s="55">
        <v>0.71784584178844169</v>
      </c>
      <c r="F45" s="55">
        <v>0.6222235775581666</v>
      </c>
      <c r="G45" s="55">
        <v>0.66724824529226845</v>
      </c>
      <c r="H45" s="55">
        <v>0.77427779169043187</v>
      </c>
      <c r="I45" s="55">
        <v>0.71373842694894085</v>
      </c>
      <c r="J45" s="55">
        <v>0.71685871375462373</v>
      </c>
      <c r="K45" s="55">
        <v>0.77534190560652683</v>
      </c>
      <c r="L45" s="55">
        <v>0.6399465937565767</v>
      </c>
      <c r="M45" s="56">
        <v>0.729519203847244</v>
      </c>
    </row>
    <row r="46" spans="1:13" x14ac:dyDescent="0.3">
      <c r="B46" s="2"/>
      <c r="C46" s="2"/>
      <c r="D46" s="2"/>
      <c r="E46" s="2"/>
      <c r="F46" s="2"/>
      <c r="G46" s="2"/>
      <c r="H46" s="2"/>
      <c r="I46" s="2"/>
      <c r="J46" s="2"/>
      <c r="K46" s="2"/>
      <c r="L46" s="2"/>
      <c r="M46" s="2"/>
    </row>
    <row r="47" spans="1:13" x14ac:dyDescent="0.3">
      <c r="A47" s="21" t="s">
        <v>47</v>
      </c>
      <c r="B47" s="24">
        <v>4</v>
      </c>
      <c r="C47" s="24">
        <v>5</v>
      </c>
      <c r="D47" s="24">
        <v>6</v>
      </c>
      <c r="E47" s="24">
        <v>7</v>
      </c>
      <c r="F47" s="24">
        <v>8</v>
      </c>
      <c r="G47" s="24">
        <v>9</v>
      </c>
      <c r="H47" s="24">
        <v>10</v>
      </c>
      <c r="I47" s="24">
        <v>11</v>
      </c>
      <c r="J47" s="24">
        <v>12</v>
      </c>
      <c r="K47" s="24">
        <v>1</v>
      </c>
      <c r="L47" s="24">
        <v>2</v>
      </c>
      <c r="M47" s="24">
        <v>3</v>
      </c>
    </row>
    <row r="48" spans="1:13" x14ac:dyDescent="0.3">
      <c r="A48" s="23">
        <v>20</v>
      </c>
      <c r="B48" s="48">
        <v>1</v>
      </c>
      <c r="C48" s="49">
        <v>0.96336948180591908</v>
      </c>
      <c r="D48" s="49">
        <v>1</v>
      </c>
      <c r="E48" s="49">
        <v>1</v>
      </c>
      <c r="F48" s="49">
        <v>1</v>
      </c>
      <c r="G48" s="49">
        <v>1</v>
      </c>
      <c r="H48" s="49">
        <v>0.99783685519860366</v>
      </c>
      <c r="I48" s="49">
        <v>0.99175332462070487</v>
      </c>
      <c r="J48" s="49">
        <v>0.99338610989160203</v>
      </c>
      <c r="K48" s="49">
        <v>0.99579165655987056</v>
      </c>
      <c r="L48" s="49">
        <v>0.99929455571209402</v>
      </c>
      <c r="M48" s="50">
        <v>0.9995105725957899</v>
      </c>
    </row>
    <row r="49" spans="1:13" x14ac:dyDescent="0.3">
      <c r="A49" s="23">
        <v>19</v>
      </c>
      <c r="B49" s="51">
        <v>1</v>
      </c>
      <c r="C49" s="52">
        <v>0.96336948180591908</v>
      </c>
      <c r="D49" s="52">
        <v>1</v>
      </c>
      <c r="E49" s="52">
        <v>1</v>
      </c>
      <c r="F49" s="52">
        <v>1</v>
      </c>
      <c r="G49" s="52">
        <v>1</v>
      </c>
      <c r="H49" s="52">
        <v>0.99783685519860366</v>
      </c>
      <c r="I49" s="52">
        <v>0.99175332462070487</v>
      </c>
      <c r="J49" s="52">
        <v>0.99338610989160203</v>
      </c>
      <c r="K49" s="52">
        <v>0.99579165655987056</v>
      </c>
      <c r="L49" s="52">
        <v>0.99929455571209402</v>
      </c>
      <c r="M49" s="53">
        <v>0.9995105725957899</v>
      </c>
    </row>
    <row r="50" spans="1:13" x14ac:dyDescent="0.3">
      <c r="A50" s="23">
        <v>18</v>
      </c>
      <c r="B50" s="51">
        <v>1</v>
      </c>
      <c r="C50" s="52">
        <v>0.96336948180591908</v>
      </c>
      <c r="D50" s="52">
        <v>1</v>
      </c>
      <c r="E50" s="52">
        <v>1</v>
      </c>
      <c r="F50" s="52">
        <v>1</v>
      </c>
      <c r="G50" s="52">
        <v>1</v>
      </c>
      <c r="H50" s="52">
        <v>0.99783685519860366</v>
      </c>
      <c r="I50" s="52">
        <v>0.99175332462070487</v>
      </c>
      <c r="J50" s="52">
        <v>0.99338610989160203</v>
      </c>
      <c r="K50" s="52">
        <v>0.99579165655987056</v>
      </c>
      <c r="L50" s="52">
        <v>0.99929455571209402</v>
      </c>
      <c r="M50" s="53">
        <v>0.9995105725957899</v>
      </c>
    </row>
    <row r="51" spans="1:13" x14ac:dyDescent="0.3">
      <c r="A51" s="23">
        <v>17</v>
      </c>
      <c r="B51" s="51">
        <v>1</v>
      </c>
      <c r="C51" s="52">
        <v>0.96336948180591908</v>
      </c>
      <c r="D51" s="52">
        <v>1</v>
      </c>
      <c r="E51" s="52">
        <v>1</v>
      </c>
      <c r="F51" s="52">
        <v>1</v>
      </c>
      <c r="G51" s="52">
        <v>1</v>
      </c>
      <c r="H51" s="52">
        <v>0.99783685519860366</v>
      </c>
      <c r="I51" s="52">
        <v>0.99175332462070487</v>
      </c>
      <c r="J51" s="52">
        <v>0.99338610989160203</v>
      </c>
      <c r="K51" s="52">
        <v>0.99579165655987056</v>
      </c>
      <c r="L51" s="52">
        <v>0.99929455571209402</v>
      </c>
      <c r="M51" s="53">
        <v>0.9995105725957899</v>
      </c>
    </row>
    <row r="52" spans="1:13" x14ac:dyDescent="0.3">
      <c r="A52" s="23">
        <v>16</v>
      </c>
      <c r="B52" s="51">
        <v>1</v>
      </c>
      <c r="C52" s="52">
        <v>0.96336948180591908</v>
      </c>
      <c r="D52" s="52">
        <v>1</v>
      </c>
      <c r="E52" s="52">
        <v>1</v>
      </c>
      <c r="F52" s="52">
        <v>1</v>
      </c>
      <c r="G52" s="52">
        <v>1</v>
      </c>
      <c r="H52" s="52">
        <v>0.99783685519860366</v>
      </c>
      <c r="I52" s="52">
        <v>0.99175332462070487</v>
      </c>
      <c r="J52" s="52">
        <v>0.99338610989160203</v>
      </c>
      <c r="K52" s="52">
        <v>0.99579165655987056</v>
      </c>
      <c r="L52" s="52">
        <v>0.99929455571209402</v>
      </c>
      <c r="M52" s="53">
        <v>0.9995105725957899</v>
      </c>
    </row>
    <row r="53" spans="1:13" x14ac:dyDescent="0.3">
      <c r="A53" s="23">
        <v>15</v>
      </c>
      <c r="B53" s="51">
        <v>1</v>
      </c>
      <c r="C53" s="52">
        <v>0.96336948180591908</v>
      </c>
      <c r="D53" s="52">
        <v>1</v>
      </c>
      <c r="E53" s="52">
        <v>1</v>
      </c>
      <c r="F53" s="52">
        <v>1</v>
      </c>
      <c r="G53" s="52">
        <v>1</v>
      </c>
      <c r="H53" s="52">
        <v>0.99783685519860366</v>
      </c>
      <c r="I53" s="52">
        <v>0.99175332462070487</v>
      </c>
      <c r="J53" s="52">
        <v>0.99338610989160203</v>
      </c>
      <c r="K53" s="52">
        <v>0.99579165655987056</v>
      </c>
      <c r="L53" s="52">
        <v>0.99929455571209402</v>
      </c>
      <c r="M53" s="53">
        <v>0.9995105725957899</v>
      </c>
    </row>
    <row r="54" spans="1:13" x14ac:dyDescent="0.3">
      <c r="A54" s="23">
        <v>14</v>
      </c>
      <c r="B54" s="51">
        <v>1</v>
      </c>
      <c r="C54" s="52">
        <v>0.96336948180591908</v>
      </c>
      <c r="D54" s="52">
        <v>1</v>
      </c>
      <c r="E54" s="52">
        <v>1</v>
      </c>
      <c r="F54" s="52">
        <v>1</v>
      </c>
      <c r="G54" s="52">
        <v>1</v>
      </c>
      <c r="H54" s="52">
        <v>0.99783685519860366</v>
      </c>
      <c r="I54" s="52">
        <v>0.99175332462070487</v>
      </c>
      <c r="J54" s="52">
        <v>0.99338610989160203</v>
      </c>
      <c r="K54" s="52">
        <v>0.99579165655987056</v>
      </c>
      <c r="L54" s="52">
        <v>0.99929455571209402</v>
      </c>
      <c r="M54" s="53">
        <v>0.9995105725957899</v>
      </c>
    </row>
    <row r="55" spans="1:13" x14ac:dyDescent="0.3">
      <c r="A55" s="23">
        <v>13</v>
      </c>
      <c r="B55" s="51">
        <v>1</v>
      </c>
      <c r="C55" s="52">
        <v>0.96336948180591908</v>
      </c>
      <c r="D55" s="52">
        <v>1</v>
      </c>
      <c r="E55" s="52">
        <v>1</v>
      </c>
      <c r="F55" s="52">
        <v>1</v>
      </c>
      <c r="G55" s="52">
        <v>1</v>
      </c>
      <c r="H55" s="52">
        <v>0.99783685519860366</v>
      </c>
      <c r="I55" s="52">
        <v>0.99175332462070487</v>
      </c>
      <c r="J55" s="52">
        <v>0.99338610989160203</v>
      </c>
      <c r="K55" s="52">
        <v>0.99579165655987056</v>
      </c>
      <c r="L55" s="52">
        <v>0.99929455571209402</v>
      </c>
      <c r="M55" s="53">
        <v>0.9995105725957899</v>
      </c>
    </row>
    <row r="56" spans="1:13" x14ac:dyDescent="0.3">
      <c r="A56" s="23">
        <v>12</v>
      </c>
      <c r="B56" s="51">
        <v>1</v>
      </c>
      <c r="C56" s="52">
        <v>0.96336948180591908</v>
      </c>
      <c r="D56" s="52">
        <v>1</v>
      </c>
      <c r="E56" s="52">
        <v>1</v>
      </c>
      <c r="F56" s="52">
        <v>1</v>
      </c>
      <c r="G56" s="52">
        <v>1</v>
      </c>
      <c r="H56" s="52">
        <v>0.99783685519860366</v>
      </c>
      <c r="I56" s="52">
        <v>0.9819157057282657</v>
      </c>
      <c r="J56" s="52">
        <v>0.99338610989160203</v>
      </c>
      <c r="K56" s="52">
        <v>0.99579165655987056</v>
      </c>
      <c r="L56" s="52">
        <v>0.99929455571209402</v>
      </c>
      <c r="M56" s="53">
        <v>0.9995105725957899</v>
      </c>
    </row>
    <row r="57" spans="1:13" x14ac:dyDescent="0.3">
      <c r="A57" s="23">
        <v>11</v>
      </c>
      <c r="B57" s="51">
        <v>1</v>
      </c>
      <c r="C57" s="52">
        <v>0.95825196462917006</v>
      </c>
      <c r="D57" s="52">
        <v>1</v>
      </c>
      <c r="E57" s="52">
        <v>1</v>
      </c>
      <c r="F57" s="52">
        <v>1</v>
      </c>
      <c r="G57" s="52">
        <v>1</v>
      </c>
      <c r="H57" s="52">
        <v>0.99783685519860366</v>
      </c>
      <c r="I57" s="52">
        <v>0.96185543557795916</v>
      </c>
      <c r="J57" s="52">
        <v>0.98589911161491683</v>
      </c>
      <c r="K57" s="52">
        <v>0.99502158486423387</v>
      </c>
      <c r="L57" s="52">
        <v>0.9975394870131773</v>
      </c>
      <c r="M57" s="53">
        <v>0.9995105725957899</v>
      </c>
    </row>
    <row r="58" spans="1:13" x14ac:dyDescent="0.3">
      <c r="A58" s="23">
        <v>10</v>
      </c>
      <c r="B58" s="51">
        <v>1</v>
      </c>
      <c r="C58" s="52">
        <v>0.94151554113309133</v>
      </c>
      <c r="D58" s="52">
        <v>0.99113129620683915</v>
      </c>
      <c r="E58" s="52">
        <v>1</v>
      </c>
      <c r="F58" s="52">
        <v>1</v>
      </c>
      <c r="G58" s="52">
        <v>1</v>
      </c>
      <c r="H58" s="52">
        <v>0.99756158908247217</v>
      </c>
      <c r="I58" s="52">
        <v>0.93157251416978482</v>
      </c>
      <c r="J58" s="52">
        <v>0.96643458694122253</v>
      </c>
      <c r="K58" s="52">
        <v>0.98171920303237914</v>
      </c>
      <c r="L58" s="52">
        <v>0.9824352544016417</v>
      </c>
      <c r="M58" s="53">
        <v>0.98764156570650963</v>
      </c>
    </row>
    <row r="59" spans="1:13" x14ac:dyDescent="0.3">
      <c r="A59" s="23">
        <v>9</v>
      </c>
      <c r="B59" s="51">
        <v>0.99337016911236353</v>
      </c>
      <c r="C59" s="52">
        <v>0.91316021131768266</v>
      </c>
      <c r="D59" s="52">
        <v>0.96578910029195586</v>
      </c>
      <c r="E59" s="52">
        <v>1</v>
      </c>
      <c r="F59" s="52">
        <v>1</v>
      </c>
      <c r="G59" s="52">
        <v>1</v>
      </c>
      <c r="H59" s="52">
        <v>0.98138577398031412</v>
      </c>
      <c r="I59" s="52">
        <v>0.8910669415037431</v>
      </c>
      <c r="J59" s="52">
        <v>0.93499253587051878</v>
      </c>
      <c r="K59" s="52">
        <v>0.95588451106430683</v>
      </c>
      <c r="L59" s="52">
        <v>0.95398185787748702</v>
      </c>
      <c r="M59" s="53">
        <v>0.96212517758438554</v>
      </c>
    </row>
    <row r="60" spans="1:13" x14ac:dyDescent="0.3">
      <c r="A60" s="23">
        <v>8</v>
      </c>
      <c r="B60" s="51">
        <v>0.96628831941623083</v>
      </c>
      <c r="C60" s="52">
        <v>0.87318597518294405</v>
      </c>
      <c r="D60" s="52">
        <v>0.92416507270099835</v>
      </c>
      <c r="E60" s="52">
        <v>1</v>
      </c>
      <c r="F60" s="52">
        <v>1</v>
      </c>
      <c r="G60" s="52">
        <v>0.99125819849884333</v>
      </c>
      <c r="H60" s="52">
        <v>0.94930940989213008</v>
      </c>
      <c r="I60" s="52">
        <v>0.84033871757983425</v>
      </c>
      <c r="J60" s="52">
        <v>0.8915729584028057</v>
      </c>
      <c r="K60" s="52">
        <v>0.91751750896001627</v>
      </c>
      <c r="L60" s="52">
        <v>0.91217929744071369</v>
      </c>
      <c r="M60" s="53">
        <v>0.92296140822941752</v>
      </c>
    </row>
    <row r="61" spans="1:13" x14ac:dyDescent="0.3">
      <c r="A61" s="23">
        <v>7</v>
      </c>
      <c r="B61" s="51">
        <v>0.92439734200058976</v>
      </c>
      <c r="C61" s="52">
        <v>0.82159283272887573</v>
      </c>
      <c r="D61" s="52">
        <v>0.86625921343396672</v>
      </c>
      <c r="E61" s="52">
        <v>0.98346305746363194</v>
      </c>
      <c r="F61" s="52">
        <v>0.96656206319059235</v>
      </c>
      <c r="G61" s="52">
        <v>0.94391768171976964</v>
      </c>
      <c r="H61" s="52">
        <v>0.90133249681791971</v>
      </c>
      <c r="I61" s="52">
        <v>0.77938784239805758</v>
      </c>
      <c r="J61" s="52">
        <v>0.8361758545380833</v>
      </c>
      <c r="K61" s="52">
        <v>0.86661819671950768</v>
      </c>
      <c r="L61" s="52">
        <v>0.85702757309132127</v>
      </c>
      <c r="M61" s="53">
        <v>0.87015025764160581</v>
      </c>
    </row>
    <row r="62" spans="1:13" x14ac:dyDescent="0.3">
      <c r="A62" s="23">
        <v>6</v>
      </c>
      <c r="B62" s="51">
        <v>0.86769723686544054</v>
      </c>
      <c r="C62" s="52">
        <v>0.75838078395547759</v>
      </c>
      <c r="D62" s="52">
        <v>0.79207152249086088</v>
      </c>
      <c r="E62" s="52">
        <v>0.92247930896341124</v>
      </c>
      <c r="F62" s="52">
        <v>0.90200597492086909</v>
      </c>
      <c r="G62" s="52">
        <v>0.87707094554256704</v>
      </c>
      <c r="H62" s="52">
        <v>0.83745503475768279</v>
      </c>
      <c r="I62" s="52">
        <v>0.70821431595841355</v>
      </c>
      <c r="J62" s="52">
        <v>0.76880122427635178</v>
      </c>
      <c r="K62" s="52">
        <v>0.80318657434278129</v>
      </c>
      <c r="L62" s="52">
        <v>0.78852668482930999</v>
      </c>
      <c r="M62" s="53">
        <v>0.80369172582095016</v>
      </c>
    </row>
    <row r="63" spans="1:13" x14ac:dyDescent="0.3">
      <c r="A63" s="23">
        <v>5</v>
      </c>
      <c r="B63" s="51">
        <v>0.79618800401078293</v>
      </c>
      <c r="C63" s="52">
        <v>0.68354982886274973</v>
      </c>
      <c r="D63" s="52">
        <v>0.70160199987168081</v>
      </c>
      <c r="E63" s="52">
        <v>0.84055192845532134</v>
      </c>
      <c r="F63" s="52">
        <v>0.81676771416033001</v>
      </c>
      <c r="G63" s="52">
        <v>0.79071798996723597</v>
      </c>
      <c r="H63" s="52">
        <v>0.75767702371141987</v>
      </c>
      <c r="I63" s="52">
        <v>0.62681813826090216</v>
      </c>
      <c r="J63" s="52">
        <v>0.68944906761761104</v>
      </c>
      <c r="K63" s="52">
        <v>0.72722264182983642</v>
      </c>
      <c r="L63" s="52">
        <v>0.70667663265467962</v>
      </c>
      <c r="M63" s="53">
        <v>0.7235858127674506</v>
      </c>
    </row>
    <row r="64" spans="1:13" x14ac:dyDescent="0.3">
      <c r="A64" s="23">
        <v>4</v>
      </c>
      <c r="B64" s="51">
        <v>0.70986964343661674</v>
      </c>
      <c r="C64" s="52">
        <v>0.59709996745069183</v>
      </c>
      <c r="D64" s="52">
        <v>0.59485064557642675</v>
      </c>
      <c r="E64" s="52">
        <v>0.7376809159393618</v>
      </c>
      <c r="F64" s="52">
        <v>0.71084728090897509</v>
      </c>
      <c r="G64" s="52">
        <v>0.68485881499377621</v>
      </c>
      <c r="H64" s="52">
        <v>0.66199846367913051</v>
      </c>
      <c r="I64" s="52">
        <v>0.53519930930552329</v>
      </c>
      <c r="J64" s="52">
        <v>0.59811938456186076</v>
      </c>
      <c r="K64" s="52">
        <v>0.63872639918067398</v>
      </c>
      <c r="L64" s="52">
        <v>0.61147741656743038</v>
      </c>
      <c r="M64" s="53">
        <v>0.62983251848110722</v>
      </c>
    </row>
    <row r="65" spans="1:13" x14ac:dyDescent="0.3">
      <c r="A65" s="23">
        <v>3</v>
      </c>
      <c r="B65" s="51">
        <v>0.60874215514294239</v>
      </c>
      <c r="C65" s="52">
        <v>0.49903119971930421</v>
      </c>
      <c r="D65" s="52">
        <v>0.47181745960509858</v>
      </c>
      <c r="E65" s="52">
        <v>0.61386627141553285</v>
      </c>
      <c r="F65" s="52">
        <v>0.58424467516680445</v>
      </c>
      <c r="G65" s="52">
        <v>0.55949342062218776</v>
      </c>
      <c r="H65" s="52">
        <v>0.55041935466081482</v>
      </c>
      <c r="I65" s="52">
        <v>0.43335782909227688</v>
      </c>
      <c r="J65" s="52">
        <v>0.49481217510910136</v>
      </c>
      <c r="K65" s="52">
        <v>0.5376978463952935</v>
      </c>
      <c r="L65" s="52">
        <v>0.50292903656756227</v>
      </c>
      <c r="M65" s="53">
        <v>0.52243184296192013</v>
      </c>
    </row>
    <row r="66" spans="1:13" x14ac:dyDescent="0.3">
      <c r="A66" s="23">
        <v>2</v>
      </c>
      <c r="B66" s="51">
        <v>0.49280553912975966</v>
      </c>
      <c r="C66" s="52">
        <v>0.38934352566858677</v>
      </c>
      <c r="D66" s="52">
        <v>0.33250244195769618</v>
      </c>
      <c r="E66" s="52">
        <v>0.46910799488383448</v>
      </c>
      <c r="F66" s="52">
        <v>0.43695989693381798</v>
      </c>
      <c r="G66" s="52">
        <v>0.41462180685247069</v>
      </c>
      <c r="H66" s="52">
        <v>0.42293969665647291</v>
      </c>
      <c r="I66" s="52">
        <v>0.32129369762116311</v>
      </c>
      <c r="J66" s="52">
        <v>0.37952743925933263</v>
      </c>
      <c r="K66" s="52">
        <v>0.42413698347369483</v>
      </c>
      <c r="L66" s="52">
        <v>0.38103149265507524</v>
      </c>
      <c r="M66" s="53">
        <v>0.40138378620988902</v>
      </c>
    </row>
    <row r="67" spans="1:13" x14ac:dyDescent="0.3">
      <c r="A67" s="23">
        <v>1</v>
      </c>
      <c r="B67" s="54">
        <v>0.36205979539706856</v>
      </c>
      <c r="C67" s="55">
        <v>0.2680369452985395</v>
      </c>
      <c r="D67" s="55">
        <v>0.17690559263421962</v>
      </c>
      <c r="E67" s="55">
        <v>0.30340608634426658</v>
      </c>
      <c r="F67" s="55">
        <v>0.26899294621001579</v>
      </c>
      <c r="G67" s="55">
        <v>0.25024397368462503</v>
      </c>
      <c r="H67" s="55">
        <v>0.27955948966610472</v>
      </c>
      <c r="I67" s="55">
        <v>0.19900691489218181</v>
      </c>
      <c r="J67" s="55">
        <v>0.25226517701255458</v>
      </c>
      <c r="K67" s="55">
        <v>0.29804381041587824</v>
      </c>
      <c r="L67" s="55">
        <v>0.24578478482996921</v>
      </c>
      <c r="M67" s="56">
        <v>0.26668834822501419</v>
      </c>
    </row>
    <row r="68" spans="1:13" x14ac:dyDescent="0.3">
      <c r="B68" s="2"/>
      <c r="C68" s="2"/>
      <c r="D68" s="2"/>
      <c r="E68" s="2"/>
      <c r="F68" s="2"/>
      <c r="G68" s="2"/>
      <c r="H68" s="2"/>
      <c r="I68" s="2"/>
      <c r="J68" s="2"/>
      <c r="K68" s="2"/>
      <c r="L68" s="2"/>
      <c r="M68" s="2"/>
    </row>
    <row r="69" spans="1:13" x14ac:dyDescent="0.3">
      <c r="A69" s="21" t="s">
        <v>48</v>
      </c>
      <c r="B69" s="24">
        <v>4</v>
      </c>
      <c r="C69" s="24">
        <v>5</v>
      </c>
      <c r="D69" s="24">
        <v>6</v>
      </c>
      <c r="E69" s="24">
        <v>7</v>
      </c>
      <c r="F69" s="24">
        <v>8</v>
      </c>
      <c r="G69" s="24">
        <v>9</v>
      </c>
      <c r="H69" s="24">
        <v>10</v>
      </c>
      <c r="I69" s="24">
        <v>11</v>
      </c>
      <c r="J69" s="24">
        <v>12</v>
      </c>
      <c r="K69" s="24">
        <v>1</v>
      </c>
      <c r="L69" s="24">
        <v>2</v>
      </c>
      <c r="M69" s="24">
        <v>3</v>
      </c>
    </row>
    <row r="70" spans="1:13" x14ac:dyDescent="0.3">
      <c r="A70" s="23">
        <v>20</v>
      </c>
      <c r="B70" s="48">
        <v>0.99264456152312119</v>
      </c>
      <c r="C70" s="49">
        <v>1</v>
      </c>
      <c r="D70" s="49">
        <v>1</v>
      </c>
      <c r="E70" s="49">
        <v>1</v>
      </c>
      <c r="F70" s="49">
        <v>1</v>
      </c>
      <c r="G70" s="49">
        <v>1</v>
      </c>
      <c r="H70" s="49">
        <v>1</v>
      </c>
      <c r="I70" s="49">
        <v>0.994767253066142</v>
      </c>
      <c r="J70" s="49">
        <v>0.99184930307595132</v>
      </c>
      <c r="K70" s="49">
        <v>1</v>
      </c>
      <c r="L70" s="49">
        <v>0.998639213146847</v>
      </c>
      <c r="M70" s="50">
        <v>1</v>
      </c>
    </row>
    <row r="71" spans="1:13" x14ac:dyDescent="0.3">
      <c r="A71" s="23">
        <v>19</v>
      </c>
      <c r="B71" s="51">
        <v>0.99264456152312119</v>
      </c>
      <c r="C71" s="52">
        <v>1</v>
      </c>
      <c r="D71" s="52">
        <v>1</v>
      </c>
      <c r="E71" s="52">
        <v>1</v>
      </c>
      <c r="F71" s="52">
        <v>1</v>
      </c>
      <c r="G71" s="52">
        <v>1</v>
      </c>
      <c r="H71" s="52">
        <v>1</v>
      </c>
      <c r="I71" s="52">
        <v>0.994767253066142</v>
      </c>
      <c r="J71" s="52">
        <v>0.99184930307595132</v>
      </c>
      <c r="K71" s="52">
        <v>1</v>
      </c>
      <c r="L71" s="52">
        <v>0.998639213146847</v>
      </c>
      <c r="M71" s="53">
        <v>1</v>
      </c>
    </row>
    <row r="72" spans="1:13" x14ac:dyDescent="0.3">
      <c r="A72" s="23">
        <v>18</v>
      </c>
      <c r="B72" s="51">
        <v>0.99264456152312119</v>
      </c>
      <c r="C72" s="52">
        <v>1</v>
      </c>
      <c r="D72" s="52">
        <v>1</v>
      </c>
      <c r="E72" s="52">
        <v>1</v>
      </c>
      <c r="F72" s="52">
        <v>1</v>
      </c>
      <c r="G72" s="52">
        <v>1</v>
      </c>
      <c r="H72" s="52">
        <v>1</v>
      </c>
      <c r="I72" s="52">
        <v>0.994767253066142</v>
      </c>
      <c r="J72" s="52">
        <v>0.99184930307595132</v>
      </c>
      <c r="K72" s="52">
        <v>1</v>
      </c>
      <c r="L72" s="52">
        <v>0.998639213146847</v>
      </c>
      <c r="M72" s="53">
        <v>1</v>
      </c>
    </row>
    <row r="73" spans="1:13" x14ac:dyDescent="0.3">
      <c r="A73" s="23">
        <v>17</v>
      </c>
      <c r="B73" s="51">
        <v>0.99264456152312119</v>
      </c>
      <c r="C73" s="52">
        <v>1</v>
      </c>
      <c r="D73" s="52">
        <v>1</v>
      </c>
      <c r="E73" s="52">
        <v>1</v>
      </c>
      <c r="F73" s="52">
        <v>1</v>
      </c>
      <c r="G73" s="52">
        <v>1</v>
      </c>
      <c r="H73" s="52">
        <v>1</v>
      </c>
      <c r="I73" s="52">
        <v>0.994767253066142</v>
      </c>
      <c r="J73" s="52">
        <v>0.99184930307595132</v>
      </c>
      <c r="K73" s="52">
        <v>1</v>
      </c>
      <c r="L73" s="52">
        <v>0.998639213146847</v>
      </c>
      <c r="M73" s="53">
        <v>1</v>
      </c>
    </row>
    <row r="74" spans="1:13" x14ac:dyDescent="0.3">
      <c r="A74" s="23">
        <v>16</v>
      </c>
      <c r="B74" s="51">
        <v>0.99264456152312119</v>
      </c>
      <c r="C74" s="52">
        <v>1</v>
      </c>
      <c r="D74" s="52">
        <v>1</v>
      </c>
      <c r="E74" s="52">
        <v>1</v>
      </c>
      <c r="F74" s="52">
        <v>1</v>
      </c>
      <c r="G74" s="52">
        <v>1</v>
      </c>
      <c r="H74" s="52">
        <v>1</v>
      </c>
      <c r="I74" s="52">
        <v>0.994767253066142</v>
      </c>
      <c r="J74" s="52">
        <v>0.99184930307595132</v>
      </c>
      <c r="K74" s="52">
        <v>1</v>
      </c>
      <c r="L74" s="52">
        <v>0.998639213146847</v>
      </c>
      <c r="M74" s="53">
        <v>1</v>
      </c>
    </row>
    <row r="75" spans="1:13" x14ac:dyDescent="0.3">
      <c r="A75" s="23">
        <v>15</v>
      </c>
      <c r="B75" s="51">
        <v>0.99264456152312119</v>
      </c>
      <c r="C75" s="52">
        <v>1</v>
      </c>
      <c r="D75" s="52">
        <v>1</v>
      </c>
      <c r="E75" s="52">
        <v>1</v>
      </c>
      <c r="F75" s="52">
        <v>1</v>
      </c>
      <c r="G75" s="52">
        <v>1</v>
      </c>
      <c r="H75" s="52">
        <v>1</v>
      </c>
      <c r="I75" s="52">
        <v>0.994767253066142</v>
      </c>
      <c r="J75" s="52">
        <v>0.99184930307595132</v>
      </c>
      <c r="K75" s="52">
        <v>1</v>
      </c>
      <c r="L75" s="52">
        <v>0.998639213146847</v>
      </c>
      <c r="M75" s="53">
        <v>1</v>
      </c>
    </row>
    <row r="76" spans="1:13" x14ac:dyDescent="0.3">
      <c r="A76" s="23">
        <v>14</v>
      </c>
      <c r="B76" s="51">
        <v>0.99264456152312119</v>
      </c>
      <c r="C76" s="52">
        <v>0.9930135135778726</v>
      </c>
      <c r="D76" s="52">
        <v>1</v>
      </c>
      <c r="E76" s="52">
        <v>1</v>
      </c>
      <c r="F76" s="52">
        <v>1</v>
      </c>
      <c r="G76" s="52">
        <v>1</v>
      </c>
      <c r="H76" s="52">
        <v>1</v>
      </c>
      <c r="I76" s="52">
        <v>0.994767253066142</v>
      </c>
      <c r="J76" s="52">
        <v>0.99184930307595132</v>
      </c>
      <c r="K76" s="52">
        <v>1</v>
      </c>
      <c r="L76" s="52">
        <v>0.998639213146847</v>
      </c>
      <c r="M76" s="53">
        <v>1</v>
      </c>
    </row>
    <row r="77" spans="1:13" x14ac:dyDescent="0.3">
      <c r="A77" s="23">
        <v>13</v>
      </c>
      <c r="B77" s="51">
        <v>0.99264456152312119</v>
      </c>
      <c r="C77" s="52">
        <v>0.97620767790039897</v>
      </c>
      <c r="D77" s="52">
        <v>1</v>
      </c>
      <c r="E77" s="52">
        <v>1</v>
      </c>
      <c r="F77" s="52">
        <v>1</v>
      </c>
      <c r="G77" s="52">
        <v>1</v>
      </c>
      <c r="H77" s="52">
        <v>1</v>
      </c>
      <c r="I77" s="52">
        <v>0.994767253066142</v>
      </c>
      <c r="J77" s="52">
        <v>0.99184930307595132</v>
      </c>
      <c r="K77" s="52">
        <v>1</v>
      </c>
      <c r="L77" s="52">
        <v>0.998639213146847</v>
      </c>
      <c r="M77" s="53">
        <v>1</v>
      </c>
    </row>
    <row r="78" spans="1:13" x14ac:dyDescent="0.3">
      <c r="A78" s="23">
        <v>12</v>
      </c>
      <c r="B78" s="51">
        <v>0.99264456152312119</v>
      </c>
      <c r="C78" s="52">
        <v>0.95393391352244294</v>
      </c>
      <c r="D78" s="52">
        <v>1</v>
      </c>
      <c r="E78" s="52">
        <v>1</v>
      </c>
      <c r="F78" s="52">
        <v>1</v>
      </c>
      <c r="G78" s="52">
        <v>1</v>
      </c>
      <c r="H78" s="52">
        <v>1</v>
      </c>
      <c r="I78" s="52">
        <v>0.994767253066142</v>
      </c>
      <c r="J78" s="52">
        <v>0.9863633066265165</v>
      </c>
      <c r="K78" s="52">
        <v>0.98850347918613812</v>
      </c>
      <c r="L78" s="52">
        <v>0.998639213146847</v>
      </c>
      <c r="M78" s="53">
        <v>1</v>
      </c>
    </row>
    <row r="79" spans="1:13" x14ac:dyDescent="0.3">
      <c r="A79" s="23">
        <v>11</v>
      </c>
      <c r="B79" s="51">
        <v>0.98751199031465475</v>
      </c>
      <c r="C79" s="52">
        <v>0.92619222044400473</v>
      </c>
      <c r="D79" s="52">
        <v>1</v>
      </c>
      <c r="E79" s="52">
        <v>1</v>
      </c>
      <c r="F79" s="52">
        <v>1</v>
      </c>
      <c r="G79" s="52">
        <v>1</v>
      </c>
      <c r="H79" s="52">
        <v>1</v>
      </c>
      <c r="I79" s="52">
        <v>0.994767253066142</v>
      </c>
      <c r="J79" s="52">
        <v>0.97282773173676973</v>
      </c>
      <c r="K79" s="52">
        <v>0.9676259687654386</v>
      </c>
      <c r="L79" s="52">
        <v>0.998639213146847</v>
      </c>
      <c r="M79" s="53">
        <v>1</v>
      </c>
    </row>
    <row r="80" spans="1:13" x14ac:dyDescent="0.3">
      <c r="A80" s="23">
        <v>10</v>
      </c>
      <c r="B80" s="51">
        <v>0.97350691030063996</v>
      </c>
      <c r="C80" s="52">
        <v>0.89298259866508434</v>
      </c>
      <c r="D80" s="52">
        <v>1</v>
      </c>
      <c r="E80" s="52">
        <v>1</v>
      </c>
      <c r="F80" s="52">
        <v>1</v>
      </c>
      <c r="G80" s="52">
        <v>1</v>
      </c>
      <c r="H80" s="52">
        <v>1</v>
      </c>
      <c r="I80" s="52">
        <v>0.994767253066142</v>
      </c>
      <c r="J80" s="52">
        <v>0.95124257840671111</v>
      </c>
      <c r="K80" s="52">
        <v>0.93869250300202245</v>
      </c>
      <c r="L80" s="52">
        <v>0.99286593100875031</v>
      </c>
      <c r="M80" s="53">
        <v>1</v>
      </c>
    </row>
    <row r="81" spans="1:13" x14ac:dyDescent="0.3">
      <c r="A81" s="23">
        <v>9</v>
      </c>
      <c r="B81" s="51">
        <v>0.95062932148107615</v>
      </c>
      <c r="C81" s="52">
        <v>0.85430504818568198</v>
      </c>
      <c r="D81" s="52">
        <v>0.99660469268712015</v>
      </c>
      <c r="E81" s="52">
        <v>1</v>
      </c>
      <c r="F81" s="52">
        <v>1</v>
      </c>
      <c r="G81" s="52">
        <v>1</v>
      </c>
      <c r="H81" s="52">
        <v>0.9956274215481451</v>
      </c>
      <c r="I81" s="52">
        <v>0.98823253960172663</v>
      </c>
      <c r="J81" s="52">
        <v>0.92160784663634066</v>
      </c>
      <c r="K81" s="52">
        <v>0.90170308189588988</v>
      </c>
      <c r="L81" s="52">
        <v>0.97834201465107784</v>
      </c>
      <c r="M81" s="53">
        <v>1</v>
      </c>
    </row>
    <row r="82" spans="1:13" x14ac:dyDescent="0.3">
      <c r="A82" s="23">
        <v>8</v>
      </c>
      <c r="B82" s="51">
        <v>0.91887922385596399</v>
      </c>
      <c r="C82" s="52">
        <v>0.81015956900579733</v>
      </c>
      <c r="D82" s="52">
        <v>0.97357148437201246</v>
      </c>
      <c r="E82" s="52">
        <v>1</v>
      </c>
      <c r="F82" s="52">
        <v>1</v>
      </c>
      <c r="G82" s="52">
        <v>1</v>
      </c>
      <c r="H82" s="52">
        <v>0.98074837931246517</v>
      </c>
      <c r="I82" s="52">
        <v>0.97388740664344953</v>
      </c>
      <c r="J82" s="52">
        <v>0.88392353642565835</v>
      </c>
      <c r="K82" s="52">
        <v>0.85665770544704112</v>
      </c>
      <c r="L82" s="52">
        <v>0.95506746407382936</v>
      </c>
      <c r="M82" s="53">
        <v>0.98522650007803025</v>
      </c>
    </row>
    <row r="83" spans="1:13" x14ac:dyDescent="0.3">
      <c r="A83" s="23">
        <v>7</v>
      </c>
      <c r="B83" s="51">
        <v>0.87825661742530303</v>
      </c>
      <c r="C83" s="52">
        <v>0.7605461611254305</v>
      </c>
      <c r="D83" s="52">
        <v>0.93687091006226519</v>
      </c>
      <c r="E83" s="52">
        <v>0.99787523325290128</v>
      </c>
      <c r="F83" s="52">
        <v>0.98055087797551754</v>
      </c>
      <c r="G83" s="52">
        <v>0.97780814151554285</v>
      </c>
      <c r="H83" s="52">
        <v>0.95655714493297239</v>
      </c>
      <c r="I83" s="52">
        <v>0.95173185419131034</v>
      </c>
      <c r="J83" s="52">
        <v>0.8381896477746642</v>
      </c>
      <c r="K83" s="52">
        <v>0.80355637365547594</v>
      </c>
      <c r="L83" s="52">
        <v>0.92304227927700522</v>
      </c>
      <c r="M83" s="53">
        <v>0.96099389535232604</v>
      </c>
    </row>
    <row r="84" spans="1:13" x14ac:dyDescent="0.3">
      <c r="A84" s="23">
        <v>6</v>
      </c>
      <c r="B84" s="51">
        <v>0.8287615021890935</v>
      </c>
      <c r="C84" s="52">
        <v>0.70546482454458181</v>
      </c>
      <c r="D84" s="52">
        <v>0.88650296975787812</v>
      </c>
      <c r="E84" s="52">
        <v>0.96641510429906852</v>
      </c>
      <c r="F84" s="52">
        <v>0.93535197558568706</v>
      </c>
      <c r="G84" s="52">
        <v>0.9394331790731909</v>
      </c>
      <c r="H84" s="52">
        <v>0.92305371840966666</v>
      </c>
      <c r="I84" s="52">
        <v>0.92176588224530931</v>
      </c>
      <c r="J84" s="52">
        <v>0.78440618068335821</v>
      </c>
      <c r="K84" s="52">
        <v>0.74239908652119435</v>
      </c>
      <c r="L84" s="52">
        <v>0.88226646026060507</v>
      </c>
      <c r="M84" s="53">
        <v>0.92747783112394233</v>
      </c>
    </row>
    <row r="85" spans="1:13" x14ac:dyDescent="0.3">
      <c r="A85" s="23">
        <v>5</v>
      </c>
      <c r="B85" s="51">
        <v>0.7703938781473354</v>
      </c>
      <c r="C85" s="52">
        <v>0.64491555926325073</v>
      </c>
      <c r="D85" s="52">
        <v>0.82246766345885125</v>
      </c>
      <c r="E85" s="52">
        <v>0.92351635753034422</v>
      </c>
      <c r="F85" s="52">
        <v>0.87524137262226198</v>
      </c>
      <c r="G85" s="52">
        <v>0.88889820842837697</v>
      </c>
      <c r="H85" s="52">
        <v>0.88023809974254807</v>
      </c>
      <c r="I85" s="52">
        <v>0.8839894908054462</v>
      </c>
      <c r="J85" s="52">
        <v>0.72257313515174038</v>
      </c>
      <c r="K85" s="52">
        <v>0.67318584404419646</v>
      </c>
      <c r="L85" s="52">
        <v>0.83274000702462891</v>
      </c>
      <c r="M85" s="53">
        <v>0.88467830739287878</v>
      </c>
    </row>
    <row r="86" spans="1:13" x14ac:dyDescent="0.3">
      <c r="A86" s="23">
        <v>4</v>
      </c>
      <c r="B86" s="51">
        <v>0.7031537453000285</v>
      </c>
      <c r="C86" s="52">
        <v>0.57889836528143757</v>
      </c>
      <c r="D86" s="52">
        <v>0.7447649911651848</v>
      </c>
      <c r="E86" s="52">
        <v>0.86917899294672829</v>
      </c>
      <c r="F86" s="52">
        <v>0.80021906908524232</v>
      </c>
      <c r="G86" s="52">
        <v>0.82620322958110104</v>
      </c>
      <c r="H86" s="52">
        <v>0.82811028893161676</v>
      </c>
      <c r="I86" s="52">
        <v>0.83840267987172135</v>
      </c>
      <c r="J86" s="52">
        <v>0.6526905111798107</v>
      </c>
      <c r="K86" s="52">
        <v>0.59591664622448226</v>
      </c>
      <c r="L86" s="52">
        <v>0.77446291956907709</v>
      </c>
      <c r="M86" s="53">
        <v>0.8325953241591354</v>
      </c>
    </row>
    <row r="87" spans="1:13" x14ac:dyDescent="0.3">
      <c r="A87" s="23">
        <v>3</v>
      </c>
      <c r="B87" s="51">
        <v>0.62704110364717303</v>
      </c>
      <c r="C87" s="52">
        <v>0.50741324259914222</v>
      </c>
      <c r="D87" s="52">
        <v>0.65339495287687877</v>
      </c>
      <c r="E87" s="52">
        <v>0.80340301054822061</v>
      </c>
      <c r="F87" s="52">
        <v>0.71028506497462796</v>
      </c>
      <c r="G87" s="52">
        <v>0.75134824253136334</v>
      </c>
      <c r="H87" s="52">
        <v>0.76667028597687259</v>
      </c>
      <c r="I87" s="52">
        <v>0.78500544944413453</v>
      </c>
      <c r="J87" s="52">
        <v>0.57475830876756917</v>
      </c>
      <c r="K87" s="52">
        <v>0.51059149306205154</v>
      </c>
      <c r="L87" s="52">
        <v>0.70743519789394949</v>
      </c>
      <c r="M87" s="53">
        <v>0.7712288814227124</v>
      </c>
    </row>
    <row r="88" spans="1:13" x14ac:dyDescent="0.3">
      <c r="A88" s="23">
        <v>2</v>
      </c>
      <c r="B88" s="51">
        <v>0.54205595318876887</v>
      </c>
      <c r="C88" s="52">
        <v>0.43046019121636481</v>
      </c>
      <c r="D88" s="52">
        <v>0.54835754859393293</v>
      </c>
      <c r="E88" s="52">
        <v>0.72618841033482129</v>
      </c>
      <c r="F88" s="52">
        <v>0.60543936029041889</v>
      </c>
      <c r="G88" s="52">
        <v>0.66433324727916354</v>
      </c>
      <c r="H88" s="52">
        <v>0.69591809087831547</v>
      </c>
      <c r="I88" s="52">
        <v>0.72379779952268575</v>
      </c>
      <c r="J88" s="52">
        <v>0.4887765279150158</v>
      </c>
      <c r="K88" s="52">
        <v>0.41721038455690457</v>
      </c>
      <c r="L88" s="52">
        <v>0.63165684199924588</v>
      </c>
      <c r="M88" s="53">
        <v>0.70057897918360956</v>
      </c>
    </row>
    <row r="89" spans="1:13" x14ac:dyDescent="0.3">
      <c r="A89" s="23">
        <v>1</v>
      </c>
      <c r="B89" s="54">
        <v>0.44819829392481608</v>
      </c>
      <c r="C89" s="55">
        <v>0.34803921113310515</v>
      </c>
      <c r="D89" s="55">
        <v>0.42965277831634752</v>
      </c>
      <c r="E89" s="55">
        <v>0.63753519230653033</v>
      </c>
      <c r="F89" s="55">
        <v>0.48568195503261535</v>
      </c>
      <c r="G89" s="55">
        <v>0.56515824382450175</v>
      </c>
      <c r="H89" s="55">
        <v>0.61585370363594549</v>
      </c>
      <c r="I89" s="55">
        <v>0.654779730107375</v>
      </c>
      <c r="J89" s="55">
        <v>0.39474516862215059</v>
      </c>
      <c r="K89" s="55">
        <v>0.31577332070904118</v>
      </c>
      <c r="L89" s="55">
        <v>0.54712785188496649</v>
      </c>
      <c r="M89" s="56">
        <v>0.620645617441827</v>
      </c>
    </row>
    <row r="90" spans="1:13" x14ac:dyDescent="0.3">
      <c r="B90" s="2"/>
      <c r="C90" s="2"/>
      <c r="D90" s="2"/>
      <c r="E90" s="2"/>
      <c r="F90" s="2"/>
      <c r="G90" s="2"/>
      <c r="H90" s="2"/>
      <c r="I90" s="2"/>
      <c r="J90" s="2"/>
      <c r="K90" s="2"/>
      <c r="L90" s="2"/>
      <c r="M90" s="2"/>
    </row>
    <row r="91" spans="1:13" x14ac:dyDescent="0.3">
      <c r="A91" s="21" t="s">
        <v>49</v>
      </c>
      <c r="B91" s="24">
        <v>4</v>
      </c>
      <c r="C91" s="24">
        <v>5</v>
      </c>
      <c r="D91" s="24">
        <v>6</v>
      </c>
      <c r="E91" s="24">
        <v>7</v>
      </c>
      <c r="F91" s="24">
        <v>8</v>
      </c>
      <c r="G91" s="24">
        <v>9</v>
      </c>
      <c r="H91" s="24">
        <v>10</v>
      </c>
      <c r="I91" s="24">
        <v>11</v>
      </c>
      <c r="J91" s="24">
        <v>12</v>
      </c>
      <c r="K91" s="24">
        <v>1</v>
      </c>
      <c r="L91" s="24">
        <v>2</v>
      </c>
      <c r="M91" s="24">
        <v>3</v>
      </c>
    </row>
    <row r="92" spans="1:13" x14ac:dyDescent="0.3">
      <c r="A92" s="23">
        <v>20</v>
      </c>
      <c r="B92" s="48">
        <v>0.99827289917311601</v>
      </c>
      <c r="C92" s="49">
        <v>0.97666181130057661</v>
      </c>
      <c r="D92" s="49">
        <v>0.99873347300637882</v>
      </c>
      <c r="E92" s="49">
        <v>1</v>
      </c>
      <c r="F92" s="49">
        <v>1</v>
      </c>
      <c r="G92" s="49">
        <v>1</v>
      </c>
      <c r="H92" s="49">
        <v>0.99460685268415294</v>
      </c>
      <c r="I92" s="49">
        <v>0.99928926064362256</v>
      </c>
      <c r="J92" s="49">
        <v>0.99440999236923711</v>
      </c>
      <c r="K92" s="49">
        <v>0.99964144546195421</v>
      </c>
      <c r="L92" s="49">
        <v>0.99885044897771758</v>
      </c>
      <c r="M92" s="50">
        <v>0.99918362895967849</v>
      </c>
    </row>
    <row r="93" spans="1:13" x14ac:dyDescent="0.3">
      <c r="A93" s="23">
        <v>19</v>
      </c>
      <c r="B93" s="51">
        <v>0.99827289917311601</v>
      </c>
      <c r="C93" s="52">
        <v>0.97666181130057661</v>
      </c>
      <c r="D93" s="52">
        <v>0.99873347300637882</v>
      </c>
      <c r="E93" s="52">
        <v>1</v>
      </c>
      <c r="F93" s="52">
        <v>1</v>
      </c>
      <c r="G93" s="52">
        <v>1</v>
      </c>
      <c r="H93" s="52">
        <v>0.99460685268415294</v>
      </c>
      <c r="I93" s="52">
        <v>0.99928926064362256</v>
      </c>
      <c r="J93" s="52">
        <v>0.99440999236923711</v>
      </c>
      <c r="K93" s="52">
        <v>0.99964144546195421</v>
      </c>
      <c r="L93" s="52">
        <v>0.99885044897771758</v>
      </c>
      <c r="M93" s="53">
        <v>0.99918362895967849</v>
      </c>
    </row>
    <row r="94" spans="1:13" x14ac:dyDescent="0.3">
      <c r="A94" s="23">
        <v>18</v>
      </c>
      <c r="B94" s="51">
        <v>0.99827289917311601</v>
      </c>
      <c r="C94" s="52">
        <v>0.97666181130057661</v>
      </c>
      <c r="D94" s="52">
        <v>0.99873347300637882</v>
      </c>
      <c r="E94" s="52">
        <v>1</v>
      </c>
      <c r="F94" s="52">
        <v>1</v>
      </c>
      <c r="G94" s="52">
        <v>1</v>
      </c>
      <c r="H94" s="52">
        <v>0.99460685268415294</v>
      </c>
      <c r="I94" s="52">
        <v>0.99928926064362256</v>
      </c>
      <c r="J94" s="52">
        <v>0.99440999236923711</v>
      </c>
      <c r="K94" s="52">
        <v>0.99964144546195421</v>
      </c>
      <c r="L94" s="52">
        <v>0.99885044897771758</v>
      </c>
      <c r="M94" s="53">
        <v>0.99918362895967849</v>
      </c>
    </row>
    <row r="95" spans="1:13" x14ac:dyDescent="0.3">
      <c r="A95" s="23">
        <v>17</v>
      </c>
      <c r="B95" s="51">
        <v>0.99827289917311601</v>
      </c>
      <c r="C95" s="52">
        <v>0.97666181130057661</v>
      </c>
      <c r="D95" s="52">
        <v>0.99873347300637882</v>
      </c>
      <c r="E95" s="52">
        <v>1</v>
      </c>
      <c r="F95" s="52">
        <v>1</v>
      </c>
      <c r="G95" s="52">
        <v>1</v>
      </c>
      <c r="H95" s="52">
        <v>0.99460685268415294</v>
      </c>
      <c r="I95" s="52">
        <v>0.99928926064362256</v>
      </c>
      <c r="J95" s="52">
        <v>0.99440999236923711</v>
      </c>
      <c r="K95" s="52">
        <v>0.99964144546195421</v>
      </c>
      <c r="L95" s="52">
        <v>0.99885044897771758</v>
      </c>
      <c r="M95" s="53">
        <v>0.99918362895967849</v>
      </c>
    </row>
    <row r="96" spans="1:13" x14ac:dyDescent="0.3">
      <c r="A96" s="23">
        <v>16</v>
      </c>
      <c r="B96" s="51">
        <v>0.99827289917311601</v>
      </c>
      <c r="C96" s="52">
        <v>0.97666181130057661</v>
      </c>
      <c r="D96" s="52">
        <v>0.99873347300637882</v>
      </c>
      <c r="E96" s="52">
        <v>1</v>
      </c>
      <c r="F96" s="52">
        <v>1</v>
      </c>
      <c r="G96" s="52">
        <v>1</v>
      </c>
      <c r="H96" s="52">
        <v>0.99460685268415294</v>
      </c>
      <c r="I96" s="52">
        <v>0.99928926064362256</v>
      </c>
      <c r="J96" s="52">
        <v>0.99440999236923711</v>
      </c>
      <c r="K96" s="52">
        <v>0.99964144546195421</v>
      </c>
      <c r="L96" s="52">
        <v>0.99885044897771758</v>
      </c>
      <c r="M96" s="53">
        <v>0.99918362895967849</v>
      </c>
    </row>
    <row r="97" spans="1:13" x14ac:dyDescent="0.3">
      <c r="A97" s="23">
        <v>15</v>
      </c>
      <c r="B97" s="51">
        <v>0.99827289917311601</v>
      </c>
      <c r="C97" s="52">
        <v>0.97653610513498301</v>
      </c>
      <c r="D97" s="52">
        <v>0.99873347300637882</v>
      </c>
      <c r="E97" s="52">
        <v>1</v>
      </c>
      <c r="F97" s="52">
        <v>1</v>
      </c>
      <c r="G97" s="52">
        <v>1</v>
      </c>
      <c r="H97" s="52">
        <v>0.99460685268415294</v>
      </c>
      <c r="I97" s="52">
        <v>0.99928926064362256</v>
      </c>
      <c r="J97" s="52">
        <v>0.99440999236923711</v>
      </c>
      <c r="K97" s="52">
        <v>0.99964144546195421</v>
      </c>
      <c r="L97" s="52">
        <v>0.99885044897771758</v>
      </c>
      <c r="M97" s="53">
        <v>0.99918362895967849</v>
      </c>
    </row>
    <row r="98" spans="1:13" x14ac:dyDescent="0.3">
      <c r="A98" s="23">
        <v>14</v>
      </c>
      <c r="B98" s="51">
        <v>0.99827289917311601</v>
      </c>
      <c r="C98" s="52">
        <v>0.97535650871921864</v>
      </c>
      <c r="D98" s="52">
        <v>0.99873347300637882</v>
      </c>
      <c r="E98" s="52">
        <v>1</v>
      </c>
      <c r="F98" s="52">
        <v>1</v>
      </c>
      <c r="G98" s="52">
        <v>1</v>
      </c>
      <c r="H98" s="52">
        <v>0.99460685268415294</v>
      </c>
      <c r="I98" s="52">
        <v>0.99928926064362256</v>
      </c>
      <c r="J98" s="52">
        <v>0.99440999236923711</v>
      </c>
      <c r="K98" s="52">
        <v>0.99964144546195421</v>
      </c>
      <c r="L98" s="52">
        <v>0.99885044897771758</v>
      </c>
      <c r="M98" s="53">
        <v>0.99918362895967849</v>
      </c>
    </row>
    <row r="99" spans="1:13" x14ac:dyDescent="0.3">
      <c r="A99" s="23">
        <v>13</v>
      </c>
      <c r="B99" s="51">
        <v>0.99827289917311601</v>
      </c>
      <c r="C99" s="52">
        <v>0.97312302205328349</v>
      </c>
      <c r="D99" s="52">
        <v>0.99873347300637882</v>
      </c>
      <c r="E99" s="52">
        <v>1</v>
      </c>
      <c r="F99" s="52">
        <v>1</v>
      </c>
      <c r="G99" s="52">
        <v>1</v>
      </c>
      <c r="H99" s="52">
        <v>0.99460685268415294</v>
      </c>
      <c r="I99" s="52">
        <v>0.99928926064362256</v>
      </c>
      <c r="J99" s="52">
        <v>0.99440999236923711</v>
      </c>
      <c r="K99" s="52">
        <v>0.99964144546195421</v>
      </c>
      <c r="L99" s="52">
        <v>0.99885044897771758</v>
      </c>
      <c r="M99" s="53">
        <v>0.99918362895967849</v>
      </c>
    </row>
    <row r="100" spans="1:13" x14ac:dyDescent="0.3">
      <c r="A100" s="23">
        <v>12</v>
      </c>
      <c r="B100" s="51">
        <v>0.99827289917311601</v>
      </c>
      <c r="C100" s="52">
        <v>0.96983564513717757</v>
      </c>
      <c r="D100" s="52">
        <v>0.99873347300637882</v>
      </c>
      <c r="E100" s="52">
        <v>1</v>
      </c>
      <c r="F100" s="52">
        <v>1</v>
      </c>
      <c r="G100" s="52">
        <v>1</v>
      </c>
      <c r="H100" s="52">
        <v>0.99460685268415294</v>
      </c>
      <c r="I100" s="52">
        <v>0.99928926064362256</v>
      </c>
      <c r="J100" s="52">
        <v>0.99093454915639478</v>
      </c>
      <c r="K100" s="52">
        <v>0.99964144546195421</v>
      </c>
      <c r="L100" s="52">
        <v>0.99885044897771758</v>
      </c>
      <c r="M100" s="53">
        <v>0.99918362895967849</v>
      </c>
    </row>
    <row r="101" spans="1:13" x14ac:dyDescent="0.3">
      <c r="A101" s="23">
        <v>11</v>
      </c>
      <c r="B101" s="51">
        <v>0.99827289917311601</v>
      </c>
      <c r="C101" s="52">
        <v>0.96549437797090087</v>
      </c>
      <c r="D101" s="52">
        <v>0.99873347300637882</v>
      </c>
      <c r="E101" s="52">
        <v>1</v>
      </c>
      <c r="F101" s="52">
        <v>1</v>
      </c>
      <c r="G101" s="52">
        <v>1</v>
      </c>
      <c r="H101" s="52">
        <v>0.99460685268415294</v>
      </c>
      <c r="I101" s="52">
        <v>0.99928926064362256</v>
      </c>
      <c r="J101" s="52">
        <v>0.98398324477173427</v>
      </c>
      <c r="K101" s="52">
        <v>0.99964144546195421</v>
      </c>
      <c r="L101" s="52">
        <v>0.99527326334827715</v>
      </c>
      <c r="M101" s="53">
        <v>0.99918362895967849</v>
      </c>
    </row>
    <row r="102" spans="1:13" x14ac:dyDescent="0.3">
      <c r="A102" s="23">
        <v>10</v>
      </c>
      <c r="B102" s="51">
        <v>0.99696613070193463</v>
      </c>
      <c r="C102" s="52">
        <v>0.96009922055445329</v>
      </c>
      <c r="D102" s="52">
        <v>0.99692628326758004</v>
      </c>
      <c r="E102" s="52">
        <v>1</v>
      </c>
      <c r="F102" s="52">
        <v>1</v>
      </c>
      <c r="G102" s="52">
        <v>1</v>
      </c>
      <c r="H102" s="52">
        <v>0.99234913459687979</v>
      </c>
      <c r="I102" s="52">
        <v>0.99677504322772637</v>
      </c>
      <c r="J102" s="52">
        <v>0.97355607921525567</v>
      </c>
      <c r="K102" s="52">
        <v>0.99680412022653275</v>
      </c>
      <c r="L102" s="52">
        <v>0.98599037816096924</v>
      </c>
      <c r="M102" s="53">
        <v>0.99876664420641426</v>
      </c>
    </row>
    <row r="103" spans="1:13" x14ac:dyDescent="0.3">
      <c r="A103" s="23">
        <v>9</v>
      </c>
      <c r="B103" s="51">
        <v>0.99077765708792698</v>
      </c>
      <c r="C103" s="52">
        <v>0.95365017288783505</v>
      </c>
      <c r="D103" s="52">
        <v>0.98622167567638219</v>
      </c>
      <c r="E103" s="52">
        <v>1</v>
      </c>
      <c r="F103" s="52">
        <v>0.99960204627936988</v>
      </c>
      <c r="G103" s="52">
        <v>1</v>
      </c>
      <c r="H103" s="52">
        <v>0.98572143098851139</v>
      </c>
      <c r="I103" s="52">
        <v>0.98911481006972191</v>
      </c>
      <c r="J103" s="52">
        <v>0.95965305248695887</v>
      </c>
      <c r="K103" s="52">
        <v>0.98768636514347496</v>
      </c>
      <c r="L103" s="52">
        <v>0.97100179341579362</v>
      </c>
      <c r="M103" s="53">
        <v>0.99251811538858481</v>
      </c>
    </row>
    <row r="104" spans="1:13" x14ac:dyDescent="0.3">
      <c r="A104" s="23">
        <v>8</v>
      </c>
      <c r="B104" s="51">
        <v>0.97970747833109317</v>
      </c>
      <c r="C104" s="52">
        <v>0.94614723497104591</v>
      </c>
      <c r="D104" s="52">
        <v>0.96661965023278529</v>
      </c>
      <c r="E104" s="52">
        <v>1</v>
      </c>
      <c r="F104" s="52">
        <v>0.99324282277741571</v>
      </c>
      <c r="G104" s="52">
        <v>0.99925382316485889</v>
      </c>
      <c r="H104" s="52">
        <v>0.97472374185904753</v>
      </c>
      <c r="I104" s="52">
        <v>0.97630856116960885</v>
      </c>
      <c r="J104" s="52">
        <v>0.9422741645868441</v>
      </c>
      <c r="K104" s="52">
        <v>0.97228818021278074</v>
      </c>
      <c r="L104" s="52">
        <v>0.95030750911275053</v>
      </c>
      <c r="M104" s="53">
        <v>0.98043804250619038</v>
      </c>
    </row>
    <row r="105" spans="1:13" x14ac:dyDescent="0.3">
      <c r="A105" s="23">
        <v>7</v>
      </c>
      <c r="B105" s="51">
        <v>0.9637555944314331</v>
      </c>
      <c r="C105" s="52">
        <v>0.93759040680408601</v>
      </c>
      <c r="D105" s="52">
        <v>0.9381202069367891</v>
      </c>
      <c r="E105" s="52">
        <v>0.99151220635096338</v>
      </c>
      <c r="F105" s="52">
        <v>0.98371790062899278</v>
      </c>
      <c r="G105" s="52">
        <v>0.97818884021230668</v>
      </c>
      <c r="H105" s="52">
        <v>0.95935606720848843</v>
      </c>
      <c r="I105" s="52">
        <v>0.95835629652738741</v>
      </c>
      <c r="J105" s="52">
        <v>0.92141941551491113</v>
      </c>
      <c r="K105" s="52">
        <v>0.95060956543445019</v>
      </c>
      <c r="L105" s="52">
        <v>0.92390752525183983</v>
      </c>
      <c r="M105" s="53">
        <v>0.96252642555923074</v>
      </c>
    </row>
    <row r="106" spans="1:13" x14ac:dyDescent="0.3">
      <c r="A106" s="23">
        <v>6</v>
      </c>
      <c r="B106" s="51">
        <v>0.94292200538894688</v>
      </c>
      <c r="C106" s="52">
        <v>0.92797968838695533</v>
      </c>
      <c r="D106" s="52">
        <v>0.90072334578839364</v>
      </c>
      <c r="E106" s="52">
        <v>0.96917976323801058</v>
      </c>
      <c r="F106" s="52">
        <v>0.97102727983410098</v>
      </c>
      <c r="G106" s="52">
        <v>0.94780666447455564</v>
      </c>
      <c r="H106" s="52">
        <v>0.93961840703683386</v>
      </c>
      <c r="I106" s="52">
        <v>0.93525801614305748</v>
      </c>
      <c r="J106" s="52">
        <v>0.89708880527115997</v>
      </c>
      <c r="K106" s="52">
        <v>0.92265052080848342</v>
      </c>
      <c r="L106" s="52">
        <v>0.89180184183306166</v>
      </c>
      <c r="M106" s="53">
        <v>0.93878326454770611</v>
      </c>
    </row>
    <row r="107" spans="1:13" x14ac:dyDescent="0.3">
      <c r="A107" s="23">
        <v>5</v>
      </c>
      <c r="B107" s="51">
        <v>0.91720671120363451</v>
      </c>
      <c r="C107" s="52">
        <v>0.91731507971965387</v>
      </c>
      <c r="D107" s="52">
        <v>0.85442906678759889</v>
      </c>
      <c r="E107" s="52">
        <v>0.93913101170436875</v>
      </c>
      <c r="F107" s="52">
        <v>0.9551709603927403</v>
      </c>
      <c r="G107" s="52">
        <v>0.90810729595160533</v>
      </c>
      <c r="H107" s="52">
        <v>0.91551076134408405</v>
      </c>
      <c r="I107" s="52">
        <v>0.90701372001661906</v>
      </c>
      <c r="J107" s="52">
        <v>0.86928233385559062</v>
      </c>
      <c r="K107" s="52">
        <v>0.88841104633488033</v>
      </c>
      <c r="L107" s="52">
        <v>0.85399045885641589</v>
      </c>
      <c r="M107" s="53">
        <v>0.90920855947161616</v>
      </c>
    </row>
    <row r="108" spans="1:13" x14ac:dyDescent="0.3">
      <c r="A108" s="23">
        <v>4</v>
      </c>
      <c r="B108" s="51">
        <v>0.88660971187549587</v>
      </c>
      <c r="C108" s="52">
        <v>0.90559658080218164</v>
      </c>
      <c r="D108" s="52">
        <v>0.79923736993440531</v>
      </c>
      <c r="E108" s="52">
        <v>0.90136595175003809</v>
      </c>
      <c r="F108" s="52">
        <v>0.93614894230491075</v>
      </c>
      <c r="G108" s="52">
        <v>0.8590907346434562</v>
      </c>
      <c r="H108" s="52">
        <v>0.88703313013023899</v>
      </c>
      <c r="I108" s="52">
        <v>0.87362340814807216</v>
      </c>
      <c r="J108" s="52">
        <v>0.83800000126820329</v>
      </c>
      <c r="K108" s="52">
        <v>0.8478911420136408</v>
      </c>
      <c r="L108" s="52">
        <v>0.81047337632190253</v>
      </c>
      <c r="M108" s="53">
        <v>0.87380231033096134</v>
      </c>
    </row>
    <row r="109" spans="1:13" x14ac:dyDescent="0.3">
      <c r="A109" s="23">
        <v>3</v>
      </c>
      <c r="B109" s="51">
        <v>0.85113100740453107</v>
      </c>
      <c r="C109" s="52">
        <v>0.89282419163453863</v>
      </c>
      <c r="D109" s="52">
        <v>0.73514825522881233</v>
      </c>
      <c r="E109" s="52">
        <v>0.8558845833750186</v>
      </c>
      <c r="F109" s="52">
        <v>0.91396122557061221</v>
      </c>
      <c r="G109" s="52">
        <v>0.80075698055010802</v>
      </c>
      <c r="H109" s="52">
        <v>0.85418551339529847</v>
      </c>
      <c r="I109" s="52">
        <v>0.83508708053741687</v>
      </c>
      <c r="J109" s="52">
        <v>0.80324180750899776</v>
      </c>
      <c r="K109" s="52">
        <v>0.80109080784476505</v>
      </c>
      <c r="L109" s="52">
        <v>0.76125059422952168</v>
      </c>
      <c r="M109" s="53">
        <v>0.8325645171257412</v>
      </c>
    </row>
    <row r="110" spans="1:13" x14ac:dyDescent="0.3">
      <c r="A110" s="23">
        <v>2</v>
      </c>
      <c r="B110" s="51">
        <v>0.81077059779074012</v>
      </c>
      <c r="C110" s="52">
        <v>0.87899791221672474</v>
      </c>
      <c r="D110" s="52">
        <v>0.66216172267082019</v>
      </c>
      <c r="E110" s="52">
        <v>0.80268690657931008</v>
      </c>
      <c r="F110" s="52">
        <v>0.88860781018984492</v>
      </c>
      <c r="G110" s="52">
        <v>0.73310603367156069</v>
      </c>
      <c r="H110" s="52">
        <v>0.81696791113926259</v>
      </c>
      <c r="I110" s="52">
        <v>0.79140473718465298</v>
      </c>
      <c r="J110" s="52">
        <v>0.76500775257797404</v>
      </c>
      <c r="K110" s="52">
        <v>0.74801004382825287</v>
      </c>
      <c r="L110" s="52">
        <v>0.70632211257927335</v>
      </c>
      <c r="M110" s="53">
        <v>0.78549517985595607</v>
      </c>
    </row>
    <row r="111" spans="1:13" x14ac:dyDescent="0.3">
      <c r="A111" s="23">
        <v>1</v>
      </c>
      <c r="B111" s="54">
        <v>0.76552848303412291</v>
      </c>
      <c r="C111" s="55">
        <v>0.86411774254874019</v>
      </c>
      <c r="D111" s="55">
        <v>0.58027777226042887</v>
      </c>
      <c r="E111" s="55">
        <v>0.74177292136291284</v>
      </c>
      <c r="F111" s="55">
        <v>0.86008869616260863</v>
      </c>
      <c r="G111" s="55">
        <v>0.65613789400781442</v>
      </c>
      <c r="H111" s="55">
        <v>0.77538032336213136</v>
      </c>
      <c r="I111" s="55">
        <v>0.74257637808978072</v>
      </c>
      <c r="J111" s="55">
        <v>0.72329783647513224</v>
      </c>
      <c r="K111" s="55">
        <v>0.68864884996410447</v>
      </c>
      <c r="L111" s="55">
        <v>0.64568793137115732</v>
      </c>
      <c r="M111" s="56">
        <v>0.73259429852160585</v>
      </c>
    </row>
    <row r="112" spans="1:13" x14ac:dyDescent="0.3">
      <c r="B112" s="2"/>
      <c r="C112" s="2"/>
      <c r="D112" s="2"/>
      <c r="E112" s="2"/>
      <c r="F112" s="2"/>
      <c r="G112" s="2"/>
      <c r="H112" s="2"/>
      <c r="I112" s="2"/>
      <c r="J112" s="2"/>
      <c r="K112" s="2"/>
      <c r="L112" s="2"/>
      <c r="M112" s="2"/>
    </row>
    <row r="113" spans="1:13" x14ac:dyDescent="0.3">
      <c r="A113" s="21" t="s">
        <v>50</v>
      </c>
      <c r="B113" s="24">
        <v>4</v>
      </c>
      <c r="C113" s="24">
        <v>5</v>
      </c>
      <c r="D113" s="24">
        <v>6</v>
      </c>
      <c r="E113" s="24">
        <v>7</v>
      </c>
      <c r="F113" s="24">
        <v>8</v>
      </c>
      <c r="G113" s="24">
        <v>9</v>
      </c>
      <c r="H113" s="24">
        <v>10</v>
      </c>
      <c r="I113" s="24">
        <v>11</v>
      </c>
      <c r="J113" s="24">
        <v>12</v>
      </c>
      <c r="K113" s="24">
        <v>1</v>
      </c>
      <c r="L113" s="24">
        <v>2</v>
      </c>
      <c r="M113" s="24">
        <v>3</v>
      </c>
    </row>
    <row r="114" spans="1:13" x14ac:dyDescent="0.3">
      <c r="A114" s="23">
        <v>20</v>
      </c>
      <c r="B114" s="48">
        <v>1</v>
      </c>
      <c r="C114" s="49">
        <v>0.98406586497408388</v>
      </c>
      <c r="D114" s="49">
        <v>1</v>
      </c>
      <c r="E114" s="49">
        <v>1</v>
      </c>
      <c r="F114" s="49">
        <v>1</v>
      </c>
      <c r="G114" s="49">
        <v>1</v>
      </c>
      <c r="H114" s="49">
        <v>1</v>
      </c>
      <c r="I114" s="49">
        <v>0.99596770400206069</v>
      </c>
      <c r="J114" s="49">
        <v>0.99139115790952681</v>
      </c>
      <c r="K114" s="49">
        <v>0.99216038922797067</v>
      </c>
      <c r="L114" s="49">
        <v>0.99872901576351047</v>
      </c>
      <c r="M114" s="50">
        <v>1</v>
      </c>
    </row>
    <row r="115" spans="1:13" x14ac:dyDescent="0.3">
      <c r="A115" s="23">
        <v>19</v>
      </c>
      <c r="B115" s="51">
        <v>1</v>
      </c>
      <c r="C115" s="52">
        <v>0.98406586497408388</v>
      </c>
      <c r="D115" s="52">
        <v>1</v>
      </c>
      <c r="E115" s="52">
        <v>1</v>
      </c>
      <c r="F115" s="52">
        <v>1</v>
      </c>
      <c r="G115" s="52">
        <v>1</v>
      </c>
      <c r="H115" s="52">
        <v>1</v>
      </c>
      <c r="I115" s="52">
        <v>0.99596770400206069</v>
      </c>
      <c r="J115" s="52">
        <v>0.99139115790952681</v>
      </c>
      <c r="K115" s="52">
        <v>0.99216038922797067</v>
      </c>
      <c r="L115" s="52">
        <v>0.99872901576351047</v>
      </c>
      <c r="M115" s="53">
        <v>1</v>
      </c>
    </row>
    <row r="116" spans="1:13" x14ac:dyDescent="0.3">
      <c r="A116" s="23">
        <v>18</v>
      </c>
      <c r="B116" s="51">
        <v>1</v>
      </c>
      <c r="C116" s="52">
        <v>0.98406586497408388</v>
      </c>
      <c r="D116" s="52">
        <v>1</v>
      </c>
      <c r="E116" s="52">
        <v>1</v>
      </c>
      <c r="F116" s="52">
        <v>1</v>
      </c>
      <c r="G116" s="52">
        <v>1</v>
      </c>
      <c r="H116" s="52">
        <v>1</v>
      </c>
      <c r="I116" s="52">
        <v>0.99596770400206069</v>
      </c>
      <c r="J116" s="52">
        <v>0.99139115790952681</v>
      </c>
      <c r="K116" s="52">
        <v>0.99216038922797067</v>
      </c>
      <c r="L116" s="52">
        <v>0.99872901576351047</v>
      </c>
      <c r="M116" s="53">
        <v>1</v>
      </c>
    </row>
    <row r="117" spans="1:13" x14ac:dyDescent="0.3">
      <c r="A117" s="23">
        <v>17</v>
      </c>
      <c r="B117" s="51">
        <v>1</v>
      </c>
      <c r="C117" s="52">
        <v>0.98406586497408388</v>
      </c>
      <c r="D117" s="52">
        <v>1</v>
      </c>
      <c r="E117" s="52">
        <v>1</v>
      </c>
      <c r="F117" s="52">
        <v>1</v>
      </c>
      <c r="G117" s="52">
        <v>1</v>
      </c>
      <c r="H117" s="52">
        <v>1</v>
      </c>
      <c r="I117" s="52">
        <v>0.99596770400206069</v>
      </c>
      <c r="J117" s="52">
        <v>0.99139115790952681</v>
      </c>
      <c r="K117" s="52">
        <v>0.99216038922797067</v>
      </c>
      <c r="L117" s="52">
        <v>0.99872901576351047</v>
      </c>
      <c r="M117" s="53">
        <v>1</v>
      </c>
    </row>
    <row r="118" spans="1:13" x14ac:dyDescent="0.3">
      <c r="A118" s="23">
        <v>16</v>
      </c>
      <c r="B118" s="51">
        <v>1</v>
      </c>
      <c r="C118" s="52">
        <v>0.98406586497408388</v>
      </c>
      <c r="D118" s="52">
        <v>1</v>
      </c>
      <c r="E118" s="52">
        <v>1</v>
      </c>
      <c r="F118" s="52">
        <v>1</v>
      </c>
      <c r="G118" s="52">
        <v>1</v>
      </c>
      <c r="H118" s="52">
        <v>1</v>
      </c>
      <c r="I118" s="52">
        <v>0.99596770400206069</v>
      </c>
      <c r="J118" s="52">
        <v>0.99139115790952681</v>
      </c>
      <c r="K118" s="52">
        <v>0.99216038922797067</v>
      </c>
      <c r="L118" s="52">
        <v>0.99872901576351047</v>
      </c>
      <c r="M118" s="53">
        <v>1</v>
      </c>
    </row>
    <row r="119" spans="1:13" x14ac:dyDescent="0.3">
      <c r="A119" s="23">
        <v>15</v>
      </c>
      <c r="B119" s="51">
        <v>1</v>
      </c>
      <c r="C119" s="52">
        <v>0.98406586497408388</v>
      </c>
      <c r="D119" s="52">
        <v>1</v>
      </c>
      <c r="E119" s="52">
        <v>1</v>
      </c>
      <c r="F119" s="52">
        <v>1</v>
      </c>
      <c r="G119" s="52">
        <v>1</v>
      </c>
      <c r="H119" s="52">
        <v>1</v>
      </c>
      <c r="I119" s="52">
        <v>0.99596770400206069</v>
      </c>
      <c r="J119" s="52">
        <v>0.99139115790952681</v>
      </c>
      <c r="K119" s="52">
        <v>0.99216038922797067</v>
      </c>
      <c r="L119" s="52">
        <v>0.99872901576351047</v>
      </c>
      <c r="M119" s="53">
        <v>1</v>
      </c>
    </row>
    <row r="120" spans="1:13" x14ac:dyDescent="0.3">
      <c r="A120" s="23">
        <v>14</v>
      </c>
      <c r="B120" s="51">
        <v>1</v>
      </c>
      <c r="C120" s="52">
        <v>0.98406586497408388</v>
      </c>
      <c r="D120" s="52">
        <v>1</v>
      </c>
      <c r="E120" s="52">
        <v>1</v>
      </c>
      <c r="F120" s="52">
        <v>1</v>
      </c>
      <c r="G120" s="52">
        <v>1</v>
      </c>
      <c r="H120" s="52">
        <v>1</v>
      </c>
      <c r="I120" s="52">
        <v>0.99596770400206069</v>
      </c>
      <c r="J120" s="52">
        <v>0.99139115790952681</v>
      </c>
      <c r="K120" s="52">
        <v>0.99216038922797067</v>
      </c>
      <c r="L120" s="52">
        <v>0.99872901576351047</v>
      </c>
      <c r="M120" s="53">
        <v>1</v>
      </c>
    </row>
    <row r="121" spans="1:13" x14ac:dyDescent="0.3">
      <c r="A121" s="23">
        <v>13</v>
      </c>
      <c r="B121" s="51">
        <v>1</v>
      </c>
      <c r="C121" s="52">
        <v>0.98406586497408388</v>
      </c>
      <c r="D121" s="52">
        <v>1</v>
      </c>
      <c r="E121" s="52">
        <v>1</v>
      </c>
      <c r="F121" s="52">
        <v>1</v>
      </c>
      <c r="G121" s="52">
        <v>1</v>
      </c>
      <c r="H121" s="52">
        <v>1</v>
      </c>
      <c r="I121" s="52">
        <v>0.99596770400206069</v>
      </c>
      <c r="J121" s="52">
        <v>0.99139115790952681</v>
      </c>
      <c r="K121" s="52">
        <v>0.99216038922797067</v>
      </c>
      <c r="L121" s="52">
        <v>0.99872901576351047</v>
      </c>
      <c r="M121" s="53">
        <v>1</v>
      </c>
    </row>
    <row r="122" spans="1:13" x14ac:dyDescent="0.3">
      <c r="A122" s="23">
        <v>12</v>
      </c>
      <c r="B122" s="51">
        <v>1</v>
      </c>
      <c r="C122" s="52">
        <v>0.98406586497408388</v>
      </c>
      <c r="D122" s="52">
        <v>1</v>
      </c>
      <c r="E122" s="52">
        <v>1</v>
      </c>
      <c r="F122" s="52">
        <v>1</v>
      </c>
      <c r="G122" s="52">
        <v>1</v>
      </c>
      <c r="H122" s="52">
        <v>1</v>
      </c>
      <c r="I122" s="52">
        <v>0.99596770400206069</v>
      </c>
      <c r="J122" s="52">
        <v>0.99139115790952681</v>
      </c>
      <c r="K122" s="52">
        <v>0.99216038922797067</v>
      </c>
      <c r="L122" s="52">
        <v>0.99872901576351047</v>
      </c>
      <c r="M122" s="53">
        <v>1</v>
      </c>
    </row>
    <row r="123" spans="1:13" x14ac:dyDescent="0.3">
      <c r="A123" s="23">
        <v>11</v>
      </c>
      <c r="B123" s="51">
        <v>1</v>
      </c>
      <c r="C123" s="52">
        <v>0.98406586497408388</v>
      </c>
      <c r="D123" s="52">
        <v>1</v>
      </c>
      <c r="E123" s="52">
        <v>1</v>
      </c>
      <c r="F123" s="52">
        <v>1</v>
      </c>
      <c r="G123" s="52">
        <v>1</v>
      </c>
      <c r="H123" s="52">
        <v>1</v>
      </c>
      <c r="I123" s="52">
        <v>0.99596770400206069</v>
      </c>
      <c r="J123" s="52">
        <v>0.98903014040162518</v>
      </c>
      <c r="K123" s="52">
        <v>0.99216038922797067</v>
      </c>
      <c r="L123" s="52">
        <v>0.99872901576351047</v>
      </c>
      <c r="M123" s="53">
        <v>1</v>
      </c>
    </row>
    <row r="124" spans="1:13" x14ac:dyDescent="0.3">
      <c r="A124" s="23">
        <v>10</v>
      </c>
      <c r="B124" s="51">
        <v>1</v>
      </c>
      <c r="C124" s="52">
        <v>0.98406586497408388</v>
      </c>
      <c r="D124" s="52">
        <v>1</v>
      </c>
      <c r="E124" s="52">
        <v>1</v>
      </c>
      <c r="F124" s="52">
        <v>1</v>
      </c>
      <c r="G124" s="52">
        <v>1</v>
      </c>
      <c r="H124" s="52">
        <v>1</v>
      </c>
      <c r="I124" s="52">
        <v>0.99596770400206069</v>
      </c>
      <c r="J124" s="52">
        <v>0.97741799081586356</v>
      </c>
      <c r="K124" s="52">
        <v>0.98486940597013772</v>
      </c>
      <c r="L124" s="52">
        <v>0.99306959673770545</v>
      </c>
      <c r="M124" s="53">
        <v>1</v>
      </c>
    </row>
    <row r="125" spans="1:13" x14ac:dyDescent="0.3">
      <c r="A125" s="23">
        <v>9</v>
      </c>
      <c r="B125" s="51">
        <v>1</v>
      </c>
      <c r="C125" s="52">
        <v>0.98025754909248541</v>
      </c>
      <c r="D125" s="52">
        <v>0.99696268419703737</v>
      </c>
      <c r="E125" s="52">
        <v>1</v>
      </c>
      <c r="F125" s="52">
        <v>1</v>
      </c>
      <c r="G125" s="52">
        <v>1</v>
      </c>
      <c r="H125" s="52">
        <v>1</v>
      </c>
      <c r="I125" s="52">
        <v>0.98977691927660216</v>
      </c>
      <c r="J125" s="52">
        <v>0.95655470915224172</v>
      </c>
      <c r="K125" s="52">
        <v>0.96699508745729412</v>
      </c>
      <c r="L125" s="52">
        <v>0.97832887568612459</v>
      </c>
      <c r="M125" s="53">
        <v>1</v>
      </c>
    </row>
    <row r="126" spans="1:13" x14ac:dyDescent="0.3">
      <c r="A126" s="23">
        <v>8</v>
      </c>
      <c r="B126" s="51">
        <v>0.9898627722138843</v>
      </c>
      <c r="C126" s="52">
        <v>0.96375300656856022</v>
      </c>
      <c r="D126" s="52">
        <v>0.96902041069201317</v>
      </c>
      <c r="E126" s="52">
        <v>1</v>
      </c>
      <c r="F126" s="52">
        <v>1</v>
      </c>
      <c r="G126" s="52">
        <v>1</v>
      </c>
      <c r="H126" s="52">
        <v>0.98536617113582103</v>
      </c>
      <c r="I126" s="52">
        <v>0.97546380044581948</v>
      </c>
      <c r="J126" s="52">
        <v>0.92644029541076023</v>
      </c>
      <c r="K126" s="52">
        <v>0.93853743368944031</v>
      </c>
      <c r="L126" s="52">
        <v>0.95450685260876789</v>
      </c>
      <c r="M126" s="53">
        <v>0.98616590578225227</v>
      </c>
    </row>
    <row r="127" spans="1:13" x14ac:dyDescent="0.3">
      <c r="A127" s="23">
        <v>7</v>
      </c>
      <c r="B127" s="51">
        <v>0.96637619329505653</v>
      </c>
      <c r="C127" s="52">
        <v>0.93455223740230808</v>
      </c>
      <c r="D127" s="52">
        <v>0.92476635980939559</v>
      </c>
      <c r="E127" s="52">
        <v>0.99823880590035974</v>
      </c>
      <c r="F127" s="52">
        <v>0.98852060838586842</v>
      </c>
      <c r="G127" s="52">
        <v>0.97738259464965282</v>
      </c>
      <c r="H127" s="52">
        <v>0.96032281850278878</v>
      </c>
      <c r="I127" s="52">
        <v>0.95302834750971277</v>
      </c>
      <c r="J127" s="52">
        <v>0.88707474959141863</v>
      </c>
      <c r="K127" s="52">
        <v>0.89949644466657608</v>
      </c>
      <c r="L127" s="52">
        <v>0.92160352750563512</v>
      </c>
      <c r="M127" s="53">
        <v>0.96152146808663774</v>
      </c>
    </row>
    <row r="128" spans="1:13" x14ac:dyDescent="0.3">
      <c r="A128" s="23">
        <v>6</v>
      </c>
      <c r="B128" s="51">
        <v>0.93309574047545962</v>
      </c>
      <c r="C128" s="52">
        <v>0.89265524159372922</v>
      </c>
      <c r="D128" s="52">
        <v>0.86420053154918419</v>
      </c>
      <c r="E128" s="52">
        <v>0.95991074908727536</v>
      </c>
      <c r="F128" s="52">
        <v>0.93964934681331258</v>
      </c>
      <c r="G128" s="52">
        <v>0.93208289406196076</v>
      </c>
      <c r="H128" s="52">
        <v>0.92488013986269357</v>
      </c>
      <c r="I128" s="52">
        <v>0.9224705604682818</v>
      </c>
      <c r="J128" s="52">
        <v>0.83845807169421704</v>
      </c>
      <c r="K128" s="52">
        <v>0.84987212038870119</v>
      </c>
      <c r="L128" s="52">
        <v>0.8796189003767263</v>
      </c>
      <c r="M128" s="53">
        <v>0.92724165293754535</v>
      </c>
    </row>
    <row r="129" spans="1:13" x14ac:dyDescent="0.3">
      <c r="A129" s="23">
        <v>5</v>
      </c>
      <c r="B129" s="51">
        <v>0.89002141375509392</v>
      </c>
      <c r="C129" s="52">
        <v>0.83806201914282341</v>
      </c>
      <c r="D129" s="52">
        <v>0.78732292591137965</v>
      </c>
      <c r="E129" s="52">
        <v>0.90751526748512068</v>
      </c>
      <c r="F129" s="52">
        <v>0.87371883004237905</v>
      </c>
      <c r="G129" s="52">
        <v>0.87210181068246984</v>
      </c>
      <c r="H129" s="52">
        <v>0.87903813521553531</v>
      </c>
      <c r="I129" s="52">
        <v>0.8837904393215269</v>
      </c>
      <c r="J129" s="52">
        <v>0.78059026171915558</v>
      </c>
      <c r="K129" s="52">
        <v>0.78966446085581588</v>
      </c>
      <c r="L129" s="52">
        <v>0.82855297122204152</v>
      </c>
      <c r="M129" s="53">
        <v>0.88332646033497519</v>
      </c>
    </row>
    <row r="130" spans="1:13" x14ac:dyDescent="0.3">
      <c r="A130" s="23">
        <v>4</v>
      </c>
      <c r="B130" s="51">
        <v>0.83715321313395896</v>
      </c>
      <c r="C130" s="52">
        <v>0.77077257004959088</v>
      </c>
      <c r="D130" s="52">
        <v>0.69413354289598139</v>
      </c>
      <c r="E130" s="52">
        <v>0.84105236109389592</v>
      </c>
      <c r="F130" s="52">
        <v>0.79072905807306815</v>
      </c>
      <c r="G130" s="52">
        <v>0.7974393445111807</v>
      </c>
      <c r="H130" s="52">
        <v>0.8227968045613141</v>
      </c>
      <c r="I130" s="52">
        <v>0.83698798406944774</v>
      </c>
      <c r="J130" s="52">
        <v>0.71347131966623412</v>
      </c>
      <c r="K130" s="52">
        <v>0.71887346606792013</v>
      </c>
      <c r="L130" s="52">
        <v>0.76840574004158091</v>
      </c>
      <c r="M130" s="53">
        <v>0.82977589027892729</v>
      </c>
    </row>
    <row r="131" spans="1:13" x14ac:dyDescent="0.3">
      <c r="A131" s="23">
        <v>3</v>
      </c>
      <c r="B131" s="51">
        <v>0.77449113861205499</v>
      </c>
      <c r="C131" s="52">
        <v>0.69078689431403162</v>
      </c>
      <c r="D131" s="52">
        <v>0.58463238250298977</v>
      </c>
      <c r="E131" s="52">
        <v>0.76052202991360096</v>
      </c>
      <c r="F131" s="52">
        <v>0.69068003090537966</v>
      </c>
      <c r="G131" s="52">
        <v>0.7080954955480927</v>
      </c>
      <c r="H131" s="52">
        <v>0.75615614790003016</v>
      </c>
      <c r="I131" s="52">
        <v>0.78206319471204455</v>
      </c>
      <c r="J131" s="52">
        <v>0.63710124553545255</v>
      </c>
      <c r="K131" s="52">
        <v>0.63749913602501396</v>
      </c>
      <c r="L131" s="52">
        <v>0.69917720683534412</v>
      </c>
      <c r="M131" s="53">
        <v>0.76658994276940162</v>
      </c>
    </row>
    <row r="132" spans="1:13" x14ac:dyDescent="0.3">
      <c r="A132" s="23">
        <v>2</v>
      </c>
      <c r="B132" s="51">
        <v>0.70203519018938199</v>
      </c>
      <c r="C132" s="52">
        <v>0.5981049919361453</v>
      </c>
      <c r="D132" s="52">
        <v>0.45881944473240477</v>
      </c>
      <c r="E132" s="52">
        <v>0.6659242739442357</v>
      </c>
      <c r="F132" s="52">
        <v>0.5735717485393137</v>
      </c>
      <c r="G132" s="52">
        <v>0.60407026379320627</v>
      </c>
      <c r="H132" s="52">
        <v>0.67911616523168317</v>
      </c>
      <c r="I132" s="52">
        <v>0.71901607124931721</v>
      </c>
      <c r="J132" s="52">
        <v>0.55148003932681122</v>
      </c>
      <c r="K132" s="52">
        <v>0.54554147072709736</v>
      </c>
      <c r="L132" s="52">
        <v>0.6208673716033315</v>
      </c>
      <c r="M132" s="53">
        <v>0.69376861780639798</v>
      </c>
    </row>
    <row r="133" spans="1:13" x14ac:dyDescent="0.3">
      <c r="A133" s="23">
        <v>1</v>
      </c>
      <c r="B133" s="54">
        <v>0.61978536786593996</v>
      </c>
      <c r="C133" s="55">
        <v>0.49272686291593226</v>
      </c>
      <c r="D133" s="55">
        <v>0.31669472958422618</v>
      </c>
      <c r="E133" s="55">
        <v>0.55725909318580025</v>
      </c>
      <c r="F133" s="55">
        <v>0.43940421097487037</v>
      </c>
      <c r="G133" s="55">
        <v>0.4853636492465212</v>
      </c>
      <c r="H133" s="55">
        <v>0.59167685655627333</v>
      </c>
      <c r="I133" s="55">
        <v>0.64784661368126584</v>
      </c>
      <c r="J133" s="55">
        <v>0.4566077010403099</v>
      </c>
      <c r="K133" s="55">
        <v>0.44300047017417032</v>
      </c>
      <c r="L133" s="55">
        <v>0.53347623434554281</v>
      </c>
      <c r="M133" s="56">
        <v>0.61131191538991669</v>
      </c>
    </row>
    <row r="134" spans="1:13" x14ac:dyDescent="0.3">
      <c r="B134" s="2"/>
      <c r="C134" s="2"/>
      <c r="D134" s="2"/>
      <c r="E134" s="2"/>
      <c r="F134" s="2"/>
      <c r="G134" s="2"/>
      <c r="H134" s="2"/>
      <c r="I134" s="2"/>
      <c r="J134" s="2"/>
      <c r="K134" s="2"/>
      <c r="L134" s="2"/>
      <c r="M134" s="2"/>
    </row>
    <row r="135" spans="1:13" x14ac:dyDescent="0.3">
      <c r="A135" s="21" t="s">
        <v>51</v>
      </c>
      <c r="B135" s="24">
        <v>4</v>
      </c>
      <c r="C135" s="24">
        <v>5</v>
      </c>
      <c r="D135" s="24">
        <v>6</v>
      </c>
      <c r="E135" s="24">
        <v>7</v>
      </c>
      <c r="F135" s="24">
        <v>8</v>
      </c>
      <c r="G135" s="24">
        <v>9</v>
      </c>
      <c r="H135" s="24">
        <v>10</v>
      </c>
      <c r="I135" s="24">
        <v>11</v>
      </c>
      <c r="J135" s="24">
        <v>12</v>
      </c>
      <c r="K135" s="24">
        <v>1</v>
      </c>
      <c r="L135" s="24">
        <v>2</v>
      </c>
      <c r="M135" s="24">
        <v>3</v>
      </c>
    </row>
    <row r="136" spans="1:13" x14ac:dyDescent="0.3">
      <c r="A136" s="23">
        <v>20</v>
      </c>
      <c r="B136" s="48">
        <v>0.99824807493996937</v>
      </c>
      <c r="C136" s="49">
        <v>0.96736583380277885</v>
      </c>
      <c r="D136" s="49">
        <v>1</v>
      </c>
      <c r="E136" s="49">
        <v>1</v>
      </c>
      <c r="F136" s="49">
        <v>1</v>
      </c>
      <c r="G136" s="49">
        <v>1</v>
      </c>
      <c r="H136" s="49">
        <v>0.99333476045669844</v>
      </c>
      <c r="I136" s="49">
        <v>0.99227325170672676</v>
      </c>
      <c r="J136" s="49">
        <v>0.99043860664357697</v>
      </c>
      <c r="K136" s="49">
        <v>0.99397692547385907</v>
      </c>
      <c r="L136" s="49">
        <v>0.99959217556520397</v>
      </c>
      <c r="M136" s="50">
        <v>1</v>
      </c>
    </row>
    <row r="137" spans="1:13" x14ac:dyDescent="0.3">
      <c r="A137" s="23">
        <v>19</v>
      </c>
      <c r="B137" s="51">
        <v>0.99824807493996937</v>
      </c>
      <c r="C137" s="52">
        <v>0.96736583380277885</v>
      </c>
      <c r="D137" s="52">
        <v>1</v>
      </c>
      <c r="E137" s="52">
        <v>1</v>
      </c>
      <c r="F137" s="52">
        <v>1</v>
      </c>
      <c r="G137" s="52">
        <v>1</v>
      </c>
      <c r="H137" s="52">
        <v>0.99333476045669844</v>
      </c>
      <c r="I137" s="52">
        <v>0.99227325170672676</v>
      </c>
      <c r="J137" s="52">
        <v>0.99043860664357697</v>
      </c>
      <c r="K137" s="52">
        <v>0.99397692547385907</v>
      </c>
      <c r="L137" s="52">
        <v>0.99959217556520397</v>
      </c>
      <c r="M137" s="53">
        <v>1</v>
      </c>
    </row>
    <row r="138" spans="1:13" x14ac:dyDescent="0.3">
      <c r="A138" s="23">
        <v>18</v>
      </c>
      <c r="B138" s="51">
        <v>0.99824807493996937</v>
      </c>
      <c r="C138" s="52">
        <v>0.96736583380277885</v>
      </c>
      <c r="D138" s="52">
        <v>1</v>
      </c>
      <c r="E138" s="52">
        <v>1</v>
      </c>
      <c r="F138" s="52">
        <v>1</v>
      </c>
      <c r="G138" s="52">
        <v>1</v>
      </c>
      <c r="H138" s="52">
        <v>0.99333476045669844</v>
      </c>
      <c r="I138" s="52">
        <v>0.99227325170672676</v>
      </c>
      <c r="J138" s="52">
        <v>0.99043860664357697</v>
      </c>
      <c r="K138" s="52">
        <v>0.99397692547385907</v>
      </c>
      <c r="L138" s="52">
        <v>0.99959217556520397</v>
      </c>
      <c r="M138" s="53">
        <v>1</v>
      </c>
    </row>
    <row r="139" spans="1:13" x14ac:dyDescent="0.3">
      <c r="A139" s="23">
        <v>17</v>
      </c>
      <c r="B139" s="51">
        <v>0.99824807493996937</v>
      </c>
      <c r="C139" s="52">
        <v>0.96736583380277885</v>
      </c>
      <c r="D139" s="52">
        <v>1</v>
      </c>
      <c r="E139" s="52">
        <v>1</v>
      </c>
      <c r="F139" s="52">
        <v>1</v>
      </c>
      <c r="G139" s="52">
        <v>1</v>
      </c>
      <c r="H139" s="52">
        <v>0.99333476045669844</v>
      </c>
      <c r="I139" s="52">
        <v>0.99227325170672676</v>
      </c>
      <c r="J139" s="52">
        <v>0.99043860664357697</v>
      </c>
      <c r="K139" s="52">
        <v>0.99397692547385907</v>
      </c>
      <c r="L139" s="52">
        <v>0.99959217556520397</v>
      </c>
      <c r="M139" s="53">
        <v>1</v>
      </c>
    </row>
    <row r="140" spans="1:13" x14ac:dyDescent="0.3">
      <c r="A140" s="23">
        <v>16</v>
      </c>
      <c r="B140" s="51">
        <v>0.99824807493996937</v>
      </c>
      <c r="C140" s="52">
        <v>0.96736583380277885</v>
      </c>
      <c r="D140" s="52">
        <v>1</v>
      </c>
      <c r="E140" s="52">
        <v>1</v>
      </c>
      <c r="F140" s="52">
        <v>1</v>
      </c>
      <c r="G140" s="52">
        <v>1</v>
      </c>
      <c r="H140" s="52">
        <v>0.99333476045669844</v>
      </c>
      <c r="I140" s="52">
        <v>0.99227325170672676</v>
      </c>
      <c r="J140" s="52">
        <v>0.99043860664357697</v>
      </c>
      <c r="K140" s="52">
        <v>0.99397692547385907</v>
      </c>
      <c r="L140" s="52">
        <v>0.99959217556520397</v>
      </c>
      <c r="M140" s="53">
        <v>1</v>
      </c>
    </row>
    <row r="141" spans="1:13" x14ac:dyDescent="0.3">
      <c r="A141" s="23">
        <v>15</v>
      </c>
      <c r="B141" s="51">
        <v>0.99824807493996937</v>
      </c>
      <c r="C141" s="52">
        <v>0.96736583380277885</v>
      </c>
      <c r="D141" s="52">
        <v>1</v>
      </c>
      <c r="E141" s="52">
        <v>1</v>
      </c>
      <c r="F141" s="52">
        <v>1</v>
      </c>
      <c r="G141" s="52">
        <v>1</v>
      </c>
      <c r="H141" s="52">
        <v>0.99333476045669844</v>
      </c>
      <c r="I141" s="52">
        <v>0.99227325170672676</v>
      </c>
      <c r="J141" s="52">
        <v>0.99043860664357697</v>
      </c>
      <c r="K141" s="52">
        <v>0.99397692547385907</v>
      </c>
      <c r="L141" s="52">
        <v>0.99959217556520397</v>
      </c>
      <c r="M141" s="53">
        <v>1</v>
      </c>
    </row>
    <row r="142" spans="1:13" x14ac:dyDescent="0.3">
      <c r="A142" s="23">
        <v>14</v>
      </c>
      <c r="B142" s="51">
        <v>0.99824807493996937</v>
      </c>
      <c r="C142" s="52">
        <v>0.96736583380277885</v>
      </c>
      <c r="D142" s="52">
        <v>1</v>
      </c>
      <c r="E142" s="52">
        <v>1</v>
      </c>
      <c r="F142" s="52">
        <v>1</v>
      </c>
      <c r="G142" s="52">
        <v>1</v>
      </c>
      <c r="H142" s="52">
        <v>0.99333476045669844</v>
      </c>
      <c r="I142" s="52">
        <v>0.99227325170672676</v>
      </c>
      <c r="J142" s="52">
        <v>0.99043860664357697</v>
      </c>
      <c r="K142" s="52">
        <v>0.99397692547385907</v>
      </c>
      <c r="L142" s="52">
        <v>0.99959217556520397</v>
      </c>
      <c r="M142" s="53">
        <v>1</v>
      </c>
    </row>
    <row r="143" spans="1:13" x14ac:dyDescent="0.3">
      <c r="A143" s="23">
        <v>13</v>
      </c>
      <c r="B143" s="51">
        <v>0.99824807493996937</v>
      </c>
      <c r="C143" s="52">
        <v>0.96736583380277885</v>
      </c>
      <c r="D143" s="52">
        <v>1</v>
      </c>
      <c r="E143" s="52">
        <v>1</v>
      </c>
      <c r="F143" s="52">
        <v>1</v>
      </c>
      <c r="G143" s="52">
        <v>1</v>
      </c>
      <c r="H143" s="52">
        <v>0.99333476045669844</v>
      </c>
      <c r="I143" s="52">
        <v>0.99227325170672676</v>
      </c>
      <c r="J143" s="52">
        <v>0.99043860664357697</v>
      </c>
      <c r="K143" s="52">
        <v>0.99397692547385907</v>
      </c>
      <c r="L143" s="52">
        <v>0.99959217556520397</v>
      </c>
      <c r="M143" s="53">
        <v>1</v>
      </c>
    </row>
    <row r="144" spans="1:13" x14ac:dyDescent="0.3">
      <c r="A144" s="23">
        <v>12</v>
      </c>
      <c r="B144" s="51">
        <v>0.99824807493996937</v>
      </c>
      <c r="C144" s="52">
        <v>0.96736583380277885</v>
      </c>
      <c r="D144" s="52">
        <v>1</v>
      </c>
      <c r="E144" s="52">
        <v>1</v>
      </c>
      <c r="F144" s="52">
        <v>1</v>
      </c>
      <c r="G144" s="52">
        <v>1</v>
      </c>
      <c r="H144" s="52">
        <v>0.99333476045669844</v>
      </c>
      <c r="I144" s="52">
        <v>0.99227325170672676</v>
      </c>
      <c r="J144" s="52">
        <v>0.99043860664357697</v>
      </c>
      <c r="K144" s="52">
        <v>0.99397692547385907</v>
      </c>
      <c r="L144" s="52">
        <v>0.99959217556520397</v>
      </c>
      <c r="M144" s="53">
        <v>1</v>
      </c>
    </row>
    <row r="145" spans="1:13" x14ac:dyDescent="0.3">
      <c r="A145" s="23">
        <v>11</v>
      </c>
      <c r="B145" s="51">
        <v>0.99824807493996937</v>
      </c>
      <c r="C145" s="52">
        <v>0.96648303043362604</v>
      </c>
      <c r="D145" s="52">
        <v>1</v>
      </c>
      <c r="E145" s="52">
        <v>1</v>
      </c>
      <c r="F145" s="52">
        <v>1</v>
      </c>
      <c r="G145" s="52">
        <v>1</v>
      </c>
      <c r="H145" s="52">
        <v>0.99333476045669844</v>
      </c>
      <c r="I145" s="52">
        <v>0.99227325170672676</v>
      </c>
      <c r="J145" s="52">
        <v>0.98644260173359266</v>
      </c>
      <c r="K145" s="52">
        <v>0.99397692547385907</v>
      </c>
      <c r="L145" s="52">
        <v>0.9961228544875147</v>
      </c>
      <c r="M145" s="53">
        <v>1</v>
      </c>
    </row>
    <row r="146" spans="1:13" x14ac:dyDescent="0.3">
      <c r="A146" s="23">
        <v>10</v>
      </c>
      <c r="B146" s="51">
        <v>0.99814093755342248</v>
      </c>
      <c r="C146" s="52">
        <v>0.96318937906940794</v>
      </c>
      <c r="D146" s="52">
        <v>1</v>
      </c>
      <c r="E146" s="52">
        <v>1</v>
      </c>
      <c r="F146" s="52">
        <v>1</v>
      </c>
      <c r="G146" s="52">
        <v>1</v>
      </c>
      <c r="H146" s="52">
        <v>0.99228620987586014</v>
      </c>
      <c r="I146" s="52">
        <v>0.99014673204938064</v>
      </c>
      <c r="J146" s="52">
        <v>0.97764689018002782</v>
      </c>
      <c r="K146" s="52">
        <v>0.99153250422262595</v>
      </c>
      <c r="L146" s="52">
        <v>0.98688083462857157</v>
      </c>
      <c r="M146" s="53">
        <v>1</v>
      </c>
    </row>
    <row r="147" spans="1:13" x14ac:dyDescent="0.3">
      <c r="A147" s="23">
        <v>9</v>
      </c>
      <c r="B147" s="51">
        <v>0.99257069668781273</v>
      </c>
      <c r="C147" s="52">
        <v>0.95748487971012475</v>
      </c>
      <c r="D147" s="52">
        <v>0.9910762526370428</v>
      </c>
      <c r="E147" s="52">
        <v>1</v>
      </c>
      <c r="F147" s="52">
        <v>1</v>
      </c>
      <c r="G147" s="52">
        <v>1</v>
      </c>
      <c r="H147" s="52">
        <v>0.98610019375423819</v>
      </c>
      <c r="I147" s="52">
        <v>0.98268883274918983</v>
      </c>
      <c r="J147" s="52">
        <v>0.96405147198288232</v>
      </c>
      <c r="K147" s="52">
        <v>0.98186843862872419</v>
      </c>
      <c r="L147" s="52">
        <v>0.97186611598837469</v>
      </c>
      <c r="M147" s="53">
        <v>0.99456784605823334</v>
      </c>
    </row>
    <row r="148" spans="1:13" x14ac:dyDescent="0.3">
      <c r="A148" s="23">
        <v>8</v>
      </c>
      <c r="B148" s="51">
        <v>0.98153735234314043</v>
      </c>
      <c r="C148" s="52">
        <v>0.94936953235577626</v>
      </c>
      <c r="D148" s="52">
        <v>0.97111597219516432</v>
      </c>
      <c r="E148" s="52">
        <v>1</v>
      </c>
      <c r="F148" s="52">
        <v>1</v>
      </c>
      <c r="G148" s="52">
        <v>0.99937962984279394</v>
      </c>
      <c r="H148" s="52">
        <v>0.97477671209183281</v>
      </c>
      <c r="I148" s="52">
        <v>0.96989955380615467</v>
      </c>
      <c r="J148" s="52">
        <v>0.94565634714215618</v>
      </c>
      <c r="K148" s="52">
        <v>0.9649847286921539</v>
      </c>
      <c r="L148" s="52">
        <v>0.95107869856692384</v>
      </c>
      <c r="M148" s="53">
        <v>0.98198035809196538</v>
      </c>
    </row>
    <row r="149" spans="1:13" x14ac:dyDescent="0.3">
      <c r="A149" s="23">
        <v>7</v>
      </c>
      <c r="B149" s="51">
        <v>0.96504090451940527</v>
      </c>
      <c r="C149" s="52">
        <v>0.93884333700636247</v>
      </c>
      <c r="D149" s="52">
        <v>0.94041108918495508</v>
      </c>
      <c r="E149" s="52">
        <v>0.99694430306736348</v>
      </c>
      <c r="F149" s="52">
        <v>0.99120371601613877</v>
      </c>
      <c r="G149" s="52">
        <v>0.9776132016781155</v>
      </c>
      <c r="H149" s="52">
        <v>0.95831576488864378</v>
      </c>
      <c r="I149" s="52">
        <v>0.95177889522027503</v>
      </c>
      <c r="J149" s="52">
        <v>0.92246151565784951</v>
      </c>
      <c r="K149" s="52">
        <v>0.94088137441291497</v>
      </c>
      <c r="L149" s="52">
        <v>0.92451858236421924</v>
      </c>
      <c r="M149" s="53">
        <v>0.96279458359915349</v>
      </c>
    </row>
    <row r="150" spans="1:13" x14ac:dyDescent="0.3">
      <c r="A150" s="23">
        <v>6</v>
      </c>
      <c r="B150" s="51">
        <v>0.94308135321660747</v>
      </c>
      <c r="C150" s="52">
        <v>0.92590629366188359</v>
      </c>
      <c r="D150" s="52">
        <v>0.89896160360641475</v>
      </c>
      <c r="E150" s="52">
        <v>0.96930997832863119</v>
      </c>
      <c r="F150" s="52">
        <v>0.96066989626779586</v>
      </c>
      <c r="G150" s="52">
        <v>0.94622619696402588</v>
      </c>
      <c r="H150" s="52">
        <v>0.93671735214467133</v>
      </c>
      <c r="I150" s="52">
        <v>0.92832685699155093</v>
      </c>
      <c r="J150" s="52">
        <v>0.89446697752996229</v>
      </c>
      <c r="K150" s="52">
        <v>0.9095583757910074</v>
      </c>
      <c r="L150" s="52">
        <v>0.89218576738026067</v>
      </c>
      <c r="M150" s="53">
        <v>0.93701052257979789</v>
      </c>
    </row>
    <row r="151" spans="1:13" x14ac:dyDescent="0.3">
      <c r="A151" s="23">
        <v>5</v>
      </c>
      <c r="B151" s="51">
        <v>0.91565869843474701</v>
      </c>
      <c r="C151" s="52">
        <v>0.91055840232233942</v>
      </c>
      <c r="D151" s="52">
        <v>0.84676751545954354</v>
      </c>
      <c r="E151" s="52">
        <v>0.93170601472458603</v>
      </c>
      <c r="F151" s="52">
        <v>0.9196479935162355</v>
      </c>
      <c r="G151" s="52">
        <v>0.90521861570052464</v>
      </c>
      <c r="H151" s="52">
        <v>0.90998147385991535</v>
      </c>
      <c r="I151" s="52">
        <v>0.89954343911998236</v>
      </c>
      <c r="J151" s="52">
        <v>0.86167273275849454</v>
      </c>
      <c r="K151" s="52">
        <v>0.87101573282643119</v>
      </c>
      <c r="L151" s="52">
        <v>0.85408025361504836</v>
      </c>
      <c r="M151" s="53">
        <v>0.90462817503389836</v>
      </c>
    </row>
    <row r="152" spans="1:13" x14ac:dyDescent="0.3">
      <c r="A152" s="23">
        <v>4</v>
      </c>
      <c r="B152" s="51">
        <v>0.88277294017382368</v>
      </c>
      <c r="C152" s="52">
        <v>0.89279966298773017</v>
      </c>
      <c r="D152" s="52">
        <v>0.78382882474434168</v>
      </c>
      <c r="E152" s="52">
        <v>0.88413241225522787</v>
      </c>
      <c r="F152" s="52">
        <v>0.86813800776145755</v>
      </c>
      <c r="G152" s="52">
        <v>0.85459045788761223</v>
      </c>
      <c r="H152" s="52">
        <v>0.87810813003437582</v>
      </c>
      <c r="I152" s="52">
        <v>0.8654286416055692</v>
      </c>
      <c r="J152" s="52">
        <v>0.82407878134344603</v>
      </c>
      <c r="K152" s="52">
        <v>0.82525344551918656</v>
      </c>
      <c r="L152" s="52">
        <v>0.81020204106858218</v>
      </c>
      <c r="M152" s="53">
        <v>0.86564754096145502</v>
      </c>
    </row>
    <row r="153" spans="1:13" x14ac:dyDescent="0.3">
      <c r="A153" s="23">
        <v>3</v>
      </c>
      <c r="B153" s="51">
        <v>0.84442407843383771</v>
      </c>
      <c r="C153" s="52">
        <v>0.87263007565805562</v>
      </c>
      <c r="D153" s="52">
        <v>0.71014553146080872</v>
      </c>
      <c r="E153" s="52">
        <v>0.82658917092055673</v>
      </c>
      <c r="F153" s="52">
        <v>0.80613993900346226</v>
      </c>
      <c r="G153" s="52">
        <v>0.79434172352528831</v>
      </c>
      <c r="H153" s="52">
        <v>0.84109732066805276</v>
      </c>
      <c r="I153" s="52">
        <v>0.82598246444831169</v>
      </c>
      <c r="J153" s="52">
        <v>0.78168512328481699</v>
      </c>
      <c r="K153" s="52">
        <v>0.77227151386927329</v>
      </c>
      <c r="L153" s="52">
        <v>0.76055112974086203</v>
      </c>
      <c r="M153" s="53">
        <v>0.82006862036246797</v>
      </c>
    </row>
    <row r="154" spans="1:13" x14ac:dyDescent="0.3">
      <c r="A154" s="23">
        <v>2</v>
      </c>
      <c r="B154" s="51">
        <v>0.80061211321478887</v>
      </c>
      <c r="C154" s="52">
        <v>0.85004964033331576</v>
      </c>
      <c r="D154" s="52">
        <v>0.625717635608945</v>
      </c>
      <c r="E154" s="52">
        <v>0.75907629072057259</v>
      </c>
      <c r="F154" s="52">
        <v>0.7336537872422495</v>
      </c>
      <c r="G154" s="52">
        <v>0.72447241261355311</v>
      </c>
      <c r="H154" s="52">
        <v>0.79894904576094605</v>
      </c>
      <c r="I154" s="52">
        <v>0.78120490764820971</v>
      </c>
      <c r="J154" s="52">
        <v>0.7344917585826074</v>
      </c>
      <c r="K154" s="52">
        <v>0.71206993787669126</v>
      </c>
      <c r="L154" s="52">
        <v>0.70512751963188813</v>
      </c>
      <c r="M154" s="53">
        <v>0.76789141323693699</v>
      </c>
    </row>
    <row r="155" spans="1:13" x14ac:dyDescent="0.3">
      <c r="A155" s="23">
        <v>1</v>
      </c>
      <c r="B155" s="54">
        <v>0.75133704451667749</v>
      </c>
      <c r="C155" s="55">
        <v>0.82505835701351082</v>
      </c>
      <c r="D155" s="55">
        <v>0.5305451371887504</v>
      </c>
      <c r="E155" s="55">
        <v>0.68159377165527557</v>
      </c>
      <c r="F155" s="55">
        <v>0.65067955247781917</v>
      </c>
      <c r="G155" s="55">
        <v>0.64498252515240639</v>
      </c>
      <c r="H155" s="55">
        <v>0.75166330531305592</v>
      </c>
      <c r="I155" s="55">
        <v>0.73109597120526315</v>
      </c>
      <c r="J155" s="55">
        <v>0.68249868723681706</v>
      </c>
      <c r="K155" s="55">
        <v>0.64464871754144071</v>
      </c>
      <c r="L155" s="55">
        <v>0.64393121074166038</v>
      </c>
      <c r="M155" s="56">
        <v>0.70911591958486231</v>
      </c>
    </row>
    <row r="156" spans="1:13" x14ac:dyDescent="0.3">
      <c r="B156" s="2"/>
      <c r="C156" s="2"/>
      <c r="D156" s="2"/>
      <c r="E156" s="2"/>
      <c r="F156" s="2"/>
      <c r="G156" s="2"/>
      <c r="H156" s="2"/>
      <c r="I156" s="2"/>
      <c r="J156" s="2"/>
      <c r="K156" s="2"/>
      <c r="L156" s="2"/>
      <c r="M156" s="2"/>
    </row>
    <row r="157" spans="1:13" x14ac:dyDescent="0.3">
      <c r="A157" s="21" t="s">
        <v>52</v>
      </c>
      <c r="B157" s="24">
        <v>4</v>
      </c>
      <c r="C157" s="24">
        <v>5</v>
      </c>
      <c r="D157" s="24">
        <v>6</v>
      </c>
      <c r="E157" s="24">
        <v>7</v>
      </c>
      <c r="F157" s="24">
        <v>8</v>
      </c>
      <c r="G157" s="24">
        <v>9</v>
      </c>
      <c r="H157" s="24">
        <v>10</v>
      </c>
      <c r="I157" s="24">
        <v>11</v>
      </c>
      <c r="J157" s="24">
        <v>12</v>
      </c>
      <c r="K157" s="24">
        <v>1</v>
      </c>
      <c r="L157" s="24">
        <v>2</v>
      </c>
      <c r="M157" s="24">
        <v>3</v>
      </c>
    </row>
    <row r="158" spans="1:13" x14ac:dyDescent="0.3">
      <c r="A158" s="23">
        <v>20</v>
      </c>
      <c r="B158" s="48">
        <v>0.99782520356750215</v>
      </c>
      <c r="C158" s="49">
        <v>0.98126427384720705</v>
      </c>
      <c r="D158" s="49">
        <v>0.99705656777593887</v>
      </c>
      <c r="E158" s="49">
        <v>1</v>
      </c>
      <c r="F158" s="49">
        <v>1</v>
      </c>
      <c r="G158" s="49">
        <v>1</v>
      </c>
      <c r="H158" s="49">
        <v>0.99351069310953077</v>
      </c>
      <c r="I158" s="49">
        <v>0.99140873099021576</v>
      </c>
      <c r="J158" s="49">
        <v>0.99834803998536126</v>
      </c>
      <c r="K158" s="49">
        <v>0.99415028704046182</v>
      </c>
      <c r="L158" s="49">
        <v>1</v>
      </c>
      <c r="M158" s="50">
        <v>0.99933345716340805</v>
      </c>
    </row>
    <row r="159" spans="1:13" x14ac:dyDescent="0.3">
      <c r="A159" s="23">
        <v>19</v>
      </c>
      <c r="B159" s="51">
        <v>0.99782520356750215</v>
      </c>
      <c r="C159" s="52">
        <v>0.98126427384720705</v>
      </c>
      <c r="D159" s="52">
        <v>0.99705656777593887</v>
      </c>
      <c r="E159" s="52">
        <v>1</v>
      </c>
      <c r="F159" s="52">
        <v>1</v>
      </c>
      <c r="G159" s="52">
        <v>1</v>
      </c>
      <c r="H159" s="52">
        <v>0.99351069310953077</v>
      </c>
      <c r="I159" s="52">
        <v>0.99140873099021576</v>
      </c>
      <c r="J159" s="52">
        <v>0.99834803998536126</v>
      </c>
      <c r="K159" s="52">
        <v>0.99415028704046182</v>
      </c>
      <c r="L159" s="52">
        <v>1</v>
      </c>
      <c r="M159" s="53">
        <v>0.99933345716340805</v>
      </c>
    </row>
    <row r="160" spans="1:13" x14ac:dyDescent="0.3">
      <c r="A160" s="23">
        <v>18</v>
      </c>
      <c r="B160" s="51">
        <v>0.99782520356750215</v>
      </c>
      <c r="C160" s="52">
        <v>0.98126427384720705</v>
      </c>
      <c r="D160" s="52">
        <v>0.99705656777593887</v>
      </c>
      <c r="E160" s="52">
        <v>1</v>
      </c>
      <c r="F160" s="52">
        <v>1</v>
      </c>
      <c r="G160" s="52">
        <v>1</v>
      </c>
      <c r="H160" s="52">
        <v>0.99351069310953077</v>
      </c>
      <c r="I160" s="52">
        <v>0.99140873099021576</v>
      </c>
      <c r="J160" s="52">
        <v>0.99834803998536126</v>
      </c>
      <c r="K160" s="52">
        <v>0.99415028704046182</v>
      </c>
      <c r="L160" s="52">
        <v>1</v>
      </c>
      <c r="M160" s="53">
        <v>0.99933345716340805</v>
      </c>
    </row>
    <row r="161" spans="1:13" x14ac:dyDescent="0.3">
      <c r="A161" s="23">
        <v>17</v>
      </c>
      <c r="B161" s="51">
        <v>0.99782520356750215</v>
      </c>
      <c r="C161" s="52">
        <v>0.98126427384720705</v>
      </c>
      <c r="D161" s="52">
        <v>0.99705656777593887</v>
      </c>
      <c r="E161" s="52">
        <v>1</v>
      </c>
      <c r="F161" s="52">
        <v>1</v>
      </c>
      <c r="G161" s="52">
        <v>1</v>
      </c>
      <c r="H161" s="52">
        <v>0.99351069310953077</v>
      </c>
      <c r="I161" s="52">
        <v>0.99140873099021576</v>
      </c>
      <c r="J161" s="52">
        <v>0.99834803998536126</v>
      </c>
      <c r="K161" s="52">
        <v>0.99415028704046182</v>
      </c>
      <c r="L161" s="52">
        <v>1</v>
      </c>
      <c r="M161" s="53">
        <v>0.99933345716340805</v>
      </c>
    </row>
    <row r="162" spans="1:13" x14ac:dyDescent="0.3">
      <c r="A162" s="23">
        <v>16</v>
      </c>
      <c r="B162" s="51">
        <v>0.99782520356750215</v>
      </c>
      <c r="C162" s="52">
        <v>0.98087374645326486</v>
      </c>
      <c r="D162" s="52">
        <v>0.99705656777593887</v>
      </c>
      <c r="E162" s="52">
        <v>1</v>
      </c>
      <c r="F162" s="52">
        <v>1</v>
      </c>
      <c r="G162" s="52">
        <v>1</v>
      </c>
      <c r="H162" s="52">
        <v>0.99351069310953077</v>
      </c>
      <c r="I162" s="52">
        <v>0.99140873099021576</v>
      </c>
      <c r="J162" s="52">
        <v>0.99834803998536126</v>
      </c>
      <c r="K162" s="52">
        <v>0.99415028704046182</v>
      </c>
      <c r="L162" s="52">
        <v>1</v>
      </c>
      <c r="M162" s="53">
        <v>0.99933345716340805</v>
      </c>
    </row>
    <row r="163" spans="1:13" x14ac:dyDescent="0.3">
      <c r="A163" s="23">
        <v>15</v>
      </c>
      <c r="B163" s="51">
        <v>0.99782520356750215</v>
      </c>
      <c r="C163" s="52">
        <v>0.97959049957502664</v>
      </c>
      <c r="D163" s="52">
        <v>0.99705656777593887</v>
      </c>
      <c r="E163" s="52">
        <v>1</v>
      </c>
      <c r="F163" s="52">
        <v>1</v>
      </c>
      <c r="G163" s="52">
        <v>1</v>
      </c>
      <c r="H163" s="52">
        <v>0.99351069310953077</v>
      </c>
      <c r="I163" s="52">
        <v>0.99140873099021576</v>
      </c>
      <c r="J163" s="52">
        <v>0.99834803998536126</v>
      </c>
      <c r="K163" s="52">
        <v>0.99415028704046182</v>
      </c>
      <c r="L163" s="52">
        <v>1</v>
      </c>
      <c r="M163" s="53">
        <v>0.99933345716340805</v>
      </c>
    </row>
    <row r="164" spans="1:13" x14ac:dyDescent="0.3">
      <c r="A164" s="23">
        <v>14</v>
      </c>
      <c r="B164" s="51">
        <v>0.99782520356750215</v>
      </c>
      <c r="C164" s="52">
        <v>0.97741453321249216</v>
      </c>
      <c r="D164" s="52">
        <v>0.99705656777593887</v>
      </c>
      <c r="E164" s="52">
        <v>1</v>
      </c>
      <c r="F164" s="52">
        <v>1</v>
      </c>
      <c r="G164" s="52">
        <v>1</v>
      </c>
      <c r="H164" s="52">
        <v>0.99351069310953077</v>
      </c>
      <c r="I164" s="52">
        <v>0.99140873099021576</v>
      </c>
      <c r="J164" s="52">
        <v>0.99834803998536126</v>
      </c>
      <c r="K164" s="52">
        <v>0.99415028704046182</v>
      </c>
      <c r="L164" s="52">
        <v>1</v>
      </c>
      <c r="M164" s="53">
        <v>0.99933345716340805</v>
      </c>
    </row>
    <row r="165" spans="1:13" x14ac:dyDescent="0.3">
      <c r="A165" s="23">
        <v>13</v>
      </c>
      <c r="B165" s="51">
        <v>0.99782520356750215</v>
      </c>
      <c r="C165" s="52">
        <v>0.97434584736566165</v>
      </c>
      <c r="D165" s="52">
        <v>0.99705656777593887</v>
      </c>
      <c r="E165" s="52">
        <v>1</v>
      </c>
      <c r="F165" s="52">
        <v>1</v>
      </c>
      <c r="G165" s="52">
        <v>1</v>
      </c>
      <c r="H165" s="52">
        <v>0.99351069310953077</v>
      </c>
      <c r="I165" s="52">
        <v>0.99140873099021576</v>
      </c>
      <c r="J165" s="52">
        <v>0.99719970223497079</v>
      </c>
      <c r="K165" s="52">
        <v>0.99415028704046182</v>
      </c>
      <c r="L165" s="52">
        <v>1</v>
      </c>
      <c r="M165" s="53">
        <v>0.99933345716340805</v>
      </c>
    </row>
    <row r="166" spans="1:13" x14ac:dyDescent="0.3">
      <c r="A166" s="23">
        <v>12</v>
      </c>
      <c r="B166" s="51">
        <v>0.99782520356750215</v>
      </c>
      <c r="C166" s="52">
        <v>0.97038444203453478</v>
      </c>
      <c r="D166" s="52">
        <v>0.99705656777593887</v>
      </c>
      <c r="E166" s="52">
        <v>1</v>
      </c>
      <c r="F166" s="52">
        <v>1</v>
      </c>
      <c r="G166" s="52">
        <v>1</v>
      </c>
      <c r="H166" s="52">
        <v>0.99351069310953077</v>
      </c>
      <c r="I166" s="52">
        <v>0.99140873099021576</v>
      </c>
      <c r="J166" s="52">
        <v>0.99283706630494328</v>
      </c>
      <c r="K166" s="52">
        <v>0.99415028704046182</v>
      </c>
      <c r="L166" s="52">
        <v>1</v>
      </c>
      <c r="M166" s="53">
        <v>0.99933345716340805</v>
      </c>
    </row>
    <row r="167" spans="1:13" x14ac:dyDescent="0.3">
      <c r="A167" s="23">
        <v>11</v>
      </c>
      <c r="B167" s="51">
        <v>0.99782520356750215</v>
      </c>
      <c r="C167" s="52">
        <v>0.96553031721911176</v>
      </c>
      <c r="D167" s="52">
        <v>0.99705656777593887</v>
      </c>
      <c r="E167" s="52">
        <v>1</v>
      </c>
      <c r="F167" s="52">
        <v>1</v>
      </c>
      <c r="G167" s="52">
        <v>1</v>
      </c>
      <c r="H167" s="52">
        <v>0.99351069310953077</v>
      </c>
      <c r="I167" s="52">
        <v>0.99140873099021576</v>
      </c>
      <c r="J167" s="52">
        <v>0.98526013219527853</v>
      </c>
      <c r="K167" s="52">
        <v>0.99415028704046182</v>
      </c>
      <c r="L167" s="52">
        <v>0.99498979556820211</v>
      </c>
      <c r="M167" s="53">
        <v>0.99933345716340805</v>
      </c>
    </row>
    <row r="168" spans="1:13" x14ac:dyDescent="0.3">
      <c r="A168" s="23">
        <v>10</v>
      </c>
      <c r="B168" s="51">
        <v>0.99665213493173321</v>
      </c>
      <c r="C168" s="52">
        <v>0.95978347291939259</v>
      </c>
      <c r="D168" s="52">
        <v>0.99541778773466394</v>
      </c>
      <c r="E168" s="52">
        <v>1</v>
      </c>
      <c r="F168" s="52">
        <v>1</v>
      </c>
      <c r="G168" s="52">
        <v>1</v>
      </c>
      <c r="H168" s="52">
        <v>0.99120665904147864</v>
      </c>
      <c r="I168" s="52">
        <v>0.98872736668533845</v>
      </c>
      <c r="J168" s="52">
        <v>0.97446889990597663</v>
      </c>
      <c r="K168" s="52">
        <v>0.98972178433871205</v>
      </c>
      <c r="L168" s="52">
        <v>0.98413604268176891</v>
      </c>
      <c r="M168" s="53">
        <v>0.99875191868867352</v>
      </c>
    </row>
    <row r="169" spans="1:13" x14ac:dyDescent="0.3">
      <c r="A169" s="23">
        <v>9</v>
      </c>
      <c r="B169" s="51">
        <v>0.99060211797417319</v>
      </c>
      <c r="C169" s="52">
        <v>0.95314390913537717</v>
      </c>
      <c r="D169" s="52">
        <v>0.98552327509854365</v>
      </c>
      <c r="E169" s="52">
        <v>1</v>
      </c>
      <c r="F169" s="52">
        <v>1</v>
      </c>
      <c r="G169" s="52">
        <v>1</v>
      </c>
      <c r="H169" s="52">
        <v>0.9845488155669776</v>
      </c>
      <c r="I169" s="52">
        <v>0.98105317649930057</v>
      </c>
      <c r="J169" s="52">
        <v>0.96046336943703747</v>
      </c>
      <c r="K169" s="52">
        <v>0.98021896355154037</v>
      </c>
      <c r="L169" s="52">
        <v>0.9683979261798491</v>
      </c>
      <c r="M169" s="53">
        <v>0.99235280225017308</v>
      </c>
    </row>
    <row r="170" spans="1:13" x14ac:dyDescent="0.3">
      <c r="A170" s="23">
        <v>8</v>
      </c>
      <c r="B170" s="51">
        <v>0.97967515269482175</v>
      </c>
      <c r="C170" s="52">
        <v>0.9456116258670656</v>
      </c>
      <c r="D170" s="52">
        <v>0.967373029867578</v>
      </c>
      <c r="E170" s="52">
        <v>1</v>
      </c>
      <c r="F170" s="52">
        <v>1</v>
      </c>
      <c r="G170" s="52">
        <v>0.99720679376062382</v>
      </c>
      <c r="H170" s="52">
        <v>0.97353716268602775</v>
      </c>
      <c r="I170" s="52">
        <v>0.96838616043210224</v>
      </c>
      <c r="J170" s="52">
        <v>0.94324354078846118</v>
      </c>
      <c r="K170" s="52">
        <v>0.96564182467894666</v>
      </c>
      <c r="L170" s="52">
        <v>0.94777544606244279</v>
      </c>
      <c r="M170" s="53">
        <v>0.98013610784790628</v>
      </c>
    </row>
    <row r="171" spans="1:13" x14ac:dyDescent="0.3">
      <c r="A171" s="23">
        <v>7</v>
      </c>
      <c r="B171" s="51">
        <v>0.963871239093679</v>
      </c>
      <c r="C171" s="52">
        <v>0.93718662311445788</v>
      </c>
      <c r="D171" s="52">
        <v>0.94096705204176689</v>
      </c>
      <c r="E171" s="52">
        <v>0.99533115306880426</v>
      </c>
      <c r="F171" s="52">
        <v>0.98951112234039984</v>
      </c>
      <c r="G171" s="52">
        <v>0.97743599660436575</v>
      </c>
      <c r="H171" s="52">
        <v>0.95817170039862898</v>
      </c>
      <c r="I171" s="52">
        <v>0.95072631848374345</v>
      </c>
      <c r="J171" s="52">
        <v>0.92280941396024774</v>
      </c>
      <c r="K171" s="52">
        <v>0.94599036772093115</v>
      </c>
      <c r="L171" s="52">
        <v>0.92226860232954988</v>
      </c>
      <c r="M171" s="53">
        <v>0.96210183548187334</v>
      </c>
    </row>
    <row r="172" spans="1:13" x14ac:dyDescent="0.3">
      <c r="A172" s="23">
        <v>6</v>
      </c>
      <c r="B172" s="51">
        <v>0.94319037717074505</v>
      </c>
      <c r="C172" s="52">
        <v>0.92786890087755391</v>
      </c>
      <c r="D172" s="52">
        <v>0.90630534162111054</v>
      </c>
      <c r="E172" s="52">
        <v>0.97107416505465127</v>
      </c>
      <c r="F172" s="52">
        <v>0.96563751385969243</v>
      </c>
      <c r="G172" s="52">
        <v>0.94936775658088379</v>
      </c>
      <c r="H172" s="52">
        <v>0.93845242870478141</v>
      </c>
      <c r="I172" s="52">
        <v>0.9280736506542242</v>
      </c>
      <c r="J172" s="52">
        <v>0.89916098895239704</v>
      </c>
      <c r="K172" s="52">
        <v>0.92126459267749361</v>
      </c>
      <c r="L172" s="52">
        <v>0.89187739498117047</v>
      </c>
      <c r="M172" s="53">
        <v>0.93824998515207425</v>
      </c>
    </row>
    <row r="173" spans="1:13" x14ac:dyDescent="0.3">
      <c r="A173" s="23">
        <v>5</v>
      </c>
      <c r="B173" s="51">
        <v>0.91763256692601969</v>
      </c>
      <c r="C173" s="52">
        <v>0.91765845915635369</v>
      </c>
      <c r="D173" s="52">
        <v>0.86338789860560872</v>
      </c>
      <c r="E173" s="52">
        <v>0.93828961758930751</v>
      </c>
      <c r="F173" s="52">
        <v>0.93389373513176022</v>
      </c>
      <c r="G173" s="52">
        <v>0.91300207369017816</v>
      </c>
      <c r="H173" s="52">
        <v>0.91437934760448503</v>
      </c>
      <c r="I173" s="52">
        <v>0.90042815694354439</v>
      </c>
      <c r="J173" s="52">
        <v>0.87229826576490921</v>
      </c>
      <c r="K173" s="52">
        <v>0.89146449954863427</v>
      </c>
      <c r="L173" s="52">
        <v>0.85660182401730445</v>
      </c>
      <c r="M173" s="53">
        <v>0.9085805568585088</v>
      </c>
    </row>
    <row r="174" spans="1:13" x14ac:dyDescent="0.3">
      <c r="A174" s="23">
        <v>4</v>
      </c>
      <c r="B174" s="51">
        <v>0.88719780835950313</v>
      </c>
      <c r="C174" s="52">
        <v>0.90655529795085743</v>
      </c>
      <c r="D174" s="52">
        <v>0.81221472299526154</v>
      </c>
      <c r="E174" s="52">
        <v>0.89697751067277343</v>
      </c>
      <c r="F174" s="52">
        <v>0.89427978615660342</v>
      </c>
      <c r="G174" s="52">
        <v>0.86833894793224875</v>
      </c>
      <c r="H174" s="52">
        <v>0.88595245709773962</v>
      </c>
      <c r="I174" s="52">
        <v>0.86778983735170423</v>
      </c>
      <c r="J174" s="52">
        <v>0.84222124439778423</v>
      </c>
      <c r="K174" s="52">
        <v>0.85659008833435291</v>
      </c>
      <c r="L174" s="52">
        <v>0.81644188943795193</v>
      </c>
      <c r="M174" s="53">
        <v>0.87309355060117722</v>
      </c>
    </row>
    <row r="175" spans="1:13" x14ac:dyDescent="0.3">
      <c r="A175" s="23">
        <v>3</v>
      </c>
      <c r="B175" s="51">
        <v>0.85188610147119537</v>
      </c>
      <c r="C175" s="52">
        <v>0.89455941726106492</v>
      </c>
      <c r="D175" s="52">
        <v>0.75278581479006901</v>
      </c>
      <c r="E175" s="52">
        <v>0.84713784430504879</v>
      </c>
      <c r="F175" s="52">
        <v>0.84679566693422159</v>
      </c>
      <c r="G175" s="52">
        <v>0.81537837930709567</v>
      </c>
      <c r="H175" s="52">
        <v>0.85317175718454552</v>
      </c>
      <c r="I175" s="52">
        <v>0.8301586918787035</v>
      </c>
      <c r="J175" s="52">
        <v>0.808929924851022</v>
      </c>
      <c r="K175" s="52">
        <v>0.81664135903464963</v>
      </c>
      <c r="L175" s="52">
        <v>0.77139759124311269</v>
      </c>
      <c r="M175" s="53">
        <v>0.83178896638007949</v>
      </c>
    </row>
    <row r="176" spans="1:13" x14ac:dyDescent="0.3">
      <c r="A176" s="23">
        <v>2</v>
      </c>
      <c r="B176" s="51">
        <v>0.81169744626109619</v>
      </c>
      <c r="C176" s="52">
        <v>0.88167081708697614</v>
      </c>
      <c r="D176" s="52">
        <v>0.68510117399003112</v>
      </c>
      <c r="E176" s="52">
        <v>0.78877061848613361</v>
      </c>
      <c r="F176" s="52">
        <v>0.79144137746461518</v>
      </c>
      <c r="G176" s="52">
        <v>0.75412036781471881</v>
      </c>
      <c r="H176" s="52">
        <v>0.8160372478649025</v>
      </c>
      <c r="I176" s="52">
        <v>0.78753472052454232</v>
      </c>
      <c r="J176" s="52">
        <v>0.77242430712462262</v>
      </c>
      <c r="K176" s="52">
        <v>0.77161831164952444</v>
      </c>
      <c r="L176" s="52">
        <v>0.72146892943278707</v>
      </c>
      <c r="M176" s="53">
        <v>0.78466680419521551</v>
      </c>
    </row>
    <row r="177" spans="1:13" x14ac:dyDescent="0.3">
      <c r="A177" s="23">
        <v>1</v>
      </c>
      <c r="B177" s="54">
        <v>0.76663184272920581</v>
      </c>
      <c r="C177" s="55">
        <v>0.86788949742859123</v>
      </c>
      <c r="D177" s="55">
        <v>0.60916080059514788</v>
      </c>
      <c r="E177" s="55">
        <v>0.721875833216028</v>
      </c>
      <c r="F177" s="55">
        <v>0.72821691774778385</v>
      </c>
      <c r="G177" s="55">
        <v>0.68456491345511816</v>
      </c>
      <c r="H177" s="55">
        <v>0.77454892913881057</v>
      </c>
      <c r="I177" s="55">
        <v>0.73991792328922068</v>
      </c>
      <c r="J177" s="55">
        <v>0.73270439121858599</v>
      </c>
      <c r="K177" s="55">
        <v>0.72152094617897733</v>
      </c>
      <c r="L177" s="55">
        <v>0.66665590400697483</v>
      </c>
      <c r="M177" s="56">
        <v>0.73172706404658538</v>
      </c>
    </row>
    <row r="178" spans="1:13" x14ac:dyDescent="0.3">
      <c r="B178" s="2"/>
      <c r="C178" s="2"/>
      <c r="D178" s="2"/>
      <c r="E178" s="2"/>
      <c r="F178" s="2"/>
      <c r="G178" s="2"/>
      <c r="H178" s="2"/>
      <c r="I178" s="2"/>
      <c r="J178" s="2"/>
      <c r="K178" s="2"/>
      <c r="L178" s="2"/>
      <c r="M178" s="2"/>
    </row>
    <row r="179" spans="1:13" x14ac:dyDescent="0.3">
      <c r="A179" s="21" t="s">
        <v>53</v>
      </c>
      <c r="B179" s="24">
        <v>4</v>
      </c>
      <c r="C179" s="24">
        <v>5</v>
      </c>
      <c r="D179" s="24">
        <v>6</v>
      </c>
      <c r="E179" s="24">
        <v>7</v>
      </c>
      <c r="F179" s="24">
        <v>8</v>
      </c>
      <c r="G179" s="24">
        <v>9</v>
      </c>
      <c r="H179" s="24">
        <v>10</v>
      </c>
      <c r="I179" s="24">
        <v>11</v>
      </c>
      <c r="J179" s="24">
        <v>12</v>
      </c>
      <c r="K179" s="24">
        <v>1</v>
      </c>
      <c r="L179" s="24">
        <v>2</v>
      </c>
      <c r="M179" s="24">
        <v>3</v>
      </c>
    </row>
    <row r="180" spans="1:13" x14ac:dyDescent="0.3">
      <c r="A180" s="23">
        <v>20</v>
      </c>
      <c r="B180" s="48">
        <v>0.99632394435827221</v>
      </c>
      <c r="C180" s="49">
        <v>0.96758853922228427</v>
      </c>
      <c r="D180" s="49">
        <v>1</v>
      </c>
      <c r="E180" s="49">
        <v>1</v>
      </c>
      <c r="F180" s="49">
        <v>1</v>
      </c>
      <c r="G180" s="49">
        <v>1</v>
      </c>
      <c r="H180" s="49">
        <v>1</v>
      </c>
      <c r="I180" s="49">
        <v>0.99076565821070328</v>
      </c>
      <c r="J180" s="49">
        <v>0.988728429559116</v>
      </c>
      <c r="K180" s="49">
        <v>0.99330779435044669</v>
      </c>
      <c r="L180" s="49">
        <v>0.98693120915361721</v>
      </c>
      <c r="M180" s="50">
        <v>1</v>
      </c>
    </row>
    <row r="181" spans="1:13" x14ac:dyDescent="0.3">
      <c r="A181" s="23">
        <v>19</v>
      </c>
      <c r="B181" s="51">
        <v>0.99632394435827221</v>
      </c>
      <c r="C181" s="52">
        <v>0.96758853922228427</v>
      </c>
      <c r="D181" s="52">
        <v>1</v>
      </c>
      <c r="E181" s="52">
        <v>1</v>
      </c>
      <c r="F181" s="52">
        <v>1</v>
      </c>
      <c r="G181" s="52">
        <v>1</v>
      </c>
      <c r="H181" s="52">
        <v>1</v>
      </c>
      <c r="I181" s="52">
        <v>0.99076565821070328</v>
      </c>
      <c r="J181" s="52">
        <v>0.988728429559116</v>
      </c>
      <c r="K181" s="52">
        <v>0.99330779435044669</v>
      </c>
      <c r="L181" s="52">
        <v>0.98693120915361721</v>
      </c>
      <c r="M181" s="53">
        <v>1</v>
      </c>
    </row>
    <row r="182" spans="1:13" x14ac:dyDescent="0.3">
      <c r="A182" s="23">
        <v>18</v>
      </c>
      <c r="B182" s="51">
        <v>0.99632394435827221</v>
      </c>
      <c r="C182" s="52">
        <v>0.96758853922228427</v>
      </c>
      <c r="D182" s="52">
        <v>1</v>
      </c>
      <c r="E182" s="52">
        <v>1</v>
      </c>
      <c r="F182" s="52">
        <v>1</v>
      </c>
      <c r="G182" s="52">
        <v>1</v>
      </c>
      <c r="H182" s="52">
        <v>1</v>
      </c>
      <c r="I182" s="52">
        <v>0.99076565821070328</v>
      </c>
      <c r="J182" s="52">
        <v>0.988728429559116</v>
      </c>
      <c r="K182" s="52">
        <v>0.99330779435044669</v>
      </c>
      <c r="L182" s="52">
        <v>0.98693120915361721</v>
      </c>
      <c r="M182" s="53">
        <v>1</v>
      </c>
    </row>
    <row r="183" spans="1:13" x14ac:dyDescent="0.3">
      <c r="A183" s="23">
        <v>17</v>
      </c>
      <c r="B183" s="51">
        <v>0.99632394435827221</v>
      </c>
      <c r="C183" s="52">
        <v>0.96758853922228427</v>
      </c>
      <c r="D183" s="52">
        <v>1</v>
      </c>
      <c r="E183" s="52">
        <v>1</v>
      </c>
      <c r="F183" s="52">
        <v>1</v>
      </c>
      <c r="G183" s="52">
        <v>1</v>
      </c>
      <c r="H183" s="52">
        <v>1</v>
      </c>
      <c r="I183" s="52">
        <v>0.99076565821070328</v>
      </c>
      <c r="J183" s="52">
        <v>0.988728429559116</v>
      </c>
      <c r="K183" s="52">
        <v>0.99330779435044669</v>
      </c>
      <c r="L183" s="52">
        <v>0.98693120915361721</v>
      </c>
      <c r="M183" s="53">
        <v>1</v>
      </c>
    </row>
    <row r="184" spans="1:13" x14ac:dyDescent="0.3">
      <c r="A184" s="23">
        <v>16</v>
      </c>
      <c r="B184" s="51">
        <v>0.99632394435827221</v>
      </c>
      <c r="C184" s="52">
        <v>0.96758853922228427</v>
      </c>
      <c r="D184" s="52">
        <v>1</v>
      </c>
      <c r="E184" s="52">
        <v>1</v>
      </c>
      <c r="F184" s="52">
        <v>1</v>
      </c>
      <c r="G184" s="52">
        <v>1</v>
      </c>
      <c r="H184" s="52">
        <v>1</v>
      </c>
      <c r="I184" s="52">
        <v>0.99076565821070328</v>
      </c>
      <c r="J184" s="52">
        <v>0.988728429559116</v>
      </c>
      <c r="K184" s="52">
        <v>0.99330779435044669</v>
      </c>
      <c r="L184" s="52">
        <v>0.98693120915361721</v>
      </c>
      <c r="M184" s="53">
        <v>1</v>
      </c>
    </row>
    <row r="185" spans="1:13" x14ac:dyDescent="0.3">
      <c r="A185" s="23">
        <v>15</v>
      </c>
      <c r="B185" s="51">
        <v>0.99632394435827221</v>
      </c>
      <c r="C185" s="52">
        <v>0.96758853922228427</v>
      </c>
      <c r="D185" s="52">
        <v>1</v>
      </c>
      <c r="E185" s="52">
        <v>1</v>
      </c>
      <c r="F185" s="52">
        <v>1</v>
      </c>
      <c r="G185" s="52">
        <v>1</v>
      </c>
      <c r="H185" s="52">
        <v>1</v>
      </c>
      <c r="I185" s="52">
        <v>0.99076565821070328</v>
      </c>
      <c r="J185" s="52">
        <v>0.988728429559116</v>
      </c>
      <c r="K185" s="52">
        <v>0.99330779435044669</v>
      </c>
      <c r="L185" s="52">
        <v>0.98693120915361721</v>
      </c>
      <c r="M185" s="53">
        <v>1</v>
      </c>
    </row>
    <row r="186" spans="1:13" x14ac:dyDescent="0.3">
      <c r="A186" s="23">
        <v>14</v>
      </c>
      <c r="B186" s="51">
        <v>0.99632394435827221</v>
      </c>
      <c r="C186" s="52">
        <v>0.96758853922228427</v>
      </c>
      <c r="D186" s="52">
        <v>1</v>
      </c>
      <c r="E186" s="52">
        <v>1</v>
      </c>
      <c r="F186" s="52">
        <v>1</v>
      </c>
      <c r="G186" s="52">
        <v>1</v>
      </c>
      <c r="H186" s="52">
        <v>1</v>
      </c>
      <c r="I186" s="52">
        <v>0.99076565821070328</v>
      </c>
      <c r="J186" s="52">
        <v>0.988728429559116</v>
      </c>
      <c r="K186" s="52">
        <v>0.99330779435044669</v>
      </c>
      <c r="L186" s="52">
        <v>0.98693120915361721</v>
      </c>
      <c r="M186" s="53">
        <v>1</v>
      </c>
    </row>
    <row r="187" spans="1:13" x14ac:dyDescent="0.3">
      <c r="A187" s="23">
        <v>13</v>
      </c>
      <c r="B187" s="51">
        <v>0.99632394435827221</v>
      </c>
      <c r="C187" s="52">
        <v>0.96758853922228427</v>
      </c>
      <c r="D187" s="52">
        <v>1</v>
      </c>
      <c r="E187" s="52">
        <v>1</v>
      </c>
      <c r="F187" s="52">
        <v>1</v>
      </c>
      <c r="G187" s="52">
        <v>1</v>
      </c>
      <c r="H187" s="52">
        <v>1</v>
      </c>
      <c r="I187" s="52">
        <v>0.99076565821070328</v>
      </c>
      <c r="J187" s="52">
        <v>0.988728429559116</v>
      </c>
      <c r="K187" s="52">
        <v>0.99330779435044669</v>
      </c>
      <c r="L187" s="52">
        <v>0.98693120915361721</v>
      </c>
      <c r="M187" s="53">
        <v>1</v>
      </c>
    </row>
    <row r="188" spans="1:13" x14ac:dyDescent="0.3">
      <c r="A188" s="23">
        <v>12</v>
      </c>
      <c r="B188" s="51">
        <v>0.99632394435827221</v>
      </c>
      <c r="C188" s="52">
        <v>0.96758853922228427</v>
      </c>
      <c r="D188" s="52">
        <v>1</v>
      </c>
      <c r="E188" s="52">
        <v>1</v>
      </c>
      <c r="F188" s="52">
        <v>1</v>
      </c>
      <c r="G188" s="52">
        <v>1</v>
      </c>
      <c r="H188" s="52">
        <v>1</v>
      </c>
      <c r="I188" s="52">
        <v>0.99076565821070328</v>
      </c>
      <c r="J188" s="52">
        <v>0.988728429559116</v>
      </c>
      <c r="K188" s="52">
        <v>0.99330779435044669</v>
      </c>
      <c r="L188" s="52">
        <v>0.98693120915361721</v>
      </c>
      <c r="M188" s="53">
        <v>1</v>
      </c>
    </row>
    <row r="189" spans="1:13" x14ac:dyDescent="0.3">
      <c r="A189" s="23">
        <v>11</v>
      </c>
      <c r="B189" s="51">
        <v>0.99632394435827221</v>
      </c>
      <c r="C189" s="52">
        <v>0.96758853922228427</v>
      </c>
      <c r="D189" s="52">
        <v>1</v>
      </c>
      <c r="E189" s="52">
        <v>1</v>
      </c>
      <c r="F189" s="52">
        <v>1</v>
      </c>
      <c r="G189" s="52">
        <v>1</v>
      </c>
      <c r="H189" s="52">
        <v>1</v>
      </c>
      <c r="I189" s="52">
        <v>0.99076565821070328</v>
      </c>
      <c r="J189" s="52">
        <v>0.988728429559116</v>
      </c>
      <c r="K189" s="52">
        <v>0.99330779435044669</v>
      </c>
      <c r="L189" s="52">
        <v>0.98630064663935813</v>
      </c>
      <c r="M189" s="53">
        <v>1</v>
      </c>
    </row>
    <row r="190" spans="1:13" x14ac:dyDescent="0.3">
      <c r="A190" s="23">
        <v>10</v>
      </c>
      <c r="B190" s="51">
        <v>0.99632394435827221</v>
      </c>
      <c r="C190" s="52">
        <v>0.96619242618296242</v>
      </c>
      <c r="D190" s="52">
        <v>1</v>
      </c>
      <c r="E190" s="52">
        <v>1</v>
      </c>
      <c r="F190" s="52">
        <v>1</v>
      </c>
      <c r="G190" s="52">
        <v>1</v>
      </c>
      <c r="H190" s="52">
        <v>1</v>
      </c>
      <c r="I190" s="52">
        <v>0.98916360568439388</v>
      </c>
      <c r="J190" s="52">
        <v>0.98127062239423091</v>
      </c>
      <c r="K190" s="52">
        <v>0.98856777364243087</v>
      </c>
      <c r="L190" s="52">
        <v>0.97645639987089727</v>
      </c>
      <c r="M190" s="53">
        <v>1</v>
      </c>
    </row>
    <row r="191" spans="1:13" x14ac:dyDescent="0.3">
      <c r="A191" s="23">
        <v>9</v>
      </c>
      <c r="B191" s="51">
        <v>0.98452913510136797</v>
      </c>
      <c r="C191" s="52">
        <v>0.95390757966692674</v>
      </c>
      <c r="D191" s="52">
        <v>0.99077071533409511</v>
      </c>
      <c r="E191" s="52">
        <v>1</v>
      </c>
      <c r="F191" s="52">
        <v>1</v>
      </c>
      <c r="G191" s="52">
        <v>1</v>
      </c>
      <c r="H191" s="52">
        <v>0.9966017079713001</v>
      </c>
      <c r="I191" s="52">
        <v>0.97682611878992098</v>
      </c>
      <c r="J191" s="52">
        <v>0.96620998198232866</v>
      </c>
      <c r="K191" s="52">
        <v>0.9757974629564925</v>
      </c>
      <c r="L191" s="52">
        <v>0.95739846884823465</v>
      </c>
      <c r="M191" s="53">
        <v>0.99109632587677865</v>
      </c>
    </row>
    <row r="192" spans="1:13" x14ac:dyDescent="0.3">
      <c r="A192" s="23">
        <v>8</v>
      </c>
      <c r="B192" s="51">
        <v>0.96029529714021811</v>
      </c>
      <c r="C192" s="52">
        <v>0.93073399967417747</v>
      </c>
      <c r="D192" s="52">
        <v>0.9654533064927272</v>
      </c>
      <c r="E192" s="52">
        <v>1</v>
      </c>
      <c r="F192" s="52">
        <v>1</v>
      </c>
      <c r="G192" s="52">
        <v>1</v>
      </c>
      <c r="H192" s="52">
        <v>0.97580042375787923</v>
      </c>
      <c r="I192" s="52">
        <v>0.95375319752728427</v>
      </c>
      <c r="J192" s="52">
        <v>0.94354650832340903</v>
      </c>
      <c r="K192" s="52">
        <v>0.9549968622926317</v>
      </c>
      <c r="L192" s="52">
        <v>0.92912685357137026</v>
      </c>
      <c r="M192" s="53">
        <v>0.96897155214548603</v>
      </c>
    </row>
    <row r="193" spans="1:14" x14ac:dyDescent="0.3">
      <c r="A193" s="23">
        <v>7</v>
      </c>
      <c r="B193" s="51">
        <v>0.92362243047482262</v>
      </c>
      <c r="C193" s="52">
        <v>0.8966716862047146</v>
      </c>
      <c r="D193" s="52">
        <v>0.9266830742331843</v>
      </c>
      <c r="E193" s="52">
        <v>0.99573891413368942</v>
      </c>
      <c r="F193" s="52">
        <v>0.98914615383914872</v>
      </c>
      <c r="G193" s="52">
        <v>0.97574278546554871</v>
      </c>
      <c r="H193" s="52">
        <v>0.9416943797524473</v>
      </c>
      <c r="I193" s="52">
        <v>0.91994484189648407</v>
      </c>
      <c r="J193" s="52">
        <v>0.91328020141747224</v>
      </c>
      <c r="K193" s="52">
        <v>0.92616597165084835</v>
      </c>
      <c r="L193" s="52">
        <v>0.8916415540403041</v>
      </c>
      <c r="M193" s="53">
        <v>0.93518426849473202</v>
      </c>
    </row>
    <row r="194" spans="1:14" x14ac:dyDescent="0.3">
      <c r="A194" s="23">
        <v>6</v>
      </c>
      <c r="B194" s="51">
        <v>0.8745105351051814</v>
      </c>
      <c r="C194" s="52">
        <v>0.8517206392585378</v>
      </c>
      <c r="D194" s="52">
        <v>0.87446001855546662</v>
      </c>
      <c r="E194" s="52">
        <v>0.95792225451513136</v>
      </c>
      <c r="F194" s="52">
        <v>0.95559847142959087</v>
      </c>
      <c r="G194" s="52">
        <v>0.93244975742796865</v>
      </c>
      <c r="H194" s="52">
        <v>0.89428357595500407</v>
      </c>
      <c r="I194" s="52">
        <v>0.87540105189752027</v>
      </c>
      <c r="J194" s="52">
        <v>0.87541106126451818</v>
      </c>
      <c r="K194" s="52">
        <v>0.88930479103114257</v>
      </c>
      <c r="L194" s="52">
        <v>0.84494257025503627</v>
      </c>
      <c r="M194" s="53">
        <v>0.88973447492451641</v>
      </c>
    </row>
    <row r="195" spans="1:14" x14ac:dyDescent="0.3">
      <c r="A195" s="23">
        <v>5</v>
      </c>
      <c r="B195" s="51">
        <v>0.81295961103129466</v>
      </c>
      <c r="C195" s="52">
        <v>0.79588085883564752</v>
      </c>
      <c r="D195" s="52">
        <v>0.80878413945957428</v>
      </c>
      <c r="E195" s="52">
        <v>0.90653124230195492</v>
      </c>
      <c r="F195" s="52">
        <v>0.91065772045478388</v>
      </c>
      <c r="G195" s="52">
        <v>0.87537588940763178</v>
      </c>
      <c r="H195" s="52">
        <v>0.83356801236555</v>
      </c>
      <c r="I195" s="52">
        <v>0.82012182753039276</v>
      </c>
      <c r="J195" s="52">
        <v>0.82993908786454673</v>
      </c>
      <c r="K195" s="52">
        <v>0.84441332043351447</v>
      </c>
      <c r="L195" s="52">
        <v>0.78902990221556668</v>
      </c>
      <c r="M195" s="53">
        <v>0.8326221714348393</v>
      </c>
    </row>
    <row r="196" spans="1:14" x14ac:dyDescent="0.3">
      <c r="A196" s="23">
        <v>4</v>
      </c>
      <c r="B196" s="51">
        <v>0.73896965825316241</v>
      </c>
      <c r="C196" s="52">
        <v>0.72915234493604342</v>
      </c>
      <c r="D196" s="52">
        <v>0.72965543694550705</v>
      </c>
      <c r="E196" s="52">
        <v>0.84156587749416012</v>
      </c>
      <c r="F196" s="52">
        <v>0.85432390091472765</v>
      </c>
      <c r="G196" s="52">
        <v>0.8045211814045381</v>
      </c>
      <c r="H196" s="52">
        <v>0.75954768898408465</v>
      </c>
      <c r="I196" s="52">
        <v>0.75410716879510165</v>
      </c>
      <c r="J196" s="52">
        <v>0.77686428121755813</v>
      </c>
      <c r="K196" s="52">
        <v>0.79149155985796371</v>
      </c>
      <c r="L196" s="52">
        <v>0.72390354992189521</v>
      </c>
      <c r="M196" s="53">
        <v>0.76384735802570081</v>
      </c>
    </row>
    <row r="197" spans="1:14" x14ac:dyDescent="0.3">
      <c r="A197" s="23">
        <v>3</v>
      </c>
      <c r="B197" s="51">
        <v>0.65254067677078464</v>
      </c>
      <c r="C197" s="52">
        <v>0.65153509755972561</v>
      </c>
      <c r="D197" s="52">
        <v>0.63707391101326505</v>
      </c>
      <c r="E197" s="52">
        <v>0.76302616009174706</v>
      </c>
      <c r="F197" s="52">
        <v>0.78659701280942218</v>
      </c>
      <c r="G197" s="52">
        <v>0.71988563341868794</v>
      </c>
      <c r="H197" s="52">
        <v>0.67222260581060822</v>
      </c>
      <c r="I197" s="52">
        <v>0.67735707569164694</v>
      </c>
      <c r="J197" s="52">
        <v>0.71618664132355225</v>
      </c>
      <c r="K197" s="52">
        <v>0.73053950930449052</v>
      </c>
      <c r="L197" s="52">
        <v>0.64956351337402207</v>
      </c>
      <c r="M197" s="53">
        <v>0.68341003469710082</v>
      </c>
    </row>
    <row r="198" spans="1:14" x14ac:dyDescent="0.3">
      <c r="A198" s="23">
        <v>2</v>
      </c>
      <c r="B198" s="51">
        <v>0.55367266658416114</v>
      </c>
      <c r="C198" s="52">
        <v>0.5630291167066942</v>
      </c>
      <c r="D198" s="52">
        <v>0.53103956166284838</v>
      </c>
      <c r="E198" s="52">
        <v>0.67091209009471564</v>
      </c>
      <c r="F198" s="52">
        <v>0.70747705613886747</v>
      </c>
      <c r="G198" s="52">
        <v>0.6214692454500812</v>
      </c>
      <c r="H198" s="52">
        <v>0.57159276284512062</v>
      </c>
      <c r="I198" s="52">
        <v>0.58987154822002863</v>
      </c>
      <c r="J198" s="52">
        <v>0.647906168182529</v>
      </c>
      <c r="K198" s="52">
        <v>0.66155716877309489</v>
      </c>
      <c r="L198" s="52">
        <v>0.56600979257194717</v>
      </c>
      <c r="M198" s="53">
        <v>0.59131020144903923</v>
      </c>
    </row>
    <row r="199" spans="1:14" x14ac:dyDescent="0.3">
      <c r="A199" s="23">
        <v>1</v>
      </c>
      <c r="B199" s="54">
        <v>0.44236562769329202</v>
      </c>
      <c r="C199" s="55">
        <v>0.46363440237694908</v>
      </c>
      <c r="D199" s="55">
        <v>0.41155238889425683</v>
      </c>
      <c r="E199" s="55">
        <v>0.56522366750306585</v>
      </c>
      <c r="F199" s="55">
        <v>0.61696403090306351</v>
      </c>
      <c r="G199" s="55">
        <v>0.50927201749871776</v>
      </c>
      <c r="H199" s="55">
        <v>0.45765816008762195</v>
      </c>
      <c r="I199" s="55">
        <v>0.49165058638024672</v>
      </c>
      <c r="J199" s="55">
        <v>0.57202286179448858</v>
      </c>
      <c r="K199" s="55">
        <v>0.58454453826377673</v>
      </c>
      <c r="L199" s="55">
        <v>0.47324238751567055</v>
      </c>
      <c r="M199" s="56">
        <v>0.48754785828151614</v>
      </c>
    </row>
    <row r="201" spans="1:14" x14ac:dyDescent="0.3">
      <c r="A201" s="25" t="s">
        <v>54</v>
      </c>
      <c r="B201" s="26">
        <v>4</v>
      </c>
      <c r="C201" s="26">
        <v>5</v>
      </c>
      <c r="D201" s="26">
        <v>6</v>
      </c>
      <c r="E201" s="26">
        <v>7</v>
      </c>
      <c r="F201" s="26">
        <v>8</v>
      </c>
      <c r="G201" s="26">
        <v>9</v>
      </c>
      <c r="H201" s="26">
        <v>10</v>
      </c>
      <c r="I201" s="26">
        <v>11</v>
      </c>
      <c r="J201" s="26">
        <v>12</v>
      </c>
      <c r="K201" s="26">
        <v>1</v>
      </c>
      <c r="L201" s="26">
        <v>2</v>
      </c>
      <c r="M201" s="26">
        <v>3</v>
      </c>
    </row>
    <row r="202" spans="1:14" x14ac:dyDescent="0.3">
      <c r="A202" s="27">
        <v>20</v>
      </c>
      <c r="B202" s="28" t="b">
        <f>IF(入力!$E$16="北海道",B4,IF(入力!$E$16="東北",B26,IF(入力!$E$16="東京",B48,IF(入力!$E$16="中部",B70,IF(入力!$E$16="北陸",B92,IF(入力!$E$16="関西",B114,IF(入力!$E$16="中国",B136,IF(入力!$E$16="四国",B158,IF(入力!$E$16="九州",B180)))))))))</f>
        <v>0</v>
      </c>
      <c r="C202" s="29" t="b">
        <f>IF(入力!$E$16="北海道",C4,IF(入力!$E$16="東北",C26,IF(入力!$E$16="東京",C48,IF(入力!$E$16="中部",C70,IF(入力!$E$16="北陸",C92,IF(入力!$E$16="関西",C114,IF(入力!$E$16="中国",C136,IF(入力!$E$16="四国",C158,IF(入力!$E$16="九州",C180)))))))))</f>
        <v>0</v>
      </c>
      <c r="D202" s="29" t="b">
        <f>IF(入力!$E$16="北海道",D4,IF(入力!$E$16="東北",D26,IF(入力!$E$16="東京",D48,IF(入力!$E$16="中部",D70,IF(入力!$E$16="北陸",D92,IF(入力!$E$16="関西",D114,IF(入力!$E$16="中国",D136,IF(入力!$E$16="四国",D158,IF(入力!$E$16="九州",D180)))))))))</f>
        <v>0</v>
      </c>
      <c r="E202" s="29" t="b">
        <f>IF(入力!$E$16="北海道",E4,IF(入力!$E$16="東北",E26,IF(入力!$E$16="東京",E48,IF(入力!$E$16="中部",E70,IF(入力!$E$16="北陸",E92,IF(入力!$E$16="関西",E114,IF(入力!$E$16="中国",E136,IF(入力!$E$16="四国",E158,IF(入力!$E$16="九州",E180)))))))))</f>
        <v>0</v>
      </c>
      <c r="F202" s="29" t="b">
        <f>IF(入力!$E$16="北海道",F4,IF(入力!$E$16="東北",F26,IF(入力!$E$16="東京",F48,IF(入力!$E$16="中部",F70,IF(入力!$E$16="北陸",F92,IF(入力!$E$16="関西",F114,IF(入力!$E$16="中国",F136,IF(入力!$E$16="四国",F158,IF(入力!$E$16="九州",F180)))))))))</f>
        <v>0</v>
      </c>
      <c r="G202" s="29" t="b">
        <f>IF(入力!$E$16="北海道",G4,IF(入力!$E$16="東北",G26,IF(入力!$E$16="東京",G48,IF(入力!$E$16="中部",G70,IF(入力!$E$16="北陸",G92,IF(入力!$E$16="関西",G114,IF(入力!$E$16="中国",G136,IF(入力!$E$16="四国",G158,IF(入力!$E$16="九州",G180)))))))))</f>
        <v>0</v>
      </c>
      <c r="H202" s="29" t="b">
        <f>IF(入力!$E$16="北海道",H4,IF(入力!$E$16="東北",H26,IF(入力!$E$16="東京",H48,IF(入力!$E$16="中部",H70,IF(入力!$E$16="北陸",H92,IF(入力!$E$16="関西",H114,IF(入力!$E$16="中国",H136,IF(入力!$E$16="四国",H158,IF(入力!$E$16="九州",H180)))))))))</f>
        <v>0</v>
      </c>
      <c r="I202" s="29" t="b">
        <f>IF(入力!$E$16="北海道",I4,IF(入力!$E$16="東北",I26,IF(入力!$E$16="東京",I48,IF(入力!$E$16="中部",I70,IF(入力!$E$16="北陸",I92,IF(入力!$E$16="関西",I114,IF(入力!$E$16="中国",I136,IF(入力!$E$16="四国",I158,IF(入力!$E$16="九州",I180)))))))))</f>
        <v>0</v>
      </c>
      <c r="J202" s="29" t="b">
        <f>IF(入力!$E$16="北海道",J4,IF(入力!$E$16="東北",J26,IF(入力!$E$16="東京",J48,IF(入力!$E$16="中部",J70,IF(入力!$E$16="北陸",J92,IF(入力!$E$16="関西",J114,IF(入力!$E$16="中国",J136,IF(入力!$E$16="四国",J158,IF(入力!$E$16="九州",J180)))))))))</f>
        <v>0</v>
      </c>
      <c r="K202" s="29" t="b">
        <f>IF(入力!$E$16="北海道",K4,IF(入力!$E$16="東北",K26,IF(入力!$E$16="東京",K48,IF(入力!$E$16="中部",K70,IF(入力!$E$16="北陸",K92,IF(入力!$E$16="関西",K114,IF(入力!$E$16="中国",K136,IF(入力!$E$16="四国",K158,IF(入力!$E$16="九州",K180)))))))))</f>
        <v>0</v>
      </c>
      <c r="L202" s="29" t="b">
        <f>IF(入力!$E$16="北海道",L4,IF(入力!$E$16="東北",L26,IF(入力!$E$16="東京",L48,IF(入力!$E$16="中部",L70,IF(入力!$E$16="北陸",L92,IF(入力!$E$16="関西",L114,IF(入力!$E$16="中国",L136,IF(入力!$E$16="四国",L158,IF(入力!$E$16="九州",L180)))))))))</f>
        <v>0</v>
      </c>
      <c r="M202" s="30" t="b">
        <f>IF(入力!$E$16="北海道",M4,IF(入力!$E$16="東北",M26,IF(入力!$E$16="東京",M48,IF(入力!$E$16="中部",M70,IF(入力!$E$16="北陸",M92,IF(入力!$E$16="関西",M114,IF(入力!$E$16="中国",M136,IF(入力!$E$16="四国",M158,IF(入力!$E$16="九州",M180)))))))))</f>
        <v>0</v>
      </c>
      <c r="N202" s="143"/>
    </row>
    <row r="203" spans="1:14" x14ac:dyDescent="0.3">
      <c r="A203" s="27">
        <v>19</v>
      </c>
      <c r="B203" s="31" t="b">
        <f>IF(入力!$E$16="北海道",B5,IF(入力!$E$16="東北",B27,IF(入力!$E$16="東京",B49,IF(入力!$E$16="中部",B71,IF(入力!$E$16="北陸",B93,IF(入力!$E$16="関西",B115,IF(入力!$E$16="中国",B137,IF(入力!$E$16="四国",B159,IF(入力!$E$16="九州",B181)))))))))</f>
        <v>0</v>
      </c>
      <c r="C203" s="32" t="b">
        <f>IF(入力!$E$16="北海道",C5,IF(入力!$E$16="東北",C27,IF(入力!$E$16="東京",C49,IF(入力!$E$16="中部",C71,IF(入力!$E$16="北陸",C93,IF(入力!$E$16="関西",C115,IF(入力!$E$16="中国",C137,IF(入力!$E$16="四国",C159,IF(入力!$E$16="九州",C181)))))))))</f>
        <v>0</v>
      </c>
      <c r="D203" s="32" t="b">
        <f>IF(入力!$E$16="北海道",D5,IF(入力!$E$16="東北",D27,IF(入力!$E$16="東京",D49,IF(入力!$E$16="中部",D71,IF(入力!$E$16="北陸",D93,IF(入力!$E$16="関西",D115,IF(入力!$E$16="中国",D137,IF(入力!$E$16="四国",D159,IF(入力!$E$16="九州",D181)))))))))</f>
        <v>0</v>
      </c>
      <c r="E203" s="32" t="b">
        <f>IF(入力!$E$16="北海道",E5,IF(入力!$E$16="東北",E27,IF(入力!$E$16="東京",E49,IF(入力!$E$16="中部",E71,IF(入力!$E$16="北陸",E93,IF(入力!$E$16="関西",E115,IF(入力!$E$16="中国",E137,IF(入力!$E$16="四国",E159,IF(入力!$E$16="九州",E181)))))))))</f>
        <v>0</v>
      </c>
      <c r="F203" s="32" t="b">
        <f>IF(入力!$E$16="北海道",F5,IF(入力!$E$16="東北",F27,IF(入力!$E$16="東京",F49,IF(入力!$E$16="中部",F71,IF(入力!$E$16="北陸",F93,IF(入力!$E$16="関西",F115,IF(入力!$E$16="中国",F137,IF(入力!$E$16="四国",F159,IF(入力!$E$16="九州",F181)))))))))</f>
        <v>0</v>
      </c>
      <c r="G203" s="32" t="b">
        <f>IF(入力!$E$16="北海道",G5,IF(入力!$E$16="東北",G27,IF(入力!$E$16="東京",G49,IF(入力!$E$16="中部",G71,IF(入力!$E$16="北陸",G93,IF(入力!$E$16="関西",G115,IF(入力!$E$16="中国",G137,IF(入力!$E$16="四国",G159,IF(入力!$E$16="九州",G181)))))))))</f>
        <v>0</v>
      </c>
      <c r="H203" s="32" t="b">
        <f>IF(入力!$E$16="北海道",H5,IF(入力!$E$16="東北",H27,IF(入力!$E$16="東京",H49,IF(入力!$E$16="中部",H71,IF(入力!$E$16="北陸",H93,IF(入力!$E$16="関西",H115,IF(入力!$E$16="中国",H137,IF(入力!$E$16="四国",H159,IF(入力!$E$16="九州",H181)))))))))</f>
        <v>0</v>
      </c>
      <c r="I203" s="32" t="b">
        <f>IF(入力!$E$16="北海道",I5,IF(入力!$E$16="東北",I27,IF(入力!$E$16="東京",I49,IF(入力!$E$16="中部",I71,IF(入力!$E$16="北陸",I93,IF(入力!$E$16="関西",I115,IF(入力!$E$16="中国",I137,IF(入力!$E$16="四国",I159,IF(入力!$E$16="九州",I181)))))))))</f>
        <v>0</v>
      </c>
      <c r="J203" s="32" t="b">
        <f>IF(入力!$E$16="北海道",J5,IF(入力!$E$16="東北",J27,IF(入力!$E$16="東京",J49,IF(入力!$E$16="中部",J71,IF(入力!$E$16="北陸",J93,IF(入力!$E$16="関西",J115,IF(入力!$E$16="中国",J137,IF(入力!$E$16="四国",J159,IF(入力!$E$16="九州",J181)))))))))</f>
        <v>0</v>
      </c>
      <c r="K203" s="32" t="b">
        <f>IF(入力!$E$16="北海道",K5,IF(入力!$E$16="東北",K27,IF(入力!$E$16="東京",K49,IF(入力!$E$16="中部",K71,IF(入力!$E$16="北陸",K93,IF(入力!$E$16="関西",K115,IF(入力!$E$16="中国",K137,IF(入力!$E$16="四国",K159,IF(入力!$E$16="九州",K181)))))))))</f>
        <v>0</v>
      </c>
      <c r="L203" s="32" t="b">
        <f>IF(入力!$E$16="北海道",L5,IF(入力!$E$16="東北",L27,IF(入力!$E$16="東京",L49,IF(入力!$E$16="中部",L71,IF(入力!$E$16="北陸",L93,IF(入力!$E$16="関西",L115,IF(入力!$E$16="中国",L137,IF(入力!$E$16="四国",L159,IF(入力!$E$16="九州",L181)))))))))</f>
        <v>0</v>
      </c>
      <c r="M203" s="33" t="b">
        <f>IF(入力!$E$16="北海道",M5,IF(入力!$E$16="東北",M27,IF(入力!$E$16="東京",M49,IF(入力!$E$16="中部",M71,IF(入力!$E$16="北陸",M93,IF(入力!$E$16="関西",M115,IF(入力!$E$16="中国",M137,IF(入力!$E$16="四国",M159,IF(入力!$E$16="九州",M181)))))))))</f>
        <v>0</v>
      </c>
      <c r="N203" s="143"/>
    </row>
    <row r="204" spans="1:14" x14ac:dyDescent="0.3">
      <c r="A204" s="27">
        <v>18</v>
      </c>
      <c r="B204" s="31" t="b">
        <f>IF(入力!$E$16="北海道",B6,IF(入力!$E$16="東北",B28,IF(入力!$E$16="東京",B50,IF(入力!$E$16="中部",B72,IF(入力!$E$16="北陸",B94,IF(入力!$E$16="関西",B116,IF(入力!$E$16="中国",B138,IF(入力!$E$16="四国",B160,IF(入力!$E$16="九州",B182)))))))))</f>
        <v>0</v>
      </c>
      <c r="C204" s="32" t="b">
        <f>IF(入力!$E$16="北海道",C6,IF(入力!$E$16="東北",C28,IF(入力!$E$16="東京",C50,IF(入力!$E$16="中部",C72,IF(入力!$E$16="北陸",C94,IF(入力!$E$16="関西",C116,IF(入力!$E$16="中国",C138,IF(入力!$E$16="四国",C160,IF(入力!$E$16="九州",C182)))))))))</f>
        <v>0</v>
      </c>
      <c r="D204" s="32" t="b">
        <f>IF(入力!$E$16="北海道",D6,IF(入力!$E$16="東北",D28,IF(入力!$E$16="東京",D50,IF(入力!$E$16="中部",D72,IF(入力!$E$16="北陸",D94,IF(入力!$E$16="関西",D116,IF(入力!$E$16="中国",D138,IF(入力!$E$16="四国",D160,IF(入力!$E$16="九州",D182)))))))))</f>
        <v>0</v>
      </c>
      <c r="E204" s="32" t="b">
        <f>IF(入力!$E$16="北海道",E6,IF(入力!$E$16="東北",E28,IF(入力!$E$16="東京",E50,IF(入力!$E$16="中部",E72,IF(入力!$E$16="北陸",E94,IF(入力!$E$16="関西",E116,IF(入力!$E$16="中国",E138,IF(入力!$E$16="四国",E160,IF(入力!$E$16="九州",E182)))))))))</f>
        <v>0</v>
      </c>
      <c r="F204" s="32" t="b">
        <f>IF(入力!$E$16="北海道",F6,IF(入力!$E$16="東北",F28,IF(入力!$E$16="東京",F50,IF(入力!$E$16="中部",F72,IF(入力!$E$16="北陸",F94,IF(入力!$E$16="関西",F116,IF(入力!$E$16="中国",F138,IF(入力!$E$16="四国",F160,IF(入力!$E$16="九州",F182)))))))))</f>
        <v>0</v>
      </c>
      <c r="G204" s="32" t="b">
        <f>IF(入力!$E$16="北海道",G6,IF(入力!$E$16="東北",G28,IF(入力!$E$16="東京",G50,IF(入力!$E$16="中部",G72,IF(入力!$E$16="北陸",G94,IF(入力!$E$16="関西",G116,IF(入力!$E$16="中国",G138,IF(入力!$E$16="四国",G160,IF(入力!$E$16="九州",G182)))))))))</f>
        <v>0</v>
      </c>
      <c r="H204" s="32" t="b">
        <f>IF(入力!$E$16="北海道",H6,IF(入力!$E$16="東北",H28,IF(入力!$E$16="東京",H50,IF(入力!$E$16="中部",H72,IF(入力!$E$16="北陸",H94,IF(入力!$E$16="関西",H116,IF(入力!$E$16="中国",H138,IF(入力!$E$16="四国",H160,IF(入力!$E$16="九州",H182)))))))))</f>
        <v>0</v>
      </c>
      <c r="I204" s="32" t="b">
        <f>IF(入力!$E$16="北海道",I6,IF(入力!$E$16="東北",I28,IF(入力!$E$16="東京",I50,IF(入力!$E$16="中部",I72,IF(入力!$E$16="北陸",I94,IF(入力!$E$16="関西",I116,IF(入力!$E$16="中国",I138,IF(入力!$E$16="四国",I160,IF(入力!$E$16="九州",I182)))))))))</f>
        <v>0</v>
      </c>
      <c r="J204" s="32" t="b">
        <f>IF(入力!$E$16="北海道",J6,IF(入力!$E$16="東北",J28,IF(入力!$E$16="東京",J50,IF(入力!$E$16="中部",J72,IF(入力!$E$16="北陸",J94,IF(入力!$E$16="関西",J116,IF(入力!$E$16="中国",J138,IF(入力!$E$16="四国",J160,IF(入力!$E$16="九州",J182)))))))))</f>
        <v>0</v>
      </c>
      <c r="K204" s="32" t="b">
        <f>IF(入力!$E$16="北海道",K6,IF(入力!$E$16="東北",K28,IF(入力!$E$16="東京",K50,IF(入力!$E$16="中部",K72,IF(入力!$E$16="北陸",K94,IF(入力!$E$16="関西",K116,IF(入力!$E$16="中国",K138,IF(入力!$E$16="四国",K160,IF(入力!$E$16="九州",K182)))))))))</f>
        <v>0</v>
      </c>
      <c r="L204" s="32" t="b">
        <f>IF(入力!$E$16="北海道",L6,IF(入力!$E$16="東北",L28,IF(入力!$E$16="東京",L50,IF(入力!$E$16="中部",L72,IF(入力!$E$16="北陸",L94,IF(入力!$E$16="関西",L116,IF(入力!$E$16="中国",L138,IF(入力!$E$16="四国",L160,IF(入力!$E$16="九州",L182)))))))))</f>
        <v>0</v>
      </c>
      <c r="M204" s="33" t="b">
        <f>IF(入力!$E$16="北海道",M6,IF(入力!$E$16="東北",M28,IF(入力!$E$16="東京",M50,IF(入力!$E$16="中部",M72,IF(入力!$E$16="北陸",M94,IF(入力!$E$16="関西",M116,IF(入力!$E$16="中国",M138,IF(入力!$E$16="四国",M160,IF(入力!$E$16="九州",M182)))))))))</f>
        <v>0</v>
      </c>
      <c r="N204" s="143"/>
    </row>
    <row r="205" spans="1:14" x14ac:dyDescent="0.3">
      <c r="A205" s="27">
        <v>17</v>
      </c>
      <c r="B205" s="31" t="b">
        <f>IF(入力!$E$16="北海道",B7,IF(入力!$E$16="東北",B29,IF(入力!$E$16="東京",B51,IF(入力!$E$16="中部",B73,IF(入力!$E$16="北陸",B95,IF(入力!$E$16="関西",B117,IF(入力!$E$16="中国",B139,IF(入力!$E$16="四国",B161,IF(入力!$E$16="九州",B183)))))))))</f>
        <v>0</v>
      </c>
      <c r="C205" s="32" t="b">
        <f>IF(入力!$E$16="北海道",C7,IF(入力!$E$16="東北",C29,IF(入力!$E$16="東京",C51,IF(入力!$E$16="中部",C73,IF(入力!$E$16="北陸",C95,IF(入力!$E$16="関西",C117,IF(入力!$E$16="中国",C139,IF(入力!$E$16="四国",C161,IF(入力!$E$16="九州",C183)))))))))</f>
        <v>0</v>
      </c>
      <c r="D205" s="32" t="b">
        <f>IF(入力!$E$16="北海道",D7,IF(入力!$E$16="東北",D29,IF(入力!$E$16="東京",D51,IF(入力!$E$16="中部",D73,IF(入力!$E$16="北陸",D95,IF(入力!$E$16="関西",D117,IF(入力!$E$16="中国",D139,IF(入力!$E$16="四国",D161,IF(入力!$E$16="九州",D183)))))))))</f>
        <v>0</v>
      </c>
      <c r="E205" s="32" t="b">
        <f>IF(入力!$E$16="北海道",E7,IF(入力!$E$16="東北",E29,IF(入力!$E$16="東京",E51,IF(入力!$E$16="中部",E73,IF(入力!$E$16="北陸",E95,IF(入力!$E$16="関西",E117,IF(入力!$E$16="中国",E139,IF(入力!$E$16="四国",E161,IF(入力!$E$16="九州",E183)))))))))</f>
        <v>0</v>
      </c>
      <c r="F205" s="32" t="b">
        <f>IF(入力!$E$16="北海道",F7,IF(入力!$E$16="東北",F29,IF(入力!$E$16="東京",F51,IF(入力!$E$16="中部",F73,IF(入力!$E$16="北陸",F95,IF(入力!$E$16="関西",F117,IF(入力!$E$16="中国",F139,IF(入力!$E$16="四国",F161,IF(入力!$E$16="九州",F183)))))))))</f>
        <v>0</v>
      </c>
      <c r="G205" s="32" t="b">
        <f>IF(入力!$E$16="北海道",G7,IF(入力!$E$16="東北",G29,IF(入力!$E$16="東京",G51,IF(入力!$E$16="中部",G73,IF(入力!$E$16="北陸",G95,IF(入力!$E$16="関西",G117,IF(入力!$E$16="中国",G139,IF(入力!$E$16="四国",G161,IF(入力!$E$16="九州",G183)))))))))</f>
        <v>0</v>
      </c>
      <c r="H205" s="32" t="b">
        <f>IF(入力!$E$16="北海道",H7,IF(入力!$E$16="東北",H29,IF(入力!$E$16="東京",H51,IF(入力!$E$16="中部",H73,IF(入力!$E$16="北陸",H95,IF(入力!$E$16="関西",H117,IF(入力!$E$16="中国",H139,IF(入力!$E$16="四国",H161,IF(入力!$E$16="九州",H183)))))))))</f>
        <v>0</v>
      </c>
      <c r="I205" s="32" t="b">
        <f>IF(入力!$E$16="北海道",I7,IF(入力!$E$16="東北",I29,IF(入力!$E$16="東京",I51,IF(入力!$E$16="中部",I73,IF(入力!$E$16="北陸",I95,IF(入力!$E$16="関西",I117,IF(入力!$E$16="中国",I139,IF(入力!$E$16="四国",I161,IF(入力!$E$16="九州",I183)))))))))</f>
        <v>0</v>
      </c>
      <c r="J205" s="32" t="b">
        <f>IF(入力!$E$16="北海道",J7,IF(入力!$E$16="東北",J29,IF(入力!$E$16="東京",J51,IF(入力!$E$16="中部",J73,IF(入力!$E$16="北陸",J95,IF(入力!$E$16="関西",J117,IF(入力!$E$16="中国",J139,IF(入力!$E$16="四国",J161,IF(入力!$E$16="九州",J183)))))))))</f>
        <v>0</v>
      </c>
      <c r="K205" s="32" t="b">
        <f>IF(入力!$E$16="北海道",K7,IF(入力!$E$16="東北",K29,IF(入力!$E$16="東京",K51,IF(入力!$E$16="中部",K73,IF(入力!$E$16="北陸",K95,IF(入力!$E$16="関西",K117,IF(入力!$E$16="中国",K139,IF(入力!$E$16="四国",K161,IF(入力!$E$16="九州",K183)))))))))</f>
        <v>0</v>
      </c>
      <c r="L205" s="32" t="b">
        <f>IF(入力!$E$16="北海道",L7,IF(入力!$E$16="東北",L29,IF(入力!$E$16="東京",L51,IF(入力!$E$16="中部",L73,IF(入力!$E$16="北陸",L95,IF(入力!$E$16="関西",L117,IF(入力!$E$16="中国",L139,IF(入力!$E$16="四国",L161,IF(入力!$E$16="九州",L183)))))))))</f>
        <v>0</v>
      </c>
      <c r="M205" s="33" t="b">
        <f>IF(入力!$E$16="北海道",M7,IF(入力!$E$16="東北",M29,IF(入力!$E$16="東京",M51,IF(入力!$E$16="中部",M73,IF(入力!$E$16="北陸",M95,IF(入力!$E$16="関西",M117,IF(入力!$E$16="中国",M139,IF(入力!$E$16="四国",M161,IF(入力!$E$16="九州",M183)))))))))</f>
        <v>0</v>
      </c>
      <c r="N205" s="143"/>
    </row>
    <row r="206" spans="1:14" x14ac:dyDescent="0.3">
      <c r="A206" s="27">
        <v>16</v>
      </c>
      <c r="B206" s="31" t="b">
        <f>IF(入力!$E$16="北海道",B8,IF(入力!$E$16="東北",B30,IF(入力!$E$16="東京",B52,IF(入力!$E$16="中部",B74,IF(入力!$E$16="北陸",B96,IF(入力!$E$16="関西",B118,IF(入力!$E$16="中国",B140,IF(入力!$E$16="四国",B162,IF(入力!$E$16="九州",B184)))))))))</f>
        <v>0</v>
      </c>
      <c r="C206" s="32" t="b">
        <f>IF(入力!$E$16="北海道",C8,IF(入力!$E$16="東北",C30,IF(入力!$E$16="東京",C52,IF(入力!$E$16="中部",C74,IF(入力!$E$16="北陸",C96,IF(入力!$E$16="関西",C118,IF(入力!$E$16="中国",C140,IF(入力!$E$16="四国",C162,IF(入力!$E$16="九州",C184)))))))))</f>
        <v>0</v>
      </c>
      <c r="D206" s="32" t="b">
        <f>IF(入力!$E$16="北海道",D8,IF(入力!$E$16="東北",D30,IF(入力!$E$16="東京",D52,IF(入力!$E$16="中部",D74,IF(入力!$E$16="北陸",D96,IF(入力!$E$16="関西",D118,IF(入力!$E$16="中国",D140,IF(入力!$E$16="四国",D162,IF(入力!$E$16="九州",D184)))))))))</f>
        <v>0</v>
      </c>
      <c r="E206" s="32" t="b">
        <f>IF(入力!$E$16="北海道",E8,IF(入力!$E$16="東北",E30,IF(入力!$E$16="東京",E52,IF(入力!$E$16="中部",E74,IF(入力!$E$16="北陸",E96,IF(入力!$E$16="関西",E118,IF(入力!$E$16="中国",E140,IF(入力!$E$16="四国",E162,IF(入力!$E$16="九州",E184)))))))))</f>
        <v>0</v>
      </c>
      <c r="F206" s="32" t="b">
        <f>IF(入力!$E$16="北海道",F8,IF(入力!$E$16="東北",F30,IF(入力!$E$16="東京",F52,IF(入力!$E$16="中部",F74,IF(入力!$E$16="北陸",F96,IF(入力!$E$16="関西",F118,IF(入力!$E$16="中国",F140,IF(入力!$E$16="四国",F162,IF(入力!$E$16="九州",F184)))))))))</f>
        <v>0</v>
      </c>
      <c r="G206" s="32" t="b">
        <f>IF(入力!$E$16="北海道",G8,IF(入力!$E$16="東北",G30,IF(入力!$E$16="東京",G52,IF(入力!$E$16="中部",G74,IF(入力!$E$16="北陸",G96,IF(入力!$E$16="関西",G118,IF(入力!$E$16="中国",G140,IF(入力!$E$16="四国",G162,IF(入力!$E$16="九州",G184)))))))))</f>
        <v>0</v>
      </c>
      <c r="H206" s="32" t="b">
        <f>IF(入力!$E$16="北海道",H8,IF(入力!$E$16="東北",H30,IF(入力!$E$16="東京",H52,IF(入力!$E$16="中部",H74,IF(入力!$E$16="北陸",H96,IF(入力!$E$16="関西",H118,IF(入力!$E$16="中国",H140,IF(入力!$E$16="四国",H162,IF(入力!$E$16="九州",H184)))))))))</f>
        <v>0</v>
      </c>
      <c r="I206" s="32" t="b">
        <f>IF(入力!$E$16="北海道",I8,IF(入力!$E$16="東北",I30,IF(入力!$E$16="東京",I52,IF(入力!$E$16="中部",I74,IF(入力!$E$16="北陸",I96,IF(入力!$E$16="関西",I118,IF(入力!$E$16="中国",I140,IF(入力!$E$16="四国",I162,IF(入力!$E$16="九州",I184)))))))))</f>
        <v>0</v>
      </c>
      <c r="J206" s="32" t="b">
        <f>IF(入力!$E$16="北海道",J8,IF(入力!$E$16="東北",J30,IF(入力!$E$16="東京",J52,IF(入力!$E$16="中部",J74,IF(入力!$E$16="北陸",J96,IF(入力!$E$16="関西",J118,IF(入力!$E$16="中国",J140,IF(入力!$E$16="四国",J162,IF(入力!$E$16="九州",J184)))))))))</f>
        <v>0</v>
      </c>
      <c r="K206" s="32" t="b">
        <f>IF(入力!$E$16="北海道",K8,IF(入力!$E$16="東北",K30,IF(入力!$E$16="東京",K52,IF(入力!$E$16="中部",K74,IF(入力!$E$16="北陸",K96,IF(入力!$E$16="関西",K118,IF(入力!$E$16="中国",K140,IF(入力!$E$16="四国",K162,IF(入力!$E$16="九州",K184)))))))))</f>
        <v>0</v>
      </c>
      <c r="L206" s="32" t="b">
        <f>IF(入力!$E$16="北海道",L8,IF(入力!$E$16="東北",L30,IF(入力!$E$16="東京",L52,IF(入力!$E$16="中部",L74,IF(入力!$E$16="北陸",L96,IF(入力!$E$16="関西",L118,IF(入力!$E$16="中国",L140,IF(入力!$E$16="四国",L162,IF(入力!$E$16="九州",L184)))))))))</f>
        <v>0</v>
      </c>
      <c r="M206" s="33" t="b">
        <f>IF(入力!$E$16="北海道",M8,IF(入力!$E$16="東北",M30,IF(入力!$E$16="東京",M52,IF(入力!$E$16="中部",M74,IF(入力!$E$16="北陸",M96,IF(入力!$E$16="関西",M118,IF(入力!$E$16="中国",M140,IF(入力!$E$16="四国",M162,IF(入力!$E$16="九州",M184)))))))))</f>
        <v>0</v>
      </c>
      <c r="N206" s="143"/>
    </row>
    <row r="207" spans="1:14" x14ac:dyDescent="0.3">
      <c r="A207" s="27">
        <v>15</v>
      </c>
      <c r="B207" s="31" t="b">
        <f>IF(入力!$E$16="北海道",B9,IF(入力!$E$16="東北",B31,IF(入力!$E$16="東京",B53,IF(入力!$E$16="中部",B75,IF(入力!$E$16="北陸",B97,IF(入力!$E$16="関西",B119,IF(入力!$E$16="中国",B141,IF(入力!$E$16="四国",B163,IF(入力!$E$16="九州",B185)))))))))</f>
        <v>0</v>
      </c>
      <c r="C207" s="32" t="b">
        <f>IF(入力!$E$16="北海道",C9,IF(入力!$E$16="東北",C31,IF(入力!$E$16="東京",C53,IF(入力!$E$16="中部",C75,IF(入力!$E$16="北陸",C97,IF(入力!$E$16="関西",C119,IF(入力!$E$16="中国",C141,IF(入力!$E$16="四国",C163,IF(入力!$E$16="九州",C185)))))))))</f>
        <v>0</v>
      </c>
      <c r="D207" s="32" t="b">
        <f>IF(入力!$E$16="北海道",D9,IF(入力!$E$16="東北",D31,IF(入力!$E$16="東京",D53,IF(入力!$E$16="中部",D75,IF(入力!$E$16="北陸",D97,IF(入力!$E$16="関西",D119,IF(入力!$E$16="中国",D141,IF(入力!$E$16="四国",D163,IF(入力!$E$16="九州",D185)))))))))</f>
        <v>0</v>
      </c>
      <c r="E207" s="32" t="b">
        <f>IF(入力!$E$16="北海道",E9,IF(入力!$E$16="東北",E31,IF(入力!$E$16="東京",E53,IF(入力!$E$16="中部",E75,IF(入力!$E$16="北陸",E97,IF(入力!$E$16="関西",E119,IF(入力!$E$16="中国",E141,IF(入力!$E$16="四国",E163,IF(入力!$E$16="九州",E185)))))))))</f>
        <v>0</v>
      </c>
      <c r="F207" s="32" t="b">
        <f>IF(入力!$E$16="北海道",F9,IF(入力!$E$16="東北",F31,IF(入力!$E$16="東京",F53,IF(入力!$E$16="中部",F75,IF(入力!$E$16="北陸",F97,IF(入力!$E$16="関西",F119,IF(入力!$E$16="中国",F141,IF(入力!$E$16="四国",F163,IF(入力!$E$16="九州",F185)))))))))</f>
        <v>0</v>
      </c>
      <c r="G207" s="32" t="b">
        <f>IF(入力!$E$16="北海道",G9,IF(入力!$E$16="東北",G31,IF(入力!$E$16="東京",G53,IF(入力!$E$16="中部",G75,IF(入力!$E$16="北陸",G97,IF(入力!$E$16="関西",G119,IF(入力!$E$16="中国",G141,IF(入力!$E$16="四国",G163,IF(入力!$E$16="九州",G185)))))))))</f>
        <v>0</v>
      </c>
      <c r="H207" s="32" t="b">
        <f>IF(入力!$E$16="北海道",H9,IF(入力!$E$16="東北",H31,IF(入力!$E$16="東京",H53,IF(入力!$E$16="中部",H75,IF(入力!$E$16="北陸",H97,IF(入力!$E$16="関西",H119,IF(入力!$E$16="中国",H141,IF(入力!$E$16="四国",H163,IF(入力!$E$16="九州",H185)))))))))</f>
        <v>0</v>
      </c>
      <c r="I207" s="32" t="b">
        <f>IF(入力!$E$16="北海道",I9,IF(入力!$E$16="東北",I31,IF(入力!$E$16="東京",I53,IF(入力!$E$16="中部",I75,IF(入力!$E$16="北陸",I97,IF(入力!$E$16="関西",I119,IF(入力!$E$16="中国",I141,IF(入力!$E$16="四国",I163,IF(入力!$E$16="九州",I185)))))))))</f>
        <v>0</v>
      </c>
      <c r="J207" s="32" t="b">
        <f>IF(入力!$E$16="北海道",J9,IF(入力!$E$16="東北",J31,IF(入力!$E$16="東京",J53,IF(入力!$E$16="中部",J75,IF(入力!$E$16="北陸",J97,IF(入力!$E$16="関西",J119,IF(入力!$E$16="中国",J141,IF(入力!$E$16="四国",J163,IF(入力!$E$16="九州",J185)))))))))</f>
        <v>0</v>
      </c>
      <c r="K207" s="32" t="b">
        <f>IF(入力!$E$16="北海道",K9,IF(入力!$E$16="東北",K31,IF(入力!$E$16="東京",K53,IF(入力!$E$16="中部",K75,IF(入力!$E$16="北陸",K97,IF(入力!$E$16="関西",K119,IF(入力!$E$16="中国",K141,IF(入力!$E$16="四国",K163,IF(入力!$E$16="九州",K185)))))))))</f>
        <v>0</v>
      </c>
      <c r="L207" s="32" t="b">
        <f>IF(入力!$E$16="北海道",L9,IF(入力!$E$16="東北",L31,IF(入力!$E$16="東京",L53,IF(入力!$E$16="中部",L75,IF(入力!$E$16="北陸",L97,IF(入力!$E$16="関西",L119,IF(入力!$E$16="中国",L141,IF(入力!$E$16="四国",L163,IF(入力!$E$16="九州",L185)))))))))</f>
        <v>0</v>
      </c>
      <c r="M207" s="33" t="b">
        <f>IF(入力!$E$16="北海道",M9,IF(入力!$E$16="東北",M31,IF(入力!$E$16="東京",M53,IF(入力!$E$16="中部",M75,IF(入力!$E$16="北陸",M97,IF(入力!$E$16="関西",M119,IF(入力!$E$16="中国",M141,IF(入力!$E$16="四国",M163,IF(入力!$E$16="九州",M185)))))))))</f>
        <v>0</v>
      </c>
      <c r="N207" s="143"/>
    </row>
    <row r="208" spans="1:14" x14ac:dyDescent="0.3">
      <c r="A208" s="27">
        <v>14</v>
      </c>
      <c r="B208" s="31" t="b">
        <f>IF(入力!$E$16="北海道",B10,IF(入力!$E$16="東北",B32,IF(入力!$E$16="東京",B54,IF(入力!$E$16="中部",B76,IF(入力!$E$16="北陸",B98,IF(入力!$E$16="関西",B120,IF(入力!$E$16="中国",B142,IF(入力!$E$16="四国",B164,IF(入力!$E$16="九州",B186)))))))))</f>
        <v>0</v>
      </c>
      <c r="C208" s="32" t="b">
        <f>IF(入力!$E$16="北海道",C10,IF(入力!$E$16="東北",C32,IF(入力!$E$16="東京",C54,IF(入力!$E$16="中部",C76,IF(入力!$E$16="北陸",C98,IF(入力!$E$16="関西",C120,IF(入力!$E$16="中国",C142,IF(入力!$E$16="四国",C164,IF(入力!$E$16="九州",C186)))))))))</f>
        <v>0</v>
      </c>
      <c r="D208" s="32" t="b">
        <f>IF(入力!$E$16="北海道",D10,IF(入力!$E$16="東北",D32,IF(入力!$E$16="東京",D54,IF(入力!$E$16="中部",D76,IF(入力!$E$16="北陸",D98,IF(入力!$E$16="関西",D120,IF(入力!$E$16="中国",D142,IF(入力!$E$16="四国",D164,IF(入力!$E$16="九州",D186)))))))))</f>
        <v>0</v>
      </c>
      <c r="E208" s="32" t="b">
        <f>IF(入力!$E$16="北海道",E10,IF(入力!$E$16="東北",E32,IF(入力!$E$16="東京",E54,IF(入力!$E$16="中部",E76,IF(入力!$E$16="北陸",E98,IF(入力!$E$16="関西",E120,IF(入力!$E$16="中国",E142,IF(入力!$E$16="四国",E164,IF(入力!$E$16="九州",E186)))))))))</f>
        <v>0</v>
      </c>
      <c r="F208" s="32" t="b">
        <f>IF(入力!$E$16="北海道",F10,IF(入力!$E$16="東北",F32,IF(入力!$E$16="東京",F54,IF(入力!$E$16="中部",F76,IF(入力!$E$16="北陸",F98,IF(入力!$E$16="関西",F120,IF(入力!$E$16="中国",F142,IF(入力!$E$16="四国",F164,IF(入力!$E$16="九州",F186)))))))))</f>
        <v>0</v>
      </c>
      <c r="G208" s="32" t="b">
        <f>IF(入力!$E$16="北海道",G10,IF(入力!$E$16="東北",G32,IF(入力!$E$16="東京",G54,IF(入力!$E$16="中部",G76,IF(入力!$E$16="北陸",G98,IF(入力!$E$16="関西",G120,IF(入力!$E$16="中国",G142,IF(入力!$E$16="四国",G164,IF(入力!$E$16="九州",G186)))))))))</f>
        <v>0</v>
      </c>
      <c r="H208" s="32" t="b">
        <f>IF(入力!$E$16="北海道",H10,IF(入力!$E$16="東北",H32,IF(入力!$E$16="東京",H54,IF(入力!$E$16="中部",H76,IF(入力!$E$16="北陸",H98,IF(入力!$E$16="関西",H120,IF(入力!$E$16="中国",H142,IF(入力!$E$16="四国",H164,IF(入力!$E$16="九州",H186)))))))))</f>
        <v>0</v>
      </c>
      <c r="I208" s="32" t="b">
        <f>IF(入力!$E$16="北海道",I10,IF(入力!$E$16="東北",I32,IF(入力!$E$16="東京",I54,IF(入力!$E$16="中部",I76,IF(入力!$E$16="北陸",I98,IF(入力!$E$16="関西",I120,IF(入力!$E$16="中国",I142,IF(入力!$E$16="四国",I164,IF(入力!$E$16="九州",I186)))))))))</f>
        <v>0</v>
      </c>
      <c r="J208" s="32" t="b">
        <f>IF(入力!$E$16="北海道",J10,IF(入力!$E$16="東北",J32,IF(入力!$E$16="東京",J54,IF(入力!$E$16="中部",J76,IF(入力!$E$16="北陸",J98,IF(入力!$E$16="関西",J120,IF(入力!$E$16="中国",J142,IF(入力!$E$16="四国",J164,IF(入力!$E$16="九州",J186)))))))))</f>
        <v>0</v>
      </c>
      <c r="K208" s="32" t="b">
        <f>IF(入力!$E$16="北海道",K10,IF(入力!$E$16="東北",K32,IF(入力!$E$16="東京",K54,IF(入力!$E$16="中部",K76,IF(入力!$E$16="北陸",K98,IF(入力!$E$16="関西",K120,IF(入力!$E$16="中国",K142,IF(入力!$E$16="四国",K164,IF(入力!$E$16="九州",K186)))))))))</f>
        <v>0</v>
      </c>
      <c r="L208" s="32" t="b">
        <f>IF(入力!$E$16="北海道",L10,IF(入力!$E$16="東北",L32,IF(入力!$E$16="東京",L54,IF(入力!$E$16="中部",L76,IF(入力!$E$16="北陸",L98,IF(入力!$E$16="関西",L120,IF(入力!$E$16="中国",L142,IF(入力!$E$16="四国",L164,IF(入力!$E$16="九州",L186)))))))))</f>
        <v>0</v>
      </c>
      <c r="M208" s="33" t="b">
        <f>IF(入力!$E$16="北海道",M10,IF(入力!$E$16="東北",M32,IF(入力!$E$16="東京",M54,IF(入力!$E$16="中部",M76,IF(入力!$E$16="北陸",M98,IF(入力!$E$16="関西",M120,IF(入力!$E$16="中国",M142,IF(入力!$E$16="四国",M164,IF(入力!$E$16="九州",M186)))))))))</f>
        <v>0</v>
      </c>
      <c r="N208" s="143"/>
    </row>
    <row r="209" spans="1:14" x14ac:dyDescent="0.3">
      <c r="A209" s="27">
        <v>13</v>
      </c>
      <c r="B209" s="31" t="b">
        <f>IF(入力!$E$16="北海道",B11,IF(入力!$E$16="東北",B33,IF(入力!$E$16="東京",B55,IF(入力!$E$16="中部",B77,IF(入力!$E$16="北陸",B99,IF(入力!$E$16="関西",B121,IF(入力!$E$16="中国",B143,IF(入力!$E$16="四国",B165,IF(入力!$E$16="九州",B187)))))))))</f>
        <v>0</v>
      </c>
      <c r="C209" s="32" t="b">
        <f>IF(入力!$E$16="北海道",C11,IF(入力!$E$16="東北",C33,IF(入力!$E$16="東京",C55,IF(入力!$E$16="中部",C77,IF(入力!$E$16="北陸",C99,IF(入力!$E$16="関西",C121,IF(入力!$E$16="中国",C143,IF(入力!$E$16="四国",C165,IF(入力!$E$16="九州",C187)))))))))</f>
        <v>0</v>
      </c>
      <c r="D209" s="32" t="b">
        <f>IF(入力!$E$16="北海道",D11,IF(入力!$E$16="東北",D33,IF(入力!$E$16="東京",D55,IF(入力!$E$16="中部",D77,IF(入力!$E$16="北陸",D99,IF(入力!$E$16="関西",D121,IF(入力!$E$16="中国",D143,IF(入力!$E$16="四国",D165,IF(入力!$E$16="九州",D187)))))))))</f>
        <v>0</v>
      </c>
      <c r="E209" s="32" t="b">
        <f>IF(入力!$E$16="北海道",E11,IF(入力!$E$16="東北",E33,IF(入力!$E$16="東京",E55,IF(入力!$E$16="中部",E77,IF(入力!$E$16="北陸",E99,IF(入力!$E$16="関西",E121,IF(入力!$E$16="中国",E143,IF(入力!$E$16="四国",E165,IF(入力!$E$16="九州",E187)))))))))</f>
        <v>0</v>
      </c>
      <c r="F209" s="32" t="b">
        <f>IF(入力!$E$16="北海道",F11,IF(入力!$E$16="東北",F33,IF(入力!$E$16="東京",F55,IF(入力!$E$16="中部",F77,IF(入力!$E$16="北陸",F99,IF(入力!$E$16="関西",F121,IF(入力!$E$16="中国",F143,IF(入力!$E$16="四国",F165,IF(入力!$E$16="九州",F187)))))))))</f>
        <v>0</v>
      </c>
      <c r="G209" s="32" t="b">
        <f>IF(入力!$E$16="北海道",G11,IF(入力!$E$16="東北",G33,IF(入力!$E$16="東京",G55,IF(入力!$E$16="中部",G77,IF(入力!$E$16="北陸",G99,IF(入力!$E$16="関西",G121,IF(入力!$E$16="中国",G143,IF(入力!$E$16="四国",G165,IF(入力!$E$16="九州",G187)))))))))</f>
        <v>0</v>
      </c>
      <c r="H209" s="32" t="b">
        <f>IF(入力!$E$16="北海道",H11,IF(入力!$E$16="東北",H33,IF(入力!$E$16="東京",H55,IF(入力!$E$16="中部",H77,IF(入力!$E$16="北陸",H99,IF(入力!$E$16="関西",H121,IF(入力!$E$16="中国",H143,IF(入力!$E$16="四国",H165,IF(入力!$E$16="九州",H187)))))))))</f>
        <v>0</v>
      </c>
      <c r="I209" s="32" t="b">
        <f>IF(入力!$E$16="北海道",I11,IF(入力!$E$16="東北",I33,IF(入力!$E$16="東京",I55,IF(入力!$E$16="中部",I77,IF(入力!$E$16="北陸",I99,IF(入力!$E$16="関西",I121,IF(入力!$E$16="中国",I143,IF(入力!$E$16="四国",I165,IF(入力!$E$16="九州",I187)))))))))</f>
        <v>0</v>
      </c>
      <c r="J209" s="32" t="b">
        <f>IF(入力!$E$16="北海道",J11,IF(入力!$E$16="東北",J33,IF(入力!$E$16="東京",J55,IF(入力!$E$16="中部",J77,IF(入力!$E$16="北陸",J99,IF(入力!$E$16="関西",J121,IF(入力!$E$16="中国",J143,IF(入力!$E$16="四国",J165,IF(入力!$E$16="九州",J187)))))))))</f>
        <v>0</v>
      </c>
      <c r="K209" s="32" t="b">
        <f>IF(入力!$E$16="北海道",K11,IF(入力!$E$16="東北",K33,IF(入力!$E$16="東京",K55,IF(入力!$E$16="中部",K77,IF(入力!$E$16="北陸",K99,IF(入力!$E$16="関西",K121,IF(入力!$E$16="中国",K143,IF(入力!$E$16="四国",K165,IF(入力!$E$16="九州",K187)))))))))</f>
        <v>0</v>
      </c>
      <c r="L209" s="32" t="b">
        <f>IF(入力!$E$16="北海道",L11,IF(入力!$E$16="東北",L33,IF(入力!$E$16="東京",L55,IF(入力!$E$16="中部",L77,IF(入力!$E$16="北陸",L99,IF(入力!$E$16="関西",L121,IF(入力!$E$16="中国",L143,IF(入力!$E$16="四国",L165,IF(入力!$E$16="九州",L187)))))))))</f>
        <v>0</v>
      </c>
      <c r="M209" s="33" t="b">
        <f>IF(入力!$E$16="北海道",M11,IF(入力!$E$16="東北",M33,IF(入力!$E$16="東京",M55,IF(入力!$E$16="中部",M77,IF(入力!$E$16="北陸",M99,IF(入力!$E$16="関西",M121,IF(入力!$E$16="中国",M143,IF(入力!$E$16="四国",M165,IF(入力!$E$16="九州",M187)))))))))</f>
        <v>0</v>
      </c>
      <c r="N209" s="143"/>
    </row>
    <row r="210" spans="1:14" x14ac:dyDescent="0.3">
      <c r="A210" s="27">
        <v>12</v>
      </c>
      <c r="B210" s="31" t="b">
        <f>IF(入力!$E$16="北海道",B12,IF(入力!$E$16="東北",B34,IF(入力!$E$16="東京",B56,IF(入力!$E$16="中部",B78,IF(入力!$E$16="北陸",B100,IF(入力!$E$16="関西",B122,IF(入力!$E$16="中国",B144,IF(入力!$E$16="四国",B166,IF(入力!$E$16="九州",B188)))))))))</f>
        <v>0</v>
      </c>
      <c r="C210" s="32" t="b">
        <f>IF(入力!$E$16="北海道",C12,IF(入力!$E$16="東北",C34,IF(入力!$E$16="東京",C56,IF(入力!$E$16="中部",C78,IF(入力!$E$16="北陸",C100,IF(入力!$E$16="関西",C122,IF(入力!$E$16="中国",C144,IF(入力!$E$16="四国",C166,IF(入力!$E$16="九州",C188)))))))))</f>
        <v>0</v>
      </c>
      <c r="D210" s="32" t="b">
        <f>IF(入力!$E$16="北海道",D12,IF(入力!$E$16="東北",D34,IF(入力!$E$16="東京",D56,IF(入力!$E$16="中部",D78,IF(入力!$E$16="北陸",D100,IF(入力!$E$16="関西",D122,IF(入力!$E$16="中国",D144,IF(入力!$E$16="四国",D166,IF(入力!$E$16="九州",D188)))))))))</f>
        <v>0</v>
      </c>
      <c r="E210" s="32" t="b">
        <f>IF(入力!$E$16="北海道",E12,IF(入力!$E$16="東北",E34,IF(入力!$E$16="東京",E56,IF(入力!$E$16="中部",E78,IF(入力!$E$16="北陸",E100,IF(入力!$E$16="関西",E122,IF(入力!$E$16="中国",E144,IF(入力!$E$16="四国",E166,IF(入力!$E$16="九州",E188)))))))))</f>
        <v>0</v>
      </c>
      <c r="F210" s="32" t="b">
        <f>IF(入力!$E$16="北海道",F12,IF(入力!$E$16="東北",F34,IF(入力!$E$16="東京",F56,IF(入力!$E$16="中部",F78,IF(入力!$E$16="北陸",F100,IF(入力!$E$16="関西",F122,IF(入力!$E$16="中国",F144,IF(入力!$E$16="四国",F166,IF(入力!$E$16="九州",F188)))))))))</f>
        <v>0</v>
      </c>
      <c r="G210" s="32" t="b">
        <f>IF(入力!$E$16="北海道",G12,IF(入力!$E$16="東北",G34,IF(入力!$E$16="東京",G56,IF(入力!$E$16="中部",G78,IF(入力!$E$16="北陸",G100,IF(入力!$E$16="関西",G122,IF(入力!$E$16="中国",G144,IF(入力!$E$16="四国",G166,IF(入力!$E$16="九州",G188)))))))))</f>
        <v>0</v>
      </c>
      <c r="H210" s="32" t="b">
        <f>IF(入力!$E$16="北海道",H12,IF(入力!$E$16="東北",H34,IF(入力!$E$16="東京",H56,IF(入力!$E$16="中部",H78,IF(入力!$E$16="北陸",H100,IF(入力!$E$16="関西",H122,IF(入力!$E$16="中国",H144,IF(入力!$E$16="四国",H166,IF(入力!$E$16="九州",H188)))))))))</f>
        <v>0</v>
      </c>
      <c r="I210" s="32" t="b">
        <f>IF(入力!$E$16="北海道",I12,IF(入力!$E$16="東北",I34,IF(入力!$E$16="東京",I56,IF(入力!$E$16="中部",I78,IF(入力!$E$16="北陸",I100,IF(入力!$E$16="関西",I122,IF(入力!$E$16="中国",I144,IF(入力!$E$16="四国",I166,IF(入力!$E$16="九州",I188)))))))))</f>
        <v>0</v>
      </c>
      <c r="J210" s="32" t="b">
        <f>IF(入力!$E$16="北海道",J12,IF(入力!$E$16="東北",J34,IF(入力!$E$16="東京",J56,IF(入力!$E$16="中部",J78,IF(入力!$E$16="北陸",J100,IF(入力!$E$16="関西",J122,IF(入力!$E$16="中国",J144,IF(入力!$E$16="四国",J166,IF(入力!$E$16="九州",J188)))))))))</f>
        <v>0</v>
      </c>
      <c r="K210" s="32" t="b">
        <f>IF(入力!$E$16="北海道",K12,IF(入力!$E$16="東北",K34,IF(入力!$E$16="東京",K56,IF(入力!$E$16="中部",K78,IF(入力!$E$16="北陸",K100,IF(入力!$E$16="関西",K122,IF(入力!$E$16="中国",K144,IF(入力!$E$16="四国",K166,IF(入力!$E$16="九州",K188)))))))))</f>
        <v>0</v>
      </c>
      <c r="L210" s="32" t="b">
        <f>IF(入力!$E$16="北海道",L12,IF(入力!$E$16="東北",L34,IF(入力!$E$16="東京",L56,IF(入力!$E$16="中部",L78,IF(入力!$E$16="北陸",L100,IF(入力!$E$16="関西",L122,IF(入力!$E$16="中国",L144,IF(入力!$E$16="四国",L166,IF(入力!$E$16="九州",L188)))))))))</f>
        <v>0</v>
      </c>
      <c r="M210" s="33" t="b">
        <f>IF(入力!$E$16="北海道",M12,IF(入力!$E$16="東北",M34,IF(入力!$E$16="東京",M56,IF(入力!$E$16="中部",M78,IF(入力!$E$16="北陸",M100,IF(入力!$E$16="関西",M122,IF(入力!$E$16="中国",M144,IF(入力!$E$16="四国",M166,IF(入力!$E$16="九州",M188)))))))))</f>
        <v>0</v>
      </c>
      <c r="N210" s="143"/>
    </row>
    <row r="211" spans="1:14" x14ac:dyDescent="0.3">
      <c r="A211" s="27">
        <v>11</v>
      </c>
      <c r="B211" s="31" t="b">
        <f>IF(入力!$E$16="北海道",B13,IF(入力!$E$16="東北",B35,IF(入力!$E$16="東京",B57,IF(入力!$E$16="中部",B79,IF(入力!$E$16="北陸",B101,IF(入力!$E$16="関西",B123,IF(入力!$E$16="中国",B145,IF(入力!$E$16="四国",B167,IF(入力!$E$16="九州",B189)))))))))</f>
        <v>0</v>
      </c>
      <c r="C211" s="32" t="b">
        <f>IF(入力!$E$16="北海道",C13,IF(入力!$E$16="東北",C35,IF(入力!$E$16="東京",C57,IF(入力!$E$16="中部",C79,IF(入力!$E$16="北陸",C101,IF(入力!$E$16="関西",C123,IF(入力!$E$16="中国",C145,IF(入力!$E$16="四国",C167,IF(入力!$E$16="九州",C189)))))))))</f>
        <v>0</v>
      </c>
      <c r="D211" s="32" t="b">
        <f>IF(入力!$E$16="北海道",D13,IF(入力!$E$16="東北",D35,IF(入力!$E$16="東京",D57,IF(入力!$E$16="中部",D79,IF(入力!$E$16="北陸",D101,IF(入力!$E$16="関西",D123,IF(入力!$E$16="中国",D145,IF(入力!$E$16="四国",D167,IF(入力!$E$16="九州",D189)))))))))</f>
        <v>0</v>
      </c>
      <c r="E211" s="32" t="b">
        <f>IF(入力!$E$16="北海道",E13,IF(入力!$E$16="東北",E35,IF(入力!$E$16="東京",E57,IF(入力!$E$16="中部",E79,IF(入力!$E$16="北陸",E101,IF(入力!$E$16="関西",E123,IF(入力!$E$16="中国",E145,IF(入力!$E$16="四国",E167,IF(入力!$E$16="九州",E189)))))))))</f>
        <v>0</v>
      </c>
      <c r="F211" s="32" t="b">
        <f>IF(入力!$E$16="北海道",F13,IF(入力!$E$16="東北",F35,IF(入力!$E$16="東京",F57,IF(入力!$E$16="中部",F79,IF(入力!$E$16="北陸",F101,IF(入力!$E$16="関西",F123,IF(入力!$E$16="中国",F145,IF(入力!$E$16="四国",F167,IF(入力!$E$16="九州",F189)))))))))</f>
        <v>0</v>
      </c>
      <c r="G211" s="32" t="b">
        <f>IF(入力!$E$16="北海道",G13,IF(入力!$E$16="東北",G35,IF(入力!$E$16="東京",G57,IF(入力!$E$16="中部",G79,IF(入力!$E$16="北陸",G101,IF(入力!$E$16="関西",G123,IF(入力!$E$16="中国",G145,IF(入力!$E$16="四国",G167,IF(入力!$E$16="九州",G189)))))))))</f>
        <v>0</v>
      </c>
      <c r="H211" s="32" t="b">
        <f>IF(入力!$E$16="北海道",H13,IF(入力!$E$16="東北",H35,IF(入力!$E$16="東京",H57,IF(入力!$E$16="中部",H79,IF(入力!$E$16="北陸",H101,IF(入力!$E$16="関西",H123,IF(入力!$E$16="中国",H145,IF(入力!$E$16="四国",H167,IF(入力!$E$16="九州",H189)))))))))</f>
        <v>0</v>
      </c>
      <c r="I211" s="32" t="b">
        <f>IF(入力!$E$16="北海道",I13,IF(入力!$E$16="東北",I35,IF(入力!$E$16="東京",I57,IF(入力!$E$16="中部",I79,IF(入力!$E$16="北陸",I101,IF(入力!$E$16="関西",I123,IF(入力!$E$16="中国",I145,IF(入力!$E$16="四国",I167,IF(入力!$E$16="九州",I189)))))))))</f>
        <v>0</v>
      </c>
      <c r="J211" s="32" t="b">
        <f>IF(入力!$E$16="北海道",J13,IF(入力!$E$16="東北",J35,IF(入力!$E$16="東京",J57,IF(入力!$E$16="中部",J79,IF(入力!$E$16="北陸",J101,IF(入力!$E$16="関西",J123,IF(入力!$E$16="中国",J145,IF(入力!$E$16="四国",J167,IF(入力!$E$16="九州",J189)))))))))</f>
        <v>0</v>
      </c>
      <c r="K211" s="32" t="b">
        <f>IF(入力!$E$16="北海道",K13,IF(入力!$E$16="東北",K35,IF(入力!$E$16="東京",K57,IF(入力!$E$16="中部",K79,IF(入力!$E$16="北陸",K101,IF(入力!$E$16="関西",K123,IF(入力!$E$16="中国",K145,IF(入力!$E$16="四国",K167,IF(入力!$E$16="九州",K189)))))))))</f>
        <v>0</v>
      </c>
      <c r="L211" s="32" t="b">
        <f>IF(入力!$E$16="北海道",L13,IF(入力!$E$16="東北",L35,IF(入力!$E$16="東京",L57,IF(入力!$E$16="中部",L79,IF(入力!$E$16="北陸",L101,IF(入力!$E$16="関西",L123,IF(入力!$E$16="中国",L145,IF(入力!$E$16="四国",L167,IF(入力!$E$16="九州",L189)))))))))</f>
        <v>0</v>
      </c>
      <c r="M211" s="33" t="b">
        <f>IF(入力!$E$16="北海道",M13,IF(入力!$E$16="東北",M35,IF(入力!$E$16="東京",M57,IF(入力!$E$16="中部",M79,IF(入力!$E$16="北陸",M101,IF(入力!$E$16="関西",M123,IF(入力!$E$16="中国",M145,IF(入力!$E$16="四国",M167,IF(入力!$E$16="九州",M189)))))))))</f>
        <v>0</v>
      </c>
      <c r="N211" s="143"/>
    </row>
    <row r="212" spans="1:14" x14ac:dyDescent="0.3">
      <c r="A212" s="27">
        <v>10</v>
      </c>
      <c r="B212" s="31" t="b">
        <f>IF(入力!$E$16="北海道",B14,IF(入力!$E$16="東北",B36,IF(入力!$E$16="東京",B58,IF(入力!$E$16="中部",B80,IF(入力!$E$16="北陸",B102,IF(入力!$E$16="関西",B124,IF(入力!$E$16="中国",B146,IF(入力!$E$16="四国",B168,IF(入力!$E$16="九州",B190)))))))))</f>
        <v>0</v>
      </c>
      <c r="C212" s="32" t="b">
        <f>IF(入力!$E$16="北海道",C14,IF(入力!$E$16="東北",C36,IF(入力!$E$16="東京",C58,IF(入力!$E$16="中部",C80,IF(入力!$E$16="北陸",C102,IF(入力!$E$16="関西",C124,IF(入力!$E$16="中国",C146,IF(入力!$E$16="四国",C168,IF(入力!$E$16="九州",C190)))))))))</f>
        <v>0</v>
      </c>
      <c r="D212" s="32" t="b">
        <f>IF(入力!$E$16="北海道",D14,IF(入力!$E$16="東北",D36,IF(入力!$E$16="東京",D58,IF(入力!$E$16="中部",D80,IF(入力!$E$16="北陸",D102,IF(入力!$E$16="関西",D124,IF(入力!$E$16="中国",D146,IF(入力!$E$16="四国",D168,IF(入力!$E$16="九州",D190)))))))))</f>
        <v>0</v>
      </c>
      <c r="E212" s="32" t="b">
        <f>IF(入力!$E$16="北海道",E14,IF(入力!$E$16="東北",E36,IF(入力!$E$16="東京",E58,IF(入力!$E$16="中部",E80,IF(入力!$E$16="北陸",E102,IF(入力!$E$16="関西",E124,IF(入力!$E$16="中国",E146,IF(入力!$E$16="四国",E168,IF(入力!$E$16="九州",E190)))))))))</f>
        <v>0</v>
      </c>
      <c r="F212" s="32" t="b">
        <f>IF(入力!$E$16="北海道",F14,IF(入力!$E$16="東北",F36,IF(入力!$E$16="東京",F58,IF(入力!$E$16="中部",F80,IF(入力!$E$16="北陸",F102,IF(入力!$E$16="関西",F124,IF(入力!$E$16="中国",F146,IF(入力!$E$16="四国",F168,IF(入力!$E$16="九州",F190)))))))))</f>
        <v>0</v>
      </c>
      <c r="G212" s="32" t="b">
        <f>IF(入力!$E$16="北海道",G14,IF(入力!$E$16="東北",G36,IF(入力!$E$16="東京",G58,IF(入力!$E$16="中部",G80,IF(入力!$E$16="北陸",G102,IF(入力!$E$16="関西",G124,IF(入力!$E$16="中国",G146,IF(入力!$E$16="四国",G168,IF(入力!$E$16="九州",G190)))))))))</f>
        <v>0</v>
      </c>
      <c r="H212" s="32" t="b">
        <f>IF(入力!$E$16="北海道",H14,IF(入力!$E$16="東北",H36,IF(入力!$E$16="東京",H58,IF(入力!$E$16="中部",H80,IF(入力!$E$16="北陸",H102,IF(入力!$E$16="関西",H124,IF(入力!$E$16="中国",H146,IF(入力!$E$16="四国",H168,IF(入力!$E$16="九州",H190)))))))))</f>
        <v>0</v>
      </c>
      <c r="I212" s="32" t="b">
        <f>IF(入力!$E$16="北海道",I14,IF(入力!$E$16="東北",I36,IF(入力!$E$16="東京",I58,IF(入力!$E$16="中部",I80,IF(入力!$E$16="北陸",I102,IF(入力!$E$16="関西",I124,IF(入力!$E$16="中国",I146,IF(入力!$E$16="四国",I168,IF(入力!$E$16="九州",I190)))))))))</f>
        <v>0</v>
      </c>
      <c r="J212" s="32" t="b">
        <f>IF(入力!$E$16="北海道",J14,IF(入力!$E$16="東北",J36,IF(入力!$E$16="東京",J58,IF(入力!$E$16="中部",J80,IF(入力!$E$16="北陸",J102,IF(入力!$E$16="関西",J124,IF(入力!$E$16="中国",J146,IF(入力!$E$16="四国",J168,IF(入力!$E$16="九州",J190)))))))))</f>
        <v>0</v>
      </c>
      <c r="K212" s="32" t="b">
        <f>IF(入力!$E$16="北海道",K14,IF(入力!$E$16="東北",K36,IF(入力!$E$16="東京",K58,IF(入力!$E$16="中部",K80,IF(入力!$E$16="北陸",K102,IF(入力!$E$16="関西",K124,IF(入力!$E$16="中国",K146,IF(入力!$E$16="四国",K168,IF(入力!$E$16="九州",K190)))))))))</f>
        <v>0</v>
      </c>
      <c r="L212" s="32" t="b">
        <f>IF(入力!$E$16="北海道",L14,IF(入力!$E$16="東北",L36,IF(入力!$E$16="東京",L58,IF(入力!$E$16="中部",L80,IF(入力!$E$16="北陸",L102,IF(入力!$E$16="関西",L124,IF(入力!$E$16="中国",L146,IF(入力!$E$16="四国",L168,IF(入力!$E$16="九州",L190)))))))))</f>
        <v>0</v>
      </c>
      <c r="M212" s="33" t="b">
        <f>IF(入力!$E$16="北海道",M14,IF(入力!$E$16="東北",M36,IF(入力!$E$16="東京",M58,IF(入力!$E$16="中部",M80,IF(入力!$E$16="北陸",M102,IF(入力!$E$16="関西",M124,IF(入力!$E$16="中国",M146,IF(入力!$E$16="四国",M168,IF(入力!$E$16="九州",M190)))))))))</f>
        <v>0</v>
      </c>
      <c r="N212" s="143"/>
    </row>
    <row r="213" spans="1:14" x14ac:dyDescent="0.3">
      <c r="A213" s="27">
        <v>9</v>
      </c>
      <c r="B213" s="31" t="b">
        <f>IF(入力!$E$16="北海道",B15,IF(入力!$E$16="東北",B37,IF(入力!$E$16="東京",B59,IF(入力!$E$16="中部",B81,IF(入力!$E$16="北陸",B103,IF(入力!$E$16="関西",B125,IF(入力!$E$16="中国",B147,IF(入力!$E$16="四国",B169,IF(入力!$E$16="九州",B191)))))))))</f>
        <v>0</v>
      </c>
      <c r="C213" s="32" t="b">
        <f>IF(入力!$E$16="北海道",C15,IF(入力!$E$16="東北",C37,IF(入力!$E$16="東京",C59,IF(入力!$E$16="中部",C81,IF(入力!$E$16="北陸",C103,IF(入力!$E$16="関西",C125,IF(入力!$E$16="中国",C147,IF(入力!$E$16="四国",C169,IF(入力!$E$16="九州",C191)))))))))</f>
        <v>0</v>
      </c>
      <c r="D213" s="32" t="b">
        <f>IF(入力!$E$16="北海道",D15,IF(入力!$E$16="東北",D37,IF(入力!$E$16="東京",D59,IF(入力!$E$16="中部",D81,IF(入力!$E$16="北陸",D103,IF(入力!$E$16="関西",D125,IF(入力!$E$16="中国",D147,IF(入力!$E$16="四国",D169,IF(入力!$E$16="九州",D191)))))))))</f>
        <v>0</v>
      </c>
      <c r="E213" s="32" t="b">
        <f>IF(入力!$E$16="北海道",E15,IF(入力!$E$16="東北",E37,IF(入力!$E$16="東京",E59,IF(入力!$E$16="中部",E81,IF(入力!$E$16="北陸",E103,IF(入力!$E$16="関西",E125,IF(入力!$E$16="中国",E147,IF(入力!$E$16="四国",E169,IF(入力!$E$16="九州",E191)))))))))</f>
        <v>0</v>
      </c>
      <c r="F213" s="32" t="b">
        <f>IF(入力!$E$16="北海道",F15,IF(入力!$E$16="東北",F37,IF(入力!$E$16="東京",F59,IF(入力!$E$16="中部",F81,IF(入力!$E$16="北陸",F103,IF(入力!$E$16="関西",F125,IF(入力!$E$16="中国",F147,IF(入力!$E$16="四国",F169,IF(入力!$E$16="九州",F191)))))))))</f>
        <v>0</v>
      </c>
      <c r="G213" s="32" t="b">
        <f>IF(入力!$E$16="北海道",G15,IF(入力!$E$16="東北",G37,IF(入力!$E$16="東京",G59,IF(入力!$E$16="中部",G81,IF(入力!$E$16="北陸",G103,IF(入力!$E$16="関西",G125,IF(入力!$E$16="中国",G147,IF(入力!$E$16="四国",G169,IF(入力!$E$16="九州",G191)))))))))</f>
        <v>0</v>
      </c>
      <c r="H213" s="32" t="b">
        <f>IF(入力!$E$16="北海道",H15,IF(入力!$E$16="東北",H37,IF(入力!$E$16="東京",H59,IF(入力!$E$16="中部",H81,IF(入力!$E$16="北陸",H103,IF(入力!$E$16="関西",H125,IF(入力!$E$16="中国",H147,IF(入力!$E$16="四国",H169,IF(入力!$E$16="九州",H191)))))))))</f>
        <v>0</v>
      </c>
      <c r="I213" s="32" t="b">
        <f>IF(入力!$E$16="北海道",I15,IF(入力!$E$16="東北",I37,IF(入力!$E$16="東京",I59,IF(入力!$E$16="中部",I81,IF(入力!$E$16="北陸",I103,IF(入力!$E$16="関西",I125,IF(入力!$E$16="中国",I147,IF(入力!$E$16="四国",I169,IF(入力!$E$16="九州",I191)))))))))</f>
        <v>0</v>
      </c>
      <c r="J213" s="32" t="b">
        <f>IF(入力!$E$16="北海道",J15,IF(入力!$E$16="東北",J37,IF(入力!$E$16="東京",J59,IF(入力!$E$16="中部",J81,IF(入力!$E$16="北陸",J103,IF(入力!$E$16="関西",J125,IF(入力!$E$16="中国",J147,IF(入力!$E$16="四国",J169,IF(入力!$E$16="九州",J191)))))))))</f>
        <v>0</v>
      </c>
      <c r="K213" s="32" t="b">
        <f>IF(入力!$E$16="北海道",K15,IF(入力!$E$16="東北",K37,IF(入力!$E$16="東京",K59,IF(入力!$E$16="中部",K81,IF(入力!$E$16="北陸",K103,IF(入力!$E$16="関西",K125,IF(入力!$E$16="中国",K147,IF(入力!$E$16="四国",K169,IF(入力!$E$16="九州",K191)))))))))</f>
        <v>0</v>
      </c>
      <c r="L213" s="32" t="b">
        <f>IF(入力!$E$16="北海道",L15,IF(入力!$E$16="東北",L37,IF(入力!$E$16="東京",L59,IF(入力!$E$16="中部",L81,IF(入力!$E$16="北陸",L103,IF(入力!$E$16="関西",L125,IF(入力!$E$16="中国",L147,IF(入力!$E$16="四国",L169,IF(入力!$E$16="九州",L191)))))))))</f>
        <v>0</v>
      </c>
      <c r="M213" s="33" t="b">
        <f>IF(入力!$E$16="北海道",M15,IF(入力!$E$16="東北",M37,IF(入力!$E$16="東京",M59,IF(入力!$E$16="中部",M81,IF(入力!$E$16="北陸",M103,IF(入力!$E$16="関西",M125,IF(入力!$E$16="中国",M147,IF(入力!$E$16="四国",M169,IF(入力!$E$16="九州",M191)))))))))</f>
        <v>0</v>
      </c>
      <c r="N213" s="143"/>
    </row>
    <row r="214" spans="1:14" x14ac:dyDescent="0.3">
      <c r="A214" s="27">
        <v>8</v>
      </c>
      <c r="B214" s="31" t="b">
        <f>IF(入力!$E$16="北海道",B16,IF(入力!$E$16="東北",B38,IF(入力!$E$16="東京",B60,IF(入力!$E$16="中部",B82,IF(入力!$E$16="北陸",B104,IF(入力!$E$16="関西",B126,IF(入力!$E$16="中国",B148,IF(入力!$E$16="四国",B170,IF(入力!$E$16="九州",B192)))))))))</f>
        <v>0</v>
      </c>
      <c r="C214" s="32" t="b">
        <f>IF(入力!$E$16="北海道",C16,IF(入力!$E$16="東北",C38,IF(入力!$E$16="東京",C60,IF(入力!$E$16="中部",C82,IF(入力!$E$16="北陸",C104,IF(入力!$E$16="関西",C126,IF(入力!$E$16="中国",C148,IF(入力!$E$16="四国",C170,IF(入力!$E$16="九州",C192)))))))))</f>
        <v>0</v>
      </c>
      <c r="D214" s="32" t="b">
        <f>IF(入力!$E$16="北海道",D16,IF(入力!$E$16="東北",D38,IF(入力!$E$16="東京",D60,IF(入力!$E$16="中部",D82,IF(入力!$E$16="北陸",D104,IF(入力!$E$16="関西",D126,IF(入力!$E$16="中国",D148,IF(入力!$E$16="四国",D170,IF(入力!$E$16="九州",D192)))))))))</f>
        <v>0</v>
      </c>
      <c r="E214" s="32" t="b">
        <f>IF(入力!$E$16="北海道",E16,IF(入力!$E$16="東北",E38,IF(入力!$E$16="東京",E60,IF(入力!$E$16="中部",E82,IF(入力!$E$16="北陸",E104,IF(入力!$E$16="関西",E126,IF(入力!$E$16="中国",E148,IF(入力!$E$16="四国",E170,IF(入力!$E$16="九州",E192)))))))))</f>
        <v>0</v>
      </c>
      <c r="F214" s="32" t="b">
        <f>IF(入力!$E$16="北海道",F16,IF(入力!$E$16="東北",F38,IF(入力!$E$16="東京",F60,IF(入力!$E$16="中部",F82,IF(入力!$E$16="北陸",F104,IF(入力!$E$16="関西",F126,IF(入力!$E$16="中国",F148,IF(入力!$E$16="四国",F170,IF(入力!$E$16="九州",F192)))))))))</f>
        <v>0</v>
      </c>
      <c r="G214" s="32" t="b">
        <f>IF(入力!$E$16="北海道",G16,IF(入力!$E$16="東北",G38,IF(入力!$E$16="東京",G60,IF(入力!$E$16="中部",G82,IF(入力!$E$16="北陸",G104,IF(入力!$E$16="関西",G126,IF(入力!$E$16="中国",G148,IF(入力!$E$16="四国",G170,IF(入力!$E$16="九州",G192)))))))))</f>
        <v>0</v>
      </c>
      <c r="H214" s="32" t="b">
        <f>IF(入力!$E$16="北海道",H16,IF(入力!$E$16="東北",H38,IF(入力!$E$16="東京",H60,IF(入力!$E$16="中部",H82,IF(入力!$E$16="北陸",H104,IF(入力!$E$16="関西",H126,IF(入力!$E$16="中国",H148,IF(入力!$E$16="四国",H170,IF(入力!$E$16="九州",H192)))))))))</f>
        <v>0</v>
      </c>
      <c r="I214" s="32" t="b">
        <f>IF(入力!$E$16="北海道",I16,IF(入力!$E$16="東北",I38,IF(入力!$E$16="東京",I60,IF(入力!$E$16="中部",I82,IF(入力!$E$16="北陸",I104,IF(入力!$E$16="関西",I126,IF(入力!$E$16="中国",I148,IF(入力!$E$16="四国",I170,IF(入力!$E$16="九州",I192)))))))))</f>
        <v>0</v>
      </c>
      <c r="J214" s="32" t="b">
        <f>IF(入力!$E$16="北海道",J16,IF(入力!$E$16="東北",J38,IF(入力!$E$16="東京",J60,IF(入力!$E$16="中部",J82,IF(入力!$E$16="北陸",J104,IF(入力!$E$16="関西",J126,IF(入力!$E$16="中国",J148,IF(入力!$E$16="四国",J170,IF(入力!$E$16="九州",J192)))))))))</f>
        <v>0</v>
      </c>
      <c r="K214" s="32" t="b">
        <f>IF(入力!$E$16="北海道",K16,IF(入力!$E$16="東北",K38,IF(入力!$E$16="東京",K60,IF(入力!$E$16="中部",K82,IF(入力!$E$16="北陸",K104,IF(入力!$E$16="関西",K126,IF(入力!$E$16="中国",K148,IF(入力!$E$16="四国",K170,IF(入力!$E$16="九州",K192)))))))))</f>
        <v>0</v>
      </c>
      <c r="L214" s="32" t="b">
        <f>IF(入力!$E$16="北海道",L16,IF(入力!$E$16="東北",L38,IF(入力!$E$16="東京",L60,IF(入力!$E$16="中部",L82,IF(入力!$E$16="北陸",L104,IF(入力!$E$16="関西",L126,IF(入力!$E$16="中国",L148,IF(入力!$E$16="四国",L170,IF(入力!$E$16="九州",L192)))))))))</f>
        <v>0</v>
      </c>
      <c r="M214" s="33" t="b">
        <f>IF(入力!$E$16="北海道",M16,IF(入力!$E$16="東北",M38,IF(入力!$E$16="東京",M60,IF(入力!$E$16="中部",M82,IF(入力!$E$16="北陸",M104,IF(入力!$E$16="関西",M126,IF(入力!$E$16="中国",M148,IF(入力!$E$16="四国",M170,IF(入力!$E$16="九州",M192)))))))))</f>
        <v>0</v>
      </c>
      <c r="N214" s="143"/>
    </row>
    <row r="215" spans="1:14" x14ac:dyDescent="0.3">
      <c r="A215" s="27">
        <v>7</v>
      </c>
      <c r="B215" s="31" t="b">
        <f>IF(入力!$E$16="北海道",B17,IF(入力!$E$16="東北",B39,IF(入力!$E$16="東京",B61,IF(入力!$E$16="中部",B83,IF(入力!$E$16="北陸",B105,IF(入力!$E$16="関西",B127,IF(入力!$E$16="中国",B149,IF(入力!$E$16="四国",B171,IF(入力!$E$16="九州",B193)))))))))</f>
        <v>0</v>
      </c>
      <c r="C215" s="32" t="b">
        <f>IF(入力!$E$16="北海道",C17,IF(入力!$E$16="東北",C39,IF(入力!$E$16="東京",C61,IF(入力!$E$16="中部",C83,IF(入力!$E$16="北陸",C105,IF(入力!$E$16="関西",C127,IF(入力!$E$16="中国",C149,IF(入力!$E$16="四国",C171,IF(入力!$E$16="九州",C193)))))))))</f>
        <v>0</v>
      </c>
      <c r="D215" s="32" t="b">
        <f>IF(入力!$E$16="北海道",D17,IF(入力!$E$16="東北",D39,IF(入力!$E$16="東京",D61,IF(入力!$E$16="中部",D83,IF(入力!$E$16="北陸",D105,IF(入力!$E$16="関西",D127,IF(入力!$E$16="中国",D149,IF(入力!$E$16="四国",D171,IF(入力!$E$16="九州",D193)))))))))</f>
        <v>0</v>
      </c>
      <c r="E215" s="32" t="b">
        <f>IF(入力!$E$16="北海道",E17,IF(入力!$E$16="東北",E39,IF(入力!$E$16="東京",E61,IF(入力!$E$16="中部",E83,IF(入力!$E$16="北陸",E105,IF(入力!$E$16="関西",E127,IF(入力!$E$16="中国",E149,IF(入力!$E$16="四国",E171,IF(入力!$E$16="九州",E193)))))))))</f>
        <v>0</v>
      </c>
      <c r="F215" s="32" t="b">
        <f>IF(入力!$E$16="北海道",F17,IF(入力!$E$16="東北",F39,IF(入力!$E$16="東京",F61,IF(入力!$E$16="中部",F83,IF(入力!$E$16="北陸",F105,IF(入力!$E$16="関西",F127,IF(入力!$E$16="中国",F149,IF(入力!$E$16="四国",F171,IF(入力!$E$16="九州",F193)))))))))</f>
        <v>0</v>
      </c>
      <c r="G215" s="32" t="b">
        <f>IF(入力!$E$16="北海道",G17,IF(入力!$E$16="東北",G39,IF(入力!$E$16="東京",G61,IF(入力!$E$16="中部",G83,IF(入力!$E$16="北陸",G105,IF(入力!$E$16="関西",G127,IF(入力!$E$16="中国",G149,IF(入力!$E$16="四国",G171,IF(入力!$E$16="九州",G193)))))))))</f>
        <v>0</v>
      </c>
      <c r="H215" s="32" t="b">
        <f>IF(入力!$E$16="北海道",H17,IF(入力!$E$16="東北",H39,IF(入力!$E$16="東京",H61,IF(入力!$E$16="中部",H83,IF(入力!$E$16="北陸",H105,IF(入力!$E$16="関西",H127,IF(入力!$E$16="中国",H149,IF(入力!$E$16="四国",H171,IF(入力!$E$16="九州",H193)))))))))</f>
        <v>0</v>
      </c>
      <c r="I215" s="32" t="b">
        <f>IF(入力!$E$16="北海道",I17,IF(入力!$E$16="東北",I39,IF(入力!$E$16="東京",I61,IF(入力!$E$16="中部",I83,IF(入力!$E$16="北陸",I105,IF(入力!$E$16="関西",I127,IF(入力!$E$16="中国",I149,IF(入力!$E$16="四国",I171,IF(入力!$E$16="九州",I193)))))))))</f>
        <v>0</v>
      </c>
      <c r="J215" s="32" t="b">
        <f>IF(入力!$E$16="北海道",J17,IF(入力!$E$16="東北",J39,IF(入力!$E$16="東京",J61,IF(入力!$E$16="中部",J83,IF(入力!$E$16="北陸",J105,IF(入力!$E$16="関西",J127,IF(入力!$E$16="中国",J149,IF(入力!$E$16="四国",J171,IF(入力!$E$16="九州",J193)))))))))</f>
        <v>0</v>
      </c>
      <c r="K215" s="32" t="b">
        <f>IF(入力!$E$16="北海道",K17,IF(入力!$E$16="東北",K39,IF(入力!$E$16="東京",K61,IF(入力!$E$16="中部",K83,IF(入力!$E$16="北陸",K105,IF(入力!$E$16="関西",K127,IF(入力!$E$16="中国",K149,IF(入力!$E$16="四国",K171,IF(入力!$E$16="九州",K193)))))))))</f>
        <v>0</v>
      </c>
      <c r="L215" s="32" t="b">
        <f>IF(入力!$E$16="北海道",L17,IF(入力!$E$16="東北",L39,IF(入力!$E$16="東京",L61,IF(入力!$E$16="中部",L83,IF(入力!$E$16="北陸",L105,IF(入力!$E$16="関西",L127,IF(入力!$E$16="中国",L149,IF(入力!$E$16="四国",L171,IF(入力!$E$16="九州",L193)))))))))</f>
        <v>0</v>
      </c>
      <c r="M215" s="33" t="b">
        <f>IF(入力!$E$16="北海道",M17,IF(入力!$E$16="東北",M39,IF(入力!$E$16="東京",M61,IF(入力!$E$16="中部",M83,IF(入力!$E$16="北陸",M105,IF(入力!$E$16="関西",M127,IF(入力!$E$16="中国",M149,IF(入力!$E$16="四国",M171,IF(入力!$E$16="九州",M193)))))))))</f>
        <v>0</v>
      </c>
      <c r="N215" s="143"/>
    </row>
    <row r="216" spans="1:14" x14ac:dyDescent="0.3">
      <c r="A216" s="27">
        <v>6</v>
      </c>
      <c r="B216" s="31" t="b">
        <f>IF(入力!$E$16="北海道",B18,IF(入力!$E$16="東北",B40,IF(入力!$E$16="東京",B62,IF(入力!$E$16="中部",B84,IF(入力!$E$16="北陸",B106,IF(入力!$E$16="関西",B128,IF(入力!$E$16="中国",B150,IF(入力!$E$16="四国",B172,IF(入力!$E$16="九州",B194)))))))))</f>
        <v>0</v>
      </c>
      <c r="C216" s="32" t="b">
        <f>IF(入力!$E$16="北海道",C18,IF(入力!$E$16="東北",C40,IF(入力!$E$16="東京",C62,IF(入力!$E$16="中部",C84,IF(入力!$E$16="北陸",C106,IF(入力!$E$16="関西",C128,IF(入力!$E$16="中国",C150,IF(入力!$E$16="四国",C172,IF(入力!$E$16="九州",C194)))))))))</f>
        <v>0</v>
      </c>
      <c r="D216" s="32" t="b">
        <f>IF(入力!$E$16="北海道",D18,IF(入力!$E$16="東北",D40,IF(入力!$E$16="東京",D62,IF(入力!$E$16="中部",D84,IF(入力!$E$16="北陸",D106,IF(入力!$E$16="関西",D128,IF(入力!$E$16="中国",D150,IF(入力!$E$16="四国",D172,IF(入力!$E$16="九州",D194)))))))))</f>
        <v>0</v>
      </c>
      <c r="E216" s="32" t="b">
        <f>IF(入力!$E$16="北海道",E18,IF(入力!$E$16="東北",E40,IF(入力!$E$16="東京",E62,IF(入力!$E$16="中部",E84,IF(入力!$E$16="北陸",E106,IF(入力!$E$16="関西",E128,IF(入力!$E$16="中国",E150,IF(入力!$E$16="四国",E172,IF(入力!$E$16="九州",E194)))))))))</f>
        <v>0</v>
      </c>
      <c r="F216" s="32" t="b">
        <f>IF(入力!$E$16="北海道",F18,IF(入力!$E$16="東北",F40,IF(入力!$E$16="東京",F62,IF(入力!$E$16="中部",F84,IF(入力!$E$16="北陸",F106,IF(入力!$E$16="関西",F128,IF(入力!$E$16="中国",F150,IF(入力!$E$16="四国",F172,IF(入力!$E$16="九州",F194)))))))))</f>
        <v>0</v>
      </c>
      <c r="G216" s="32" t="b">
        <f>IF(入力!$E$16="北海道",G18,IF(入力!$E$16="東北",G40,IF(入力!$E$16="東京",G62,IF(入力!$E$16="中部",G84,IF(入力!$E$16="北陸",G106,IF(入力!$E$16="関西",G128,IF(入力!$E$16="中国",G150,IF(入力!$E$16="四国",G172,IF(入力!$E$16="九州",G194)))))))))</f>
        <v>0</v>
      </c>
      <c r="H216" s="32" t="b">
        <f>IF(入力!$E$16="北海道",H18,IF(入力!$E$16="東北",H40,IF(入力!$E$16="東京",H62,IF(入力!$E$16="中部",H84,IF(入力!$E$16="北陸",H106,IF(入力!$E$16="関西",H128,IF(入力!$E$16="中国",H150,IF(入力!$E$16="四国",H172,IF(入力!$E$16="九州",H194)))))))))</f>
        <v>0</v>
      </c>
      <c r="I216" s="32" t="b">
        <f>IF(入力!$E$16="北海道",I18,IF(入力!$E$16="東北",I40,IF(入力!$E$16="東京",I62,IF(入力!$E$16="中部",I84,IF(入力!$E$16="北陸",I106,IF(入力!$E$16="関西",I128,IF(入力!$E$16="中国",I150,IF(入力!$E$16="四国",I172,IF(入力!$E$16="九州",I194)))))))))</f>
        <v>0</v>
      </c>
      <c r="J216" s="32" t="b">
        <f>IF(入力!$E$16="北海道",J18,IF(入力!$E$16="東北",J40,IF(入力!$E$16="東京",J62,IF(入力!$E$16="中部",J84,IF(入力!$E$16="北陸",J106,IF(入力!$E$16="関西",J128,IF(入力!$E$16="中国",J150,IF(入力!$E$16="四国",J172,IF(入力!$E$16="九州",J194)))))))))</f>
        <v>0</v>
      </c>
      <c r="K216" s="32" t="b">
        <f>IF(入力!$E$16="北海道",K18,IF(入力!$E$16="東北",K40,IF(入力!$E$16="東京",K62,IF(入力!$E$16="中部",K84,IF(入力!$E$16="北陸",K106,IF(入力!$E$16="関西",K128,IF(入力!$E$16="中国",K150,IF(入力!$E$16="四国",K172,IF(入力!$E$16="九州",K194)))))))))</f>
        <v>0</v>
      </c>
      <c r="L216" s="32" t="b">
        <f>IF(入力!$E$16="北海道",L18,IF(入力!$E$16="東北",L40,IF(入力!$E$16="東京",L62,IF(入力!$E$16="中部",L84,IF(入力!$E$16="北陸",L106,IF(入力!$E$16="関西",L128,IF(入力!$E$16="中国",L150,IF(入力!$E$16="四国",L172,IF(入力!$E$16="九州",L194)))))))))</f>
        <v>0</v>
      </c>
      <c r="M216" s="33" t="b">
        <f>IF(入力!$E$16="北海道",M18,IF(入力!$E$16="東北",M40,IF(入力!$E$16="東京",M62,IF(入力!$E$16="中部",M84,IF(入力!$E$16="北陸",M106,IF(入力!$E$16="関西",M128,IF(入力!$E$16="中国",M150,IF(入力!$E$16="四国",M172,IF(入力!$E$16="九州",M194)))))))))</f>
        <v>0</v>
      </c>
      <c r="N216" s="143"/>
    </row>
    <row r="217" spans="1:14" x14ac:dyDescent="0.3">
      <c r="A217" s="27">
        <v>5</v>
      </c>
      <c r="B217" s="31" t="b">
        <f>IF(入力!$E$16="北海道",B19,IF(入力!$E$16="東北",B41,IF(入力!$E$16="東京",B63,IF(入力!$E$16="中部",B85,IF(入力!$E$16="北陸",B107,IF(入力!$E$16="関西",B129,IF(入力!$E$16="中国",B151,IF(入力!$E$16="四国",B173,IF(入力!$E$16="九州",B195)))))))))</f>
        <v>0</v>
      </c>
      <c r="C217" s="32" t="b">
        <f>IF(入力!$E$16="北海道",C19,IF(入力!$E$16="東北",C41,IF(入力!$E$16="東京",C63,IF(入力!$E$16="中部",C85,IF(入力!$E$16="北陸",C107,IF(入力!$E$16="関西",C129,IF(入力!$E$16="中国",C151,IF(入力!$E$16="四国",C173,IF(入力!$E$16="九州",C195)))))))))</f>
        <v>0</v>
      </c>
      <c r="D217" s="32" t="b">
        <f>IF(入力!$E$16="北海道",D19,IF(入力!$E$16="東北",D41,IF(入力!$E$16="東京",D63,IF(入力!$E$16="中部",D85,IF(入力!$E$16="北陸",D107,IF(入力!$E$16="関西",D129,IF(入力!$E$16="中国",D151,IF(入力!$E$16="四国",D173,IF(入力!$E$16="九州",D195)))))))))</f>
        <v>0</v>
      </c>
      <c r="E217" s="32" t="b">
        <f>IF(入力!$E$16="北海道",E19,IF(入力!$E$16="東北",E41,IF(入力!$E$16="東京",E63,IF(入力!$E$16="中部",E85,IF(入力!$E$16="北陸",E107,IF(入力!$E$16="関西",E129,IF(入力!$E$16="中国",E151,IF(入力!$E$16="四国",E173,IF(入力!$E$16="九州",E195)))))))))</f>
        <v>0</v>
      </c>
      <c r="F217" s="32" t="b">
        <f>IF(入力!$E$16="北海道",F19,IF(入力!$E$16="東北",F41,IF(入力!$E$16="東京",F63,IF(入力!$E$16="中部",F85,IF(入力!$E$16="北陸",F107,IF(入力!$E$16="関西",F129,IF(入力!$E$16="中国",F151,IF(入力!$E$16="四国",F173,IF(入力!$E$16="九州",F195)))))))))</f>
        <v>0</v>
      </c>
      <c r="G217" s="32" t="b">
        <f>IF(入力!$E$16="北海道",G19,IF(入力!$E$16="東北",G41,IF(入力!$E$16="東京",G63,IF(入力!$E$16="中部",G85,IF(入力!$E$16="北陸",G107,IF(入力!$E$16="関西",G129,IF(入力!$E$16="中国",G151,IF(入力!$E$16="四国",G173,IF(入力!$E$16="九州",G195)))))))))</f>
        <v>0</v>
      </c>
      <c r="H217" s="32" t="b">
        <f>IF(入力!$E$16="北海道",H19,IF(入力!$E$16="東北",H41,IF(入力!$E$16="東京",H63,IF(入力!$E$16="中部",H85,IF(入力!$E$16="北陸",H107,IF(入力!$E$16="関西",H129,IF(入力!$E$16="中国",H151,IF(入力!$E$16="四国",H173,IF(入力!$E$16="九州",H195)))))))))</f>
        <v>0</v>
      </c>
      <c r="I217" s="32" t="b">
        <f>IF(入力!$E$16="北海道",I19,IF(入力!$E$16="東北",I41,IF(入力!$E$16="東京",I63,IF(入力!$E$16="中部",I85,IF(入力!$E$16="北陸",I107,IF(入力!$E$16="関西",I129,IF(入力!$E$16="中国",I151,IF(入力!$E$16="四国",I173,IF(入力!$E$16="九州",I195)))))))))</f>
        <v>0</v>
      </c>
      <c r="J217" s="32" t="b">
        <f>IF(入力!$E$16="北海道",J19,IF(入力!$E$16="東北",J41,IF(入力!$E$16="東京",J63,IF(入力!$E$16="中部",J85,IF(入力!$E$16="北陸",J107,IF(入力!$E$16="関西",J129,IF(入力!$E$16="中国",J151,IF(入力!$E$16="四国",J173,IF(入力!$E$16="九州",J195)))))))))</f>
        <v>0</v>
      </c>
      <c r="K217" s="32" t="b">
        <f>IF(入力!$E$16="北海道",K19,IF(入力!$E$16="東北",K41,IF(入力!$E$16="東京",K63,IF(入力!$E$16="中部",K85,IF(入力!$E$16="北陸",K107,IF(入力!$E$16="関西",K129,IF(入力!$E$16="中国",K151,IF(入力!$E$16="四国",K173,IF(入力!$E$16="九州",K195)))))))))</f>
        <v>0</v>
      </c>
      <c r="L217" s="32" t="b">
        <f>IF(入力!$E$16="北海道",L19,IF(入力!$E$16="東北",L41,IF(入力!$E$16="東京",L63,IF(入力!$E$16="中部",L85,IF(入力!$E$16="北陸",L107,IF(入力!$E$16="関西",L129,IF(入力!$E$16="中国",L151,IF(入力!$E$16="四国",L173,IF(入力!$E$16="九州",L195)))))))))</f>
        <v>0</v>
      </c>
      <c r="M217" s="33" t="b">
        <f>IF(入力!$E$16="北海道",M19,IF(入力!$E$16="東北",M41,IF(入力!$E$16="東京",M63,IF(入力!$E$16="中部",M85,IF(入力!$E$16="北陸",M107,IF(入力!$E$16="関西",M129,IF(入力!$E$16="中国",M151,IF(入力!$E$16="四国",M173,IF(入力!$E$16="九州",M195)))))))))</f>
        <v>0</v>
      </c>
      <c r="N217" s="143"/>
    </row>
    <row r="218" spans="1:14" x14ac:dyDescent="0.3">
      <c r="A218" s="27">
        <v>4</v>
      </c>
      <c r="B218" s="31" t="b">
        <f>IF(入力!$E$16="北海道",B20,IF(入力!$E$16="東北",B42,IF(入力!$E$16="東京",B64,IF(入力!$E$16="中部",B86,IF(入力!$E$16="北陸",B108,IF(入力!$E$16="関西",B130,IF(入力!$E$16="中国",B152,IF(入力!$E$16="四国",B174,IF(入力!$E$16="九州",B196)))))))))</f>
        <v>0</v>
      </c>
      <c r="C218" s="32" t="b">
        <f>IF(入力!$E$16="北海道",C20,IF(入力!$E$16="東北",C42,IF(入力!$E$16="東京",C64,IF(入力!$E$16="中部",C86,IF(入力!$E$16="北陸",C108,IF(入力!$E$16="関西",C130,IF(入力!$E$16="中国",C152,IF(入力!$E$16="四国",C174,IF(入力!$E$16="九州",C196)))))))))</f>
        <v>0</v>
      </c>
      <c r="D218" s="32" t="b">
        <f>IF(入力!$E$16="北海道",D20,IF(入力!$E$16="東北",D42,IF(入力!$E$16="東京",D64,IF(入力!$E$16="中部",D86,IF(入力!$E$16="北陸",D108,IF(入力!$E$16="関西",D130,IF(入力!$E$16="中国",D152,IF(入力!$E$16="四国",D174,IF(入力!$E$16="九州",D196)))))))))</f>
        <v>0</v>
      </c>
      <c r="E218" s="32" t="b">
        <f>IF(入力!$E$16="北海道",E20,IF(入力!$E$16="東北",E42,IF(入力!$E$16="東京",E64,IF(入力!$E$16="中部",E86,IF(入力!$E$16="北陸",E108,IF(入力!$E$16="関西",E130,IF(入力!$E$16="中国",E152,IF(入力!$E$16="四国",E174,IF(入力!$E$16="九州",E196)))))))))</f>
        <v>0</v>
      </c>
      <c r="F218" s="32" t="b">
        <f>IF(入力!$E$16="北海道",F20,IF(入力!$E$16="東北",F42,IF(入力!$E$16="東京",F64,IF(入力!$E$16="中部",F86,IF(入力!$E$16="北陸",F108,IF(入力!$E$16="関西",F130,IF(入力!$E$16="中国",F152,IF(入力!$E$16="四国",F174,IF(入力!$E$16="九州",F196)))))))))</f>
        <v>0</v>
      </c>
      <c r="G218" s="32" t="b">
        <f>IF(入力!$E$16="北海道",G20,IF(入力!$E$16="東北",G42,IF(入力!$E$16="東京",G64,IF(入力!$E$16="中部",G86,IF(入力!$E$16="北陸",G108,IF(入力!$E$16="関西",G130,IF(入力!$E$16="中国",G152,IF(入力!$E$16="四国",G174,IF(入力!$E$16="九州",G196)))))))))</f>
        <v>0</v>
      </c>
      <c r="H218" s="32" t="b">
        <f>IF(入力!$E$16="北海道",H20,IF(入力!$E$16="東北",H42,IF(入力!$E$16="東京",H64,IF(入力!$E$16="中部",H86,IF(入力!$E$16="北陸",H108,IF(入力!$E$16="関西",H130,IF(入力!$E$16="中国",H152,IF(入力!$E$16="四国",H174,IF(入力!$E$16="九州",H196)))))))))</f>
        <v>0</v>
      </c>
      <c r="I218" s="32" t="b">
        <f>IF(入力!$E$16="北海道",I20,IF(入力!$E$16="東北",I42,IF(入力!$E$16="東京",I64,IF(入力!$E$16="中部",I86,IF(入力!$E$16="北陸",I108,IF(入力!$E$16="関西",I130,IF(入力!$E$16="中国",I152,IF(入力!$E$16="四国",I174,IF(入力!$E$16="九州",I196)))))))))</f>
        <v>0</v>
      </c>
      <c r="J218" s="32" t="b">
        <f>IF(入力!$E$16="北海道",J20,IF(入力!$E$16="東北",J42,IF(入力!$E$16="東京",J64,IF(入力!$E$16="中部",J86,IF(入力!$E$16="北陸",J108,IF(入力!$E$16="関西",J130,IF(入力!$E$16="中国",J152,IF(入力!$E$16="四国",J174,IF(入力!$E$16="九州",J196)))))))))</f>
        <v>0</v>
      </c>
      <c r="K218" s="32" t="b">
        <f>IF(入力!$E$16="北海道",K20,IF(入力!$E$16="東北",K42,IF(入力!$E$16="東京",K64,IF(入力!$E$16="中部",K86,IF(入力!$E$16="北陸",K108,IF(入力!$E$16="関西",K130,IF(入力!$E$16="中国",K152,IF(入力!$E$16="四国",K174,IF(入力!$E$16="九州",K196)))))))))</f>
        <v>0</v>
      </c>
      <c r="L218" s="32" t="b">
        <f>IF(入力!$E$16="北海道",L20,IF(入力!$E$16="東北",L42,IF(入力!$E$16="東京",L64,IF(入力!$E$16="中部",L86,IF(入力!$E$16="北陸",L108,IF(入力!$E$16="関西",L130,IF(入力!$E$16="中国",L152,IF(入力!$E$16="四国",L174,IF(入力!$E$16="九州",L196)))))))))</f>
        <v>0</v>
      </c>
      <c r="M218" s="33" t="b">
        <f>IF(入力!$E$16="北海道",M20,IF(入力!$E$16="東北",M42,IF(入力!$E$16="東京",M64,IF(入力!$E$16="中部",M86,IF(入力!$E$16="北陸",M108,IF(入力!$E$16="関西",M130,IF(入力!$E$16="中国",M152,IF(入力!$E$16="四国",M174,IF(入力!$E$16="九州",M196)))))))))</f>
        <v>0</v>
      </c>
      <c r="N218" s="143"/>
    </row>
    <row r="219" spans="1:14" x14ac:dyDescent="0.3">
      <c r="A219" s="27">
        <v>3</v>
      </c>
      <c r="B219" s="31" t="b">
        <f>IF(入力!$E$16="北海道",B21,IF(入力!$E$16="東北",B43,IF(入力!$E$16="東京",B65,IF(入力!$E$16="中部",B87,IF(入力!$E$16="北陸",B109,IF(入力!$E$16="関西",B131,IF(入力!$E$16="中国",B153,IF(入力!$E$16="四国",B175,IF(入力!$E$16="九州",B197)))))))))</f>
        <v>0</v>
      </c>
      <c r="C219" s="32" t="b">
        <f>IF(入力!$E$16="北海道",C21,IF(入力!$E$16="東北",C43,IF(入力!$E$16="東京",C65,IF(入力!$E$16="中部",C87,IF(入力!$E$16="北陸",C109,IF(入力!$E$16="関西",C131,IF(入力!$E$16="中国",C153,IF(入力!$E$16="四国",C175,IF(入力!$E$16="九州",C197)))))))))</f>
        <v>0</v>
      </c>
      <c r="D219" s="32" t="b">
        <f>IF(入力!$E$16="北海道",D21,IF(入力!$E$16="東北",D43,IF(入力!$E$16="東京",D65,IF(入力!$E$16="中部",D87,IF(入力!$E$16="北陸",D109,IF(入力!$E$16="関西",D131,IF(入力!$E$16="中国",D153,IF(入力!$E$16="四国",D175,IF(入力!$E$16="九州",D197)))))))))</f>
        <v>0</v>
      </c>
      <c r="E219" s="32" t="b">
        <f>IF(入力!$E$16="北海道",E21,IF(入力!$E$16="東北",E43,IF(入力!$E$16="東京",E65,IF(入力!$E$16="中部",E87,IF(入力!$E$16="北陸",E109,IF(入力!$E$16="関西",E131,IF(入力!$E$16="中国",E153,IF(入力!$E$16="四国",E175,IF(入力!$E$16="九州",E197)))))))))</f>
        <v>0</v>
      </c>
      <c r="F219" s="32" t="b">
        <f>IF(入力!$E$16="北海道",F21,IF(入力!$E$16="東北",F43,IF(入力!$E$16="東京",F65,IF(入力!$E$16="中部",F87,IF(入力!$E$16="北陸",F109,IF(入力!$E$16="関西",F131,IF(入力!$E$16="中国",F153,IF(入力!$E$16="四国",F175,IF(入力!$E$16="九州",F197)))))))))</f>
        <v>0</v>
      </c>
      <c r="G219" s="32" t="b">
        <f>IF(入力!$E$16="北海道",G21,IF(入力!$E$16="東北",G43,IF(入力!$E$16="東京",G65,IF(入力!$E$16="中部",G87,IF(入力!$E$16="北陸",G109,IF(入力!$E$16="関西",G131,IF(入力!$E$16="中国",G153,IF(入力!$E$16="四国",G175,IF(入力!$E$16="九州",G197)))))))))</f>
        <v>0</v>
      </c>
      <c r="H219" s="32" t="b">
        <f>IF(入力!$E$16="北海道",H21,IF(入力!$E$16="東北",H43,IF(入力!$E$16="東京",H65,IF(入力!$E$16="中部",H87,IF(入力!$E$16="北陸",H109,IF(入力!$E$16="関西",H131,IF(入力!$E$16="中国",H153,IF(入力!$E$16="四国",H175,IF(入力!$E$16="九州",H197)))))))))</f>
        <v>0</v>
      </c>
      <c r="I219" s="32" t="b">
        <f>IF(入力!$E$16="北海道",I21,IF(入力!$E$16="東北",I43,IF(入力!$E$16="東京",I65,IF(入力!$E$16="中部",I87,IF(入力!$E$16="北陸",I109,IF(入力!$E$16="関西",I131,IF(入力!$E$16="中国",I153,IF(入力!$E$16="四国",I175,IF(入力!$E$16="九州",I197)))))))))</f>
        <v>0</v>
      </c>
      <c r="J219" s="32" t="b">
        <f>IF(入力!$E$16="北海道",J21,IF(入力!$E$16="東北",J43,IF(入力!$E$16="東京",J65,IF(入力!$E$16="中部",J87,IF(入力!$E$16="北陸",J109,IF(入力!$E$16="関西",J131,IF(入力!$E$16="中国",J153,IF(入力!$E$16="四国",J175,IF(入力!$E$16="九州",J197)))))))))</f>
        <v>0</v>
      </c>
      <c r="K219" s="32" t="b">
        <f>IF(入力!$E$16="北海道",K21,IF(入力!$E$16="東北",K43,IF(入力!$E$16="東京",K65,IF(入力!$E$16="中部",K87,IF(入力!$E$16="北陸",K109,IF(入力!$E$16="関西",K131,IF(入力!$E$16="中国",K153,IF(入力!$E$16="四国",K175,IF(入力!$E$16="九州",K197)))))))))</f>
        <v>0</v>
      </c>
      <c r="L219" s="32" t="b">
        <f>IF(入力!$E$16="北海道",L21,IF(入力!$E$16="東北",L43,IF(入力!$E$16="東京",L65,IF(入力!$E$16="中部",L87,IF(入力!$E$16="北陸",L109,IF(入力!$E$16="関西",L131,IF(入力!$E$16="中国",L153,IF(入力!$E$16="四国",L175,IF(入力!$E$16="九州",L197)))))))))</f>
        <v>0</v>
      </c>
      <c r="M219" s="33" t="b">
        <f>IF(入力!$E$16="北海道",M21,IF(入力!$E$16="東北",M43,IF(入力!$E$16="東京",M65,IF(入力!$E$16="中部",M87,IF(入力!$E$16="北陸",M109,IF(入力!$E$16="関西",M131,IF(入力!$E$16="中国",M153,IF(入力!$E$16="四国",M175,IF(入力!$E$16="九州",M197)))))))))</f>
        <v>0</v>
      </c>
      <c r="N219" s="143"/>
    </row>
    <row r="220" spans="1:14" x14ac:dyDescent="0.3">
      <c r="A220" s="27">
        <v>2</v>
      </c>
      <c r="B220" s="31" t="b">
        <f>IF(入力!$E$16="北海道",B22,IF(入力!$E$16="東北",B44,IF(入力!$E$16="東京",B66,IF(入力!$E$16="中部",B88,IF(入力!$E$16="北陸",B110,IF(入力!$E$16="関西",B132,IF(入力!$E$16="中国",B154,IF(入力!$E$16="四国",B176,IF(入力!$E$16="九州",B198)))))))))</f>
        <v>0</v>
      </c>
      <c r="C220" s="32" t="b">
        <f>IF(入力!$E$16="北海道",C22,IF(入力!$E$16="東北",C44,IF(入力!$E$16="東京",C66,IF(入力!$E$16="中部",C88,IF(入力!$E$16="北陸",C110,IF(入力!$E$16="関西",C132,IF(入力!$E$16="中国",C154,IF(入力!$E$16="四国",C176,IF(入力!$E$16="九州",C198)))))))))</f>
        <v>0</v>
      </c>
      <c r="D220" s="32" t="b">
        <f>IF(入力!$E$16="北海道",D22,IF(入力!$E$16="東北",D44,IF(入力!$E$16="東京",D66,IF(入力!$E$16="中部",D88,IF(入力!$E$16="北陸",D110,IF(入力!$E$16="関西",D132,IF(入力!$E$16="中国",D154,IF(入力!$E$16="四国",D176,IF(入力!$E$16="九州",D198)))))))))</f>
        <v>0</v>
      </c>
      <c r="E220" s="32" t="b">
        <f>IF(入力!$E$16="北海道",E22,IF(入力!$E$16="東北",E44,IF(入力!$E$16="東京",E66,IF(入力!$E$16="中部",E88,IF(入力!$E$16="北陸",E110,IF(入力!$E$16="関西",E132,IF(入力!$E$16="中国",E154,IF(入力!$E$16="四国",E176,IF(入力!$E$16="九州",E198)))))))))</f>
        <v>0</v>
      </c>
      <c r="F220" s="32" t="b">
        <f>IF(入力!$E$16="北海道",F22,IF(入力!$E$16="東北",F44,IF(入力!$E$16="東京",F66,IF(入力!$E$16="中部",F88,IF(入力!$E$16="北陸",F110,IF(入力!$E$16="関西",F132,IF(入力!$E$16="中国",F154,IF(入力!$E$16="四国",F176,IF(入力!$E$16="九州",F198)))))))))</f>
        <v>0</v>
      </c>
      <c r="G220" s="32" t="b">
        <f>IF(入力!$E$16="北海道",G22,IF(入力!$E$16="東北",G44,IF(入力!$E$16="東京",G66,IF(入力!$E$16="中部",G88,IF(入力!$E$16="北陸",G110,IF(入力!$E$16="関西",G132,IF(入力!$E$16="中国",G154,IF(入力!$E$16="四国",G176,IF(入力!$E$16="九州",G198)))))))))</f>
        <v>0</v>
      </c>
      <c r="H220" s="32" t="b">
        <f>IF(入力!$E$16="北海道",H22,IF(入力!$E$16="東北",H44,IF(入力!$E$16="東京",H66,IF(入力!$E$16="中部",H88,IF(入力!$E$16="北陸",H110,IF(入力!$E$16="関西",H132,IF(入力!$E$16="中国",H154,IF(入力!$E$16="四国",H176,IF(入力!$E$16="九州",H198)))))))))</f>
        <v>0</v>
      </c>
      <c r="I220" s="32" t="b">
        <f>IF(入力!$E$16="北海道",I22,IF(入力!$E$16="東北",I44,IF(入力!$E$16="東京",I66,IF(入力!$E$16="中部",I88,IF(入力!$E$16="北陸",I110,IF(入力!$E$16="関西",I132,IF(入力!$E$16="中国",I154,IF(入力!$E$16="四国",I176,IF(入力!$E$16="九州",I198)))))))))</f>
        <v>0</v>
      </c>
      <c r="J220" s="32" t="b">
        <f>IF(入力!$E$16="北海道",J22,IF(入力!$E$16="東北",J44,IF(入力!$E$16="東京",J66,IF(入力!$E$16="中部",J88,IF(入力!$E$16="北陸",J110,IF(入力!$E$16="関西",J132,IF(入力!$E$16="中国",J154,IF(入力!$E$16="四国",J176,IF(入力!$E$16="九州",J198)))))))))</f>
        <v>0</v>
      </c>
      <c r="K220" s="32" t="b">
        <f>IF(入力!$E$16="北海道",K22,IF(入力!$E$16="東北",K44,IF(入力!$E$16="東京",K66,IF(入力!$E$16="中部",K88,IF(入力!$E$16="北陸",K110,IF(入力!$E$16="関西",K132,IF(入力!$E$16="中国",K154,IF(入力!$E$16="四国",K176,IF(入力!$E$16="九州",K198)))))))))</f>
        <v>0</v>
      </c>
      <c r="L220" s="32" t="b">
        <f>IF(入力!$E$16="北海道",L22,IF(入力!$E$16="東北",L44,IF(入力!$E$16="東京",L66,IF(入力!$E$16="中部",L88,IF(入力!$E$16="北陸",L110,IF(入力!$E$16="関西",L132,IF(入力!$E$16="中国",L154,IF(入力!$E$16="四国",L176,IF(入力!$E$16="九州",L198)))))))))</f>
        <v>0</v>
      </c>
      <c r="M220" s="33" t="b">
        <f>IF(入力!$E$16="北海道",M22,IF(入力!$E$16="東北",M44,IF(入力!$E$16="東京",M66,IF(入力!$E$16="中部",M88,IF(入力!$E$16="北陸",M110,IF(入力!$E$16="関西",M132,IF(入力!$E$16="中国",M154,IF(入力!$E$16="四国",M176,IF(入力!$E$16="九州",M198)))))))))</f>
        <v>0</v>
      </c>
      <c r="N220" s="143"/>
    </row>
    <row r="221" spans="1:14" x14ac:dyDescent="0.3">
      <c r="A221" s="27">
        <v>1</v>
      </c>
      <c r="B221" s="34" t="b">
        <f>IF(入力!$E$16="北海道",B23,IF(入力!$E$16="東北",B45,IF(入力!$E$16="東京",B67,IF(入力!$E$16="中部",B89,IF(入力!$E$16="北陸",B111,IF(入力!$E$16="関西",B133,IF(入力!$E$16="中国",B155,IF(入力!$E$16="四国",B177,IF(入力!$E$16="九州",B199)))))))))</f>
        <v>0</v>
      </c>
      <c r="C221" s="35" t="b">
        <f>IF(入力!$E$16="北海道",C23,IF(入力!$E$16="東北",C45,IF(入力!$E$16="東京",C67,IF(入力!$E$16="中部",C89,IF(入力!$E$16="北陸",C111,IF(入力!$E$16="関西",C133,IF(入力!$E$16="中国",C155,IF(入力!$E$16="四国",C177,IF(入力!$E$16="九州",C199)))))))))</f>
        <v>0</v>
      </c>
      <c r="D221" s="35" t="b">
        <f>IF(入力!$E$16="北海道",D23,IF(入力!$E$16="東北",D45,IF(入力!$E$16="東京",D67,IF(入力!$E$16="中部",D89,IF(入力!$E$16="北陸",D111,IF(入力!$E$16="関西",D133,IF(入力!$E$16="中国",D155,IF(入力!$E$16="四国",D177,IF(入力!$E$16="九州",D199)))))))))</f>
        <v>0</v>
      </c>
      <c r="E221" s="35" t="b">
        <f>IF(入力!$E$16="北海道",E23,IF(入力!$E$16="東北",E45,IF(入力!$E$16="東京",E67,IF(入力!$E$16="中部",E89,IF(入力!$E$16="北陸",E111,IF(入力!$E$16="関西",E133,IF(入力!$E$16="中国",E155,IF(入力!$E$16="四国",E177,IF(入力!$E$16="九州",E199)))))))))</f>
        <v>0</v>
      </c>
      <c r="F221" s="35" t="b">
        <f>IF(入力!$E$16="北海道",F23,IF(入力!$E$16="東北",F45,IF(入力!$E$16="東京",F67,IF(入力!$E$16="中部",F89,IF(入力!$E$16="北陸",F111,IF(入力!$E$16="関西",F133,IF(入力!$E$16="中国",F155,IF(入力!$E$16="四国",F177,IF(入力!$E$16="九州",F199)))))))))</f>
        <v>0</v>
      </c>
      <c r="G221" s="35" t="b">
        <f>IF(入力!$E$16="北海道",G23,IF(入力!$E$16="東北",G45,IF(入力!$E$16="東京",G67,IF(入力!$E$16="中部",G89,IF(入力!$E$16="北陸",G111,IF(入力!$E$16="関西",G133,IF(入力!$E$16="中国",G155,IF(入力!$E$16="四国",G177,IF(入力!$E$16="九州",G199)))))))))</f>
        <v>0</v>
      </c>
      <c r="H221" s="35" t="b">
        <f>IF(入力!$E$16="北海道",H23,IF(入力!$E$16="東北",H45,IF(入力!$E$16="東京",H67,IF(入力!$E$16="中部",H89,IF(入力!$E$16="北陸",H111,IF(入力!$E$16="関西",H133,IF(入力!$E$16="中国",H155,IF(入力!$E$16="四国",H177,IF(入力!$E$16="九州",H199)))))))))</f>
        <v>0</v>
      </c>
      <c r="I221" s="35" t="b">
        <f>IF(入力!$E$16="北海道",I23,IF(入力!$E$16="東北",I45,IF(入力!$E$16="東京",I67,IF(入力!$E$16="中部",I89,IF(入力!$E$16="北陸",I111,IF(入力!$E$16="関西",I133,IF(入力!$E$16="中国",I155,IF(入力!$E$16="四国",I177,IF(入力!$E$16="九州",I199)))))))))</f>
        <v>0</v>
      </c>
      <c r="J221" s="35" t="b">
        <f>IF(入力!$E$16="北海道",J23,IF(入力!$E$16="東北",J45,IF(入力!$E$16="東京",J67,IF(入力!$E$16="中部",J89,IF(入力!$E$16="北陸",J111,IF(入力!$E$16="関西",J133,IF(入力!$E$16="中国",J155,IF(入力!$E$16="四国",J177,IF(入力!$E$16="九州",J199)))))))))</f>
        <v>0</v>
      </c>
      <c r="K221" s="35" t="b">
        <f>IF(入力!$E$16="北海道",K23,IF(入力!$E$16="東北",K45,IF(入力!$E$16="東京",K67,IF(入力!$E$16="中部",K89,IF(入力!$E$16="北陸",K111,IF(入力!$E$16="関西",K133,IF(入力!$E$16="中国",K155,IF(入力!$E$16="四国",K177,IF(入力!$E$16="九州",K199)))))))))</f>
        <v>0</v>
      </c>
      <c r="L221" s="35" t="b">
        <f>IF(入力!$E$16="北海道",L23,IF(入力!$E$16="東北",L45,IF(入力!$E$16="東京",L67,IF(入力!$E$16="中部",L89,IF(入力!$E$16="北陸",L111,IF(入力!$E$16="関西",L133,IF(入力!$E$16="中国",L155,IF(入力!$E$16="四国",L177,IF(入力!$E$16="九州",L199)))))))))</f>
        <v>0</v>
      </c>
      <c r="M221" s="36" t="b">
        <f>IF(入力!$E$16="北海道",M23,IF(入力!$E$16="東北",M45,IF(入力!$E$16="東京",M67,IF(入力!$E$16="中部",M89,IF(入力!$E$16="北陸",M111,IF(入力!$E$16="関西",M133,IF(入力!$E$16="中国",M155,IF(入力!$E$16="四国",M177,IF(入力!$E$16="九州",M199)))))))))</f>
        <v>0</v>
      </c>
      <c r="N221" s="143"/>
    </row>
  </sheetData>
  <phoneticPr fontId="2"/>
  <hyperlinks>
    <hyperlink ref="A1" r:id="rId1" xr:uid="{2566683D-0B88-4DC0-89C9-D4CF4ED7D674}"/>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記載例</vt:lpstr>
      <vt:lpstr>【調達AX】入力</vt:lpstr>
      <vt:lpstr>webにUP時は非表示にする⇒</vt:lpstr>
      <vt:lpstr>入力</vt:lpstr>
      <vt:lpstr>計算用(最新期待容量)</vt:lpstr>
      <vt:lpstr>計算用(メイン契約容量×調達AX調整係数)</vt:lpstr>
      <vt:lpstr>計算用(メイン＆調達)</vt:lpstr>
      <vt:lpstr>計算用(応札容量)</vt:lpstr>
      <vt:lpstr>調整係数一覧</vt:lpstr>
      <vt:lpstr>【調達AX】入力!Print_Area</vt:lpstr>
      <vt:lpstr>記載例!Print_Area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木原　明仁</cp:lastModifiedBy>
  <cp:lastPrinted>2024-01-16T04:26:04Z</cp:lastPrinted>
  <dcterms:created xsi:type="dcterms:W3CDTF">2006-09-16T00:00:00Z</dcterms:created>
  <dcterms:modified xsi:type="dcterms:W3CDTF">2024-03-07T03:00:01Z</dcterms:modified>
</cp:coreProperties>
</file>