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filterPrivacy="1" codeName="ThisWorkbook" defaultThemeVersion="124226"/>
  <xr:revisionPtr revIDLastSave="0" documentId="13_ncr:1_{317FB2C5-CB75-4BBB-8007-E489B7B30C61}" xr6:coauthVersionLast="36" xr6:coauthVersionMax="36" xr10:uidLastSave="{00000000-0000-0000-0000-000000000000}"/>
  <workbookProtection workbookAlgorithmName="SHA-512" workbookHashValue="rLHIU70EOMBurG+SYeJKBJEHRFi55X3rnLFX9G6I0b+jYQnCs1eyK9pmZMPrxoeip/jwpsPsQ7BCOa40GCuTzg==" workbookSaltValue="3ELC79mg0kbj+9ZnqLQ3ng==" workbookSpinCount="100000" lockStructure="1"/>
  <bookViews>
    <workbookView xWindow="0" yWindow="0" windowWidth="21675" windowHeight="11685" tabRatio="852" xr2:uid="{078A37F7-BF03-4CC7-AC1E-C10B63433E8F}"/>
  </bookViews>
  <sheets>
    <sheet name="記載例" sheetId="17" r:id="rId1"/>
    <sheet name="【リリースAX】入力" sheetId="8" r:id="rId2"/>
    <sheet name="webにUP時は非表示にする⇒" sheetId="13" state="hidden" r:id="rId3"/>
    <sheet name="入力" sheetId="15" state="hidden" r:id="rId4"/>
    <sheet name="（実需給2025年度以降で使用）入力" sheetId="4" state="hidden" r:id="rId5"/>
    <sheet name="計算用(リリース後応札容量)" sheetId="2" state="hidden" r:id="rId6"/>
    <sheet name="計算用(メインオークション応札容量)" sheetId="6" state="hidden" r:id="rId7"/>
    <sheet name="調整係数一覧" sheetId="7" state="hidden" r:id="rId8"/>
  </sheets>
  <definedNames>
    <definedName name="_xlnm.Print_Area" localSheetId="4">'（実需給2025年度以降で使用）入力'!$A$1:$Q$55</definedName>
    <definedName name="_xlnm.Print_Area" localSheetId="1">【リリースAX】入力!$A$1:$X$56</definedName>
    <definedName name="_xlnm.Print_Area" localSheetId="0">記載例!$A$1:$X$56</definedName>
    <definedName name="_xlnm.Print_Area" localSheetId="3">入力!$A$1:$Q$52</definedName>
  </definedNames>
  <calcPr calcId="191029"/>
</workbook>
</file>

<file path=xl/calcChain.xml><?xml version="1.0" encoding="utf-8"?>
<calcChain xmlns="http://schemas.openxmlformats.org/spreadsheetml/2006/main">
  <c r="F30" i="4" l="1"/>
  <c r="F27" i="15" s="1"/>
  <c r="G30" i="4"/>
  <c r="G27" i="15" s="1"/>
  <c r="H30" i="4"/>
  <c r="H27" i="15" s="1"/>
  <c r="I30" i="4"/>
  <c r="I27" i="15" s="1"/>
  <c r="J30" i="4"/>
  <c r="J27" i="15" s="1"/>
  <c r="K30" i="4"/>
  <c r="K27" i="15" s="1"/>
  <c r="L30" i="4"/>
  <c r="L27" i="15" s="1"/>
  <c r="M30" i="4"/>
  <c r="M27" i="15" s="1"/>
  <c r="N30" i="4"/>
  <c r="N27" i="15" s="1"/>
  <c r="O30" i="4"/>
  <c r="O27" i="15" s="1"/>
  <c r="P30" i="4"/>
  <c r="P27" i="15" s="1"/>
  <c r="E30" i="4"/>
  <c r="E27" i="15" s="1"/>
  <c r="F28" i="4"/>
  <c r="F25" i="15" s="1"/>
  <c r="G28" i="4"/>
  <c r="G25" i="15" s="1"/>
  <c r="H28" i="4"/>
  <c r="H25" i="15" s="1"/>
  <c r="I28" i="4"/>
  <c r="I25" i="15" s="1"/>
  <c r="J28" i="4"/>
  <c r="J25" i="15" s="1"/>
  <c r="K28" i="4"/>
  <c r="K25" i="15" s="1"/>
  <c r="L28" i="4"/>
  <c r="L25" i="15" s="1"/>
  <c r="M28" i="4"/>
  <c r="M25" i="15" s="1"/>
  <c r="N28" i="4"/>
  <c r="N25" i="15" s="1"/>
  <c r="O28" i="4"/>
  <c r="O25" i="15" s="1"/>
  <c r="P28" i="4"/>
  <c r="P25" i="15" s="1"/>
  <c r="E28" i="4"/>
  <c r="E25" i="15" s="1"/>
  <c r="F21" i="4"/>
  <c r="G21" i="4"/>
  <c r="H21" i="4"/>
  <c r="I21" i="4"/>
  <c r="J21" i="4"/>
  <c r="K21" i="4"/>
  <c r="L21" i="4"/>
  <c r="M21" i="4"/>
  <c r="N21" i="4"/>
  <c r="O21" i="4"/>
  <c r="P21" i="4"/>
  <c r="E21" i="4"/>
  <c r="F19" i="4"/>
  <c r="G19" i="4"/>
  <c r="H19" i="4"/>
  <c r="I19" i="4"/>
  <c r="J19" i="4"/>
  <c r="K19" i="4"/>
  <c r="L19" i="4"/>
  <c r="M19" i="4"/>
  <c r="N19" i="4"/>
  <c r="O19" i="4"/>
  <c r="P19" i="4"/>
  <c r="E19" i="4"/>
  <c r="E17" i="4"/>
  <c r="E16" i="4"/>
  <c r="E15" i="4"/>
  <c r="E14" i="4"/>
  <c r="E13" i="4"/>
  <c r="E10" i="15" s="1"/>
  <c r="E32" i="8"/>
  <c r="E20" i="15"/>
  <c r="F20" i="15"/>
  <c r="G20" i="15"/>
  <c r="H20" i="15"/>
  <c r="I20" i="15"/>
  <c r="J20" i="15"/>
  <c r="K20" i="15"/>
  <c r="L20" i="15"/>
  <c r="M20" i="15"/>
  <c r="N20" i="15"/>
  <c r="O20" i="15"/>
  <c r="P20" i="15"/>
  <c r="E23" i="4" l="1"/>
  <c r="N29" i="15"/>
  <c r="J29" i="15"/>
  <c r="F29" i="15"/>
  <c r="H29" i="15"/>
  <c r="P29" i="15"/>
  <c r="L29" i="15"/>
  <c r="I29" i="15"/>
  <c r="K29" i="15"/>
  <c r="O29" i="15"/>
  <c r="G29" i="15"/>
  <c r="M29" i="15"/>
  <c r="E29" i="15"/>
  <c r="E23" i="15"/>
  <c r="F32" i="8" l="1"/>
  <c r="G32" i="8"/>
  <c r="H32" i="8"/>
  <c r="I32" i="8"/>
  <c r="J32" i="8"/>
  <c r="K32" i="8"/>
  <c r="L32" i="8"/>
  <c r="M32" i="8"/>
  <c r="N32" i="8"/>
  <c r="O32" i="8"/>
  <c r="P32" i="8"/>
  <c r="E32" i="4" l="1"/>
  <c r="G32" i="4" l="1"/>
  <c r="K32" i="4"/>
  <c r="J32" i="4"/>
  <c r="N32" i="4" l="1"/>
  <c r="F32" i="4"/>
  <c r="H32" i="4"/>
  <c r="P32" i="4"/>
  <c r="O32" i="4"/>
  <c r="M32" i="4"/>
  <c r="L32" i="4"/>
  <c r="I32" i="4"/>
  <c r="J45" i="6"/>
  <c r="I45" i="6"/>
  <c r="H45" i="6"/>
  <c r="G45" i="6"/>
  <c r="F45" i="6"/>
  <c r="E45" i="6"/>
  <c r="D45" i="6"/>
  <c r="C45" i="6"/>
  <c r="B45" i="6"/>
  <c r="J44" i="6"/>
  <c r="I44" i="6"/>
  <c r="H44" i="6"/>
  <c r="G44" i="6"/>
  <c r="F44" i="6"/>
  <c r="E44" i="6"/>
  <c r="D44" i="6"/>
  <c r="C44" i="6"/>
  <c r="B44" i="6"/>
  <c r="J43" i="6"/>
  <c r="I43" i="6"/>
  <c r="H43" i="6"/>
  <c r="G43" i="6"/>
  <c r="F43" i="6"/>
  <c r="E43" i="6"/>
  <c r="D43" i="6"/>
  <c r="C43" i="6"/>
  <c r="B43" i="6"/>
  <c r="J42" i="6"/>
  <c r="I42" i="6"/>
  <c r="H42" i="6"/>
  <c r="G42" i="6"/>
  <c r="F42" i="6"/>
  <c r="E42" i="6"/>
  <c r="D42" i="6"/>
  <c r="C42" i="6"/>
  <c r="B42" i="6"/>
  <c r="J41" i="6"/>
  <c r="I41" i="6"/>
  <c r="H41" i="6"/>
  <c r="G41" i="6"/>
  <c r="F41" i="6"/>
  <c r="E41" i="6"/>
  <c r="D41" i="6"/>
  <c r="C41" i="6"/>
  <c r="B41" i="6"/>
  <c r="J40" i="6"/>
  <c r="I40" i="6"/>
  <c r="H40" i="6"/>
  <c r="G40" i="6"/>
  <c r="F40" i="6"/>
  <c r="E40" i="6"/>
  <c r="D40" i="6"/>
  <c r="C40" i="6"/>
  <c r="B40" i="6"/>
  <c r="J39" i="6"/>
  <c r="I39" i="6"/>
  <c r="H39" i="6"/>
  <c r="G39" i="6"/>
  <c r="F39" i="6"/>
  <c r="E39" i="6"/>
  <c r="D39" i="6"/>
  <c r="C39" i="6"/>
  <c r="B39" i="6"/>
  <c r="J38" i="6"/>
  <c r="I38" i="6"/>
  <c r="H38" i="6"/>
  <c r="G38" i="6"/>
  <c r="F38" i="6"/>
  <c r="E38" i="6"/>
  <c r="D38" i="6"/>
  <c r="C38" i="6"/>
  <c r="B38" i="6"/>
  <c r="J37" i="6"/>
  <c r="I37" i="6"/>
  <c r="H37" i="6"/>
  <c r="G37" i="6"/>
  <c r="F37" i="6"/>
  <c r="E37" i="6"/>
  <c r="D37" i="6"/>
  <c r="C37" i="6"/>
  <c r="B37" i="6"/>
  <c r="J36" i="6"/>
  <c r="I36" i="6"/>
  <c r="H36" i="6"/>
  <c r="G36" i="6"/>
  <c r="F36" i="6"/>
  <c r="E36" i="6"/>
  <c r="D36" i="6"/>
  <c r="C36" i="6"/>
  <c r="B36" i="6"/>
  <c r="J35" i="6"/>
  <c r="I35" i="6"/>
  <c r="H35" i="6"/>
  <c r="G35" i="6"/>
  <c r="F35" i="6"/>
  <c r="E35" i="6"/>
  <c r="D35" i="6"/>
  <c r="C35" i="6"/>
  <c r="B35" i="6"/>
  <c r="J34" i="6"/>
  <c r="I34" i="6"/>
  <c r="H34" i="6"/>
  <c r="G34" i="6"/>
  <c r="F34" i="6"/>
  <c r="E34" i="6"/>
  <c r="D34" i="6"/>
  <c r="C34" i="6"/>
  <c r="B34" i="6"/>
  <c r="J45" i="2"/>
  <c r="I45" i="2"/>
  <c r="H45" i="2"/>
  <c r="G45" i="2"/>
  <c r="F45" i="2"/>
  <c r="E45" i="2"/>
  <c r="D45" i="2"/>
  <c r="C45" i="2"/>
  <c r="B45" i="2"/>
  <c r="J44" i="2"/>
  <c r="I44" i="2"/>
  <c r="H44" i="2"/>
  <c r="G44" i="2"/>
  <c r="F44" i="2"/>
  <c r="E44" i="2"/>
  <c r="D44" i="2"/>
  <c r="C44" i="2"/>
  <c r="B44" i="2"/>
  <c r="J43" i="2"/>
  <c r="I43" i="2"/>
  <c r="H43" i="2"/>
  <c r="G43" i="2"/>
  <c r="F43" i="2"/>
  <c r="E43" i="2"/>
  <c r="D43" i="2"/>
  <c r="C43" i="2"/>
  <c r="B43" i="2"/>
  <c r="J42" i="2"/>
  <c r="I42" i="2"/>
  <c r="H42" i="2"/>
  <c r="G42" i="2"/>
  <c r="F42" i="2"/>
  <c r="E42" i="2"/>
  <c r="D42" i="2"/>
  <c r="C42" i="2"/>
  <c r="B42" i="2"/>
  <c r="J41" i="2"/>
  <c r="I41" i="2"/>
  <c r="H41" i="2"/>
  <c r="G41" i="2"/>
  <c r="F41" i="2"/>
  <c r="E41" i="2"/>
  <c r="D41" i="2"/>
  <c r="C41" i="2"/>
  <c r="B41" i="2"/>
  <c r="J40" i="2"/>
  <c r="I40" i="2"/>
  <c r="H40" i="2"/>
  <c r="G40" i="2"/>
  <c r="F40" i="2"/>
  <c r="E40" i="2"/>
  <c r="D40" i="2"/>
  <c r="C40" i="2"/>
  <c r="B40" i="2"/>
  <c r="J39" i="2"/>
  <c r="I39" i="2"/>
  <c r="H39" i="2"/>
  <c r="G39" i="2"/>
  <c r="F39" i="2"/>
  <c r="E39" i="2"/>
  <c r="D39" i="2"/>
  <c r="C39" i="2"/>
  <c r="B39" i="2"/>
  <c r="J38" i="2"/>
  <c r="I38" i="2"/>
  <c r="H38" i="2"/>
  <c r="G38" i="2"/>
  <c r="F38" i="2"/>
  <c r="E38" i="2"/>
  <c r="D38" i="2"/>
  <c r="C38" i="2"/>
  <c r="B38" i="2"/>
  <c r="J37" i="2"/>
  <c r="I37" i="2"/>
  <c r="H37" i="2"/>
  <c r="G37" i="2"/>
  <c r="F37" i="2"/>
  <c r="E37" i="2"/>
  <c r="D37" i="2"/>
  <c r="C37" i="2"/>
  <c r="B37" i="2"/>
  <c r="J36" i="2"/>
  <c r="I36" i="2"/>
  <c r="H36" i="2"/>
  <c r="G36" i="2"/>
  <c r="F36" i="2"/>
  <c r="E36" i="2"/>
  <c r="D36" i="2"/>
  <c r="C36" i="2"/>
  <c r="B36" i="2"/>
  <c r="J35" i="2"/>
  <c r="I35" i="2"/>
  <c r="H35" i="2"/>
  <c r="G35" i="2"/>
  <c r="F35" i="2"/>
  <c r="E35" i="2"/>
  <c r="D35" i="2"/>
  <c r="C35" i="2"/>
  <c r="B35" i="2"/>
  <c r="J34" i="2"/>
  <c r="I34" i="2"/>
  <c r="H34" i="2"/>
  <c r="G34" i="2"/>
  <c r="F34" i="2"/>
  <c r="E34" i="2"/>
  <c r="D34" i="2"/>
  <c r="C34" i="2"/>
  <c r="B34" i="2"/>
  <c r="M221" i="7" l="1"/>
  <c r="L221" i="7"/>
  <c r="K221" i="7"/>
  <c r="J221" i="7"/>
  <c r="I221" i="7"/>
  <c r="H221" i="7"/>
  <c r="G221" i="7"/>
  <c r="F221" i="7"/>
  <c r="E221" i="7"/>
  <c r="D221" i="7"/>
  <c r="C221" i="7"/>
  <c r="B221" i="7"/>
  <c r="M220" i="7"/>
  <c r="L220" i="7"/>
  <c r="K220" i="7"/>
  <c r="J220" i="7"/>
  <c r="I220" i="7"/>
  <c r="H220" i="7"/>
  <c r="G220" i="7"/>
  <c r="F220" i="7"/>
  <c r="E220" i="7"/>
  <c r="D220" i="7"/>
  <c r="C220" i="7"/>
  <c r="B220" i="7"/>
  <c r="M219" i="7"/>
  <c r="L219" i="7"/>
  <c r="K219" i="7"/>
  <c r="J219" i="7"/>
  <c r="I219" i="7"/>
  <c r="H219" i="7"/>
  <c r="G219" i="7"/>
  <c r="F219" i="7"/>
  <c r="E219" i="7"/>
  <c r="D219" i="7"/>
  <c r="C219" i="7"/>
  <c r="B219" i="7"/>
  <c r="M218" i="7"/>
  <c r="L218" i="7"/>
  <c r="K218" i="7"/>
  <c r="J218" i="7"/>
  <c r="I218" i="7"/>
  <c r="H218" i="7"/>
  <c r="G218" i="7"/>
  <c r="F218" i="7"/>
  <c r="E218" i="7"/>
  <c r="D218" i="7"/>
  <c r="C218" i="7"/>
  <c r="B218" i="7"/>
  <c r="M217" i="7"/>
  <c r="L217" i="7"/>
  <c r="K217" i="7"/>
  <c r="J217" i="7"/>
  <c r="I217" i="7"/>
  <c r="H217" i="7"/>
  <c r="G217" i="7"/>
  <c r="F217" i="7"/>
  <c r="E217" i="7"/>
  <c r="D217" i="7"/>
  <c r="C217" i="7"/>
  <c r="B217" i="7"/>
  <c r="M216" i="7"/>
  <c r="L216" i="7"/>
  <c r="K216" i="7"/>
  <c r="J216" i="7"/>
  <c r="I216" i="7"/>
  <c r="H216" i="7"/>
  <c r="G216" i="7"/>
  <c r="F216" i="7"/>
  <c r="E216" i="7"/>
  <c r="D216" i="7"/>
  <c r="C216" i="7"/>
  <c r="B216" i="7"/>
  <c r="M215" i="7"/>
  <c r="L215" i="7"/>
  <c r="K215" i="7"/>
  <c r="J215" i="7"/>
  <c r="I215" i="7"/>
  <c r="H215" i="7"/>
  <c r="G215" i="7"/>
  <c r="F215" i="7"/>
  <c r="E215" i="7"/>
  <c r="D215" i="7"/>
  <c r="C215" i="7"/>
  <c r="B215" i="7"/>
  <c r="M214" i="7"/>
  <c r="L214" i="7"/>
  <c r="K214" i="7"/>
  <c r="J214" i="7"/>
  <c r="I214" i="7"/>
  <c r="H214" i="7"/>
  <c r="G214" i="7"/>
  <c r="F214" i="7"/>
  <c r="E214" i="7"/>
  <c r="D214" i="7"/>
  <c r="C214" i="7"/>
  <c r="B214" i="7"/>
  <c r="M213" i="7"/>
  <c r="L213" i="7"/>
  <c r="K213" i="7"/>
  <c r="J213" i="7"/>
  <c r="I213" i="7"/>
  <c r="H213" i="7"/>
  <c r="G213" i="7"/>
  <c r="F213" i="7"/>
  <c r="E213" i="7"/>
  <c r="D213" i="7"/>
  <c r="C213" i="7"/>
  <c r="B213" i="7"/>
  <c r="M212" i="7"/>
  <c r="L212" i="7"/>
  <c r="K212" i="7"/>
  <c r="J212" i="7"/>
  <c r="I212" i="7"/>
  <c r="H212" i="7"/>
  <c r="G212" i="7"/>
  <c r="F212" i="7"/>
  <c r="E212" i="7"/>
  <c r="D212" i="7"/>
  <c r="C212" i="7"/>
  <c r="B212" i="7"/>
  <c r="M211" i="7"/>
  <c r="L211" i="7"/>
  <c r="K211" i="7"/>
  <c r="J211" i="7"/>
  <c r="I211" i="7"/>
  <c r="H211" i="7"/>
  <c r="G211" i="7"/>
  <c r="F211" i="7"/>
  <c r="E211" i="7"/>
  <c r="D211" i="7"/>
  <c r="C211" i="7"/>
  <c r="B211" i="7"/>
  <c r="M210" i="7"/>
  <c r="L210" i="7"/>
  <c r="K210" i="7"/>
  <c r="J210" i="7"/>
  <c r="I210" i="7"/>
  <c r="H210" i="7"/>
  <c r="G210" i="7"/>
  <c r="F210" i="7"/>
  <c r="E210" i="7"/>
  <c r="D210" i="7"/>
  <c r="C210" i="7"/>
  <c r="B210" i="7"/>
  <c r="M209" i="7"/>
  <c r="L209" i="7"/>
  <c r="K209" i="7"/>
  <c r="J209" i="7"/>
  <c r="I209" i="7"/>
  <c r="H209" i="7"/>
  <c r="G209" i="7"/>
  <c r="F209" i="7"/>
  <c r="E209" i="7"/>
  <c r="D209" i="7"/>
  <c r="C209" i="7"/>
  <c r="B209" i="7"/>
  <c r="M208" i="7"/>
  <c r="L208" i="7"/>
  <c r="K208" i="7"/>
  <c r="J208" i="7"/>
  <c r="I208" i="7"/>
  <c r="H208" i="7"/>
  <c r="G208" i="7"/>
  <c r="F208" i="7"/>
  <c r="E208" i="7"/>
  <c r="D208" i="7"/>
  <c r="C208" i="7"/>
  <c r="B208" i="7"/>
  <c r="M207" i="7"/>
  <c r="L207" i="7"/>
  <c r="K207" i="7"/>
  <c r="J207" i="7"/>
  <c r="I207" i="7"/>
  <c r="H207" i="7"/>
  <c r="G207" i="7"/>
  <c r="F207" i="7"/>
  <c r="E207" i="7"/>
  <c r="D207" i="7"/>
  <c r="C207" i="7"/>
  <c r="B207" i="7"/>
  <c r="M206" i="7"/>
  <c r="L206" i="7"/>
  <c r="K206" i="7"/>
  <c r="J206" i="7"/>
  <c r="I206" i="7"/>
  <c r="H206" i="7"/>
  <c r="G206" i="7"/>
  <c r="F206" i="7"/>
  <c r="E206" i="7"/>
  <c r="D206" i="7"/>
  <c r="C206" i="7"/>
  <c r="B206" i="7"/>
  <c r="M205" i="7"/>
  <c r="L205" i="7"/>
  <c r="K205" i="7"/>
  <c r="J205" i="7"/>
  <c r="I205" i="7"/>
  <c r="H205" i="7"/>
  <c r="G205" i="7"/>
  <c r="F205" i="7"/>
  <c r="E205" i="7"/>
  <c r="D205" i="7"/>
  <c r="C205" i="7"/>
  <c r="B205" i="7"/>
  <c r="M204" i="7"/>
  <c r="L204" i="7"/>
  <c r="K204" i="7"/>
  <c r="J204" i="7"/>
  <c r="I204" i="7"/>
  <c r="H204" i="7"/>
  <c r="G204" i="7"/>
  <c r="F204" i="7"/>
  <c r="E204" i="7"/>
  <c r="D204" i="7"/>
  <c r="C204" i="7"/>
  <c r="B204" i="7"/>
  <c r="M203" i="7"/>
  <c r="L203" i="7"/>
  <c r="K203" i="7"/>
  <c r="J203" i="7"/>
  <c r="I203" i="7"/>
  <c r="H203" i="7"/>
  <c r="G203" i="7"/>
  <c r="F203" i="7"/>
  <c r="E203" i="7"/>
  <c r="D203" i="7"/>
  <c r="C203" i="7"/>
  <c r="B203" i="7"/>
  <c r="M202" i="7"/>
  <c r="L202" i="7"/>
  <c r="K202" i="7"/>
  <c r="J202" i="7"/>
  <c r="I202" i="7"/>
  <c r="H202" i="7"/>
  <c r="G202" i="7"/>
  <c r="F202" i="7"/>
  <c r="E202" i="7"/>
  <c r="D202" i="7"/>
  <c r="C202" i="7"/>
  <c r="B202" i="7"/>
  <c r="N34" i="8" l="1"/>
  <c r="G34" i="8"/>
  <c r="O34" i="8"/>
  <c r="F34" i="8"/>
  <c r="H34" i="8"/>
  <c r="P34" i="8"/>
  <c r="I34" i="8"/>
  <c r="J34" i="8"/>
  <c r="K34" i="8"/>
  <c r="L34" i="8"/>
  <c r="M34" i="8"/>
  <c r="E34" i="8"/>
  <c r="E34" i="4"/>
  <c r="G34" i="4"/>
  <c r="O34" i="4"/>
  <c r="H34" i="4"/>
  <c r="P34" i="4"/>
  <c r="N34" i="4"/>
  <c r="F34" i="4"/>
  <c r="J34" i="4"/>
  <c r="I34" i="4"/>
  <c r="K34" i="4"/>
  <c r="L34" i="4"/>
  <c r="E25" i="4"/>
  <c r="I48" i="6" s="1"/>
  <c r="M34" i="4"/>
  <c r="M25" i="4"/>
  <c r="I56" i="6" s="1"/>
  <c r="F25" i="4"/>
  <c r="I49" i="6" s="1"/>
  <c r="J25" i="4"/>
  <c r="I53" i="6" s="1"/>
  <c r="N25" i="4"/>
  <c r="I57" i="6" s="1"/>
  <c r="I25" i="4"/>
  <c r="I52" i="6" s="1"/>
  <c r="G25" i="4"/>
  <c r="I50" i="6" s="1"/>
  <c r="K25" i="4"/>
  <c r="I54" i="6" s="1"/>
  <c r="O25" i="4"/>
  <c r="I58" i="6" s="1"/>
  <c r="H25" i="4"/>
  <c r="I51" i="6" s="1"/>
  <c r="L25" i="4"/>
  <c r="I55" i="6" s="1"/>
  <c r="P25" i="4"/>
  <c r="I59" i="6" s="1"/>
  <c r="D91" i="6"/>
  <c r="B21" i="6"/>
  <c r="C21" i="6"/>
  <c r="D21" i="6"/>
  <c r="E21" i="6"/>
  <c r="F21" i="6"/>
  <c r="G21" i="6"/>
  <c r="H21" i="6"/>
  <c r="I21" i="6"/>
  <c r="J21" i="6"/>
  <c r="B22" i="6"/>
  <c r="C22" i="6"/>
  <c r="D22" i="6"/>
  <c r="E22" i="6"/>
  <c r="F22" i="6"/>
  <c r="G22" i="6"/>
  <c r="H22" i="6"/>
  <c r="I22" i="6"/>
  <c r="J22" i="6"/>
  <c r="B23" i="6"/>
  <c r="C23" i="6"/>
  <c r="D23" i="6"/>
  <c r="E23" i="6"/>
  <c r="F23" i="6"/>
  <c r="G23" i="6"/>
  <c r="H23" i="6"/>
  <c r="I23" i="6"/>
  <c r="J23" i="6"/>
  <c r="B24" i="6"/>
  <c r="C24" i="6"/>
  <c r="D24" i="6"/>
  <c r="E24" i="6"/>
  <c r="F24" i="6"/>
  <c r="G24" i="6"/>
  <c r="H24" i="6"/>
  <c r="I24" i="6"/>
  <c r="J24" i="6"/>
  <c r="B25" i="6"/>
  <c r="C25" i="6"/>
  <c r="D25" i="6"/>
  <c r="E25" i="6"/>
  <c r="F25" i="6"/>
  <c r="G25" i="6"/>
  <c r="H25" i="6"/>
  <c r="I25" i="6"/>
  <c r="J25" i="6"/>
  <c r="B26" i="6"/>
  <c r="C26" i="6"/>
  <c r="D26" i="6"/>
  <c r="E26" i="6"/>
  <c r="F26" i="6"/>
  <c r="G26" i="6"/>
  <c r="H26" i="6"/>
  <c r="I26" i="6"/>
  <c r="J26" i="6"/>
  <c r="B27" i="6"/>
  <c r="C27" i="6"/>
  <c r="D27" i="6"/>
  <c r="E27" i="6"/>
  <c r="F27" i="6"/>
  <c r="G27" i="6"/>
  <c r="H27" i="6"/>
  <c r="I27" i="6"/>
  <c r="J27" i="6"/>
  <c r="B28" i="6"/>
  <c r="C28" i="6"/>
  <c r="D28" i="6"/>
  <c r="E28" i="6"/>
  <c r="F28" i="6"/>
  <c r="G28" i="6"/>
  <c r="H28" i="6"/>
  <c r="I28" i="6"/>
  <c r="J28" i="6"/>
  <c r="B29" i="6"/>
  <c r="C29" i="6"/>
  <c r="D29" i="6"/>
  <c r="E29" i="6"/>
  <c r="F29" i="6"/>
  <c r="G29" i="6"/>
  <c r="H29" i="6"/>
  <c r="I29" i="6"/>
  <c r="J29" i="6"/>
  <c r="B30" i="6"/>
  <c r="C30" i="6"/>
  <c r="D30" i="6"/>
  <c r="E30" i="6"/>
  <c r="F30" i="6"/>
  <c r="G30" i="6"/>
  <c r="H30" i="6"/>
  <c r="I30" i="6"/>
  <c r="J30" i="6"/>
  <c r="B31" i="6"/>
  <c r="C31" i="6"/>
  <c r="D31" i="6"/>
  <c r="E31" i="6"/>
  <c r="F31" i="6"/>
  <c r="G31" i="6"/>
  <c r="H31" i="6"/>
  <c r="I31" i="6"/>
  <c r="J31" i="6"/>
  <c r="C20" i="6"/>
  <c r="D20" i="6"/>
  <c r="E20" i="6"/>
  <c r="F20" i="6"/>
  <c r="G20" i="6"/>
  <c r="H20" i="6"/>
  <c r="I20" i="6"/>
  <c r="J20" i="6"/>
  <c r="B20" i="6"/>
  <c r="B17" i="6"/>
  <c r="B5" i="6"/>
  <c r="C5" i="6"/>
  <c r="D5" i="6"/>
  <c r="E5" i="6"/>
  <c r="F5" i="6"/>
  <c r="G5" i="6"/>
  <c r="H5" i="6"/>
  <c r="I5" i="6"/>
  <c r="J5" i="6"/>
  <c r="B6" i="6"/>
  <c r="C6" i="6"/>
  <c r="D6" i="6"/>
  <c r="E6" i="6"/>
  <c r="F6" i="6"/>
  <c r="G6" i="6"/>
  <c r="H6" i="6"/>
  <c r="I6" i="6"/>
  <c r="J6" i="6"/>
  <c r="B7" i="6"/>
  <c r="C7" i="6"/>
  <c r="D7" i="6"/>
  <c r="E7" i="6"/>
  <c r="F7" i="6"/>
  <c r="G7" i="6"/>
  <c r="H7" i="6"/>
  <c r="I7" i="6"/>
  <c r="J7" i="6"/>
  <c r="B8" i="6"/>
  <c r="C8" i="6"/>
  <c r="D8" i="6"/>
  <c r="E8" i="6"/>
  <c r="F8" i="6"/>
  <c r="G8" i="6"/>
  <c r="H8" i="6"/>
  <c r="I8" i="6"/>
  <c r="J8" i="6"/>
  <c r="B9" i="6"/>
  <c r="C9" i="6"/>
  <c r="D9" i="6"/>
  <c r="E9" i="6"/>
  <c r="F9" i="6"/>
  <c r="G9" i="6"/>
  <c r="H9" i="6"/>
  <c r="I9" i="6"/>
  <c r="J9" i="6"/>
  <c r="B10" i="6"/>
  <c r="C10" i="6"/>
  <c r="D10" i="6"/>
  <c r="E10" i="6"/>
  <c r="F10" i="6"/>
  <c r="G10" i="6"/>
  <c r="H10" i="6"/>
  <c r="I10" i="6"/>
  <c r="J10" i="6"/>
  <c r="B11" i="6"/>
  <c r="C11" i="6"/>
  <c r="D11" i="6"/>
  <c r="E11" i="6"/>
  <c r="F11" i="6"/>
  <c r="G11" i="6"/>
  <c r="H11" i="6"/>
  <c r="I11" i="6"/>
  <c r="J11" i="6"/>
  <c r="B12" i="6"/>
  <c r="C12" i="6"/>
  <c r="D12" i="6"/>
  <c r="E12" i="6"/>
  <c r="F12" i="6"/>
  <c r="G12" i="6"/>
  <c r="H12" i="6"/>
  <c r="I12" i="6"/>
  <c r="J12" i="6"/>
  <c r="B13" i="6"/>
  <c r="C13" i="6"/>
  <c r="D13" i="6"/>
  <c r="E13" i="6"/>
  <c r="F13" i="6"/>
  <c r="G13" i="6"/>
  <c r="H13" i="6"/>
  <c r="I13" i="6"/>
  <c r="J13" i="6"/>
  <c r="B14" i="6"/>
  <c r="C14" i="6"/>
  <c r="D14" i="6"/>
  <c r="E14" i="6"/>
  <c r="F14" i="6"/>
  <c r="G14" i="6"/>
  <c r="H14" i="6"/>
  <c r="I14" i="6"/>
  <c r="J14" i="6"/>
  <c r="B15" i="6"/>
  <c r="C15" i="6"/>
  <c r="D15" i="6"/>
  <c r="E15" i="6"/>
  <c r="F15" i="6"/>
  <c r="G15" i="6"/>
  <c r="H15" i="6"/>
  <c r="I15" i="6"/>
  <c r="J15" i="6"/>
  <c r="C4" i="6"/>
  <c r="D4" i="6"/>
  <c r="E4" i="6"/>
  <c r="F4" i="6"/>
  <c r="G4" i="6"/>
  <c r="H4" i="6"/>
  <c r="I4" i="6"/>
  <c r="J4" i="6"/>
  <c r="B4" i="6"/>
  <c r="F23" i="4"/>
  <c r="G23" i="4"/>
  <c r="H23" i="4"/>
  <c r="I23" i="4"/>
  <c r="J23" i="4"/>
  <c r="K23" i="4"/>
  <c r="L23" i="4"/>
  <c r="M23" i="4"/>
  <c r="N23" i="4"/>
  <c r="O23" i="4"/>
  <c r="P23" i="4"/>
  <c r="H54" i="2" l="1"/>
  <c r="I54" i="2"/>
  <c r="H51" i="2"/>
  <c r="I51" i="2"/>
  <c r="H55" i="2"/>
  <c r="I55" i="2"/>
  <c r="H58" i="2"/>
  <c r="I58" i="2"/>
  <c r="H52" i="2"/>
  <c r="I52" i="2"/>
  <c r="H48" i="2"/>
  <c r="I48" i="2"/>
  <c r="H53" i="2"/>
  <c r="I53" i="2"/>
  <c r="H49" i="2"/>
  <c r="I49" i="2"/>
  <c r="H50" i="2"/>
  <c r="I50" i="2"/>
  <c r="H57" i="2"/>
  <c r="I57" i="2"/>
  <c r="H56" i="2"/>
  <c r="I56" i="2"/>
  <c r="H59" i="2"/>
  <c r="I59" i="2"/>
  <c r="G54" i="6"/>
  <c r="H54" i="6"/>
  <c r="G48" i="6"/>
  <c r="H48" i="6"/>
  <c r="G50" i="6"/>
  <c r="H50" i="6"/>
  <c r="G52" i="6"/>
  <c r="H52" i="6"/>
  <c r="G57" i="6"/>
  <c r="H57" i="6"/>
  <c r="G59" i="6"/>
  <c r="H59" i="6"/>
  <c r="G53" i="6"/>
  <c r="H53" i="6"/>
  <c r="G55" i="6"/>
  <c r="H55" i="6"/>
  <c r="G49" i="6"/>
  <c r="H49" i="6"/>
  <c r="G51" i="6"/>
  <c r="H51" i="6"/>
  <c r="G56" i="6"/>
  <c r="H56" i="6"/>
  <c r="G58" i="6"/>
  <c r="H58" i="6"/>
  <c r="F51" i="2"/>
  <c r="G51" i="2"/>
  <c r="F55" i="2"/>
  <c r="G55" i="2"/>
  <c r="F58" i="2"/>
  <c r="G58" i="2"/>
  <c r="F54" i="2"/>
  <c r="G54" i="2"/>
  <c r="F50" i="2"/>
  <c r="G50" i="2"/>
  <c r="F52" i="2"/>
  <c r="G52" i="2"/>
  <c r="F48" i="2"/>
  <c r="G48" i="2"/>
  <c r="F53" i="2"/>
  <c r="G53" i="2"/>
  <c r="F49" i="2"/>
  <c r="G49" i="2"/>
  <c r="F57" i="2"/>
  <c r="G57" i="2"/>
  <c r="F56" i="2"/>
  <c r="G56" i="2"/>
  <c r="F59" i="2"/>
  <c r="G59" i="2"/>
  <c r="E54" i="6"/>
  <c r="F54" i="6"/>
  <c r="E48" i="6"/>
  <c r="F48" i="6"/>
  <c r="E50" i="6"/>
  <c r="F50" i="6"/>
  <c r="E52" i="6"/>
  <c r="F52" i="6"/>
  <c r="E57" i="6"/>
  <c r="F57" i="6"/>
  <c r="E59" i="6"/>
  <c r="F59" i="6"/>
  <c r="E53" i="6"/>
  <c r="F53" i="6"/>
  <c r="E49" i="6"/>
  <c r="F49" i="6"/>
  <c r="E51" i="6"/>
  <c r="F51" i="6"/>
  <c r="E56" i="6"/>
  <c r="F56" i="6"/>
  <c r="E55" i="6"/>
  <c r="F55" i="6"/>
  <c r="E58" i="6"/>
  <c r="F58" i="6"/>
  <c r="D54" i="2"/>
  <c r="E54" i="2"/>
  <c r="D50" i="2"/>
  <c r="E50" i="2"/>
  <c r="D52" i="2"/>
  <c r="E52" i="2"/>
  <c r="D48" i="2"/>
  <c r="E48" i="2"/>
  <c r="D58" i="2"/>
  <c r="E58" i="2"/>
  <c r="D53" i="2"/>
  <c r="E53" i="2"/>
  <c r="D55" i="2"/>
  <c r="E55" i="2"/>
  <c r="D49" i="2"/>
  <c r="E49" i="2"/>
  <c r="D51" i="2"/>
  <c r="E51" i="2"/>
  <c r="D57" i="2"/>
  <c r="E57" i="2"/>
  <c r="D56" i="2"/>
  <c r="E56" i="2"/>
  <c r="D59" i="2"/>
  <c r="E59" i="2"/>
  <c r="C50" i="6"/>
  <c r="D50" i="6"/>
  <c r="C52" i="6"/>
  <c r="D52" i="6"/>
  <c r="C57" i="6"/>
  <c r="D57" i="6"/>
  <c r="C48" i="6"/>
  <c r="D48" i="6"/>
  <c r="C59" i="6"/>
  <c r="D59" i="6"/>
  <c r="C53" i="6"/>
  <c r="D53" i="6"/>
  <c r="C55" i="6"/>
  <c r="D55" i="6"/>
  <c r="C49" i="6"/>
  <c r="D49" i="6"/>
  <c r="C51" i="6"/>
  <c r="D51" i="6"/>
  <c r="C56" i="6"/>
  <c r="D56" i="6"/>
  <c r="C54" i="6"/>
  <c r="D54" i="6"/>
  <c r="C58" i="6"/>
  <c r="D58" i="6"/>
  <c r="B51" i="2"/>
  <c r="C51" i="2"/>
  <c r="B55" i="2"/>
  <c r="C55" i="2"/>
  <c r="B58" i="2"/>
  <c r="C58" i="2"/>
  <c r="B54" i="2"/>
  <c r="C54" i="2"/>
  <c r="B50" i="2"/>
  <c r="C50" i="2"/>
  <c r="B52" i="2"/>
  <c r="C52" i="2"/>
  <c r="B48" i="2"/>
  <c r="C48" i="2"/>
  <c r="B53" i="2"/>
  <c r="C53" i="2"/>
  <c r="B49" i="2"/>
  <c r="C49" i="2"/>
  <c r="B57" i="2"/>
  <c r="C57" i="2"/>
  <c r="B56" i="2"/>
  <c r="C56" i="2"/>
  <c r="B59" i="2"/>
  <c r="C59" i="2"/>
  <c r="J50" i="6"/>
  <c r="B50" i="6"/>
  <c r="J48" i="6"/>
  <c r="B48" i="6"/>
  <c r="J57" i="6"/>
  <c r="B57" i="6"/>
  <c r="J52" i="6"/>
  <c r="B52" i="6"/>
  <c r="J59" i="6"/>
  <c r="B59" i="6"/>
  <c r="J53" i="6"/>
  <c r="B53" i="6"/>
  <c r="J54" i="6"/>
  <c r="B54" i="6"/>
  <c r="J55" i="6"/>
  <c r="B55" i="6"/>
  <c r="J49" i="6"/>
  <c r="B49" i="6"/>
  <c r="J51" i="6"/>
  <c r="B51" i="6"/>
  <c r="J56" i="6"/>
  <c r="B56" i="6"/>
  <c r="J58" i="6"/>
  <c r="B58" i="6"/>
  <c r="J57" i="2"/>
  <c r="N31" i="15"/>
  <c r="M31" i="15"/>
  <c r="J56" i="2"/>
  <c r="P31" i="15"/>
  <c r="J59" i="2"/>
  <c r="H31" i="15"/>
  <c r="J51" i="2"/>
  <c r="J55" i="2"/>
  <c r="L31" i="15"/>
  <c r="O31" i="15"/>
  <c r="J58" i="2"/>
  <c r="J54" i="2"/>
  <c r="K31" i="15"/>
  <c r="G31" i="15"/>
  <c r="J50" i="2"/>
  <c r="I31" i="15"/>
  <c r="J52" i="2"/>
  <c r="J53" i="2"/>
  <c r="J31" i="15"/>
  <c r="J48" i="2"/>
  <c r="E31" i="15"/>
  <c r="J49" i="2"/>
  <c r="F31" i="15"/>
  <c r="B62" i="2" l="1"/>
  <c r="B70" i="6"/>
  <c r="B73" i="2"/>
  <c r="B63" i="2"/>
  <c r="B69" i="2"/>
  <c r="E67" i="6"/>
  <c r="E65" i="2"/>
  <c r="B64" i="6"/>
  <c r="B67" i="2"/>
  <c r="B68" i="2"/>
  <c r="B71" i="2"/>
  <c r="B70" i="2"/>
  <c r="B69" i="6"/>
  <c r="B71" i="6"/>
  <c r="B65" i="2"/>
  <c r="B72" i="2"/>
  <c r="B66" i="2"/>
  <c r="B64" i="2"/>
  <c r="B66" i="6"/>
  <c r="B62" i="6"/>
  <c r="B72" i="6"/>
  <c r="B65" i="6"/>
  <c r="B73" i="6"/>
  <c r="B68" i="6"/>
  <c r="B67" i="6"/>
  <c r="B63" i="6"/>
  <c r="K52" i="6"/>
  <c r="K49" i="2"/>
  <c r="K55" i="6"/>
  <c r="K58" i="2"/>
  <c r="K57" i="6"/>
  <c r="K55" i="2"/>
  <c r="K50" i="6"/>
  <c r="K57" i="2"/>
  <c r="K49" i="6"/>
  <c r="K56" i="6"/>
  <c r="K58" i="6"/>
  <c r="K59" i="2"/>
  <c r="D62" i="2"/>
  <c r="K53" i="6"/>
  <c r="K51" i="2"/>
  <c r="K56" i="2"/>
  <c r="D73" i="2"/>
  <c r="K59" i="6"/>
  <c r="K54" i="6"/>
  <c r="E68" i="2"/>
  <c r="E73" i="2"/>
  <c r="E70" i="2"/>
  <c r="E72" i="2"/>
  <c r="D69" i="2"/>
  <c r="E69" i="2"/>
  <c r="E71" i="2"/>
  <c r="E64" i="2"/>
  <c r="E66" i="2"/>
  <c r="E63" i="2"/>
  <c r="D70" i="2"/>
  <c r="E62" i="2"/>
  <c r="D64" i="2"/>
  <c r="D65" i="2"/>
  <c r="E67" i="2"/>
  <c r="D71" i="2"/>
  <c r="E63" i="6"/>
  <c r="E71" i="6"/>
  <c r="K48" i="2"/>
  <c r="C62" i="6"/>
  <c r="D72" i="2"/>
  <c r="F64" i="2"/>
  <c r="F65" i="2"/>
  <c r="F70" i="2"/>
  <c r="F73" i="2"/>
  <c r="F66" i="2"/>
  <c r="F71" i="2"/>
  <c r="F62" i="2"/>
  <c r="F67" i="2"/>
  <c r="F68" i="2"/>
  <c r="F72" i="2"/>
  <c r="F69" i="2"/>
  <c r="F63" i="2"/>
  <c r="E65" i="6"/>
  <c r="E66" i="6"/>
  <c r="E69" i="6"/>
  <c r="E72" i="6"/>
  <c r="E62" i="6"/>
  <c r="E64" i="6"/>
  <c r="E70" i="6"/>
  <c r="E73" i="6"/>
  <c r="E68" i="6"/>
  <c r="D67" i="2"/>
  <c r="C67" i="2"/>
  <c r="D66" i="2"/>
  <c r="C66" i="2"/>
  <c r="C63" i="6"/>
  <c r="C70" i="6"/>
  <c r="K52" i="2"/>
  <c r="K53" i="2"/>
  <c r="C69" i="2"/>
  <c r="C62" i="2"/>
  <c r="C68" i="2"/>
  <c r="C70" i="2"/>
  <c r="C66" i="6"/>
  <c r="C64" i="6"/>
  <c r="C68" i="6"/>
  <c r="C72" i="6"/>
  <c r="D68" i="2"/>
  <c r="D63" i="2"/>
  <c r="C63" i="2"/>
  <c r="C71" i="2"/>
  <c r="C72" i="2"/>
  <c r="C67" i="6"/>
  <c r="C64" i="2"/>
  <c r="C65" i="6"/>
  <c r="C69" i="6"/>
  <c r="C73" i="6"/>
  <c r="K51" i="6"/>
  <c r="K50" i="2"/>
  <c r="K54" i="2"/>
  <c r="C65" i="2"/>
  <c r="C73" i="2"/>
  <c r="C71" i="6"/>
  <c r="G63" i="2" l="1"/>
  <c r="G69" i="2"/>
  <c r="G73" i="2"/>
  <c r="G64" i="2"/>
  <c r="G65" i="2"/>
  <c r="G70" i="2"/>
  <c r="G66" i="2"/>
  <c r="G71" i="2"/>
  <c r="G62" i="2"/>
  <c r="G67" i="2"/>
  <c r="G72" i="2"/>
  <c r="G68" i="2"/>
  <c r="F68" i="6"/>
  <c r="F63" i="6"/>
  <c r="F65" i="6"/>
  <c r="F71" i="6"/>
  <c r="F73" i="6"/>
  <c r="F64" i="6"/>
  <c r="F69" i="6"/>
  <c r="F66" i="6"/>
  <c r="F67" i="6"/>
  <c r="F72" i="6"/>
  <c r="F70" i="6"/>
  <c r="F62" i="6"/>
  <c r="G71" i="6" l="1"/>
  <c r="G66" i="6"/>
  <c r="G68" i="6"/>
  <c r="G72" i="6"/>
  <c r="G63" i="6"/>
  <c r="G64" i="6"/>
  <c r="G67" i="6"/>
  <c r="G70" i="6"/>
  <c r="G73" i="6"/>
  <c r="G65" i="6"/>
  <c r="G62" i="6"/>
  <c r="G69" i="6"/>
  <c r="H62" i="2"/>
  <c r="H67" i="2"/>
  <c r="H68" i="2"/>
  <c r="H72" i="2"/>
  <c r="H63" i="2"/>
  <c r="H69" i="2"/>
  <c r="H71" i="2"/>
  <c r="H73" i="2"/>
  <c r="H64" i="2"/>
  <c r="H65" i="2"/>
  <c r="H70" i="2"/>
  <c r="H66" i="2"/>
  <c r="I66" i="2" l="1"/>
  <c r="I71" i="2"/>
  <c r="I73" i="2"/>
  <c r="I62" i="2"/>
  <c r="I67" i="2"/>
  <c r="I68" i="2"/>
  <c r="I72" i="2"/>
  <c r="I63" i="2"/>
  <c r="I69" i="2"/>
  <c r="I65" i="2"/>
  <c r="I70" i="2"/>
  <c r="I64" i="2"/>
  <c r="H69" i="6"/>
  <c r="H71" i="6"/>
  <c r="H62" i="6"/>
  <c r="H66" i="6"/>
  <c r="H63" i="6"/>
  <c r="H68" i="6"/>
  <c r="H73" i="6"/>
  <c r="H72" i="6"/>
  <c r="H64" i="6"/>
  <c r="H67" i="6"/>
  <c r="H65" i="6"/>
  <c r="H70" i="6"/>
  <c r="I62" i="6" l="1"/>
  <c r="I64" i="6"/>
  <c r="I70" i="6"/>
  <c r="I73" i="6"/>
  <c r="I65" i="6"/>
  <c r="I68" i="6"/>
  <c r="I69" i="6"/>
  <c r="I72" i="6"/>
  <c r="I66" i="6"/>
  <c r="I63" i="6"/>
  <c r="I67" i="6"/>
  <c r="I71" i="6"/>
  <c r="J64" i="2"/>
  <c r="B78" i="2" s="1"/>
  <c r="J65" i="2"/>
  <c r="B79" i="2" s="1"/>
  <c r="J70" i="2"/>
  <c r="B84" i="2" s="1"/>
  <c r="J66" i="2"/>
  <c r="B80" i="2" s="1"/>
  <c r="J71" i="2"/>
  <c r="B85" i="2" s="1"/>
  <c r="J73" i="2"/>
  <c r="B87" i="2" s="1"/>
  <c r="J63" i="2"/>
  <c r="B77" i="2" s="1"/>
  <c r="J69" i="2"/>
  <c r="B83" i="2" s="1"/>
  <c r="J72" i="2"/>
  <c r="B86" i="2" s="1"/>
  <c r="J62" i="2"/>
  <c r="B76" i="2" s="1"/>
  <c r="J67" i="2"/>
  <c r="B81" i="2" s="1"/>
  <c r="J68" i="2"/>
  <c r="B82" i="2" s="1"/>
  <c r="B90" i="2" l="1"/>
  <c r="B93" i="2" s="1"/>
  <c r="E35" i="4" s="1"/>
  <c r="B88" i="2"/>
  <c r="J67" i="6"/>
  <c r="J64" i="6"/>
  <c r="J62" i="6"/>
  <c r="J69" i="6"/>
  <c r="J72" i="6"/>
  <c r="J66" i="6"/>
  <c r="J70" i="6"/>
  <c r="J63" i="6"/>
  <c r="J68" i="6"/>
  <c r="J65" i="6"/>
  <c r="J71" i="6"/>
  <c r="J73" i="6"/>
  <c r="E35" i="8" l="1"/>
  <c r="E32" i="15"/>
  <c r="B95" i="2"/>
  <c r="D64" i="6"/>
  <c r="B78" i="6" s="1"/>
  <c r="D62" i="6" l="1"/>
  <c r="B76" i="6" s="1"/>
  <c r="D69" i="6"/>
  <c r="B83" i="6" s="1"/>
  <c r="D68" i="6"/>
  <c r="B82" i="6" s="1"/>
  <c r="D65" i="6"/>
  <c r="B79" i="6" s="1"/>
  <c r="D71" i="6"/>
  <c r="B85" i="6" s="1"/>
  <c r="D70" i="6"/>
  <c r="B84" i="6" s="1"/>
  <c r="D66" i="6"/>
  <c r="B80" i="6" s="1"/>
  <c r="K48" i="6"/>
  <c r="D67" i="6"/>
  <c r="B81" i="6" s="1"/>
  <c r="D72" i="6"/>
  <c r="B86" i="6" s="1"/>
  <c r="D73" i="6"/>
  <c r="B87" i="6" s="1"/>
  <c r="D63" i="6"/>
  <c r="B77" i="6" s="1"/>
  <c r="B88" i="6" l="1"/>
  <c r="B90" i="6"/>
  <c r="B93" i="6" s="1"/>
  <c r="E26" i="4" l="1"/>
  <c r="E36" i="8"/>
  <c r="B95" i="6"/>
</calcChain>
</file>

<file path=xl/sharedStrings.xml><?xml version="1.0" encoding="utf-8"?>
<sst xmlns="http://schemas.openxmlformats.org/spreadsheetml/2006/main" count="849" uniqueCount="156">
  <si>
    <t>様式2</t>
    <rPh sb="0" eb="2">
      <t>ヨウシキ</t>
    </rPh>
    <phoneticPr fontId="2"/>
  </si>
  <si>
    <t>項目</t>
    <rPh sb="0" eb="2">
      <t>コウモク</t>
    </rPh>
    <phoneticPr fontId="2"/>
  </si>
  <si>
    <t>単位</t>
    <rPh sb="0" eb="2">
      <t>タンイ</t>
    </rPh>
    <phoneticPr fontId="2"/>
  </si>
  <si>
    <t>電源等識別番号</t>
    <rPh sb="0" eb="2">
      <t>デンゲン</t>
    </rPh>
    <rPh sb="2" eb="3">
      <t>ナド</t>
    </rPh>
    <rPh sb="3" eb="5">
      <t>シキベツ</t>
    </rPh>
    <rPh sb="5" eb="7">
      <t>バンゴウ</t>
    </rPh>
    <phoneticPr fontId="2"/>
  </si>
  <si>
    <t>容量を提供する
電源等の区分</t>
    <rPh sb="0" eb="2">
      <t>ヨウリョウ</t>
    </rPh>
    <rPh sb="3" eb="5">
      <t>テイキョウ</t>
    </rPh>
    <rPh sb="8" eb="10">
      <t>デンゲン</t>
    </rPh>
    <rPh sb="10" eb="11">
      <t>ナド</t>
    </rPh>
    <rPh sb="12" eb="14">
      <t>クブン</t>
    </rPh>
    <phoneticPr fontId="2"/>
  </si>
  <si>
    <t>発電方式の区分</t>
    <rPh sb="0" eb="2">
      <t>ハツデン</t>
    </rPh>
    <rPh sb="2" eb="4">
      <t>ホウシキ</t>
    </rPh>
    <rPh sb="5" eb="7">
      <t>クブン</t>
    </rPh>
    <phoneticPr fontId="2"/>
  </si>
  <si>
    <t>エリア名</t>
    <rPh sb="3" eb="4">
      <t>メイ</t>
    </rPh>
    <phoneticPr fontId="2"/>
  </si>
  <si>
    <t>設備容量</t>
    <rPh sb="0" eb="2">
      <t>セツビ</t>
    </rPh>
    <rPh sb="2" eb="4">
      <t>ヨウリョウ</t>
    </rPh>
    <phoneticPr fontId="2"/>
  </si>
  <si>
    <t>期待容量</t>
    <rPh sb="0" eb="2">
      <t>キタイ</t>
    </rPh>
    <rPh sb="2" eb="4">
      <t>ヨウリョウ</t>
    </rPh>
    <phoneticPr fontId="2"/>
  </si>
  <si>
    <t>応札容量</t>
    <rPh sb="0" eb="2">
      <t>オウサツ</t>
    </rPh>
    <rPh sb="2" eb="4">
      <t>ヨウリョウ</t>
    </rPh>
    <phoneticPr fontId="2"/>
  </si>
  <si>
    <t>4月</t>
    <rPh sb="1" eb="2">
      <t>ガツ</t>
    </rPh>
    <phoneticPr fontId="2"/>
  </si>
  <si>
    <t>5月</t>
  </si>
  <si>
    <t>6月</t>
  </si>
  <si>
    <t>7月</t>
  </si>
  <si>
    <t>8月</t>
  </si>
  <si>
    <t>9月</t>
  </si>
  <si>
    <t>10月</t>
  </si>
  <si>
    <t>11月</t>
  </si>
  <si>
    <t>12月</t>
  </si>
  <si>
    <t>1月</t>
  </si>
  <si>
    <t>2月</t>
  </si>
  <si>
    <t>3月</t>
  </si>
  <si>
    <t>kW</t>
    <phoneticPr fontId="2"/>
  </si>
  <si>
    <t>事業者入力</t>
    <rPh sb="0" eb="3">
      <t>ジギョウシャ</t>
    </rPh>
    <rPh sb="3" eb="5">
      <t>ニュウリョク</t>
    </rPh>
    <phoneticPr fontId="2"/>
  </si>
  <si>
    <t>（記載要領）</t>
    <rPh sb="1" eb="3">
      <t>キサイ</t>
    </rPh>
    <rPh sb="3" eb="5">
      <t>ヨウリョウ</t>
    </rPh>
    <phoneticPr fontId="2"/>
  </si>
  <si>
    <t>北海道</t>
    <rPh sb="0" eb="3">
      <t>ホッカイドウ</t>
    </rPh>
    <phoneticPr fontId="5"/>
  </si>
  <si>
    <t>東北</t>
    <rPh sb="0" eb="2">
      <t>トウホク</t>
    </rPh>
    <phoneticPr fontId="5"/>
  </si>
  <si>
    <t>東京</t>
    <rPh sb="0" eb="2">
      <t>トウキョウ</t>
    </rPh>
    <phoneticPr fontId="5"/>
  </si>
  <si>
    <t>中部</t>
    <rPh sb="0" eb="2">
      <t>チュウブ</t>
    </rPh>
    <phoneticPr fontId="5"/>
  </si>
  <si>
    <t>北陸</t>
    <rPh sb="0" eb="2">
      <t>ホクリク</t>
    </rPh>
    <phoneticPr fontId="5"/>
  </si>
  <si>
    <t>関西</t>
    <rPh sb="0" eb="2">
      <t>カンサイ</t>
    </rPh>
    <phoneticPr fontId="5"/>
  </si>
  <si>
    <t>中国</t>
    <rPh sb="0" eb="2">
      <t>チュウゴク</t>
    </rPh>
    <phoneticPr fontId="5"/>
  </si>
  <si>
    <t>四国</t>
    <rPh sb="0" eb="2">
      <t>シコク</t>
    </rPh>
    <phoneticPr fontId="5"/>
  </si>
  <si>
    <t>九州</t>
    <rPh sb="0" eb="2">
      <t>キュウシュウ</t>
    </rPh>
    <phoneticPr fontId="5"/>
  </si>
  <si>
    <t>(MW)</t>
    <phoneticPr fontId="2"/>
  </si>
  <si>
    <t>②再エネ除きの調達量</t>
    <rPh sb="1" eb="2">
      <t>サイ</t>
    </rPh>
    <rPh sb="4" eb="5">
      <t>ノゾ</t>
    </rPh>
    <rPh sb="7" eb="9">
      <t>チョウタツ</t>
    </rPh>
    <rPh sb="9" eb="10">
      <t>リョウ</t>
    </rPh>
    <phoneticPr fontId="2"/>
  </si>
  <si>
    <t>エリア合計</t>
    <rPh sb="3" eb="5">
      <t>ゴウケイ</t>
    </rPh>
    <phoneticPr fontId="2"/>
  </si>
  <si>
    <t>月換算</t>
    <rPh sb="0" eb="1">
      <t>ツキ</t>
    </rPh>
    <rPh sb="1" eb="3">
      <t>カンサン</t>
    </rPh>
    <phoneticPr fontId="2"/>
  </si>
  <si>
    <t>　（最小期待量からの増分）</t>
    <rPh sb="2" eb="4">
      <t>サイショウ</t>
    </rPh>
    <rPh sb="4" eb="6">
      <t>キタイ</t>
    </rPh>
    <rPh sb="6" eb="7">
      <t>リョウ</t>
    </rPh>
    <rPh sb="10" eb="12">
      <t>ゾウブン</t>
    </rPh>
    <phoneticPr fontId="2"/>
  </si>
  <si>
    <t>(参考)基準値</t>
    <rPh sb="1" eb="3">
      <t>サンコウ</t>
    </rPh>
    <rPh sb="4" eb="6">
      <t>キジュン</t>
    </rPh>
    <rPh sb="6" eb="7">
      <t>アタイ</t>
    </rPh>
    <phoneticPr fontId="2"/>
  </si>
  <si>
    <t>合計</t>
    <rPh sb="0" eb="2">
      <t>ゴウケイ</t>
    </rPh>
    <phoneticPr fontId="2"/>
  </si>
  <si>
    <t>安定電源</t>
    <rPh sb="0" eb="2">
      <t>アンテイ</t>
    </rPh>
    <rPh sb="2" eb="4">
      <t>デンゲン</t>
    </rPh>
    <phoneticPr fontId="2"/>
  </si>
  <si>
    <t>各月の送電可能電力</t>
    <rPh sb="0" eb="2">
      <t>カクツキ</t>
    </rPh>
    <rPh sb="3" eb="5">
      <t>ソウデン</t>
    </rPh>
    <rPh sb="5" eb="7">
      <t>カノウ</t>
    </rPh>
    <rPh sb="7" eb="9">
      <t>デンリョク</t>
    </rPh>
    <phoneticPr fontId="2"/>
  </si>
  <si>
    <t>各月の運転継続時間
(期待容量算出用)</t>
    <rPh sb="0" eb="2">
      <t>カクツキ</t>
    </rPh>
    <rPh sb="3" eb="5">
      <t>ウンテン</t>
    </rPh>
    <rPh sb="5" eb="7">
      <t>ケイゾク</t>
    </rPh>
    <rPh sb="7" eb="9">
      <t>ジカン</t>
    </rPh>
    <rPh sb="11" eb="13">
      <t>キタイ</t>
    </rPh>
    <rPh sb="13" eb="15">
      <t>ヨウリョウ</t>
    </rPh>
    <rPh sb="15" eb="17">
      <t>サンシュツ</t>
    </rPh>
    <rPh sb="17" eb="18">
      <t>ヨウ</t>
    </rPh>
    <phoneticPr fontId="2"/>
  </si>
  <si>
    <t>各月の上池容量
(期待容量算出用)</t>
    <rPh sb="0" eb="2">
      <t>カクツキ</t>
    </rPh>
    <rPh sb="3" eb="4">
      <t>ウワ</t>
    </rPh>
    <rPh sb="4" eb="5">
      <t>イケ</t>
    </rPh>
    <rPh sb="5" eb="7">
      <t>ヨウリョウ</t>
    </rPh>
    <rPh sb="9" eb="11">
      <t>キタイ</t>
    </rPh>
    <rPh sb="11" eb="13">
      <t>ヨウリョウ</t>
    </rPh>
    <rPh sb="13" eb="15">
      <t>サンシュツ</t>
    </rPh>
    <rPh sb="15" eb="16">
      <t>ヨウ</t>
    </rPh>
    <phoneticPr fontId="2"/>
  </si>
  <si>
    <t>各月の調整係数
(期待容量算出用)</t>
    <rPh sb="0" eb="2">
      <t>カクツキ</t>
    </rPh>
    <rPh sb="3" eb="5">
      <t>チョウセイ</t>
    </rPh>
    <rPh sb="5" eb="7">
      <t>ケイスウ</t>
    </rPh>
    <rPh sb="9" eb="11">
      <t>キタイ</t>
    </rPh>
    <rPh sb="11" eb="13">
      <t>ヨウリョウ</t>
    </rPh>
    <rPh sb="13" eb="15">
      <t>サンシュツ</t>
    </rPh>
    <rPh sb="15" eb="16">
      <t>ヨウ</t>
    </rPh>
    <phoneticPr fontId="2"/>
  </si>
  <si>
    <t>各月の管理容量</t>
    <rPh sb="0" eb="2">
      <t>カクツキ</t>
    </rPh>
    <rPh sb="3" eb="5">
      <t>カンリ</t>
    </rPh>
    <rPh sb="5" eb="7">
      <t>ヨウリョウ</t>
    </rPh>
    <phoneticPr fontId="2"/>
  </si>
  <si>
    <t>各月の運転継続時間
(応札容量算出用)</t>
    <rPh sb="0" eb="2">
      <t>カクツキ</t>
    </rPh>
    <rPh sb="3" eb="5">
      <t>ウンテン</t>
    </rPh>
    <rPh sb="5" eb="7">
      <t>ケイゾク</t>
    </rPh>
    <rPh sb="7" eb="9">
      <t>ジカン</t>
    </rPh>
    <rPh sb="11" eb="13">
      <t>オウサツ</t>
    </rPh>
    <rPh sb="13" eb="15">
      <t>ヨウリョウ</t>
    </rPh>
    <rPh sb="15" eb="17">
      <t>サンシュツ</t>
    </rPh>
    <rPh sb="17" eb="18">
      <t>ヨウ</t>
    </rPh>
    <phoneticPr fontId="2"/>
  </si>
  <si>
    <t>各月の上池容量
(応札容量算出用)</t>
    <rPh sb="0" eb="2">
      <t>カクツキ</t>
    </rPh>
    <rPh sb="3" eb="4">
      <t>ウワ</t>
    </rPh>
    <rPh sb="4" eb="5">
      <t>イケ</t>
    </rPh>
    <rPh sb="5" eb="7">
      <t>ヨウリョウ</t>
    </rPh>
    <rPh sb="9" eb="11">
      <t>オウサツ</t>
    </rPh>
    <rPh sb="11" eb="13">
      <t>ヨウリョウ</t>
    </rPh>
    <rPh sb="13" eb="15">
      <t>サンシュツ</t>
    </rPh>
    <rPh sb="15" eb="16">
      <t>ヨウ</t>
    </rPh>
    <phoneticPr fontId="2"/>
  </si>
  <si>
    <t>各月の調整係数
(応札容量算出用)</t>
    <rPh sb="0" eb="2">
      <t>カクツキ</t>
    </rPh>
    <rPh sb="3" eb="5">
      <t>チョウセイ</t>
    </rPh>
    <rPh sb="5" eb="7">
      <t>ケイスウ</t>
    </rPh>
    <rPh sb="9" eb="11">
      <t>オウサツ</t>
    </rPh>
    <rPh sb="11" eb="13">
      <t>ヨウリョウ</t>
    </rPh>
    <rPh sb="13" eb="15">
      <t>サンシュツ</t>
    </rPh>
    <rPh sb="15" eb="16">
      <t>ヨウ</t>
    </rPh>
    <phoneticPr fontId="2"/>
  </si>
  <si>
    <t>北海道</t>
    <rPh sb="0" eb="3">
      <t>ホッカイドウ</t>
    </rPh>
    <phoneticPr fontId="2"/>
  </si>
  <si>
    <t>東北</t>
    <rPh sb="0" eb="2">
      <t>トウホク</t>
    </rPh>
    <phoneticPr fontId="2"/>
  </si>
  <si>
    <t>東京</t>
    <rPh sb="0" eb="2">
      <t>トウキョウ</t>
    </rPh>
    <phoneticPr fontId="2"/>
  </si>
  <si>
    <t>中部</t>
    <rPh sb="0" eb="2">
      <t>チュウブ</t>
    </rPh>
    <phoneticPr fontId="2"/>
  </si>
  <si>
    <t>北陸</t>
    <rPh sb="0" eb="2">
      <t>ホクリク</t>
    </rPh>
    <phoneticPr fontId="2"/>
  </si>
  <si>
    <t>関西</t>
    <rPh sb="0" eb="2">
      <t>カンサイ</t>
    </rPh>
    <phoneticPr fontId="2"/>
  </si>
  <si>
    <t>中国</t>
    <rPh sb="0" eb="2">
      <t>チュウゴク</t>
    </rPh>
    <phoneticPr fontId="2"/>
  </si>
  <si>
    <t>四国</t>
    <rPh sb="0" eb="2">
      <t>シコク</t>
    </rPh>
    <phoneticPr fontId="2"/>
  </si>
  <si>
    <t>九州</t>
    <rPh sb="0" eb="2">
      <t>キュウシュウ</t>
    </rPh>
    <phoneticPr fontId="2"/>
  </si>
  <si>
    <t>選択エリア</t>
    <rPh sb="0" eb="2">
      <t>センタク</t>
    </rPh>
    <phoneticPr fontId="2"/>
  </si>
  <si>
    <t>(参考)調整係数(%)</t>
    <rPh sb="1" eb="3">
      <t>サンコウ</t>
    </rPh>
    <rPh sb="4" eb="6">
      <t>チョウセイ</t>
    </rPh>
    <rPh sb="6" eb="8">
      <t>ケイスウ</t>
    </rPh>
    <phoneticPr fontId="2"/>
  </si>
  <si>
    <t>＜対象：水力（純揚水のみ）＞</t>
    <rPh sb="1" eb="3">
      <t>タイショウ</t>
    </rPh>
    <rPh sb="4" eb="6">
      <t>スイリョク</t>
    </rPh>
    <rPh sb="7" eb="8">
      <t>ジュン</t>
    </rPh>
    <rPh sb="8" eb="9">
      <t>ヨウ</t>
    </rPh>
    <rPh sb="9" eb="10">
      <t>スイ</t>
    </rPh>
    <phoneticPr fontId="2"/>
  </si>
  <si>
    <t>kWh</t>
    <phoneticPr fontId="2"/>
  </si>
  <si>
    <t>h</t>
    <phoneticPr fontId="2"/>
  </si>
  <si>
    <t>%</t>
    <phoneticPr fontId="2"/>
  </si>
  <si>
    <t>%</t>
    <phoneticPr fontId="2"/>
  </si>
  <si>
    <r>
      <t>※ただし、その際には</t>
    </r>
    <r>
      <rPr>
        <u/>
        <sz val="11"/>
        <color theme="1"/>
        <rFont val="Meiryo UI"/>
        <family val="3"/>
        <charset val="128"/>
      </rPr>
      <t>各月の上池容量(応札容量算出用)が、同月の各月の上池容量(期待容量算出用)以下</t>
    </r>
    <r>
      <rPr>
        <sz val="11"/>
        <color theme="1"/>
        <rFont val="Meiryo UI"/>
        <family val="3"/>
        <charset val="128"/>
      </rPr>
      <t>となるようにする必要があります</t>
    </r>
    <rPh sb="7" eb="8">
      <t>サイ</t>
    </rPh>
    <rPh sb="57" eb="59">
      <t>ヒツヨウ</t>
    </rPh>
    <phoneticPr fontId="2"/>
  </si>
  <si>
    <t>・エリア名については、電源等情報(基本情報)に登録した「エリア名」を記載して下さい。</t>
    <phoneticPr fontId="2"/>
  </si>
  <si>
    <t>・設備容量については、電源等情報(詳細情報)に登録した「設備容量」を応札単位毎に合計した値を記載して下さい。</t>
    <phoneticPr fontId="2"/>
  </si>
  <si>
    <t>・各月の上池容量(期待容量算出用)については、自動計算されます。</t>
    <phoneticPr fontId="2"/>
  </si>
  <si>
    <t>・各月の調整係数(期待容量算出用)については、自動計算されます。</t>
    <phoneticPr fontId="2"/>
  </si>
  <si>
    <r>
      <t>・期待容量については、自動計算されます。　※</t>
    </r>
    <r>
      <rPr>
        <u/>
        <sz val="11"/>
        <color theme="1"/>
        <rFont val="Meiryo UI"/>
        <family val="3"/>
        <charset val="128"/>
      </rPr>
      <t>この値が容量オークションに応札する際の応札容量の上限値になります。</t>
    </r>
    <phoneticPr fontId="2"/>
  </si>
  <si>
    <t>・各月の上池容量(応札容量算出用)については、自動計算されます。</t>
    <phoneticPr fontId="2"/>
  </si>
  <si>
    <t>・各月の調整係数(応札容量算出用)については、自動計算されます。</t>
    <phoneticPr fontId="2"/>
  </si>
  <si>
    <t>揚水（純揚水）</t>
    <rPh sb="0" eb="2">
      <t>ヨウスイ</t>
    </rPh>
    <rPh sb="3" eb="4">
      <t>ジュン</t>
    </rPh>
    <rPh sb="4" eb="6">
      <t>ヨウスイ</t>
    </rPh>
    <phoneticPr fontId="2"/>
  </si>
  <si>
    <t>・容量を提供する電源等の区分については、安定電源で固定です。</t>
    <rPh sb="20" eb="22">
      <t>アンテイ</t>
    </rPh>
    <rPh sb="22" eb="24">
      <t>デンゲン</t>
    </rPh>
    <rPh sb="25" eb="27">
      <t>コテイ</t>
    </rPh>
    <phoneticPr fontId="2"/>
  </si>
  <si>
    <t>：手入力(他ファイルよりマクロ貼り付け可能)</t>
    <rPh sb="1" eb="2">
      <t>テ</t>
    </rPh>
    <rPh sb="2" eb="4">
      <t>ニュウリョク</t>
    </rPh>
    <rPh sb="5" eb="6">
      <t>ホカ</t>
    </rPh>
    <rPh sb="15" eb="16">
      <t>ハ</t>
    </rPh>
    <rPh sb="17" eb="18">
      <t>ツ</t>
    </rPh>
    <rPh sb="19" eb="21">
      <t>カノウ</t>
    </rPh>
    <phoneticPr fontId="2"/>
  </si>
  <si>
    <t>入力箇所(期待容量登録時)</t>
    <rPh sb="5" eb="7">
      <t>キタイ</t>
    </rPh>
    <rPh sb="7" eb="9">
      <t>ヨウリョウ</t>
    </rPh>
    <rPh sb="9" eb="11">
      <t>トウロク</t>
    </rPh>
    <rPh sb="11" eb="12">
      <t>ジ</t>
    </rPh>
    <phoneticPr fontId="2"/>
  </si>
  <si>
    <t>追加入力箇所(応札容量登録時)</t>
    <rPh sb="0" eb="2">
      <t>ツイカ</t>
    </rPh>
    <rPh sb="7" eb="9">
      <t>オウサツ</t>
    </rPh>
    <rPh sb="9" eb="11">
      <t>ヨウリョウ</t>
    </rPh>
    <rPh sb="11" eb="13">
      <t>トウロク</t>
    </rPh>
    <rPh sb="13" eb="14">
      <t>ジ</t>
    </rPh>
    <phoneticPr fontId="2"/>
  </si>
  <si>
    <t>エラー時</t>
    <rPh sb="3" eb="4">
      <t>ジ</t>
    </rPh>
    <phoneticPr fontId="2"/>
  </si>
  <si>
    <r>
      <t>・応札容量については、自動計算されます。　※</t>
    </r>
    <r>
      <rPr>
        <u/>
        <sz val="11"/>
        <color theme="1"/>
        <rFont val="Meiryo UI"/>
        <family val="3"/>
        <charset val="128"/>
      </rPr>
      <t>応札時、この値を容量市場システムで応札容量に入力してください。</t>
    </r>
    <phoneticPr fontId="2"/>
  </si>
  <si>
    <r>
      <t>・各月の運転継続時間(期待容量算出用)については、各月の上池容量(期待容量算出用)の範囲内で最大出力で発電した場合に運転可能な継続時間(</t>
    </r>
    <r>
      <rPr>
        <u/>
        <sz val="11"/>
        <rFont val="Meiryo UI"/>
        <family val="3"/>
        <charset val="128"/>
      </rPr>
      <t>整数</t>
    </r>
    <r>
      <rPr>
        <sz val="11"/>
        <rFont val="Meiryo UI"/>
        <family val="3"/>
        <charset val="128"/>
      </rPr>
      <t>)を記載して下さい。</t>
    </r>
    <rPh sb="68" eb="70">
      <t>セイスウ</t>
    </rPh>
    <phoneticPr fontId="2"/>
  </si>
  <si>
    <r>
      <t>・各月の運転継続時間(応札容量算出用)については、ダム運用のリスクを踏まえ、任意の継続時間(</t>
    </r>
    <r>
      <rPr>
        <u/>
        <sz val="11"/>
        <rFont val="Meiryo UI"/>
        <family val="3"/>
        <charset val="128"/>
      </rPr>
      <t>整数</t>
    </r>
    <r>
      <rPr>
        <sz val="11"/>
        <rFont val="Meiryo UI"/>
        <family val="3"/>
        <charset val="128"/>
      </rPr>
      <t>)を記載して下さい。</t>
    </r>
    <rPh sb="41" eb="43">
      <t>ケイゾク</t>
    </rPh>
    <rPh sb="43" eb="45">
      <t>ジカン</t>
    </rPh>
    <phoneticPr fontId="2"/>
  </si>
  <si>
    <t>・発電方式の区分については、揚水(純揚水)で固定です。</t>
    <rPh sb="14" eb="16">
      <t>ヨウスイ</t>
    </rPh>
    <rPh sb="17" eb="18">
      <t>ジュン</t>
    </rPh>
    <rPh sb="18" eb="20">
      <t>ヨウスイ</t>
    </rPh>
    <rPh sb="22" eb="24">
      <t>コテイ</t>
    </rPh>
    <phoneticPr fontId="2"/>
  </si>
  <si>
    <t>&lt;会社名&gt;</t>
    <rPh sb="1" eb="3">
      <t>カイシャ</t>
    </rPh>
    <rPh sb="3" eb="4">
      <t>メイ</t>
    </rPh>
    <phoneticPr fontId="2"/>
  </si>
  <si>
    <r>
      <t>・各月の管理容量については、ダム運用のリスクを踏まえ、同月の各月の送電可能電力を上限に任意に記載して下さい。※</t>
    </r>
    <r>
      <rPr>
        <u/>
        <sz val="11"/>
        <color theme="1"/>
        <rFont val="Meiryo UI"/>
        <family val="3"/>
        <charset val="128"/>
      </rPr>
      <t>この値がアセスメント対象容量になります。</t>
    </r>
    <phoneticPr fontId="2"/>
  </si>
  <si>
    <t>年度更新時に数値をアップデートする必要があるのは、以下の2シート</t>
    <rPh sb="0" eb="2">
      <t>ネンド</t>
    </rPh>
    <rPh sb="2" eb="4">
      <t>コウシン</t>
    </rPh>
    <rPh sb="4" eb="5">
      <t>ジ</t>
    </rPh>
    <rPh sb="6" eb="8">
      <t>スウチ</t>
    </rPh>
    <rPh sb="17" eb="19">
      <t>ヒツヨウ</t>
    </rPh>
    <rPh sb="25" eb="27">
      <t>イカ</t>
    </rPh>
    <phoneticPr fontId="2"/>
  </si>
  <si>
    <t>　　</t>
    <phoneticPr fontId="2"/>
  </si>
  <si>
    <t>計算用(期待容量)</t>
  </si>
  <si>
    <t>調整係数一覧</t>
  </si>
  <si>
    <r>
      <t>また、以下のシートの注釈を修正する必要があるので注意(現状、変更すべき箇所は</t>
    </r>
    <r>
      <rPr>
        <b/>
        <sz val="11"/>
        <color rgb="FFFF0000"/>
        <rFont val="Meiryo UI"/>
        <family val="3"/>
        <charset val="128"/>
      </rPr>
      <t>朱太字</t>
    </r>
    <r>
      <rPr>
        <sz val="11"/>
        <color theme="1"/>
        <rFont val="Meiryo UI"/>
        <family val="3"/>
        <charset val="128"/>
      </rPr>
      <t>としている)</t>
    </r>
    <rPh sb="3" eb="5">
      <t>イカ</t>
    </rPh>
    <rPh sb="10" eb="12">
      <t>チュウシャク</t>
    </rPh>
    <rPh sb="13" eb="15">
      <t>シュウセイ</t>
    </rPh>
    <rPh sb="17" eb="19">
      <t>ヒツヨウ</t>
    </rPh>
    <rPh sb="24" eb="26">
      <t>チュウイ</t>
    </rPh>
    <rPh sb="27" eb="29">
      <t>ゲンジョウ</t>
    </rPh>
    <rPh sb="30" eb="32">
      <t>ヘンコウ</t>
    </rPh>
    <rPh sb="35" eb="37">
      <t>カショ</t>
    </rPh>
    <rPh sb="38" eb="39">
      <t>シュ</t>
    </rPh>
    <rPh sb="39" eb="41">
      <t>フトジ</t>
    </rPh>
    <phoneticPr fontId="2"/>
  </si>
  <si>
    <t>記載例</t>
    <rPh sb="0" eb="2">
      <t>キサイ</t>
    </rPh>
    <rPh sb="2" eb="3">
      <t>レイ</t>
    </rPh>
    <phoneticPr fontId="2"/>
  </si>
  <si>
    <t>入力</t>
    <rPh sb="0" eb="2">
      <t>ニュウリョク</t>
    </rPh>
    <phoneticPr fontId="2"/>
  </si>
  <si>
    <t>※期待容量の登録申込の際、チェックしてください</t>
    <rPh sb="1" eb="3">
      <t>キタイ</t>
    </rPh>
    <rPh sb="3" eb="5">
      <t>ヨウリョウ</t>
    </rPh>
    <rPh sb="6" eb="8">
      <t>トウロク</t>
    </rPh>
    <rPh sb="8" eb="9">
      <t>モウ</t>
    </rPh>
    <rPh sb="9" eb="10">
      <t>コ</t>
    </rPh>
    <rPh sb="11" eb="12">
      <t>サイ</t>
    </rPh>
    <phoneticPr fontId="2"/>
  </si>
  <si>
    <t>電源等情報に実需給年度の時点で想定される情報が登録されていることを確認しました。</t>
    <rPh sb="0" eb="2">
      <t>デンゲン</t>
    </rPh>
    <rPh sb="2" eb="3">
      <t>トウ</t>
    </rPh>
    <rPh sb="3" eb="5">
      <t>ジョウホウ</t>
    </rPh>
    <rPh sb="6" eb="7">
      <t>ジツ</t>
    </rPh>
    <rPh sb="7" eb="9">
      <t>ジュキュウ</t>
    </rPh>
    <rPh sb="9" eb="11">
      <t>ネンド</t>
    </rPh>
    <rPh sb="12" eb="14">
      <t>ジテン</t>
    </rPh>
    <rPh sb="15" eb="17">
      <t>ソウテイ</t>
    </rPh>
    <rPh sb="20" eb="22">
      <t>ジョウホウ</t>
    </rPh>
    <rPh sb="23" eb="25">
      <t>トウロク</t>
    </rPh>
    <rPh sb="33" eb="35">
      <t>カクニン</t>
    </rPh>
    <phoneticPr fontId="2"/>
  </si>
  <si>
    <t>①必要供給力(安定電源)</t>
    <rPh sb="1" eb="3">
      <t>ヒツヨウ</t>
    </rPh>
    <rPh sb="3" eb="6">
      <t>キョウキュウリョク</t>
    </rPh>
    <rPh sb="7" eb="9">
      <t>アンテイ</t>
    </rPh>
    <rPh sb="9" eb="11">
      <t>デンゲン</t>
    </rPh>
    <phoneticPr fontId="2"/>
  </si>
  <si>
    <t>④必要供給力(再エネ除き)</t>
    <rPh sb="1" eb="3">
      <t>ヒツヨウ</t>
    </rPh>
    <rPh sb="3" eb="6">
      <t>キョウキュウリョク</t>
    </rPh>
    <rPh sb="7" eb="8">
      <t>サイ</t>
    </rPh>
    <rPh sb="10" eb="11">
      <t>ノゾ</t>
    </rPh>
    <phoneticPr fontId="2"/>
  </si>
  <si>
    <t>⑤揚水供給力</t>
    <rPh sb="1" eb="2">
      <t>ヨウ</t>
    </rPh>
    <rPh sb="2" eb="3">
      <t>スイ</t>
    </rPh>
    <rPh sb="3" eb="6">
      <t>キョウキュウリョク</t>
    </rPh>
    <phoneticPr fontId="2"/>
  </si>
  <si>
    <t>⑥最小期待量からの増分除き</t>
    <rPh sb="1" eb="3">
      <t>サイショウ</t>
    </rPh>
    <rPh sb="3" eb="5">
      <t>キタイ</t>
    </rPh>
    <rPh sb="5" eb="6">
      <t>リョウ</t>
    </rPh>
    <rPh sb="9" eb="11">
      <t>ゾウブン</t>
    </rPh>
    <rPh sb="11" eb="12">
      <t>ノゾ</t>
    </rPh>
    <phoneticPr fontId="2"/>
  </si>
  <si>
    <t>⑦停止可能量</t>
    <rPh sb="1" eb="3">
      <t>テイシ</t>
    </rPh>
    <rPh sb="3" eb="6">
      <t>カノウリョウ</t>
    </rPh>
    <phoneticPr fontId="2"/>
  </si>
  <si>
    <t>⑧カウント可能な設備量</t>
    <rPh sb="5" eb="7">
      <t>カノウ</t>
    </rPh>
    <rPh sb="8" eb="10">
      <t>セツビ</t>
    </rPh>
    <rPh sb="10" eb="11">
      <t>リョウ</t>
    </rPh>
    <phoneticPr fontId="2"/>
  </si>
  <si>
    <t>⑨期待容量(単位：kW)</t>
    <rPh sb="1" eb="3">
      <t>キタイ</t>
    </rPh>
    <rPh sb="3" eb="5">
      <t>ヨウリョウ</t>
    </rPh>
    <rPh sb="6" eb="8">
      <t>タンイ</t>
    </rPh>
    <phoneticPr fontId="2"/>
  </si>
  <si>
    <t>年間調整係数を算定する仕組み。</t>
    <rPh sb="0" eb="2">
      <t>ネンカン</t>
    </rPh>
    <rPh sb="2" eb="4">
      <t>チョウセイ</t>
    </rPh>
    <rPh sb="4" eb="6">
      <t>ケイスウ</t>
    </rPh>
    <rPh sb="7" eb="9">
      <t>サンテイ</t>
    </rPh>
    <rPh sb="11" eb="13">
      <t>シク</t>
    </rPh>
    <phoneticPr fontId="2"/>
  </si>
  <si>
    <t>＜考え方＞</t>
    <rPh sb="1" eb="2">
      <t>カンガ</t>
    </rPh>
    <rPh sb="3" eb="4">
      <t>カタ</t>
    </rPh>
    <phoneticPr fontId="2"/>
  </si>
  <si>
    <t>＜入力手順＞</t>
    <rPh sb="1" eb="3">
      <t>ニュウリョク</t>
    </rPh>
    <rPh sb="3" eb="5">
      <t>テジュン</t>
    </rPh>
    <phoneticPr fontId="2"/>
  </si>
  <si>
    <t>別ファイルの年間調整係数算定と同様の計算式であり、事業者による各月供給力を元に、</t>
    <rPh sb="0" eb="1">
      <t>ベツ</t>
    </rPh>
    <rPh sb="6" eb="8">
      <t>ネンカン</t>
    </rPh>
    <rPh sb="8" eb="10">
      <t>チョウセイ</t>
    </rPh>
    <rPh sb="10" eb="12">
      <t>ケイスウ</t>
    </rPh>
    <rPh sb="12" eb="14">
      <t>サンテイ</t>
    </rPh>
    <rPh sb="15" eb="17">
      <t>ドウヨウ</t>
    </rPh>
    <rPh sb="18" eb="21">
      <t>ケイサンシキ</t>
    </rPh>
    <rPh sb="25" eb="28">
      <t>ジギョウシャ</t>
    </rPh>
    <rPh sb="31" eb="33">
      <t>カクツキ</t>
    </rPh>
    <rPh sb="33" eb="36">
      <t>キョウキュウリョク</t>
    </rPh>
    <rPh sb="37" eb="38">
      <t>モト</t>
    </rPh>
    <phoneticPr fontId="2"/>
  </si>
  <si>
    <t>揚水の供給力算定ファイルの年間調整係数シートの下記の値を入力する。</t>
    <rPh sb="0" eb="2">
      <t>ヨウスイ</t>
    </rPh>
    <rPh sb="3" eb="6">
      <t>キョウキュウリョク</t>
    </rPh>
    <rPh sb="6" eb="8">
      <t>サンテイ</t>
    </rPh>
    <rPh sb="13" eb="15">
      <t>ネンカン</t>
    </rPh>
    <rPh sb="15" eb="17">
      <t>チョウセイ</t>
    </rPh>
    <rPh sb="17" eb="19">
      <t>ケイスウ</t>
    </rPh>
    <rPh sb="23" eb="25">
      <t>カキ</t>
    </rPh>
    <rPh sb="26" eb="27">
      <t>アタイ</t>
    </rPh>
    <rPh sb="28" eb="30">
      <t>ニュウリョク</t>
    </rPh>
    <phoneticPr fontId="2"/>
  </si>
  <si>
    <t>③再エネ各月kW</t>
    <rPh sb="1" eb="2">
      <t>サイ</t>
    </rPh>
    <rPh sb="4" eb="6">
      <t>カクツキ</t>
    </rPh>
    <phoneticPr fontId="2"/>
  </si>
  <si>
    <r>
      <t>期待容量等算定諸元一覧（対象実需給年度：</t>
    </r>
    <r>
      <rPr>
        <b/>
        <sz val="12"/>
        <color rgb="FFFF0000"/>
        <rFont val="Meiryo UI"/>
        <family val="3"/>
        <charset val="128"/>
      </rPr>
      <t>2026</t>
    </r>
    <r>
      <rPr>
        <sz val="12"/>
        <color theme="1"/>
        <rFont val="Meiryo UI"/>
        <family val="3"/>
        <charset val="128"/>
      </rPr>
      <t>年度）</t>
    </r>
    <rPh sb="0" eb="2">
      <t>キタイ</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</si>
  <si>
    <r>
      <t>1．以下の項目については、期待容量の登録期間中</t>
    </r>
    <r>
      <rPr>
        <b/>
        <sz val="11"/>
        <color rgb="FFFF0000"/>
        <rFont val="Meiryo UI"/>
        <family val="3"/>
        <charset val="128"/>
      </rPr>
      <t>(2022/9/20～10/4)</t>
    </r>
    <r>
      <rPr>
        <sz val="11"/>
        <color theme="1"/>
        <rFont val="Meiryo UI"/>
        <family val="3"/>
        <charset val="128"/>
      </rPr>
      <t>に容量市場システムに登録して下さい。</t>
    </r>
    <phoneticPr fontId="2"/>
  </si>
  <si>
    <r>
      <t>2．以下の項目については、</t>
    </r>
    <r>
      <rPr>
        <b/>
        <sz val="11"/>
        <color rgb="FFFF0000"/>
        <rFont val="Meiryo UI"/>
        <family val="3"/>
        <charset val="128"/>
      </rPr>
      <t>2022/11/22</t>
    </r>
    <r>
      <rPr>
        <sz val="11"/>
        <color theme="1"/>
        <rFont val="Meiryo UI"/>
        <family val="3"/>
        <charset val="128"/>
      </rPr>
      <t>までに容量市場システムに登録して下さい。</t>
    </r>
    <phoneticPr fontId="2"/>
  </si>
  <si>
    <r>
      <t>・電源等識別番号については、</t>
    </r>
    <r>
      <rPr>
        <b/>
        <sz val="11"/>
        <color rgb="FFFF0000"/>
        <rFont val="Meiryo UI"/>
        <family val="3"/>
        <charset val="128"/>
      </rPr>
      <t>電源等情報(基本情報)</t>
    </r>
    <r>
      <rPr>
        <sz val="11"/>
        <color theme="1"/>
        <rFont val="Meiryo UI"/>
        <family val="3"/>
        <charset val="128"/>
      </rPr>
      <t>に登録した後に、容量市場システムで付番された番号を記載して下さい。</t>
    </r>
    <rPh sb="20" eb="22">
      <t>キホン</t>
    </rPh>
    <rPh sb="22" eb="24">
      <t>ジョウホウ</t>
    </rPh>
    <phoneticPr fontId="2"/>
  </si>
  <si>
    <r>
      <t>・各月の送電可能電力については、設備容量から各月の所内</t>
    </r>
    <r>
      <rPr>
        <b/>
        <sz val="11"/>
        <color rgb="FFFF0000"/>
        <rFont val="Meiryo UI"/>
        <family val="3"/>
        <charset val="128"/>
      </rPr>
      <t>消費</t>
    </r>
    <r>
      <rPr>
        <sz val="11"/>
        <color theme="1"/>
        <rFont val="Meiryo UI"/>
        <family val="3"/>
        <charset val="128"/>
      </rPr>
      <t>電力、</t>
    </r>
    <r>
      <rPr>
        <b/>
        <sz val="11"/>
        <color rgb="FFFF0000"/>
        <rFont val="Meiryo UI"/>
        <family val="3"/>
        <charset val="128"/>
      </rPr>
      <t>大気温及びダム水位低下等の影響による能力減分</t>
    </r>
    <r>
      <rPr>
        <sz val="11"/>
        <color theme="1"/>
        <rFont val="Meiryo UI"/>
        <family val="3"/>
        <charset val="128"/>
      </rPr>
      <t>を差し引いた値を記載して下さい。</t>
    </r>
    <phoneticPr fontId="2"/>
  </si>
  <si>
    <t>h</t>
    <phoneticPr fontId="2"/>
  </si>
  <si>
    <t>kW</t>
    <phoneticPr fontId="2"/>
  </si>
  <si>
    <t>九州</t>
  </si>
  <si>
    <t>【メインオークション】
各月の管理容量</t>
    <rPh sb="12" eb="14">
      <t>カクツキ</t>
    </rPh>
    <rPh sb="15" eb="17">
      <t>カンリ</t>
    </rPh>
    <rPh sb="17" eb="19">
      <t>ヨウリョウ</t>
    </rPh>
    <phoneticPr fontId="2"/>
  </si>
  <si>
    <t>【メインオークション】
各月の運転継続時間
(応札容量算出用)</t>
    <rPh sb="12" eb="14">
      <t>カクツキ</t>
    </rPh>
    <rPh sb="15" eb="17">
      <t>ウンテン</t>
    </rPh>
    <rPh sb="17" eb="19">
      <t>ケイゾク</t>
    </rPh>
    <rPh sb="19" eb="21">
      <t>ジカン</t>
    </rPh>
    <rPh sb="23" eb="25">
      <t>オウサツ</t>
    </rPh>
    <rPh sb="25" eb="27">
      <t>ヨウリョウ</t>
    </rPh>
    <rPh sb="27" eb="29">
      <t>サンシュツ</t>
    </rPh>
    <rPh sb="29" eb="30">
      <t>ヨウ</t>
    </rPh>
    <phoneticPr fontId="2"/>
  </si>
  <si>
    <t>【メインオークション】
各月の上池容量
(応札容量算出用)</t>
    <rPh sb="12" eb="14">
      <t>カクツキ</t>
    </rPh>
    <rPh sb="15" eb="16">
      <t>ウワ</t>
    </rPh>
    <rPh sb="16" eb="17">
      <t>イケ</t>
    </rPh>
    <rPh sb="17" eb="19">
      <t>ヨウリョウ</t>
    </rPh>
    <rPh sb="21" eb="23">
      <t>オウサツ</t>
    </rPh>
    <rPh sb="23" eb="25">
      <t>ヨウリョウ</t>
    </rPh>
    <rPh sb="25" eb="27">
      <t>サンシュツ</t>
    </rPh>
    <rPh sb="27" eb="28">
      <t>ヨウ</t>
    </rPh>
    <phoneticPr fontId="2"/>
  </si>
  <si>
    <t>【メインオークション】
各月の調整係数
(応札容量算出用)</t>
    <rPh sb="12" eb="14">
      <t>カクツキ</t>
    </rPh>
    <rPh sb="15" eb="17">
      <t>チョウセイ</t>
    </rPh>
    <rPh sb="17" eb="19">
      <t>ケイスウ</t>
    </rPh>
    <rPh sb="21" eb="23">
      <t>オウサツ</t>
    </rPh>
    <rPh sb="23" eb="25">
      <t>ヨウリョウ</t>
    </rPh>
    <rPh sb="25" eb="27">
      <t>サンシュツ</t>
    </rPh>
    <rPh sb="27" eb="28">
      <t>ヨウ</t>
    </rPh>
    <phoneticPr fontId="2"/>
  </si>
  <si>
    <t>②</t>
    <phoneticPr fontId="2"/>
  </si>
  <si>
    <t>①ー②以下の値を手入力</t>
    <rPh sb="3" eb="5">
      <t>イカ</t>
    </rPh>
    <rPh sb="6" eb="7">
      <t>アタイ</t>
    </rPh>
    <rPh sb="8" eb="11">
      <t>テニュウリョク</t>
    </rPh>
    <phoneticPr fontId="2"/>
  </si>
  <si>
    <t>【メインオークション】
契約容量（応札容量）</t>
    <rPh sb="12" eb="14">
      <t>ケイヤク</t>
    </rPh>
    <rPh sb="14" eb="16">
      <t>ヨウリョウ</t>
    </rPh>
    <rPh sb="17" eb="21">
      <t>オウサツヨウリョウ</t>
    </rPh>
    <phoneticPr fontId="2"/>
  </si>
  <si>
    <t>【リリースオークション】
応札容量</t>
    <rPh sb="13" eb="15">
      <t>オウサツ</t>
    </rPh>
    <rPh sb="15" eb="17">
      <t>ヨウリョウ</t>
    </rPh>
    <phoneticPr fontId="2"/>
  </si>
  <si>
    <t>【リリース後】
各月の管理容量</t>
    <rPh sb="5" eb="6">
      <t>アト</t>
    </rPh>
    <rPh sb="8" eb="10">
      <t>カクツキ</t>
    </rPh>
    <rPh sb="11" eb="13">
      <t>カンリ</t>
    </rPh>
    <rPh sb="13" eb="15">
      <t>ヨウリョウ</t>
    </rPh>
    <phoneticPr fontId="2"/>
  </si>
  <si>
    <t>【リリース後】
各月の運転継続時間</t>
    <rPh sb="5" eb="6">
      <t>アト</t>
    </rPh>
    <rPh sb="8" eb="10">
      <t>カクツキ</t>
    </rPh>
    <rPh sb="11" eb="13">
      <t>ウンテン</t>
    </rPh>
    <rPh sb="13" eb="15">
      <t>ケイゾク</t>
    </rPh>
    <rPh sb="15" eb="17">
      <t>ジカン</t>
    </rPh>
    <phoneticPr fontId="2"/>
  </si>
  <si>
    <t>【リリース後】
各月の上池容量</t>
    <rPh sb="5" eb="6">
      <t>アト</t>
    </rPh>
    <rPh sb="8" eb="10">
      <t>カクツキ</t>
    </rPh>
    <rPh sb="11" eb="12">
      <t>ウワ</t>
    </rPh>
    <rPh sb="12" eb="13">
      <t>イケ</t>
    </rPh>
    <rPh sb="13" eb="15">
      <t>ヨウリョウ</t>
    </rPh>
    <phoneticPr fontId="2"/>
  </si>
  <si>
    <t>【リリース後】
各月の調整係数</t>
    <rPh sb="5" eb="6">
      <t>アト</t>
    </rPh>
    <rPh sb="8" eb="10">
      <t>カクツキ</t>
    </rPh>
    <rPh sb="11" eb="13">
      <t>チョウセイ</t>
    </rPh>
    <rPh sb="13" eb="15">
      <t>ケイスウ</t>
    </rPh>
    <phoneticPr fontId="2"/>
  </si>
  <si>
    <t>メインAXと同じ</t>
    <rPh sb="6" eb="7">
      <t>オナ</t>
    </rPh>
    <phoneticPr fontId="2"/>
  </si>
  <si>
    <t>【リリース後】
契約容量</t>
    <rPh sb="5" eb="6">
      <t>アト</t>
    </rPh>
    <rPh sb="8" eb="10">
      <t>ケイヤク</t>
    </rPh>
    <rPh sb="10" eb="12">
      <t>ヨウリョウ</t>
    </rPh>
    <phoneticPr fontId="2"/>
  </si>
  <si>
    <t>1,000以上</t>
    <rPh sb="5" eb="7">
      <t>イジョウ</t>
    </rPh>
    <phoneticPr fontId="2"/>
  </si>
  <si>
    <t>・エリア名については、電源等情報(基本情報)に登録した「エリア名」を記載して下さい。※</t>
    <phoneticPr fontId="2"/>
  </si>
  <si>
    <t>・設備容量については、電源等情報(詳細情報)に登録した「設備容量」を応札単位毎に合計した値を記載して下さい。※</t>
    <phoneticPr fontId="2"/>
  </si>
  <si>
    <r>
      <t>・各月の運転継続時間(期待容量算出用)については、各月の上池容量(期待容量算出用)の範囲内で最大出力で発電した場合に運転可能な継続時間(</t>
    </r>
    <r>
      <rPr>
        <u/>
        <sz val="11"/>
        <rFont val="Meiryo UI"/>
        <family val="3"/>
        <charset val="128"/>
      </rPr>
      <t>整数</t>
    </r>
    <r>
      <rPr>
        <sz val="11"/>
        <rFont val="Meiryo UI"/>
        <family val="3"/>
        <charset val="128"/>
      </rPr>
      <t>)を記載して下さい。※</t>
    </r>
    <rPh sb="68" eb="70">
      <t>セイスウ</t>
    </rPh>
    <phoneticPr fontId="2"/>
  </si>
  <si>
    <r>
      <rPr>
        <sz val="12"/>
        <color rgb="FFFF0000"/>
        <rFont val="Meiryo UI"/>
        <family val="3"/>
        <charset val="128"/>
      </rPr>
      <t>【リリースオークション】</t>
    </r>
    <r>
      <rPr>
        <sz val="12"/>
        <color theme="1"/>
        <rFont val="Meiryo UI"/>
        <family val="3"/>
        <charset val="128"/>
      </rPr>
      <t>期待容量等算定諸元一覧（対象実需給年度：</t>
    </r>
    <r>
      <rPr>
        <b/>
        <sz val="12"/>
        <color rgb="FFFF0000"/>
        <rFont val="Meiryo UI"/>
        <family val="3"/>
        <charset val="128"/>
      </rPr>
      <t>2024</t>
    </r>
    <r>
      <rPr>
        <sz val="12"/>
        <color theme="1"/>
        <rFont val="Meiryo UI"/>
        <family val="3"/>
        <charset val="128"/>
      </rPr>
      <t>年度）</t>
    </r>
    <rPh sb="12" eb="14">
      <t>キタイ</t>
    </rPh>
    <rPh sb="14" eb="16">
      <t>ヨウリョウ</t>
    </rPh>
    <rPh sb="16" eb="17">
      <t>ナド</t>
    </rPh>
    <rPh sb="17" eb="19">
      <t>サンテイ</t>
    </rPh>
    <rPh sb="19" eb="21">
      <t>ショゲン</t>
    </rPh>
    <rPh sb="21" eb="23">
      <t>イチラン</t>
    </rPh>
    <rPh sb="24" eb="26">
      <t>タイショウ</t>
    </rPh>
    <rPh sb="26" eb="27">
      <t>ジツ</t>
    </rPh>
    <rPh sb="27" eb="29">
      <t>ジュキュウ</t>
    </rPh>
    <rPh sb="29" eb="31">
      <t>ネンド</t>
    </rPh>
    <rPh sb="36" eb="38">
      <t>ネンド</t>
    </rPh>
    <phoneticPr fontId="2"/>
  </si>
  <si>
    <t>安定電源</t>
  </si>
  <si>
    <t>揚水（純揚水）</t>
  </si>
  <si>
    <t>・各月の送電可能電力については、設備容量から各月の所内消費電力、大気温及びダム水位低下等の影響による能力減分を差し引いた値を記載して下さい。※</t>
    <phoneticPr fontId="2"/>
  </si>
  <si>
    <t>・電源等識別番号については、電源等情報(基本情報)に登録した後に、容量市場システムで付番された番号を記載して下さい。※</t>
    <rPh sb="20" eb="22">
      <t>キホン</t>
    </rPh>
    <rPh sb="22" eb="24">
      <t>ジョウホウ</t>
    </rPh>
    <phoneticPr fontId="2"/>
  </si>
  <si>
    <t>※メインオークションに応札している場合、メインオークション期待容量等算定諸元一覧の値を張り付けてください。</t>
    <rPh sb="11" eb="13">
      <t>オウサツ</t>
    </rPh>
    <rPh sb="14" eb="16">
      <t>ジドウ</t>
    </rPh>
    <rPh sb="33" eb="34">
      <t>トウ</t>
    </rPh>
    <rPh sb="34" eb="36">
      <t>サンテイ</t>
    </rPh>
    <rPh sb="36" eb="38">
      <t>ショゲン</t>
    </rPh>
    <rPh sb="38" eb="40">
      <t>イチラン</t>
    </rPh>
    <rPh sb="41" eb="42">
      <t>アタイ</t>
    </rPh>
    <rPh sb="43" eb="44">
      <t>ハ</t>
    </rPh>
    <rPh sb="45" eb="46">
      <t>ツ</t>
    </rPh>
    <phoneticPr fontId="2"/>
  </si>
  <si>
    <r>
      <t>・期待容量については、自動計算されます。　※</t>
    </r>
    <r>
      <rPr>
        <u/>
        <sz val="11"/>
        <color theme="1"/>
        <rFont val="Meiryo UI"/>
        <family val="3"/>
        <charset val="128"/>
      </rPr>
      <t>この値がリリースオークションに応札する際の応札容量の上限値になります。</t>
    </r>
    <phoneticPr fontId="2"/>
  </si>
  <si>
    <t>2．以下の項目については、2020/7/9までに容量市場システムに登録して下さい。</t>
    <phoneticPr fontId="2"/>
  </si>
  <si>
    <t>・各月の送電可能電力については、設備容量から各月の所内電力を差し引いた値を記載して下さい。</t>
    <phoneticPr fontId="2"/>
  </si>
  <si>
    <t>・電源等識別番号については、電源等情報に登録した後に、容量市場システムで付番された番号を記載して下さい。</t>
    <phoneticPr fontId="2"/>
  </si>
  <si>
    <t>1．以下の項目については、期待容量の登録期間中(2020/5/7～5/21)に容量市場システムに登録して下さい。</t>
    <phoneticPr fontId="2"/>
  </si>
  <si>
    <t>期待容量等算定諸元一覧（対象実需給年度：2024年度）</t>
    <rPh sb="0" eb="2">
      <t>キタイ</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</si>
  <si>
    <t>※本帳票提出時、チェックしてください</t>
    <rPh sb="1" eb="2">
      <t>ホン</t>
    </rPh>
    <rPh sb="2" eb="4">
      <t>チョウヒョウ</t>
    </rPh>
    <rPh sb="4" eb="6">
      <t>テイシュツ</t>
    </rPh>
    <rPh sb="6" eb="7">
      <t>トキ</t>
    </rPh>
    <phoneticPr fontId="2"/>
  </si>
  <si>
    <t>入力箇所(応札容量登録時)</t>
    <rPh sb="0" eb="2">
      <t>ニュウリョク</t>
    </rPh>
    <rPh sb="5" eb="7">
      <t>オウサツ</t>
    </rPh>
    <rPh sb="7" eb="9">
      <t>ヨウリョウ</t>
    </rPh>
    <rPh sb="9" eb="11">
      <t>トウロク</t>
    </rPh>
    <rPh sb="11" eb="12">
      <t>ジ</t>
    </rPh>
    <phoneticPr fontId="2"/>
  </si>
  <si>
    <r>
      <t>1．以下の項目については、</t>
    </r>
    <r>
      <rPr>
        <sz val="11"/>
        <color rgb="FFFF0000"/>
        <rFont val="Meiryo UI"/>
        <family val="3"/>
        <charset val="128"/>
      </rPr>
      <t>期待容量等算定諸元一覧の登録期間中</t>
    </r>
    <r>
      <rPr>
        <b/>
        <sz val="11"/>
        <color rgb="FFFF0000"/>
        <rFont val="Meiryo UI"/>
        <family val="3"/>
        <charset val="128"/>
      </rPr>
      <t>(2023/6/14～6/20)</t>
    </r>
    <r>
      <rPr>
        <sz val="11"/>
        <color theme="1"/>
        <rFont val="Meiryo UI"/>
        <family val="3"/>
        <charset val="128"/>
      </rPr>
      <t>に容量市場システムに登録して下さい。</t>
    </r>
    <phoneticPr fontId="2"/>
  </si>
  <si>
    <t>・【リリース後】各月の調整係数については、自動計算されます。</t>
    <rPh sb="6" eb="7">
      <t>ゴ</t>
    </rPh>
    <phoneticPr fontId="2"/>
  </si>
  <si>
    <t>・【リリース後】各月の上池容量(応札容量算出用)については、自動計算されます。</t>
    <phoneticPr fontId="2"/>
  </si>
  <si>
    <r>
      <t>・【リリース後】各月の管理容量については、ダム運用のリスクを踏まえ、同月の各月の送電可能電力を上限に任意に記載して下さい。※</t>
    </r>
    <r>
      <rPr>
        <u/>
        <sz val="11"/>
        <color theme="1"/>
        <rFont val="Meiryo UI"/>
        <family val="3"/>
        <charset val="128"/>
      </rPr>
      <t>この値がアセスメント対象容量になります。</t>
    </r>
    <phoneticPr fontId="2"/>
  </si>
  <si>
    <r>
      <t>・【リリース後】各月の運転継続時間(応札容量算出用)については、ダム運用のリスクを踏まえ、任意の継続時間(</t>
    </r>
    <r>
      <rPr>
        <u/>
        <sz val="11"/>
        <rFont val="Meiryo UI"/>
        <family val="3"/>
        <charset val="128"/>
      </rPr>
      <t>整数</t>
    </r>
    <r>
      <rPr>
        <sz val="11"/>
        <rFont val="Meiryo UI"/>
        <family val="3"/>
        <charset val="128"/>
      </rPr>
      <t>)を記載して下さい。</t>
    </r>
    <rPh sb="48" eb="50">
      <t>ケイゾク</t>
    </rPh>
    <rPh sb="50" eb="52">
      <t>ジカン</t>
    </rPh>
    <phoneticPr fontId="2"/>
  </si>
  <si>
    <r>
      <t>・リリースする応札容量については、自動計算されます。　※</t>
    </r>
    <r>
      <rPr>
        <u/>
        <sz val="11"/>
        <color theme="1"/>
        <rFont val="Meiryo UI"/>
        <family val="3"/>
        <charset val="128"/>
      </rPr>
      <t>応札時、この値を容量市場システムで応札容量に入力してください。</t>
    </r>
    <phoneticPr fontId="2"/>
  </si>
  <si>
    <t>・【リリース後】契約容量については、自動計算されます。</t>
    <rPh sb="6" eb="7">
      <t>ゴ</t>
    </rPh>
    <rPh sb="8" eb="12">
      <t>ケイヤクヨウリョウ</t>
    </rPh>
    <phoneticPr fontId="2"/>
  </si>
  <si>
    <t>2023/4/19差替版</t>
    <rPh sb="9" eb="11">
      <t>サシカ</t>
    </rPh>
    <rPh sb="11" eb="12">
      <t>ハン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</si>
</sst>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 "/>
    <numFmt numFmtId="177" formatCode="#,##0_);[Red]\(#,##0\)"/>
    <numFmt numFmtId="178" formatCode="0.0%"/>
    <numFmt numFmtId="179" formatCode="0.0&quot;ヶ月&quot;"/>
    <numFmt numFmtId="180" formatCode="0.000&quot;ヶ月&quot;"/>
    <numFmt numFmtId="181" formatCode="0&quot;h&quot;"/>
    <numFmt numFmtId="182" formatCode="0_ "/>
    <numFmt numFmtId="183" formatCode="#,##0.00000_ "/>
    <numFmt numFmtId="184" formatCode="0&quot;月&quot;"/>
    <numFmt numFmtId="185" formatCode="#,##0.000_ "/>
    <numFmt numFmtId="186" formatCode="0000000000"/>
    <numFmt numFmtId="187" formatCode="#,##0_ ;[Red]\-#,##0\ "/>
    <numFmt numFmtId="188" formatCode="#,##0;[Red]#,##0"/>
  </numFmts>
  <fonts count="16" x14ac:knownFonts="1">
    <font>
      <sz val="11"/>
      <color theme="1"/>
      <name val="ＭＳ Ｐゴシック"/>
      <family val="2"/>
      <scheme val="minor"/>
    </font>
    <font>
      <sz val="11"/>
      <color theme="1"/>
      <name val="Meiryo UI"/>
      <family val="3"/>
      <charset val="128"/>
    </font>
    <font>
      <sz val="6"/>
      <name val="ＭＳ Ｐゴシック"/>
      <family val="3"/>
      <charset val="128"/>
      <scheme val="minor"/>
    </font>
    <font>
      <sz val="12"/>
      <color theme="1"/>
      <name val="Meiryo UI"/>
      <family val="3"/>
      <charset val="128"/>
    </font>
    <font>
      <sz val="10"/>
      <color theme="1"/>
      <name val="Meiryo UI"/>
      <family val="3"/>
      <charset val="128"/>
    </font>
    <font>
      <sz val="6"/>
      <name val="ＭＳ Ｐゴシック"/>
      <family val="2"/>
      <charset val="128"/>
      <scheme val="minor"/>
    </font>
    <font>
      <sz val="11"/>
      <color rgb="FFFF0000"/>
      <name val="Meiryo UI"/>
      <family val="3"/>
      <charset val="128"/>
    </font>
    <font>
      <sz val="11"/>
      <name val="Meiryo UI"/>
      <family val="3"/>
      <charset val="128"/>
    </font>
    <font>
      <u/>
      <sz val="11"/>
      <color theme="1"/>
      <name val="Meiryo UI"/>
      <family val="3"/>
      <charset val="128"/>
    </font>
    <font>
      <sz val="11"/>
      <color theme="0"/>
      <name val="Meiryo UI"/>
      <family val="3"/>
      <charset val="128"/>
    </font>
    <font>
      <u/>
      <sz val="11"/>
      <name val="Meiryo UI"/>
      <family val="3"/>
      <charset val="128"/>
    </font>
    <font>
      <b/>
      <sz val="11"/>
      <color rgb="FFFF0000"/>
      <name val="Meiryo UI"/>
      <family val="3"/>
      <charset val="128"/>
    </font>
    <font>
      <b/>
      <sz val="11"/>
      <color theme="1"/>
      <name val="Meiryo UI"/>
      <family val="3"/>
      <charset val="128"/>
    </font>
    <font>
      <b/>
      <sz val="12"/>
      <color rgb="FFFF0000"/>
      <name val="Meiryo UI"/>
      <family val="3"/>
      <charset val="128"/>
    </font>
    <font>
      <sz val="11"/>
      <color theme="1"/>
      <name val="ＭＳ Ｐゴシック"/>
      <family val="2"/>
      <scheme val="minor"/>
    </font>
    <font>
      <sz val="12"/>
      <color rgb="FFFF0000"/>
      <name val="Meiryo UI"/>
      <family val="3"/>
      <charset val="128"/>
    </font>
  </fonts>
  <fills count="11">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FF0000"/>
        <bgColor indexed="64"/>
      </patternFill>
    </fill>
    <fill>
      <patternFill patternType="solid">
        <fgColor rgb="FFFFFF66"/>
        <bgColor indexed="64"/>
      </patternFill>
    </fill>
    <fill>
      <patternFill patternType="solid">
        <fgColor theme="5" tint="0.59999389629810485"/>
        <bgColor indexed="64"/>
      </patternFill>
    </fill>
    <fill>
      <patternFill patternType="solid">
        <fgColor rgb="FFCCFFCC"/>
        <bgColor indexed="64"/>
      </patternFill>
    </fill>
    <fill>
      <patternFill patternType="solid">
        <fgColor rgb="FFFFC000"/>
        <bgColor indexed="64"/>
      </patternFill>
    </fill>
    <fill>
      <patternFill patternType="solid">
        <fgColor theme="0" tint="-0.499984740745262"/>
        <bgColor indexed="64"/>
      </patternFill>
    </fill>
    <fill>
      <patternFill patternType="solid">
        <fgColor rgb="FF00FFFF"/>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indexed="64"/>
      </right>
      <top style="thin">
        <color indexed="64"/>
      </top>
      <bottom/>
      <diagonal/>
    </border>
    <border>
      <left style="thin">
        <color theme="1"/>
      </left>
      <right style="thin">
        <color theme="1" tint="0.499984740745262"/>
      </right>
      <top style="thin">
        <color theme="1"/>
      </top>
      <bottom style="thin">
        <color theme="1" tint="0.499984740745262"/>
      </bottom>
      <diagonal/>
    </border>
    <border>
      <left style="thin">
        <color theme="1" tint="0.499984740745262"/>
      </left>
      <right style="thin">
        <color theme="1" tint="0.499984740745262"/>
      </right>
      <top style="thin">
        <color theme="1"/>
      </top>
      <bottom style="thin">
        <color theme="1" tint="0.499984740745262"/>
      </bottom>
      <diagonal/>
    </border>
    <border>
      <left style="thin">
        <color theme="1" tint="0.499984740745262"/>
      </left>
      <right style="thin">
        <color theme="1"/>
      </right>
      <top style="thin">
        <color theme="1"/>
      </top>
      <bottom style="thin">
        <color theme="1" tint="0.499984740745262"/>
      </bottom>
      <diagonal/>
    </border>
    <border>
      <left style="thin">
        <color theme="1"/>
      </left>
      <right style="thin">
        <color theme="1" tint="0.499984740745262"/>
      </right>
      <top style="thin">
        <color theme="1" tint="0.499984740745262"/>
      </top>
      <bottom style="thin">
        <color theme="1" tint="0.499984740745262"/>
      </bottom>
      <diagonal/>
    </border>
    <border>
      <left style="thin">
        <color theme="1" tint="0.499984740745262"/>
      </left>
      <right style="thin">
        <color theme="1"/>
      </right>
      <top style="thin">
        <color theme="1" tint="0.499984740745262"/>
      </top>
      <bottom style="thin">
        <color theme="1" tint="0.499984740745262"/>
      </bottom>
      <diagonal/>
    </border>
    <border>
      <left style="thin">
        <color theme="1"/>
      </left>
      <right style="thin">
        <color theme="1" tint="0.499984740745262"/>
      </right>
      <top style="thin">
        <color theme="1" tint="0.499984740745262"/>
      </top>
      <bottom style="thin">
        <color theme="1"/>
      </bottom>
      <diagonal/>
    </border>
    <border>
      <left style="thin">
        <color theme="1" tint="0.499984740745262"/>
      </left>
      <right style="thin">
        <color theme="1" tint="0.499984740745262"/>
      </right>
      <top style="thin">
        <color theme="1" tint="0.499984740745262"/>
      </top>
      <bottom style="thin">
        <color theme="1"/>
      </bottom>
      <diagonal/>
    </border>
    <border>
      <left style="thin">
        <color theme="1" tint="0.499984740745262"/>
      </left>
      <right style="thin">
        <color theme="1"/>
      </right>
      <top style="thin">
        <color theme="1" tint="0.499984740745262"/>
      </top>
      <bottom style="thin">
        <color theme="1"/>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s>
  <cellStyleXfs count="3">
    <xf numFmtId="0" fontId="0" fillId="0" borderId="0"/>
    <xf numFmtId="38" fontId="14" fillId="0" borderId="0" applyFont="0" applyFill="0" applyBorder="0" applyAlignment="0" applyProtection="0">
      <alignment vertical="center"/>
    </xf>
    <xf numFmtId="9" fontId="14" fillId="0" borderId="0" applyFont="0" applyFill="0" applyBorder="0" applyAlignment="0" applyProtection="0">
      <alignment vertical="center"/>
    </xf>
  </cellStyleXfs>
  <cellXfs count="174">
    <xf numFmtId="0" fontId="0" fillId="0" borderId="0" xfId="0"/>
    <xf numFmtId="0" fontId="1" fillId="0" borderId="0" xfId="0" applyFont="1"/>
    <xf numFmtId="0" fontId="1" fillId="0" borderId="0" xfId="0" applyFont="1" applyAlignment="1">
      <alignment horizontal="center" vertical="center"/>
    </xf>
    <xf numFmtId="0" fontId="1" fillId="0" borderId="1" xfId="0" applyFont="1" applyBorder="1"/>
    <xf numFmtId="0" fontId="3" fillId="0" borderId="0" xfId="0" applyFont="1"/>
    <xf numFmtId="0" fontId="1" fillId="3" borderId="0" xfId="0" applyFont="1" applyFill="1"/>
    <xf numFmtId="0" fontId="6" fillId="0" borderId="0" xfId="0" applyFont="1"/>
    <xf numFmtId="0" fontId="1" fillId="0" borderId="0" xfId="0" applyFont="1" applyAlignment="1">
      <alignment horizontal="right" vertical="center"/>
    </xf>
    <xf numFmtId="0" fontId="1" fillId="0" borderId="5" xfId="0" applyFont="1" applyBorder="1" applyAlignment="1">
      <alignment horizontal="center" vertical="center"/>
    </xf>
    <xf numFmtId="177" fontId="1" fillId="0" borderId="0" xfId="0" applyNumberFormat="1" applyFont="1" applyFill="1" applyBorder="1"/>
    <xf numFmtId="0" fontId="1" fillId="0" borderId="0" xfId="0" applyFont="1" applyAlignment="1">
      <alignment horizontal="right"/>
    </xf>
    <xf numFmtId="176" fontId="1" fillId="0" borderId="0" xfId="0" applyNumberFormat="1" applyFont="1"/>
    <xf numFmtId="177" fontId="1" fillId="0" borderId="0" xfId="0" applyNumberFormat="1" applyFont="1"/>
    <xf numFmtId="0" fontId="1" fillId="0" borderId="1" xfId="0" applyFont="1" applyBorder="1" applyAlignment="1">
      <alignment horizontal="center" vertical="center"/>
    </xf>
    <xf numFmtId="0" fontId="1" fillId="2" borderId="1" xfId="0" applyFont="1" applyFill="1" applyBorder="1" applyAlignment="1">
      <alignment horizontal="center" vertical="center"/>
    </xf>
    <xf numFmtId="176" fontId="3" fillId="0" borderId="0" xfId="0" applyNumberFormat="1" applyFont="1"/>
    <xf numFmtId="182" fontId="3" fillId="0" borderId="0" xfId="0" applyNumberFormat="1" applyFont="1"/>
    <xf numFmtId="183" fontId="1" fillId="0" borderId="0" xfId="0" applyNumberFormat="1" applyFont="1"/>
    <xf numFmtId="179" fontId="7" fillId="0" borderId="0" xfId="0" applyNumberFormat="1" applyFont="1" applyFill="1"/>
    <xf numFmtId="0" fontId="3" fillId="0" borderId="0" xfId="0" applyFont="1" applyBorder="1" applyAlignment="1">
      <alignment horizontal="center" vertical="center"/>
    </xf>
    <xf numFmtId="0" fontId="1" fillId="0" borderId="0" xfId="0" applyFont="1" applyAlignment="1">
      <alignment vertical="center"/>
    </xf>
    <xf numFmtId="0" fontId="3" fillId="0" borderId="0" xfId="0" applyFont="1" applyAlignment="1" applyProtection="1">
      <alignment vertical="center"/>
      <protection locked="0"/>
    </xf>
    <xf numFmtId="0" fontId="7" fillId="0" borderId="0" xfId="0" applyFont="1"/>
    <xf numFmtId="0" fontId="1" fillId="2" borderId="1" xfId="0" applyFont="1" applyFill="1" applyBorder="1" applyAlignment="1">
      <alignment horizontal="center" vertical="center"/>
    </xf>
    <xf numFmtId="177" fontId="7" fillId="0" borderId="5" xfId="0" applyNumberFormat="1" applyFont="1" applyFill="1" applyBorder="1"/>
    <xf numFmtId="181" fontId="1" fillId="2" borderId="2" xfId="0" applyNumberFormat="1" applyFont="1" applyFill="1" applyBorder="1" applyAlignment="1">
      <alignment horizontal="center" vertical="center"/>
    </xf>
    <xf numFmtId="184" fontId="1" fillId="2" borderId="10" xfId="0" applyNumberFormat="1" applyFont="1" applyFill="1" applyBorder="1" applyAlignment="1">
      <alignment horizontal="center" vertical="center"/>
    </xf>
    <xf numFmtId="0" fontId="1" fillId="0" borderId="1" xfId="0" applyFont="1" applyFill="1" applyBorder="1" applyAlignment="1">
      <alignment horizontal="center" vertical="center"/>
    </xf>
    <xf numFmtId="184" fontId="1" fillId="0" borderId="10" xfId="0" applyNumberFormat="1" applyFont="1" applyFill="1" applyBorder="1" applyAlignment="1">
      <alignment horizontal="center" vertical="center"/>
    </xf>
    <xf numFmtId="181" fontId="1" fillId="0" borderId="2" xfId="0" applyNumberFormat="1" applyFont="1" applyFill="1" applyBorder="1" applyAlignment="1">
      <alignment horizontal="center" vertical="center"/>
    </xf>
    <xf numFmtId="178" fontId="7" fillId="0" borderId="11" xfId="0" applyNumberFormat="1" applyFont="1" applyFill="1" applyBorder="1"/>
    <xf numFmtId="178" fontId="7" fillId="0" borderId="12" xfId="0" applyNumberFormat="1" applyFont="1" applyFill="1" applyBorder="1"/>
    <xf numFmtId="178" fontId="7" fillId="0" borderId="13" xfId="0" applyNumberFormat="1" applyFont="1" applyFill="1" applyBorder="1"/>
    <xf numFmtId="178" fontId="7" fillId="0" borderId="14" xfId="0" applyNumberFormat="1" applyFont="1" applyFill="1" applyBorder="1"/>
    <xf numFmtId="178" fontId="7" fillId="0" borderId="9" xfId="0" applyNumberFormat="1" applyFont="1" applyFill="1" applyBorder="1"/>
    <xf numFmtId="178" fontId="7" fillId="0" borderId="15" xfId="0" applyNumberFormat="1" applyFont="1" applyFill="1" applyBorder="1"/>
    <xf numFmtId="178" fontId="7" fillId="0" borderId="16" xfId="0" applyNumberFormat="1" applyFont="1" applyFill="1" applyBorder="1"/>
    <xf numFmtId="178" fontId="7" fillId="0" borderId="17" xfId="0" applyNumberFormat="1" applyFont="1" applyFill="1" applyBorder="1"/>
    <xf numFmtId="178" fontId="7" fillId="0" borderId="18" xfId="0" applyNumberFormat="1" applyFont="1" applyFill="1" applyBorder="1"/>
    <xf numFmtId="178" fontId="3" fillId="0" borderId="0" xfId="0" applyNumberFormat="1" applyFont="1" applyAlignment="1" applyProtection="1">
      <alignment vertical="center"/>
      <protection locked="0"/>
    </xf>
    <xf numFmtId="182" fontId="1" fillId="0" borderId="0" xfId="0" applyNumberFormat="1" applyFont="1"/>
    <xf numFmtId="181" fontId="1" fillId="0" borderId="0" xfId="0" applyNumberFormat="1" applyFont="1"/>
    <xf numFmtId="0" fontId="1" fillId="2" borderId="1" xfId="0" applyFont="1" applyFill="1" applyBorder="1" applyAlignment="1">
      <alignment horizontal="center" vertical="center"/>
    </xf>
    <xf numFmtId="0" fontId="3" fillId="5" borderId="0" xfId="0" applyFont="1" applyFill="1" applyAlignment="1">
      <alignment horizontal="centerContinuous"/>
    </xf>
    <xf numFmtId="0" fontId="3" fillId="6" borderId="0" xfId="0" applyFont="1" applyFill="1" applyAlignment="1">
      <alignment horizontal="centerContinuous"/>
    </xf>
    <xf numFmtId="0" fontId="9" fillId="4" borderId="0" xfId="0" applyFont="1" applyFill="1" applyAlignment="1">
      <alignment horizontal="center"/>
    </xf>
    <xf numFmtId="0" fontId="12" fillId="0" borderId="0" xfId="0" applyFont="1"/>
    <xf numFmtId="0" fontId="3" fillId="0" borderId="0" xfId="0" applyFont="1" applyAlignment="1">
      <alignment horizontal="center" vertical="center"/>
    </xf>
    <xf numFmtId="0" fontId="3" fillId="0" borderId="0" xfId="0" applyFont="1" applyAlignment="1">
      <alignment horizontal="left" vertical="center"/>
    </xf>
    <xf numFmtId="178" fontId="6" fillId="3" borderId="11" xfId="0" applyNumberFormat="1" applyFont="1" applyFill="1" applyBorder="1" applyAlignment="1">
      <alignment horizontal="center" vertical="center"/>
    </xf>
    <xf numFmtId="178" fontId="6" fillId="3" borderId="12" xfId="0" applyNumberFormat="1" applyFont="1" applyFill="1" applyBorder="1" applyAlignment="1">
      <alignment horizontal="center" vertical="center"/>
    </xf>
    <xf numFmtId="178" fontId="6" fillId="3" borderId="13" xfId="0" applyNumberFormat="1" applyFont="1" applyFill="1" applyBorder="1" applyAlignment="1">
      <alignment horizontal="center" vertical="center"/>
    </xf>
    <xf numFmtId="178" fontId="6" fillId="3" borderId="14" xfId="0" applyNumberFormat="1" applyFont="1" applyFill="1" applyBorder="1" applyAlignment="1">
      <alignment horizontal="center" vertical="center"/>
    </xf>
    <xf numFmtId="178" fontId="6" fillId="3" borderId="9" xfId="0" applyNumberFormat="1" applyFont="1" applyFill="1" applyBorder="1" applyAlignment="1">
      <alignment horizontal="center" vertical="center"/>
    </xf>
    <xf numFmtId="178" fontId="6" fillId="3" borderId="15" xfId="0" applyNumberFormat="1" applyFont="1" applyFill="1" applyBorder="1" applyAlignment="1">
      <alignment horizontal="center" vertical="center"/>
    </xf>
    <xf numFmtId="178" fontId="6" fillId="3" borderId="16" xfId="0" applyNumberFormat="1" applyFont="1" applyFill="1" applyBorder="1" applyAlignment="1">
      <alignment horizontal="center" vertical="center"/>
    </xf>
    <xf numFmtId="178" fontId="6" fillId="3" borderId="17" xfId="0" applyNumberFormat="1" applyFont="1" applyFill="1" applyBorder="1" applyAlignment="1">
      <alignment horizontal="center" vertical="center"/>
    </xf>
    <xf numFmtId="178" fontId="6" fillId="3" borderId="18" xfId="0" applyNumberFormat="1" applyFont="1" applyFill="1" applyBorder="1" applyAlignment="1">
      <alignment horizontal="center" vertical="center"/>
    </xf>
    <xf numFmtId="176" fontId="6" fillId="3" borderId="5" xfId="0" applyNumberFormat="1" applyFont="1" applyFill="1" applyBorder="1" applyAlignment="1">
      <alignment horizontal="center" vertical="center"/>
    </xf>
    <xf numFmtId="177" fontId="6" fillId="3" borderId="5" xfId="0" applyNumberFormat="1" applyFont="1" applyFill="1" applyBorder="1"/>
    <xf numFmtId="176" fontId="1" fillId="0" borderId="5" xfId="0" applyNumberFormat="1" applyFont="1" applyBorder="1" applyAlignment="1">
      <alignment horizontal="center" vertical="center"/>
    </xf>
    <xf numFmtId="185" fontId="1" fillId="0" borderId="5" xfId="0" applyNumberFormat="1" applyFont="1" applyBorder="1" applyAlignment="1">
      <alignment horizontal="center" vertical="center"/>
    </xf>
    <xf numFmtId="180" fontId="1" fillId="0" borderId="5" xfId="0" applyNumberFormat="1" applyFont="1" applyBorder="1" applyAlignment="1">
      <alignment horizontal="center" vertical="center"/>
    </xf>
    <xf numFmtId="176" fontId="1" fillId="0" borderId="6" xfId="0" applyNumberFormat="1" applyFont="1" applyBorder="1" applyAlignment="1">
      <alignment horizontal="center" vertical="center" shrinkToFit="1"/>
    </xf>
    <xf numFmtId="178" fontId="1" fillId="0" borderId="7" xfId="0" applyNumberFormat="1" applyFont="1" applyBorder="1" applyAlignment="1">
      <alignment horizontal="center" vertical="center"/>
    </xf>
    <xf numFmtId="179" fontId="6" fillId="3" borderId="0" xfId="0" applyNumberFormat="1" applyFont="1" applyFill="1" applyAlignment="1">
      <alignment horizontal="center" vertical="center"/>
    </xf>
    <xf numFmtId="176" fontId="7" fillId="0" borderId="5" xfId="0" applyNumberFormat="1" applyFont="1" applyFill="1" applyBorder="1" applyAlignment="1">
      <alignment horizontal="center" vertical="center"/>
    </xf>
    <xf numFmtId="185" fontId="1" fillId="0" borderId="0" xfId="0" applyNumberFormat="1" applyFont="1" applyAlignment="1">
      <alignment horizontal="center" vertical="center"/>
    </xf>
    <xf numFmtId="0" fontId="3" fillId="0" borderId="0" xfId="0" applyFont="1" applyAlignment="1">
      <alignment horizontal="left" vertical="top"/>
    </xf>
    <xf numFmtId="0" fontId="1" fillId="0" borderId="1" xfId="0" applyFont="1" applyFill="1" applyBorder="1"/>
    <xf numFmtId="0" fontId="3" fillId="0" borderId="0" xfId="0" applyFont="1" applyAlignment="1">
      <alignment horizontal="center" vertical="center"/>
    </xf>
    <xf numFmtId="0" fontId="1" fillId="0" borderId="10" xfId="0" applyFont="1" applyFill="1" applyBorder="1" applyAlignment="1">
      <alignment horizontal="center" vertical="center"/>
    </xf>
    <xf numFmtId="176" fontId="4" fillId="7" borderId="1" xfId="0" applyNumberFormat="1" applyFont="1" applyFill="1" applyBorder="1" applyAlignment="1" applyProtection="1">
      <alignment horizontal="center" vertical="center" shrinkToFit="1"/>
      <protection locked="0"/>
    </xf>
    <xf numFmtId="181" fontId="4" fillId="7" borderId="1" xfId="0" applyNumberFormat="1" applyFont="1" applyFill="1" applyBorder="1" applyAlignment="1" applyProtection="1">
      <alignment horizontal="center" vertical="center" shrinkToFit="1"/>
      <protection locked="0"/>
    </xf>
    <xf numFmtId="0" fontId="1" fillId="2" borderId="1" xfId="0" applyFont="1" applyFill="1" applyBorder="1" applyAlignment="1">
      <alignment horizontal="center" vertical="center"/>
    </xf>
    <xf numFmtId="0" fontId="9" fillId="0" borderId="0" xfId="0" applyFont="1"/>
    <xf numFmtId="0" fontId="9" fillId="0" borderId="0" xfId="0" applyFont="1" applyAlignment="1">
      <alignment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3" fillId="0" borderId="0" xfId="0" applyFont="1" applyAlignment="1">
      <alignment horizontal="center" vertical="center"/>
    </xf>
    <xf numFmtId="0" fontId="1" fillId="0" borderId="3" xfId="0" applyFont="1" applyBorder="1"/>
    <xf numFmtId="0" fontId="1" fillId="0" borderId="3" xfId="0" applyFont="1" applyBorder="1" applyAlignment="1">
      <alignment horizontal="center" vertical="center"/>
    </xf>
    <xf numFmtId="0" fontId="1" fillId="2" borderId="19"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3" fillId="8" borderId="0" xfId="0" applyFont="1" applyFill="1" applyAlignment="1">
      <alignment horizontal="centerContinuous"/>
    </xf>
    <xf numFmtId="0" fontId="1" fillId="9" borderId="1" xfId="0" applyFont="1" applyFill="1" applyBorder="1" applyAlignment="1">
      <alignment horizontal="center" vertical="center"/>
    </xf>
    <xf numFmtId="176" fontId="4" fillId="9" borderId="1" xfId="0" applyNumberFormat="1" applyFont="1" applyFill="1" applyBorder="1" applyAlignment="1" applyProtection="1">
      <alignment horizontal="center" vertical="center" shrinkToFit="1"/>
      <protection locked="0"/>
    </xf>
    <xf numFmtId="181" fontId="4" fillId="9" borderId="1" xfId="0" applyNumberFormat="1" applyFont="1" applyFill="1" applyBorder="1" applyAlignment="1" applyProtection="1">
      <alignment horizontal="center" vertical="center" shrinkToFit="1"/>
      <protection locked="0"/>
    </xf>
    <xf numFmtId="176" fontId="4" fillId="9" borderId="1" xfId="0" applyNumberFormat="1" applyFont="1" applyFill="1" applyBorder="1" applyAlignment="1">
      <alignment horizontal="center" vertical="center" shrinkToFit="1"/>
    </xf>
    <xf numFmtId="178" fontId="4" fillId="9" borderId="1" xfId="0" applyNumberFormat="1" applyFont="1" applyFill="1" applyBorder="1" applyAlignment="1" applyProtection="1">
      <alignment horizontal="center" vertical="center" shrinkToFit="1"/>
      <protection hidden="1"/>
    </xf>
    <xf numFmtId="0" fontId="1" fillId="9" borderId="1" xfId="0" applyFont="1" applyFill="1" applyBorder="1"/>
    <xf numFmtId="0" fontId="1" fillId="9" borderId="19" xfId="0" applyFont="1" applyFill="1" applyBorder="1" applyAlignment="1">
      <alignment horizontal="center" vertical="center"/>
    </xf>
    <xf numFmtId="181" fontId="4" fillId="8" borderId="1" xfId="0" applyNumberFormat="1" applyFont="1" applyFill="1" applyBorder="1" applyAlignment="1">
      <alignment horizontal="center" vertical="center" shrinkToFit="1"/>
    </xf>
    <xf numFmtId="0" fontId="11" fillId="0" borderId="0" xfId="0" applyFont="1"/>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181" fontId="4" fillId="8" borderId="28" xfId="0" applyNumberFormat="1" applyFont="1" applyFill="1" applyBorder="1" applyAlignment="1" applyProtection="1">
      <alignment horizontal="center" vertical="center" shrinkToFit="1"/>
      <protection locked="0"/>
    </xf>
    <xf numFmtId="181" fontId="4" fillId="8" borderId="1" xfId="0" applyNumberFormat="1" applyFont="1" applyFill="1" applyBorder="1" applyAlignment="1" applyProtection="1">
      <alignment horizontal="center" vertical="center" shrinkToFit="1"/>
      <protection locked="0"/>
    </xf>
    <xf numFmtId="181" fontId="4" fillId="8" borderId="29" xfId="0" applyNumberFormat="1" applyFont="1" applyFill="1" applyBorder="1" applyAlignment="1" applyProtection="1">
      <alignment horizontal="center" vertical="center" shrinkToFit="1"/>
      <protection locked="0"/>
    </xf>
    <xf numFmtId="178" fontId="4" fillId="8" borderId="28" xfId="0" applyNumberFormat="1" applyFont="1" applyFill="1" applyBorder="1" applyAlignment="1" applyProtection="1">
      <alignment horizontal="center" vertical="center" shrinkToFit="1"/>
      <protection hidden="1"/>
    </xf>
    <xf numFmtId="178" fontId="4" fillId="8" borderId="1" xfId="0" applyNumberFormat="1" applyFont="1" applyFill="1" applyBorder="1" applyAlignment="1" applyProtection="1">
      <alignment horizontal="center" vertical="center" shrinkToFit="1"/>
      <protection hidden="1"/>
    </xf>
    <xf numFmtId="178" fontId="4" fillId="8" borderId="29" xfId="0" applyNumberFormat="1" applyFont="1" applyFill="1" applyBorder="1" applyAlignment="1" applyProtection="1">
      <alignment horizontal="center" vertical="center" shrinkToFit="1"/>
      <protection hidden="1"/>
    </xf>
    <xf numFmtId="187" fontId="4" fillId="8" borderId="28" xfId="0" applyNumberFormat="1" applyFont="1" applyFill="1" applyBorder="1" applyAlignment="1" applyProtection="1">
      <alignment horizontal="center" vertical="center" shrinkToFit="1"/>
      <protection locked="0"/>
    </xf>
    <xf numFmtId="187" fontId="4" fillId="8" borderId="1" xfId="0" applyNumberFormat="1" applyFont="1" applyFill="1" applyBorder="1" applyAlignment="1" applyProtection="1">
      <alignment horizontal="center" vertical="center" shrinkToFit="1"/>
      <protection locked="0"/>
    </xf>
    <xf numFmtId="187" fontId="4" fillId="8" borderId="29" xfId="0" applyNumberFormat="1" applyFont="1" applyFill="1" applyBorder="1" applyAlignment="1" applyProtection="1">
      <alignment horizontal="center" vertical="center" shrinkToFit="1"/>
      <protection locked="0"/>
    </xf>
    <xf numFmtId="187" fontId="4" fillId="8" borderId="28" xfId="0" applyNumberFormat="1" applyFont="1" applyFill="1" applyBorder="1" applyAlignment="1">
      <alignment horizontal="center" vertical="center" shrinkToFit="1"/>
    </xf>
    <xf numFmtId="187" fontId="4" fillId="8" borderId="1" xfId="0" applyNumberFormat="1" applyFont="1" applyFill="1" applyBorder="1" applyAlignment="1">
      <alignment horizontal="center" vertical="center" shrinkToFit="1"/>
    </xf>
    <xf numFmtId="187" fontId="4" fillId="8" borderId="29" xfId="0" applyNumberFormat="1" applyFont="1" applyFill="1" applyBorder="1" applyAlignment="1">
      <alignment horizontal="center" vertical="center" shrinkToFit="1"/>
    </xf>
    <xf numFmtId="187" fontId="1" fillId="0" borderId="0" xfId="0" applyNumberFormat="1" applyFont="1"/>
    <xf numFmtId="0" fontId="15" fillId="0" borderId="0" xfId="0" applyFont="1" applyAlignment="1">
      <alignment horizontal="left" vertical="center"/>
    </xf>
    <xf numFmtId="0" fontId="15" fillId="0" borderId="0" xfId="0" applyFont="1" applyAlignment="1">
      <alignment horizontal="center" vertical="center"/>
    </xf>
    <xf numFmtId="178" fontId="4" fillId="8" borderId="28" xfId="0" applyNumberFormat="1" applyFont="1" applyFill="1" applyBorder="1" applyAlignment="1" applyProtection="1">
      <alignment horizontal="center" vertical="center" shrinkToFit="1"/>
      <protection locked="0"/>
    </xf>
    <xf numFmtId="178" fontId="4" fillId="8" borderId="1" xfId="0" applyNumberFormat="1" applyFont="1" applyFill="1" applyBorder="1" applyAlignment="1" applyProtection="1">
      <alignment horizontal="center" vertical="center" shrinkToFit="1"/>
      <protection locked="0"/>
    </xf>
    <xf numFmtId="178" fontId="4" fillId="8" borderId="29" xfId="0" applyNumberFormat="1" applyFont="1" applyFill="1" applyBorder="1" applyAlignment="1" applyProtection="1">
      <alignment horizontal="center" vertical="center" shrinkToFit="1"/>
      <protection locked="0"/>
    </xf>
    <xf numFmtId="187" fontId="4" fillId="0" borderId="1" xfId="0" applyNumberFormat="1" applyFont="1" applyFill="1" applyBorder="1" applyAlignment="1" applyProtection="1">
      <alignment horizontal="center" vertical="center" shrinkToFit="1"/>
      <protection hidden="1"/>
    </xf>
    <xf numFmtId="178" fontId="4" fillId="0" borderId="1" xfId="2" applyNumberFormat="1" applyFont="1" applyFill="1" applyBorder="1" applyAlignment="1" applyProtection="1">
      <alignment horizontal="center" vertical="center" shrinkToFit="1"/>
      <protection hidden="1"/>
    </xf>
    <xf numFmtId="187" fontId="4" fillId="0" borderId="1" xfId="0" applyNumberFormat="1" applyFont="1" applyFill="1" applyBorder="1" applyAlignment="1" applyProtection="1">
      <alignment horizontal="center" vertical="center" shrinkToFit="1"/>
      <protection hidden="1"/>
    </xf>
    <xf numFmtId="0" fontId="3" fillId="10" borderId="2" xfId="0" applyFont="1" applyFill="1" applyBorder="1" applyAlignment="1">
      <alignment horizontal="center" vertical="center"/>
    </xf>
    <xf numFmtId="0" fontId="3" fillId="10" borderId="3" xfId="0" applyFont="1" applyFill="1" applyBorder="1" applyAlignment="1">
      <alignment horizontal="center" vertical="center"/>
    </xf>
    <xf numFmtId="0" fontId="3" fillId="0" borderId="0" xfId="0" applyFont="1" applyAlignment="1">
      <alignment horizontal="center" vertical="center"/>
    </xf>
    <xf numFmtId="0" fontId="3" fillId="8" borderId="8" xfId="0" applyFont="1" applyFill="1" applyBorder="1" applyAlignment="1" applyProtection="1">
      <alignment horizontal="right" vertical="center"/>
      <protection locked="0"/>
    </xf>
    <xf numFmtId="0" fontId="1" fillId="2" borderId="1"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 xfId="0" applyFont="1" applyFill="1" applyBorder="1" applyAlignment="1">
      <alignment horizontal="center" vertical="center"/>
    </xf>
    <xf numFmtId="186" fontId="1" fillId="8" borderId="23" xfId="0" quotePrefix="1" applyNumberFormat="1" applyFont="1" applyFill="1" applyBorder="1" applyAlignment="1" applyProtection="1">
      <alignment horizontal="center" vertical="center"/>
      <protection locked="0"/>
    </xf>
    <xf numFmtId="186" fontId="1" fillId="8" borderId="24" xfId="0" applyNumberFormat="1" applyFont="1" applyFill="1" applyBorder="1" applyAlignment="1" applyProtection="1">
      <alignment horizontal="center" vertical="center"/>
      <protection locked="0"/>
    </xf>
    <xf numFmtId="186" fontId="1" fillId="8" borderId="25" xfId="0" applyNumberFormat="1" applyFont="1" applyFill="1" applyBorder="1" applyAlignment="1" applyProtection="1">
      <alignment horizontal="center" vertical="center"/>
      <protection locked="0"/>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186" fontId="1" fillId="8" borderId="26" xfId="0" quotePrefix="1" applyNumberFormat="1" applyFont="1" applyFill="1" applyBorder="1" applyAlignment="1" applyProtection="1">
      <alignment horizontal="center" vertical="center"/>
      <protection locked="0"/>
    </xf>
    <xf numFmtId="186" fontId="1" fillId="8" borderId="4" xfId="0" applyNumberFormat="1" applyFont="1" applyFill="1" applyBorder="1" applyAlignment="1" applyProtection="1">
      <alignment horizontal="center" vertical="center"/>
      <protection locked="0"/>
    </xf>
    <xf numFmtId="186" fontId="1" fillId="8" borderId="27" xfId="0" applyNumberFormat="1" applyFont="1" applyFill="1" applyBorder="1" applyAlignment="1" applyProtection="1">
      <alignment horizontal="center" vertical="center"/>
      <protection locked="0"/>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187" fontId="1" fillId="8" borderId="26" xfId="1" quotePrefix="1" applyNumberFormat="1" applyFont="1" applyFill="1" applyBorder="1" applyAlignment="1" applyProtection="1">
      <alignment horizontal="center" vertical="center"/>
      <protection locked="0"/>
    </xf>
    <xf numFmtId="187" fontId="1" fillId="8" borderId="4" xfId="1" applyNumberFormat="1" applyFont="1" applyFill="1" applyBorder="1" applyAlignment="1" applyProtection="1">
      <alignment horizontal="center" vertical="center"/>
      <protection locked="0"/>
    </xf>
    <xf numFmtId="187" fontId="1" fillId="8" borderId="27" xfId="1" applyNumberFormat="1" applyFont="1" applyFill="1" applyBorder="1" applyAlignment="1" applyProtection="1">
      <alignment horizontal="center" vertical="center"/>
      <protection locked="0"/>
    </xf>
    <xf numFmtId="176" fontId="1" fillId="8" borderId="30" xfId="2" applyNumberFormat="1" applyFont="1" applyFill="1" applyBorder="1" applyAlignment="1" applyProtection="1">
      <alignment horizontal="center" vertical="center"/>
      <protection hidden="1"/>
    </xf>
    <xf numFmtId="176" fontId="1" fillId="8" borderId="31" xfId="2" applyNumberFormat="1" applyFont="1" applyFill="1" applyBorder="1" applyAlignment="1" applyProtection="1">
      <alignment horizontal="center" vertical="center"/>
      <protection hidden="1"/>
    </xf>
    <xf numFmtId="176" fontId="1" fillId="8" borderId="32" xfId="2" applyNumberFormat="1" applyFont="1" applyFill="1" applyBorder="1" applyAlignment="1" applyProtection="1">
      <alignment horizontal="center" vertical="center"/>
      <protection hidden="1"/>
    </xf>
    <xf numFmtId="187" fontId="4" fillId="0" borderId="1" xfId="0" applyNumberFormat="1" applyFont="1" applyFill="1" applyBorder="1" applyAlignment="1" applyProtection="1">
      <alignment horizontal="center" vertical="center" shrinkToFit="1"/>
      <protection hidden="1"/>
    </xf>
    <xf numFmtId="188" fontId="4" fillId="0" borderId="1" xfId="0" applyNumberFormat="1" applyFont="1" applyFill="1" applyBorder="1" applyAlignment="1" applyProtection="1">
      <alignment horizontal="center" vertical="center" shrinkToFit="1"/>
      <protection hidden="1"/>
    </xf>
    <xf numFmtId="187" fontId="1" fillId="8" borderId="30" xfId="2" applyNumberFormat="1" applyFont="1" applyFill="1" applyBorder="1" applyAlignment="1" applyProtection="1">
      <alignment horizontal="center" vertical="center"/>
      <protection locked="0"/>
    </xf>
    <xf numFmtId="187" fontId="1" fillId="8" borderId="31" xfId="2" applyNumberFormat="1" applyFont="1" applyFill="1" applyBorder="1" applyAlignment="1" applyProtection="1">
      <alignment horizontal="center" vertical="center"/>
      <protection locked="0"/>
    </xf>
    <xf numFmtId="187" fontId="1" fillId="8" borderId="32" xfId="2" applyNumberFormat="1" applyFont="1" applyFill="1" applyBorder="1" applyAlignment="1" applyProtection="1">
      <alignment horizontal="center" vertical="center"/>
      <protection locked="0"/>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3" fillId="5" borderId="8" xfId="0" applyFont="1" applyFill="1" applyBorder="1" applyAlignment="1" applyProtection="1">
      <alignment horizontal="right" vertical="center"/>
      <protection locked="0"/>
    </xf>
    <xf numFmtId="186" fontId="1" fillId="7" borderId="2" xfId="0" quotePrefix="1" applyNumberFormat="1" applyFont="1" applyFill="1" applyBorder="1" applyAlignment="1" applyProtection="1">
      <alignment horizontal="center" vertical="center"/>
      <protection locked="0"/>
    </xf>
    <xf numFmtId="186" fontId="1" fillId="7" borderId="4" xfId="0" applyNumberFormat="1" applyFont="1" applyFill="1" applyBorder="1" applyAlignment="1" applyProtection="1">
      <alignment horizontal="center" vertical="center"/>
      <protection locked="0"/>
    </xf>
    <xf numFmtId="186" fontId="1" fillId="7" borderId="3" xfId="0" applyNumberFormat="1" applyFont="1" applyFill="1" applyBorder="1" applyAlignment="1" applyProtection="1">
      <alignment horizontal="center" vertical="center"/>
      <protection locked="0"/>
    </xf>
    <xf numFmtId="0" fontId="1" fillId="9" borderId="1" xfId="0" applyFont="1" applyFill="1" applyBorder="1" applyAlignment="1">
      <alignment horizontal="center" vertical="center" wrapText="1"/>
    </xf>
    <xf numFmtId="0" fontId="1" fillId="9" borderId="2" xfId="0" applyFont="1" applyFill="1" applyBorder="1" applyAlignment="1">
      <alignment horizontal="center" vertical="center"/>
    </xf>
    <xf numFmtId="0" fontId="1" fillId="9" borderId="4" xfId="0" applyFont="1" applyFill="1" applyBorder="1" applyAlignment="1">
      <alignment horizontal="center" vertical="center"/>
    </xf>
    <xf numFmtId="0" fontId="1" fillId="9" borderId="3" xfId="0" applyFont="1" applyFill="1" applyBorder="1" applyAlignment="1">
      <alignment horizontal="center" vertical="center"/>
    </xf>
    <xf numFmtId="0" fontId="1" fillId="9" borderId="1" xfId="0" applyFont="1" applyFill="1" applyBorder="1" applyAlignment="1">
      <alignment horizontal="center" vertical="center"/>
    </xf>
    <xf numFmtId="0" fontId="1" fillId="9" borderId="2" xfId="0" applyFont="1" applyFill="1" applyBorder="1" applyAlignment="1" applyProtection="1">
      <alignment horizontal="center" vertical="center"/>
    </xf>
    <xf numFmtId="0" fontId="1" fillId="9" borderId="4" xfId="0" applyFont="1" applyFill="1" applyBorder="1" applyAlignment="1" applyProtection="1">
      <alignment horizontal="center" vertical="center"/>
    </xf>
    <xf numFmtId="0" fontId="1" fillId="9" borderId="3" xfId="0" applyFont="1" applyFill="1" applyBorder="1" applyAlignment="1" applyProtection="1">
      <alignment horizontal="center" vertical="center"/>
    </xf>
    <xf numFmtId="176" fontId="1" fillId="9" borderId="2" xfId="0" applyNumberFormat="1" applyFont="1" applyFill="1" applyBorder="1" applyAlignment="1" applyProtection="1">
      <alignment horizontal="center" vertical="center"/>
      <protection hidden="1"/>
    </xf>
    <xf numFmtId="176" fontId="1" fillId="9" borderId="4" xfId="0" applyNumberFormat="1" applyFont="1" applyFill="1" applyBorder="1" applyAlignment="1" applyProtection="1">
      <alignment horizontal="center" vertical="center"/>
      <protection hidden="1"/>
    </xf>
    <xf numFmtId="176" fontId="1" fillId="9" borderId="3" xfId="0" applyNumberFormat="1" applyFont="1" applyFill="1" applyBorder="1" applyAlignment="1" applyProtection="1">
      <alignment horizontal="center" vertical="center"/>
      <protection hidden="1"/>
    </xf>
    <xf numFmtId="0" fontId="1" fillId="9" borderId="2" xfId="0" applyFont="1" applyFill="1" applyBorder="1" applyAlignment="1" applyProtection="1">
      <alignment horizontal="center" vertical="center"/>
      <protection locked="0"/>
    </xf>
    <xf numFmtId="0" fontId="1" fillId="9" borderId="4" xfId="0" applyFont="1" applyFill="1" applyBorder="1" applyAlignment="1" applyProtection="1">
      <alignment horizontal="center" vertical="center"/>
      <protection locked="0"/>
    </xf>
    <xf numFmtId="0" fontId="1" fillId="9" borderId="3" xfId="0" applyFont="1" applyFill="1" applyBorder="1" applyAlignment="1" applyProtection="1">
      <alignment horizontal="center" vertical="center"/>
      <protection locked="0"/>
    </xf>
    <xf numFmtId="176" fontId="1" fillId="9" borderId="2" xfId="0" applyNumberFormat="1" applyFont="1" applyFill="1" applyBorder="1" applyAlignment="1" applyProtection="1">
      <alignment horizontal="center" vertical="center"/>
      <protection locked="0"/>
    </xf>
    <xf numFmtId="176" fontId="1" fillId="9" borderId="4" xfId="0" applyNumberFormat="1" applyFont="1" applyFill="1" applyBorder="1" applyAlignment="1" applyProtection="1">
      <alignment horizontal="center" vertical="center"/>
      <protection locked="0"/>
    </xf>
    <xf numFmtId="176" fontId="1" fillId="9" borderId="3" xfId="0" applyNumberFormat="1" applyFont="1" applyFill="1" applyBorder="1" applyAlignment="1" applyProtection="1">
      <alignment horizontal="center" vertical="center"/>
      <protection locked="0"/>
    </xf>
    <xf numFmtId="0" fontId="3" fillId="2" borderId="8" xfId="0" applyFont="1" applyFill="1" applyBorder="1" applyAlignment="1" applyProtection="1">
      <alignment horizontal="right" vertical="center"/>
      <protection locked="0"/>
    </xf>
  </cellXfs>
  <cellStyles count="3">
    <cellStyle name="パーセント" xfId="2" builtinId="5"/>
    <cellStyle name="桁区切り" xfId="1" builtinId="6"/>
    <cellStyle name="標準" xfId="0" builtinId="0"/>
  </cellStyles>
  <dxfs count="32">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Medium9"/>
  <colors>
    <mruColors>
      <color rgb="FFCCFFCC"/>
      <color rgb="FFFFCCFF"/>
      <color rgb="FFFFFF66"/>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11</xdr:col>
      <xdr:colOff>265326</xdr:colOff>
      <xdr:row>0</xdr:row>
      <xdr:rowOff>0</xdr:rowOff>
    </xdr:from>
    <xdr:ext cx="3576557" cy="47346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47176" y="0"/>
          <a:ext cx="3576557"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2024</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161925</xdr:colOff>
          <xdr:row>7</xdr:row>
          <xdr:rowOff>152400</xdr:rowOff>
        </xdr:from>
        <xdr:to>
          <xdr:col>1</xdr:col>
          <xdr:colOff>95250</xdr:colOff>
          <xdr:row>9</xdr:row>
          <xdr:rowOff>57150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0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66131</xdr:colOff>
      <xdr:row>11</xdr:row>
      <xdr:rowOff>17417</xdr:rowOff>
    </xdr:from>
    <xdr:to>
      <xdr:col>24</xdr:col>
      <xdr:colOff>441370</xdr:colOff>
      <xdr:row>18</xdr:row>
      <xdr:rowOff>127000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0432506" y="2287542"/>
          <a:ext cx="4185239" cy="2300333"/>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・メインオークションで使用した期待容量算定諸元一覧を、赤枠部分にコピー＆ペーストで貼り付けてください。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・追加オークションから参加する場合、</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メインオークション</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部分はゼロとし、入力箇所（黄色セル）および追加入力箇所（オレンジ色セル）に記入してください。</a:t>
          </a:r>
          <a:endParaRPr kumimoji="1" lang="en-US" altLang="ja-JP" sz="14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11</xdr:col>
      <xdr:colOff>81642</xdr:colOff>
      <xdr:row>4</xdr:row>
      <xdr:rowOff>54429</xdr:rowOff>
    </xdr:from>
    <xdr:to>
      <xdr:col>19</xdr:col>
      <xdr:colOff>293187</xdr:colOff>
      <xdr:row>9</xdr:row>
      <xdr:rowOff>94646</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7263492" y="892629"/>
          <a:ext cx="5574120" cy="1087967"/>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注意</a:t>
          </a:r>
          <a:r>
            <a:rPr kumimoji="1" lang="en-US" altLang="ja-JP" sz="1400">
              <a:solidFill>
                <a:srgbClr val="FF0000"/>
              </a:solidFill>
              <a:latin typeface="Meiryo UI" panose="020B0604030504040204" pitchFamily="50" charset="-128"/>
              <a:ea typeface="Meiryo UI" panose="020B0604030504040204" pitchFamily="50" charset="-128"/>
            </a:rPr>
            <a:t>※</a:t>
          </a:r>
        </a:p>
        <a:p>
          <a:r>
            <a:rPr kumimoji="1" lang="ja-JP" altLang="en-US" sz="1400">
              <a:solidFill>
                <a:srgbClr val="FF0000"/>
              </a:solidFill>
              <a:latin typeface="Meiryo UI" panose="020B0604030504040204" pitchFamily="50" charset="-128"/>
              <a:ea typeface="Meiryo UI" panose="020B0604030504040204" pitchFamily="50" charset="-128"/>
            </a:rPr>
            <a:t>本帳票は、契約容量の全量をリリースする場合は、提出不要です。</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（契約容量の一部をリリースする場合にのみ、提出してください）</a:t>
          </a:r>
          <a:endParaRPr kumimoji="1" lang="en-US" altLang="ja-JP" sz="14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18</xdr:col>
      <xdr:colOff>251732</xdr:colOff>
      <xdr:row>23</xdr:row>
      <xdr:rowOff>190500</xdr:rowOff>
    </xdr:from>
    <xdr:to>
      <xdr:col>25</xdr:col>
      <xdr:colOff>129177</xdr:colOff>
      <xdr:row>28</xdr:row>
      <xdr:rowOff>1906</xdr:rowOff>
    </xdr:to>
    <xdr:sp macro="" textlink="">
      <xdr:nvSpPr>
        <xdr:cNvPr id="6" name="角丸四角形吹き出し 6">
          <a:extLst>
            <a:ext uri="{FF2B5EF4-FFF2-40B4-BE49-F238E27FC236}">
              <a16:creationId xmlns:a16="http://schemas.microsoft.com/office/drawing/2014/main" id="{00000000-0008-0000-0000-000006000000}"/>
            </a:ext>
          </a:extLst>
        </xdr:cNvPr>
        <xdr:cNvSpPr/>
      </xdr:nvSpPr>
      <xdr:spPr>
        <a:xfrm>
          <a:off x="12157982" y="6159500"/>
          <a:ext cx="4322445" cy="1462406"/>
        </a:xfrm>
        <a:prstGeom prst="wedgeRoundRectCallout">
          <a:avLst>
            <a:gd name="adj1" fmla="val -76549"/>
            <a:gd name="adj2" fmla="val 45133"/>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リリースオークションでは、期待容量登録は不要です。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メインオークション時の各月の管理容量から、リリースする各月の管理容量を差し引いた、</a:t>
          </a:r>
          <a:r>
            <a:rPr kumimoji="1" lang="ja-JP" altLang="en-US" sz="1100" u="sng">
              <a:solidFill>
                <a:srgbClr val="FF0000"/>
              </a:solidFill>
              <a:latin typeface="Meiryo UI" panose="020B0604030504040204" pitchFamily="50" charset="-128"/>
              <a:ea typeface="Meiryo UI" panose="020B0604030504040204" pitchFamily="50" charset="-128"/>
            </a:rPr>
            <a:t>リリース後の容量</a:t>
          </a:r>
          <a:r>
            <a:rPr kumimoji="1" lang="ja-JP" altLang="en-US" sz="1100">
              <a:solidFill>
                <a:sysClr val="windowText" lastClr="000000"/>
              </a:solidFill>
              <a:latin typeface="Meiryo UI" panose="020B0604030504040204" pitchFamily="50" charset="-128"/>
              <a:ea typeface="Meiryo UI" panose="020B0604030504040204" pitchFamily="50" charset="-128"/>
            </a:rPr>
            <a:t>を整数値で入力してください。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18</xdr:col>
      <xdr:colOff>243840</xdr:colOff>
      <xdr:row>28</xdr:row>
      <xdr:rowOff>36284</xdr:rowOff>
    </xdr:from>
    <xdr:to>
      <xdr:col>25</xdr:col>
      <xdr:colOff>115570</xdr:colOff>
      <xdr:row>34</xdr:row>
      <xdr:rowOff>240030</xdr:rowOff>
    </xdr:to>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11007090" y="7656284"/>
          <a:ext cx="3903980" cy="1918246"/>
        </a:xfrm>
        <a:prstGeom prst="wedgeRoundRectCallout">
          <a:avLst>
            <a:gd name="adj1" fmla="val -78491"/>
            <a:gd name="adj2" fmla="val -2610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リリースオークションでは、期待容量登録は不要です。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メインオークション時の各月の運転継続時間から、リリースする各月の運転継続時間を差し引いた、</a:t>
          </a:r>
          <a:r>
            <a:rPr kumimoji="1" lang="ja-JP" altLang="en-US" sz="1100" u="sng">
              <a:solidFill>
                <a:srgbClr val="FF0000"/>
              </a:solidFill>
              <a:latin typeface="Meiryo UI" panose="020B0604030504040204" pitchFamily="50" charset="-128"/>
              <a:ea typeface="Meiryo UI" panose="020B0604030504040204" pitchFamily="50" charset="-128"/>
            </a:rPr>
            <a:t>リリース後の運転継続時間</a:t>
          </a:r>
          <a:r>
            <a:rPr kumimoji="1" lang="ja-JP" altLang="en-US" sz="1100">
              <a:solidFill>
                <a:sysClr val="windowText" lastClr="000000"/>
              </a:solidFill>
              <a:latin typeface="Meiryo UI" panose="020B0604030504040204" pitchFamily="50" charset="-128"/>
              <a:ea typeface="Meiryo UI" panose="020B0604030504040204" pitchFamily="50" charset="-128"/>
            </a:rPr>
            <a:t>を整数値で入力してください。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11</xdr:col>
      <xdr:colOff>265326</xdr:colOff>
      <xdr:row>0</xdr:row>
      <xdr:rowOff>0</xdr:rowOff>
    </xdr:from>
    <xdr:ext cx="3576557" cy="473463"/>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796755" y="0"/>
          <a:ext cx="3576557"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2024</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161925</xdr:colOff>
          <xdr:row>7</xdr:row>
          <xdr:rowOff>152400</xdr:rowOff>
        </xdr:from>
        <xdr:to>
          <xdr:col>1</xdr:col>
          <xdr:colOff>95250</xdr:colOff>
          <xdr:row>9</xdr:row>
          <xdr:rowOff>57150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66131</xdr:colOff>
      <xdr:row>11</xdr:row>
      <xdr:rowOff>17417</xdr:rowOff>
    </xdr:from>
    <xdr:to>
      <xdr:col>24</xdr:col>
      <xdr:colOff>441370</xdr:colOff>
      <xdr:row>18</xdr:row>
      <xdr:rowOff>47625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0432506" y="2287542"/>
          <a:ext cx="4185239" cy="2220958"/>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・メインオークションで使用した期待容量算定諸元一覧を、赤枠部分にコピー＆ペーストで貼り付けてください。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・追加オークションから参加する場合、</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メインオークション</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部分はゼロとし、入力箇所（黄色セル）および追加入力箇所（オレンジ色セル）に記入してください。</a:t>
          </a:r>
          <a:endParaRPr kumimoji="1" lang="en-US" altLang="ja-JP" sz="14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11</xdr:col>
      <xdr:colOff>81642</xdr:colOff>
      <xdr:row>4</xdr:row>
      <xdr:rowOff>54429</xdr:rowOff>
    </xdr:from>
    <xdr:to>
      <xdr:col>19</xdr:col>
      <xdr:colOff>293187</xdr:colOff>
      <xdr:row>9</xdr:row>
      <xdr:rowOff>94646</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613071" y="870858"/>
          <a:ext cx="5082902" cy="1060752"/>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注意</a:t>
          </a:r>
          <a:r>
            <a:rPr kumimoji="1" lang="en-US" altLang="ja-JP" sz="1400">
              <a:solidFill>
                <a:srgbClr val="FF0000"/>
              </a:solidFill>
              <a:latin typeface="Meiryo UI" panose="020B0604030504040204" pitchFamily="50" charset="-128"/>
              <a:ea typeface="Meiryo UI" panose="020B0604030504040204" pitchFamily="50" charset="-128"/>
            </a:rPr>
            <a:t>※</a:t>
          </a:r>
        </a:p>
        <a:p>
          <a:r>
            <a:rPr kumimoji="1" lang="ja-JP" altLang="en-US" sz="1400">
              <a:solidFill>
                <a:srgbClr val="FF0000"/>
              </a:solidFill>
              <a:latin typeface="Meiryo UI" panose="020B0604030504040204" pitchFamily="50" charset="-128"/>
              <a:ea typeface="Meiryo UI" panose="020B0604030504040204" pitchFamily="50" charset="-128"/>
            </a:rPr>
            <a:t>本帳票は、契約容量の全量をリリースする場合は、提出不要です。</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（契約容量の一部をリリースする場合にのみ、提出してください）</a:t>
          </a:r>
          <a:endParaRPr kumimoji="1" lang="en-US" altLang="ja-JP" sz="1400">
            <a:solidFill>
              <a:srgbClr val="FF0000"/>
            </a:solidFill>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210889</xdr:colOff>
      <xdr:row>0</xdr:row>
      <xdr:rowOff>0</xdr:rowOff>
    </xdr:from>
    <xdr:ext cx="3630994" cy="473463"/>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754689" y="0"/>
          <a:ext cx="3630994"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2024</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19</xdr:col>
      <xdr:colOff>165552</xdr:colOff>
      <xdr:row>8</xdr:row>
      <xdr:rowOff>81643</xdr:rowOff>
    </xdr:from>
    <xdr:to>
      <xdr:col>23</xdr:col>
      <xdr:colOff>514802</xdr:colOff>
      <xdr:row>10</xdr:row>
      <xdr:rowOff>272143</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684123" y="1714500"/>
          <a:ext cx="2825750" cy="789214"/>
        </a:xfrm>
        <a:prstGeom prst="rect">
          <a:avLst/>
        </a:prstGeom>
        <a:solidFill>
          <a:srgbClr val="CCFFCC"/>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外部連携ツール取り込み位置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a:p>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10</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25</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r>
            <a:rPr kumimoji="1" lang="ja-JP" altLang="en-US" sz="1400">
              <a:solidFill>
                <a:schemeClr val="accent3">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27</a:t>
          </a:r>
          <a:r>
            <a:rPr kumimoji="1" lang="ja-JP" altLang="en-US" sz="1400">
              <a:solidFill>
                <a:schemeClr val="accent3">
                  <a:lumMod val="50000"/>
                </a:schemeClr>
              </a:solidFill>
              <a:effectLst/>
              <a:latin typeface="Meiryo UI" panose="020B0604030504040204" pitchFamily="50" charset="-128"/>
              <a:ea typeface="Meiryo UI" panose="020B0604030504040204" pitchFamily="50" charset="-128"/>
              <a:cs typeface="+mn-cs"/>
            </a:rPr>
            <a:t>行目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xdr:txBody>
    </xdr:sp>
    <xdr:clientData/>
  </xdr:twoCellAnchor>
  <xdr:twoCellAnchor>
    <xdr:from>
      <xdr:col>15</xdr:col>
      <xdr:colOff>530678</xdr:colOff>
      <xdr:row>9</xdr:row>
      <xdr:rowOff>145143</xdr:rowOff>
    </xdr:from>
    <xdr:to>
      <xdr:col>19</xdr:col>
      <xdr:colOff>165552</xdr:colOff>
      <xdr:row>9</xdr:row>
      <xdr:rowOff>176893</xdr:rowOff>
    </xdr:to>
    <xdr:cxnSp macro="">
      <xdr:nvCxnSpPr>
        <xdr:cNvPr id="4" name="直線矢印コネクタ 3">
          <a:extLst>
            <a:ext uri="{FF2B5EF4-FFF2-40B4-BE49-F238E27FC236}">
              <a16:creationId xmlns:a16="http://schemas.microsoft.com/office/drawing/2014/main" id="{00000000-0008-0000-0300-000004000000}"/>
            </a:ext>
          </a:extLst>
        </xdr:cNvPr>
        <xdr:cNvCxnSpPr>
          <a:stCxn id="3" idx="1"/>
        </xdr:cNvCxnSpPr>
      </xdr:nvCxnSpPr>
      <xdr:spPr>
        <a:xfrm flipH="1" flipV="1">
          <a:off x="10804071" y="2077357"/>
          <a:ext cx="1880052" cy="31750"/>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666750</xdr:colOff>
      <xdr:row>9</xdr:row>
      <xdr:rowOff>176893</xdr:rowOff>
    </xdr:from>
    <xdr:to>
      <xdr:col>19</xdr:col>
      <xdr:colOff>165552</xdr:colOff>
      <xdr:row>24</xdr:row>
      <xdr:rowOff>149677</xdr:rowOff>
    </xdr:to>
    <xdr:cxnSp macro="">
      <xdr:nvCxnSpPr>
        <xdr:cNvPr id="5" name="直線矢印コネクタ 4">
          <a:extLst>
            <a:ext uri="{FF2B5EF4-FFF2-40B4-BE49-F238E27FC236}">
              <a16:creationId xmlns:a16="http://schemas.microsoft.com/office/drawing/2014/main" id="{00000000-0008-0000-0300-000005000000}"/>
            </a:ext>
          </a:extLst>
        </xdr:cNvPr>
        <xdr:cNvCxnSpPr>
          <a:stCxn id="3" idx="1"/>
        </xdr:cNvCxnSpPr>
      </xdr:nvCxnSpPr>
      <xdr:spPr>
        <a:xfrm flipH="1">
          <a:off x="10940143" y="2109107"/>
          <a:ext cx="1743980" cy="4544784"/>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653143</xdr:colOff>
      <xdr:row>9</xdr:row>
      <xdr:rowOff>176893</xdr:rowOff>
    </xdr:from>
    <xdr:to>
      <xdr:col>19</xdr:col>
      <xdr:colOff>165552</xdr:colOff>
      <xdr:row>26</xdr:row>
      <xdr:rowOff>244926</xdr:rowOff>
    </xdr:to>
    <xdr:cxnSp macro="">
      <xdr:nvCxnSpPr>
        <xdr:cNvPr id="6" name="直線矢印コネクタ 5">
          <a:extLst>
            <a:ext uri="{FF2B5EF4-FFF2-40B4-BE49-F238E27FC236}">
              <a16:creationId xmlns:a16="http://schemas.microsoft.com/office/drawing/2014/main" id="{00000000-0008-0000-0300-000006000000}"/>
            </a:ext>
          </a:extLst>
        </xdr:cNvPr>
        <xdr:cNvCxnSpPr>
          <a:stCxn id="3" idx="1"/>
        </xdr:cNvCxnSpPr>
      </xdr:nvCxnSpPr>
      <xdr:spPr>
        <a:xfrm flipH="1">
          <a:off x="10926536" y="2109107"/>
          <a:ext cx="1757587" cy="5238748"/>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oneCellAnchor>
    <xdr:from>
      <xdr:col>10</xdr:col>
      <xdr:colOff>582282</xdr:colOff>
      <xdr:row>0</xdr:row>
      <xdr:rowOff>0</xdr:rowOff>
    </xdr:from>
    <xdr:ext cx="4035208" cy="473463"/>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977639" y="0"/>
          <a:ext cx="4035208" cy="473463"/>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ysClr val="windowText" lastClr="00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ysClr val="windowText" lastClr="000000"/>
              </a:solidFill>
              <a:latin typeface="Meiryo UI" panose="020B0604030504040204" pitchFamily="50" charset="-128"/>
              <a:ea typeface="Meiryo UI" panose="020B0604030504040204" pitchFamily="50" charset="-128"/>
            </a:rPr>
            <a:t>年度以降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161925</xdr:colOff>
          <xdr:row>7</xdr:row>
          <xdr:rowOff>152400</xdr:rowOff>
        </xdr:from>
        <xdr:to>
          <xdr:col>1</xdr:col>
          <xdr:colOff>95250</xdr:colOff>
          <xdr:row>8</xdr:row>
          <xdr:rowOff>266700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639535</xdr:colOff>
      <xdr:row>2</xdr:row>
      <xdr:rowOff>68037</xdr:rowOff>
    </xdr:from>
    <xdr:to>
      <xdr:col>27</xdr:col>
      <xdr:colOff>161017</xdr:colOff>
      <xdr:row>6</xdr:row>
      <xdr:rowOff>106322</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10912928" y="476251"/>
          <a:ext cx="6964589" cy="854714"/>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rgbClr val="FF0000"/>
              </a:solidFill>
              <a:effectLst/>
              <a:latin typeface="Meiryo UI" panose="020B0604030504040204" pitchFamily="50" charset="-128"/>
              <a:ea typeface="Meiryo UI" panose="020B0604030504040204" pitchFamily="50" charset="-128"/>
              <a:cs typeface="+mn-cs"/>
            </a:rPr>
            <a:t>容量提供事業者のデータ入力用シートを新設</a:t>
          </a:r>
          <a:endParaRPr lang="ja-JP" altLang="ja-JP">
            <a:solidFill>
              <a:srgbClr val="FF0000"/>
            </a:solidFill>
            <a:effectLst/>
            <a:latin typeface="Meiryo UI" panose="020B0604030504040204" pitchFamily="50" charset="-128"/>
            <a:ea typeface="Meiryo UI" panose="020B0604030504040204" pitchFamily="50" charset="-128"/>
          </a:endParaRPr>
        </a:p>
        <a:p>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外部連携ツール、シート内の計算式は「入力」シートを参照するようにしている</a:t>
          </a:r>
          <a:endParaRPr lang="ja-JP" altLang="ja-JP">
            <a:solidFill>
              <a:srgbClr val="FF0000"/>
            </a:solidFill>
            <a:effectLst/>
            <a:latin typeface="Meiryo UI" panose="020B0604030504040204" pitchFamily="50" charset="-128"/>
            <a:ea typeface="Meiryo UI" panose="020B0604030504040204" pitchFamily="50" charset="-128"/>
          </a:endParaRPr>
        </a:p>
        <a:p>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これにより、容量提供事業者のデータ入力用シートのレイアウトが変わっても、外部連携ツールの改修は発生しない</a:t>
          </a:r>
          <a:endParaRPr lang="ja-JP" altLang="ja-JP">
            <a:solidFill>
              <a:srgbClr val="FF0000"/>
            </a:solidFill>
            <a:effectLst/>
            <a:latin typeface="Meiryo UI" panose="020B0604030504040204" pitchFamily="50" charset="-128"/>
            <a:ea typeface="Meiryo UI" panose="020B0604030504040204" pitchFamily="50" charset="-128"/>
          </a:endParaRPr>
        </a:p>
        <a:p>
          <a:endParaRPr kumimoji="1" lang="ja-JP" altLang="en-US"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19</xdr:col>
      <xdr:colOff>206374</xdr:colOff>
      <xdr:row>11</xdr:row>
      <xdr:rowOff>81644</xdr:rowOff>
    </xdr:from>
    <xdr:to>
      <xdr:col>23</xdr:col>
      <xdr:colOff>555624</xdr:colOff>
      <xdr:row>13</xdr:row>
      <xdr:rowOff>272144</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12724945" y="2326823"/>
          <a:ext cx="2825750" cy="789214"/>
        </a:xfrm>
        <a:prstGeom prst="rect">
          <a:avLst/>
        </a:prstGeom>
        <a:solidFill>
          <a:srgbClr val="CCFFCC"/>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外部連携ツール取り込み位置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a:p>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13</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28</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r>
            <a:rPr kumimoji="1" lang="ja-JP" altLang="en-US" sz="1400">
              <a:solidFill>
                <a:schemeClr val="accent3">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30</a:t>
          </a:r>
          <a:r>
            <a:rPr kumimoji="1" lang="ja-JP" altLang="en-US" sz="1400">
              <a:solidFill>
                <a:schemeClr val="accent3">
                  <a:lumMod val="50000"/>
                </a:schemeClr>
              </a:solidFill>
              <a:effectLst/>
              <a:latin typeface="Meiryo UI" panose="020B0604030504040204" pitchFamily="50" charset="-128"/>
              <a:ea typeface="Meiryo UI" panose="020B0604030504040204" pitchFamily="50" charset="-128"/>
              <a:cs typeface="+mn-cs"/>
            </a:rPr>
            <a:t>行目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xdr:txBody>
    </xdr:sp>
    <xdr:clientData/>
  </xdr:twoCellAnchor>
  <xdr:twoCellAnchor>
    <xdr:from>
      <xdr:col>15</xdr:col>
      <xdr:colOff>571500</xdr:colOff>
      <xdr:row>12</xdr:row>
      <xdr:rowOff>145144</xdr:rowOff>
    </xdr:from>
    <xdr:to>
      <xdr:col>19</xdr:col>
      <xdr:colOff>206374</xdr:colOff>
      <xdr:row>12</xdr:row>
      <xdr:rowOff>176894</xdr:rowOff>
    </xdr:to>
    <xdr:cxnSp macro="">
      <xdr:nvCxnSpPr>
        <xdr:cNvPr id="11" name="直線矢印コネクタ 10">
          <a:extLst>
            <a:ext uri="{FF2B5EF4-FFF2-40B4-BE49-F238E27FC236}">
              <a16:creationId xmlns:a16="http://schemas.microsoft.com/office/drawing/2014/main" id="{00000000-0008-0000-0400-00000B000000}"/>
            </a:ext>
          </a:extLst>
        </xdr:cNvPr>
        <xdr:cNvCxnSpPr>
          <a:stCxn id="10" idx="1"/>
        </xdr:cNvCxnSpPr>
      </xdr:nvCxnSpPr>
      <xdr:spPr>
        <a:xfrm flipH="1" flipV="1">
          <a:off x="10844893" y="2689680"/>
          <a:ext cx="1880052" cy="31750"/>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707572</xdr:colOff>
      <xdr:row>12</xdr:row>
      <xdr:rowOff>176894</xdr:rowOff>
    </xdr:from>
    <xdr:to>
      <xdr:col>19</xdr:col>
      <xdr:colOff>206374</xdr:colOff>
      <xdr:row>27</xdr:row>
      <xdr:rowOff>149678</xdr:rowOff>
    </xdr:to>
    <xdr:cxnSp macro="">
      <xdr:nvCxnSpPr>
        <xdr:cNvPr id="12" name="直線矢印コネクタ 11">
          <a:extLst>
            <a:ext uri="{FF2B5EF4-FFF2-40B4-BE49-F238E27FC236}">
              <a16:creationId xmlns:a16="http://schemas.microsoft.com/office/drawing/2014/main" id="{00000000-0008-0000-0400-00000C000000}"/>
            </a:ext>
          </a:extLst>
        </xdr:cNvPr>
        <xdr:cNvCxnSpPr>
          <a:stCxn id="10" idx="1"/>
        </xdr:cNvCxnSpPr>
      </xdr:nvCxnSpPr>
      <xdr:spPr>
        <a:xfrm flipH="1">
          <a:off x="10980965" y="2721430"/>
          <a:ext cx="1743980" cy="4544784"/>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693965</xdr:colOff>
      <xdr:row>12</xdr:row>
      <xdr:rowOff>176894</xdr:rowOff>
    </xdr:from>
    <xdr:to>
      <xdr:col>19</xdr:col>
      <xdr:colOff>206374</xdr:colOff>
      <xdr:row>29</xdr:row>
      <xdr:rowOff>244928</xdr:rowOff>
    </xdr:to>
    <xdr:cxnSp macro="">
      <xdr:nvCxnSpPr>
        <xdr:cNvPr id="14" name="直線矢印コネクタ 13">
          <a:extLst>
            <a:ext uri="{FF2B5EF4-FFF2-40B4-BE49-F238E27FC236}">
              <a16:creationId xmlns:a16="http://schemas.microsoft.com/office/drawing/2014/main" id="{00000000-0008-0000-0400-00000E000000}"/>
            </a:ext>
          </a:extLst>
        </xdr:cNvPr>
        <xdr:cNvCxnSpPr>
          <a:stCxn id="10" idx="1"/>
        </xdr:cNvCxnSpPr>
      </xdr:nvCxnSpPr>
      <xdr:spPr>
        <a:xfrm flipH="1">
          <a:off x="10967358" y="2721430"/>
          <a:ext cx="1757587" cy="5238748"/>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108858</xdr:colOff>
      <xdr:row>3</xdr:row>
      <xdr:rowOff>54429</xdr:rowOff>
    </xdr:from>
    <xdr:to>
      <xdr:col>14</xdr:col>
      <xdr:colOff>653144</xdr:colOff>
      <xdr:row>6</xdr:row>
      <xdr:rowOff>163286</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9062358" y="666750"/>
          <a:ext cx="3755572" cy="721179"/>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solidFill>
                <a:srgbClr val="FF0000"/>
              </a:solidFill>
            </a:rPr>
            <a:t>2020</a:t>
          </a:r>
          <a:r>
            <a:rPr kumimoji="1" lang="ja-JP" altLang="en-US" sz="1400">
              <a:solidFill>
                <a:srgbClr val="FF0000"/>
              </a:solidFill>
            </a:rPr>
            <a:t>年度メインオークション（</a:t>
          </a:r>
          <a:r>
            <a:rPr kumimoji="1" lang="en-US" altLang="ja-JP" sz="1400">
              <a:solidFill>
                <a:srgbClr val="FF0000"/>
              </a:solidFill>
            </a:rPr>
            <a:t>204</a:t>
          </a:r>
          <a:r>
            <a:rPr kumimoji="1" lang="ja-JP" altLang="en-US" sz="1400">
              <a:solidFill>
                <a:srgbClr val="FF0000"/>
              </a:solidFill>
            </a:rPr>
            <a:t>年度</a:t>
          </a:r>
          <a:endParaRPr kumimoji="1" lang="en-US" altLang="ja-JP" sz="1400">
            <a:solidFill>
              <a:srgbClr val="FF0000"/>
            </a:solidFill>
          </a:endParaRPr>
        </a:p>
        <a:p>
          <a:pPr algn="ctr"/>
          <a:r>
            <a:rPr kumimoji="1" lang="ja-JP" altLang="en-US" sz="1400">
              <a:solidFill>
                <a:srgbClr val="FF0000"/>
              </a:solidFill>
            </a:rPr>
            <a:t>実需給）の値を使用</a:t>
          </a:r>
          <a:endParaRPr kumimoji="1" lang="en-US" altLang="ja-JP" sz="1400">
            <a:solidFill>
              <a:srgbClr val="FF0000"/>
            </a:solidFill>
          </a:endParaRPr>
        </a:p>
      </xdr:txBody>
    </xdr:sp>
    <xdr:clientData/>
  </xdr:twoCellAnchor>
  <xdr:twoCellAnchor>
    <xdr:from>
      <xdr:col>10</xdr:col>
      <xdr:colOff>0</xdr:colOff>
      <xdr:row>19</xdr:row>
      <xdr:rowOff>0</xdr:rowOff>
    </xdr:from>
    <xdr:to>
      <xdr:col>14</xdr:col>
      <xdr:colOff>544286</xdr:colOff>
      <xdr:row>22</xdr:row>
      <xdr:rowOff>108858</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8953500" y="3878036"/>
          <a:ext cx="3755572" cy="721179"/>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solidFill>
                <a:srgbClr val="FF0000"/>
              </a:solidFill>
            </a:rPr>
            <a:t>2020</a:t>
          </a:r>
          <a:r>
            <a:rPr kumimoji="1" lang="ja-JP" altLang="en-US" sz="1400">
              <a:solidFill>
                <a:srgbClr val="FF0000"/>
              </a:solidFill>
            </a:rPr>
            <a:t>年度メインオークション（</a:t>
          </a:r>
          <a:r>
            <a:rPr kumimoji="1" lang="en-US" altLang="ja-JP" sz="1400">
              <a:solidFill>
                <a:srgbClr val="FF0000"/>
              </a:solidFill>
            </a:rPr>
            <a:t>204</a:t>
          </a:r>
          <a:r>
            <a:rPr kumimoji="1" lang="ja-JP" altLang="en-US" sz="1400">
              <a:solidFill>
                <a:srgbClr val="FF0000"/>
              </a:solidFill>
            </a:rPr>
            <a:t>年度</a:t>
          </a:r>
          <a:endParaRPr kumimoji="1" lang="en-US" altLang="ja-JP" sz="1400">
            <a:solidFill>
              <a:srgbClr val="FF0000"/>
            </a:solidFill>
          </a:endParaRPr>
        </a:p>
        <a:p>
          <a:pPr algn="ctr"/>
          <a:r>
            <a:rPr kumimoji="1" lang="ja-JP" altLang="en-US" sz="1400">
              <a:solidFill>
                <a:srgbClr val="FF0000"/>
              </a:solidFill>
            </a:rPr>
            <a:t>実需給）の値を使用</a:t>
          </a:r>
          <a:endParaRPr kumimoji="1" lang="en-US" altLang="ja-JP" sz="1400">
            <a:solidFill>
              <a:srgbClr val="FF0000"/>
            </a:solidFill>
          </a:endParaRPr>
        </a:p>
      </xdr:txBody>
    </xdr:sp>
    <xdr:clientData/>
  </xdr:twoCellAnchor>
  <xdr:twoCellAnchor>
    <xdr:from>
      <xdr:col>2</xdr:col>
      <xdr:colOff>13607</xdr:colOff>
      <xdr:row>15</xdr:row>
      <xdr:rowOff>27214</xdr:rowOff>
    </xdr:from>
    <xdr:to>
      <xdr:col>6</xdr:col>
      <xdr:colOff>503464</xdr:colOff>
      <xdr:row>18</xdr:row>
      <xdr:rowOff>136071</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707821" y="3088821"/>
          <a:ext cx="3755572" cy="721179"/>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solidFill>
                <a:srgbClr val="FF0000"/>
              </a:solidFill>
            </a:rPr>
            <a:t>2020</a:t>
          </a:r>
          <a:r>
            <a:rPr kumimoji="1" lang="ja-JP" altLang="en-US" sz="1400">
              <a:solidFill>
                <a:srgbClr val="FF0000"/>
              </a:solidFill>
            </a:rPr>
            <a:t>年度メインオークション（</a:t>
          </a:r>
          <a:r>
            <a:rPr kumimoji="1" lang="en-US" altLang="ja-JP" sz="1400">
              <a:solidFill>
                <a:srgbClr val="FF0000"/>
              </a:solidFill>
            </a:rPr>
            <a:t>204</a:t>
          </a:r>
          <a:r>
            <a:rPr kumimoji="1" lang="ja-JP" altLang="en-US" sz="1400">
              <a:solidFill>
                <a:srgbClr val="FF0000"/>
              </a:solidFill>
            </a:rPr>
            <a:t>年度</a:t>
          </a:r>
          <a:endParaRPr kumimoji="1" lang="en-US" altLang="ja-JP" sz="1400">
            <a:solidFill>
              <a:srgbClr val="FF0000"/>
            </a:solidFill>
          </a:endParaRPr>
        </a:p>
        <a:p>
          <a:pPr algn="ctr"/>
          <a:r>
            <a:rPr kumimoji="1" lang="ja-JP" altLang="en-US" sz="1400">
              <a:solidFill>
                <a:srgbClr val="FF0000"/>
              </a:solidFill>
            </a:rPr>
            <a:t>実需給）の値を使用</a:t>
          </a:r>
          <a:endParaRPr kumimoji="1" lang="en-US" altLang="ja-JP" sz="1400">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47625</xdr:colOff>
      <xdr:row>2</xdr:row>
      <xdr:rowOff>47625</xdr:rowOff>
    </xdr:from>
    <xdr:to>
      <xdr:col>18</xdr:col>
      <xdr:colOff>390072</xdr:colOff>
      <xdr:row>5</xdr:row>
      <xdr:rowOff>149679</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9302750" y="460375"/>
          <a:ext cx="3755572" cy="721179"/>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solidFill>
                <a:srgbClr val="FF0000"/>
              </a:solidFill>
            </a:rPr>
            <a:t>2020</a:t>
          </a:r>
          <a:r>
            <a:rPr kumimoji="1" lang="ja-JP" altLang="en-US" sz="1400">
              <a:solidFill>
                <a:srgbClr val="FF0000"/>
              </a:solidFill>
            </a:rPr>
            <a:t>年度メインオークション（</a:t>
          </a:r>
          <a:r>
            <a:rPr kumimoji="1" lang="en-US" altLang="ja-JP" sz="1400">
              <a:solidFill>
                <a:srgbClr val="FF0000"/>
              </a:solidFill>
            </a:rPr>
            <a:t>204</a:t>
          </a:r>
          <a:r>
            <a:rPr kumimoji="1" lang="ja-JP" altLang="en-US" sz="1400">
              <a:solidFill>
                <a:srgbClr val="FF0000"/>
              </a:solidFill>
            </a:rPr>
            <a:t>年度</a:t>
          </a:r>
          <a:endParaRPr kumimoji="1" lang="en-US" altLang="ja-JP" sz="1400">
            <a:solidFill>
              <a:srgbClr val="FF0000"/>
            </a:solidFill>
          </a:endParaRPr>
        </a:p>
        <a:p>
          <a:pPr algn="ctr"/>
          <a:r>
            <a:rPr kumimoji="1" lang="ja-JP" altLang="en-US" sz="1400">
              <a:solidFill>
                <a:srgbClr val="FF0000"/>
              </a:solidFill>
            </a:rPr>
            <a:t>実需給）の値を使用</a:t>
          </a:r>
          <a:endParaRPr kumimoji="1" lang="en-US" altLang="ja-JP" sz="14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D5F54-95E1-4916-9966-53D736CFF179}">
  <sheetPr>
    <tabColor theme="0" tint="-0.34998626667073579"/>
    <pageSetUpPr fitToPage="1"/>
  </sheetPr>
  <dimension ref="A1:R56"/>
  <sheetViews>
    <sheetView tabSelected="1" view="pageBreakPreview" zoomScale="60" zoomScaleNormal="60" workbookViewId="0"/>
  </sheetViews>
  <sheetFormatPr defaultColWidth="9" defaultRowHeight="15.75" x14ac:dyDescent="0.25"/>
  <cols>
    <col min="1" max="4" width="5.625" style="1" customWidth="1"/>
    <col min="5" max="5" width="10.25" style="1" customWidth="1"/>
    <col min="6" max="7" width="10.25" style="1" bestFit="1" customWidth="1"/>
    <col min="8" max="8" width="10.25" style="1" customWidth="1"/>
    <col min="9" max="16" width="10.25" style="1" bestFit="1" customWidth="1"/>
    <col min="17" max="18" width="5.625" style="1" customWidth="1"/>
    <col min="19" max="19" width="7.875" style="1" customWidth="1"/>
    <col min="20" max="20" width="5.625" style="1" customWidth="1"/>
    <col min="21" max="16384" width="9" style="1"/>
  </cols>
  <sheetData>
    <row r="1" spans="1:17" ht="16.5" x14ac:dyDescent="0.25">
      <c r="A1" s="85" t="s">
        <v>147</v>
      </c>
      <c r="B1" s="85"/>
      <c r="C1" s="85"/>
      <c r="D1" s="85"/>
      <c r="E1" s="85"/>
      <c r="F1" s="45" t="s">
        <v>79</v>
      </c>
    </row>
    <row r="2" spans="1:17" ht="16.5" x14ac:dyDescent="0.25">
      <c r="A2" s="118" t="s">
        <v>0</v>
      </c>
      <c r="B2" s="119"/>
      <c r="C2" s="4"/>
      <c r="D2" s="4"/>
      <c r="E2" s="4"/>
      <c r="F2" s="4"/>
      <c r="G2" s="4"/>
      <c r="H2" s="4"/>
      <c r="I2" s="4"/>
      <c r="J2" s="4"/>
      <c r="K2" s="4"/>
      <c r="L2" s="4"/>
      <c r="M2" s="4"/>
      <c r="N2" s="4"/>
      <c r="O2" s="4"/>
      <c r="P2" s="4"/>
      <c r="Q2" s="4"/>
    </row>
    <row r="3" spans="1:17" ht="16.5" x14ac:dyDescent="0.25">
      <c r="A3" s="95" t="s">
        <v>155</v>
      </c>
      <c r="B3" s="96"/>
      <c r="C3" s="4"/>
      <c r="D3" s="4"/>
      <c r="E3" s="4"/>
      <c r="F3" s="4"/>
      <c r="G3" s="4"/>
      <c r="H3" s="4"/>
      <c r="I3" s="4"/>
      <c r="J3" s="4"/>
      <c r="K3" s="4"/>
      <c r="L3" s="4"/>
      <c r="M3" s="4"/>
      <c r="N3" s="4"/>
      <c r="O3" s="4"/>
      <c r="P3" s="4"/>
      <c r="Q3" s="4"/>
    </row>
    <row r="4" spans="1:17" ht="16.5" x14ac:dyDescent="0.25">
      <c r="A4" s="120" t="s">
        <v>134</v>
      </c>
      <c r="B4" s="120"/>
      <c r="C4" s="120"/>
      <c r="D4" s="120"/>
      <c r="E4" s="120"/>
      <c r="F4" s="120"/>
      <c r="G4" s="120"/>
      <c r="H4" s="120"/>
      <c r="I4" s="120"/>
      <c r="J4" s="120"/>
      <c r="K4" s="120"/>
      <c r="L4" s="120"/>
      <c r="M4" s="120"/>
      <c r="N4" s="120"/>
      <c r="O4" s="120"/>
      <c r="P4" s="120"/>
      <c r="Q4" s="120"/>
    </row>
    <row r="5" spans="1:17" ht="16.5" x14ac:dyDescent="0.25">
      <c r="A5" s="4"/>
      <c r="B5" s="4"/>
      <c r="C5" s="4"/>
      <c r="D5" s="4"/>
      <c r="E5" s="4"/>
      <c r="F5" s="4"/>
      <c r="G5" s="4"/>
      <c r="H5" s="4"/>
      <c r="I5" s="4"/>
      <c r="J5" s="4"/>
      <c r="K5" s="4"/>
      <c r="L5" s="4"/>
      <c r="M5" s="4"/>
      <c r="N5" s="15"/>
      <c r="O5" s="4"/>
      <c r="P5" s="4"/>
      <c r="Q5" s="4"/>
    </row>
    <row r="6" spans="1:17" ht="16.5" x14ac:dyDescent="0.25">
      <c r="A6" s="120" t="s">
        <v>61</v>
      </c>
      <c r="B6" s="120"/>
      <c r="C6" s="120"/>
      <c r="D6" s="120"/>
      <c r="E6" s="120"/>
      <c r="F6" s="120"/>
      <c r="G6" s="120"/>
      <c r="H6" s="120"/>
      <c r="I6" s="120"/>
      <c r="J6" s="120"/>
      <c r="K6" s="120"/>
      <c r="L6" s="120"/>
      <c r="M6" s="120"/>
      <c r="N6" s="120"/>
      <c r="O6" s="120"/>
      <c r="P6" s="120"/>
      <c r="Q6" s="120"/>
    </row>
    <row r="7" spans="1:17" ht="16.5" x14ac:dyDescent="0.25">
      <c r="A7" s="79"/>
      <c r="B7" s="79"/>
      <c r="C7" s="79"/>
      <c r="D7" s="79"/>
      <c r="E7" s="79"/>
      <c r="F7" s="79"/>
      <c r="G7" s="79"/>
      <c r="H7" s="79"/>
      <c r="I7" s="79"/>
      <c r="J7" s="79"/>
      <c r="K7" s="79"/>
      <c r="L7" s="79"/>
      <c r="M7" s="79"/>
      <c r="N7" s="79"/>
      <c r="O7" s="79"/>
      <c r="P7" s="79"/>
      <c r="Q7" s="79"/>
    </row>
    <row r="8" spans="1:17" ht="16.5" x14ac:dyDescent="0.25">
      <c r="A8" s="110" t="s">
        <v>146</v>
      </c>
      <c r="B8" s="111"/>
      <c r="C8" s="79"/>
      <c r="D8" s="79"/>
      <c r="E8" s="79"/>
      <c r="F8" s="79"/>
      <c r="G8" s="79"/>
      <c r="H8" s="79"/>
      <c r="I8" s="79"/>
      <c r="J8" s="79"/>
      <c r="K8" s="79"/>
      <c r="L8" s="79"/>
      <c r="M8" s="79"/>
      <c r="N8" s="79"/>
      <c r="O8" s="79"/>
      <c r="P8" s="79"/>
      <c r="Q8" s="79"/>
    </row>
    <row r="9" spans="1:17" ht="16.5" x14ac:dyDescent="0.25">
      <c r="A9" s="111"/>
      <c r="B9" s="110" t="s">
        <v>94</v>
      </c>
      <c r="C9" s="79"/>
      <c r="D9" s="79"/>
      <c r="E9" s="79"/>
      <c r="F9" s="79"/>
      <c r="G9" s="79"/>
      <c r="H9" s="79"/>
      <c r="I9" s="79"/>
      <c r="J9" s="79"/>
      <c r="K9" s="79"/>
      <c r="L9" s="79"/>
      <c r="M9" s="79"/>
      <c r="N9" s="79"/>
      <c r="O9" s="79"/>
      <c r="P9" s="79"/>
      <c r="Q9" s="79"/>
    </row>
    <row r="10" spans="1:17" ht="16.5" x14ac:dyDescent="0.25">
      <c r="C10" s="4"/>
      <c r="D10" s="4"/>
      <c r="E10" s="16"/>
      <c r="F10" s="16"/>
      <c r="G10" s="16"/>
      <c r="H10" s="16"/>
      <c r="I10" s="16"/>
      <c r="J10" s="16"/>
      <c r="K10" s="16"/>
      <c r="L10" s="16"/>
      <c r="M10" s="16"/>
      <c r="N10" s="16"/>
      <c r="O10" s="16"/>
      <c r="P10" s="16"/>
      <c r="Q10" s="4"/>
    </row>
    <row r="11" spans="1:17" ht="16.5" x14ac:dyDescent="0.25">
      <c r="A11" s="21"/>
      <c r="B11" s="21"/>
      <c r="C11" s="21"/>
      <c r="D11" s="21"/>
      <c r="E11" s="39"/>
      <c r="F11" s="39"/>
      <c r="G11" s="39"/>
      <c r="H11" s="39"/>
      <c r="I11" s="39"/>
      <c r="J11" s="39"/>
      <c r="K11" s="39"/>
      <c r="L11" s="21"/>
      <c r="M11" s="121" t="s">
        <v>84</v>
      </c>
      <c r="N11" s="121"/>
      <c r="O11" s="121"/>
      <c r="P11" s="121"/>
      <c r="Q11" s="121"/>
    </row>
    <row r="12" spans="1:17" ht="24" customHeight="1" thickBot="1" x14ac:dyDescent="0.3">
      <c r="A12" s="122" t="s">
        <v>1</v>
      </c>
      <c r="B12" s="122"/>
      <c r="C12" s="122"/>
      <c r="D12" s="122"/>
      <c r="E12" s="123" t="s">
        <v>23</v>
      </c>
      <c r="F12" s="124"/>
      <c r="G12" s="124"/>
      <c r="H12" s="124"/>
      <c r="I12" s="124"/>
      <c r="J12" s="124"/>
      <c r="K12" s="124"/>
      <c r="L12" s="124"/>
      <c r="M12" s="124"/>
      <c r="N12" s="124"/>
      <c r="O12" s="124"/>
      <c r="P12" s="125"/>
      <c r="Q12" s="78" t="s">
        <v>2</v>
      </c>
    </row>
    <row r="13" spans="1:17" ht="24" customHeight="1" x14ac:dyDescent="0.25">
      <c r="A13" s="122" t="s">
        <v>3</v>
      </c>
      <c r="B13" s="122"/>
      <c r="C13" s="122"/>
      <c r="D13" s="126"/>
      <c r="E13" s="127">
        <v>0</v>
      </c>
      <c r="F13" s="128"/>
      <c r="G13" s="128"/>
      <c r="H13" s="128"/>
      <c r="I13" s="128"/>
      <c r="J13" s="128"/>
      <c r="K13" s="128"/>
      <c r="L13" s="128"/>
      <c r="M13" s="128"/>
      <c r="N13" s="128"/>
      <c r="O13" s="128"/>
      <c r="P13" s="129"/>
      <c r="Q13" s="80"/>
    </row>
    <row r="14" spans="1:17" ht="30" customHeight="1" x14ac:dyDescent="0.25">
      <c r="A14" s="130" t="s">
        <v>4</v>
      </c>
      <c r="B14" s="130"/>
      <c r="C14" s="130"/>
      <c r="D14" s="131"/>
      <c r="E14" s="132" t="s">
        <v>135</v>
      </c>
      <c r="F14" s="133"/>
      <c r="G14" s="133"/>
      <c r="H14" s="133"/>
      <c r="I14" s="133"/>
      <c r="J14" s="133"/>
      <c r="K14" s="133"/>
      <c r="L14" s="133"/>
      <c r="M14" s="133"/>
      <c r="N14" s="133"/>
      <c r="O14" s="133"/>
      <c r="P14" s="134"/>
      <c r="Q14" s="80"/>
    </row>
    <row r="15" spans="1:17" ht="24" customHeight="1" x14ac:dyDescent="0.25">
      <c r="A15" s="122" t="s">
        <v>5</v>
      </c>
      <c r="B15" s="122"/>
      <c r="C15" s="122"/>
      <c r="D15" s="126"/>
      <c r="E15" s="132" t="s">
        <v>136</v>
      </c>
      <c r="F15" s="133"/>
      <c r="G15" s="133"/>
      <c r="H15" s="133"/>
      <c r="I15" s="133"/>
      <c r="J15" s="133"/>
      <c r="K15" s="133"/>
      <c r="L15" s="133"/>
      <c r="M15" s="133"/>
      <c r="N15" s="133"/>
      <c r="O15" s="133"/>
      <c r="P15" s="134"/>
      <c r="Q15" s="80"/>
    </row>
    <row r="16" spans="1:17" ht="24" customHeight="1" x14ac:dyDescent="0.25">
      <c r="A16" s="122" t="s">
        <v>6</v>
      </c>
      <c r="B16" s="122"/>
      <c r="C16" s="122"/>
      <c r="D16" s="126"/>
      <c r="E16" s="132" t="s">
        <v>115</v>
      </c>
      <c r="F16" s="133"/>
      <c r="G16" s="133"/>
      <c r="H16" s="133"/>
      <c r="I16" s="133"/>
      <c r="J16" s="133"/>
      <c r="K16" s="133"/>
      <c r="L16" s="133"/>
      <c r="M16" s="133"/>
      <c r="N16" s="133"/>
      <c r="O16" s="133"/>
      <c r="P16" s="134"/>
      <c r="Q16" s="80"/>
    </row>
    <row r="17" spans="1:18" ht="24" customHeight="1" x14ac:dyDescent="0.25">
      <c r="A17" s="122" t="s">
        <v>7</v>
      </c>
      <c r="B17" s="122"/>
      <c r="C17" s="122"/>
      <c r="D17" s="126"/>
      <c r="E17" s="137">
        <v>10000</v>
      </c>
      <c r="F17" s="138"/>
      <c r="G17" s="138"/>
      <c r="H17" s="138"/>
      <c r="I17" s="138"/>
      <c r="J17" s="138"/>
      <c r="K17" s="138"/>
      <c r="L17" s="138"/>
      <c r="M17" s="138"/>
      <c r="N17" s="138"/>
      <c r="O17" s="138"/>
      <c r="P17" s="139"/>
      <c r="Q17" s="81" t="s">
        <v>22</v>
      </c>
    </row>
    <row r="18" spans="1:18" ht="24" customHeight="1" x14ac:dyDescent="0.25">
      <c r="A18" s="130" t="s">
        <v>116</v>
      </c>
      <c r="B18" s="122"/>
      <c r="C18" s="122"/>
      <c r="D18" s="126"/>
      <c r="E18" s="83" t="s">
        <v>10</v>
      </c>
      <c r="F18" s="78" t="s">
        <v>11</v>
      </c>
      <c r="G18" s="78" t="s">
        <v>12</v>
      </c>
      <c r="H18" s="78" t="s">
        <v>13</v>
      </c>
      <c r="I18" s="78" t="s">
        <v>14</v>
      </c>
      <c r="J18" s="78" t="s">
        <v>15</v>
      </c>
      <c r="K18" s="78" t="s">
        <v>16</v>
      </c>
      <c r="L18" s="78" t="s">
        <v>17</v>
      </c>
      <c r="M18" s="78" t="s">
        <v>18</v>
      </c>
      <c r="N18" s="78" t="s">
        <v>19</v>
      </c>
      <c r="O18" s="78" t="s">
        <v>20</v>
      </c>
      <c r="P18" s="84" t="s">
        <v>21</v>
      </c>
      <c r="Q18" s="80"/>
      <c r="R18" s="75"/>
    </row>
    <row r="19" spans="1:18" ht="24" customHeight="1" x14ac:dyDescent="0.25">
      <c r="A19" s="122"/>
      <c r="B19" s="122"/>
      <c r="C19" s="122"/>
      <c r="D19" s="126"/>
      <c r="E19" s="103">
        <v>2000</v>
      </c>
      <c r="F19" s="104">
        <v>2000</v>
      </c>
      <c r="G19" s="104">
        <v>2000</v>
      </c>
      <c r="H19" s="104">
        <v>2000</v>
      </c>
      <c r="I19" s="104">
        <v>2000</v>
      </c>
      <c r="J19" s="104">
        <v>2000</v>
      </c>
      <c r="K19" s="104">
        <v>2000</v>
      </c>
      <c r="L19" s="104">
        <v>2000</v>
      </c>
      <c r="M19" s="104">
        <v>2000</v>
      </c>
      <c r="N19" s="104">
        <v>2000</v>
      </c>
      <c r="O19" s="104">
        <v>2000</v>
      </c>
      <c r="P19" s="105">
        <v>2000</v>
      </c>
      <c r="Q19" s="81" t="s">
        <v>22</v>
      </c>
      <c r="R19" s="75"/>
    </row>
    <row r="20" spans="1:18" ht="24" customHeight="1" x14ac:dyDescent="0.25">
      <c r="A20" s="130" t="s">
        <v>117</v>
      </c>
      <c r="B20" s="122"/>
      <c r="C20" s="122"/>
      <c r="D20" s="126"/>
      <c r="E20" s="83" t="s">
        <v>10</v>
      </c>
      <c r="F20" s="78" t="s">
        <v>11</v>
      </c>
      <c r="G20" s="78" t="s">
        <v>12</v>
      </c>
      <c r="H20" s="78" t="s">
        <v>13</v>
      </c>
      <c r="I20" s="78" t="s">
        <v>14</v>
      </c>
      <c r="J20" s="78" t="s">
        <v>15</v>
      </c>
      <c r="K20" s="78" t="s">
        <v>16</v>
      </c>
      <c r="L20" s="78" t="s">
        <v>17</v>
      </c>
      <c r="M20" s="78" t="s">
        <v>18</v>
      </c>
      <c r="N20" s="78" t="s">
        <v>19</v>
      </c>
      <c r="O20" s="78" t="s">
        <v>20</v>
      </c>
      <c r="P20" s="84" t="s">
        <v>21</v>
      </c>
      <c r="Q20" s="80"/>
      <c r="R20" s="75"/>
    </row>
    <row r="21" spans="1:18" ht="24" customHeight="1" x14ac:dyDescent="0.25">
      <c r="A21" s="122"/>
      <c r="B21" s="122"/>
      <c r="C21" s="122"/>
      <c r="D21" s="126"/>
      <c r="E21" s="97">
        <v>8</v>
      </c>
      <c r="F21" s="98">
        <v>8</v>
      </c>
      <c r="G21" s="98">
        <v>8</v>
      </c>
      <c r="H21" s="98">
        <v>8</v>
      </c>
      <c r="I21" s="98">
        <v>8</v>
      </c>
      <c r="J21" s="98">
        <v>8</v>
      </c>
      <c r="K21" s="98">
        <v>8</v>
      </c>
      <c r="L21" s="98">
        <v>8</v>
      </c>
      <c r="M21" s="98">
        <v>8</v>
      </c>
      <c r="N21" s="98">
        <v>8</v>
      </c>
      <c r="O21" s="98">
        <v>8</v>
      </c>
      <c r="P21" s="99">
        <v>8</v>
      </c>
      <c r="Q21" s="81" t="s">
        <v>63</v>
      </c>
      <c r="R21" s="76"/>
    </row>
    <row r="22" spans="1:18" ht="24" customHeight="1" x14ac:dyDescent="0.25">
      <c r="A22" s="130" t="s">
        <v>118</v>
      </c>
      <c r="B22" s="122"/>
      <c r="C22" s="122"/>
      <c r="D22" s="126"/>
      <c r="E22" s="83" t="s">
        <v>10</v>
      </c>
      <c r="F22" s="78" t="s">
        <v>11</v>
      </c>
      <c r="G22" s="78" t="s">
        <v>12</v>
      </c>
      <c r="H22" s="78" t="s">
        <v>13</v>
      </c>
      <c r="I22" s="78" t="s">
        <v>14</v>
      </c>
      <c r="J22" s="78" t="s">
        <v>15</v>
      </c>
      <c r="K22" s="78" t="s">
        <v>16</v>
      </c>
      <c r="L22" s="78" t="s">
        <v>17</v>
      </c>
      <c r="M22" s="78" t="s">
        <v>18</v>
      </c>
      <c r="N22" s="78" t="s">
        <v>19</v>
      </c>
      <c r="O22" s="78" t="s">
        <v>20</v>
      </c>
      <c r="P22" s="84" t="s">
        <v>21</v>
      </c>
      <c r="Q22" s="80"/>
      <c r="R22" s="75" t="s">
        <v>120</v>
      </c>
    </row>
    <row r="23" spans="1:18" ht="24" customHeight="1" x14ac:dyDescent="0.25">
      <c r="A23" s="122"/>
      <c r="B23" s="122"/>
      <c r="C23" s="122"/>
      <c r="D23" s="126"/>
      <c r="E23" s="106">
        <v>16000</v>
      </c>
      <c r="F23" s="107">
        <v>16000</v>
      </c>
      <c r="G23" s="107">
        <v>16000</v>
      </c>
      <c r="H23" s="107">
        <v>16000</v>
      </c>
      <c r="I23" s="107">
        <v>16000</v>
      </c>
      <c r="J23" s="107">
        <v>16000</v>
      </c>
      <c r="K23" s="107">
        <v>16000</v>
      </c>
      <c r="L23" s="107">
        <v>16000</v>
      </c>
      <c r="M23" s="107">
        <v>16000</v>
      </c>
      <c r="N23" s="107">
        <v>16000</v>
      </c>
      <c r="O23" s="107">
        <v>16000</v>
      </c>
      <c r="P23" s="108">
        <v>16000</v>
      </c>
      <c r="Q23" s="81" t="s">
        <v>62</v>
      </c>
      <c r="R23" s="76"/>
    </row>
    <row r="24" spans="1:18" ht="24" customHeight="1" x14ac:dyDescent="0.25">
      <c r="A24" s="130" t="s">
        <v>119</v>
      </c>
      <c r="B24" s="122"/>
      <c r="C24" s="122"/>
      <c r="D24" s="126"/>
      <c r="E24" s="83" t="s">
        <v>10</v>
      </c>
      <c r="F24" s="78" t="s">
        <v>11</v>
      </c>
      <c r="G24" s="78" t="s">
        <v>12</v>
      </c>
      <c r="H24" s="78" t="s">
        <v>13</v>
      </c>
      <c r="I24" s="78" t="s">
        <v>14</v>
      </c>
      <c r="J24" s="78" t="s">
        <v>15</v>
      </c>
      <c r="K24" s="78" t="s">
        <v>16</v>
      </c>
      <c r="L24" s="78" t="s">
        <v>17</v>
      </c>
      <c r="M24" s="78" t="s">
        <v>18</v>
      </c>
      <c r="N24" s="78" t="s">
        <v>19</v>
      </c>
      <c r="O24" s="78" t="s">
        <v>20</v>
      </c>
      <c r="P24" s="84" t="s">
        <v>21</v>
      </c>
      <c r="Q24" s="80"/>
      <c r="R24" s="75"/>
    </row>
    <row r="25" spans="1:18" ht="24" customHeight="1" x14ac:dyDescent="0.25">
      <c r="A25" s="122"/>
      <c r="B25" s="122"/>
      <c r="C25" s="122"/>
      <c r="D25" s="126"/>
      <c r="E25" s="100">
        <v>0.8309270552203265</v>
      </c>
      <c r="F25" s="101">
        <v>0.81809946056702865</v>
      </c>
      <c r="G25" s="101">
        <v>0.88969597826042124</v>
      </c>
      <c r="H25" s="101">
        <v>0.99778532615517235</v>
      </c>
      <c r="I25" s="101">
        <v>0.9907493513543173</v>
      </c>
      <c r="J25" s="101">
        <v>0.98498708077580988</v>
      </c>
      <c r="K25" s="101">
        <v>0.94627764893476063</v>
      </c>
      <c r="L25" s="101">
        <v>0.87036022417692049</v>
      </c>
      <c r="M25" s="101">
        <v>0.87133162978025869</v>
      </c>
      <c r="N25" s="101">
        <v>0.90444007868584175</v>
      </c>
      <c r="O25" s="101">
        <v>0.85897678845328218</v>
      </c>
      <c r="P25" s="102">
        <v>0.86390261484403086</v>
      </c>
      <c r="Q25" s="81" t="s">
        <v>64</v>
      </c>
      <c r="R25" s="75"/>
    </row>
    <row r="26" spans="1:18" ht="37.9" customHeight="1" thickBot="1" x14ac:dyDescent="0.3">
      <c r="A26" s="130" t="s">
        <v>122</v>
      </c>
      <c r="B26" s="122"/>
      <c r="C26" s="122"/>
      <c r="D26" s="126"/>
      <c r="E26" s="140">
        <v>1804.5888728763891</v>
      </c>
      <c r="F26" s="141"/>
      <c r="G26" s="141"/>
      <c r="H26" s="141"/>
      <c r="I26" s="141"/>
      <c r="J26" s="141"/>
      <c r="K26" s="141"/>
      <c r="L26" s="141"/>
      <c r="M26" s="141"/>
      <c r="N26" s="141"/>
      <c r="O26" s="141"/>
      <c r="P26" s="142"/>
      <c r="Q26" s="81" t="s">
        <v>22</v>
      </c>
      <c r="R26" s="75"/>
    </row>
    <row r="27" spans="1:18" ht="22.9" customHeight="1" x14ac:dyDescent="0.25">
      <c r="A27" s="135" t="s">
        <v>124</v>
      </c>
      <c r="B27" s="136"/>
      <c r="C27" s="136"/>
      <c r="D27" s="136"/>
      <c r="E27" s="82" t="s">
        <v>10</v>
      </c>
      <c r="F27" s="82" t="s">
        <v>11</v>
      </c>
      <c r="G27" s="82" t="s">
        <v>12</v>
      </c>
      <c r="H27" s="82" t="s">
        <v>13</v>
      </c>
      <c r="I27" s="82" t="s">
        <v>14</v>
      </c>
      <c r="J27" s="82" t="s">
        <v>15</v>
      </c>
      <c r="K27" s="82" t="s">
        <v>16</v>
      </c>
      <c r="L27" s="82" t="s">
        <v>17</v>
      </c>
      <c r="M27" s="82" t="s">
        <v>18</v>
      </c>
      <c r="N27" s="82" t="s">
        <v>19</v>
      </c>
      <c r="O27" s="82" t="s">
        <v>20</v>
      </c>
      <c r="P27" s="82" t="s">
        <v>21</v>
      </c>
      <c r="Q27" s="3"/>
      <c r="R27" s="75"/>
    </row>
    <row r="28" spans="1:18" ht="22.9" customHeight="1" x14ac:dyDescent="0.25">
      <c r="A28" s="136"/>
      <c r="B28" s="136"/>
      <c r="C28" s="136"/>
      <c r="D28" s="136"/>
      <c r="E28" s="107">
        <v>1500</v>
      </c>
      <c r="F28" s="107">
        <v>1500</v>
      </c>
      <c r="G28" s="107">
        <v>1500</v>
      </c>
      <c r="H28" s="107">
        <v>1500</v>
      </c>
      <c r="I28" s="107">
        <v>1500</v>
      </c>
      <c r="J28" s="107">
        <v>1500</v>
      </c>
      <c r="K28" s="107">
        <v>1500</v>
      </c>
      <c r="L28" s="107">
        <v>1500</v>
      </c>
      <c r="M28" s="107">
        <v>1500</v>
      </c>
      <c r="N28" s="107">
        <v>1500</v>
      </c>
      <c r="O28" s="107">
        <v>1500</v>
      </c>
      <c r="P28" s="107">
        <v>1500</v>
      </c>
      <c r="Q28" s="13" t="s">
        <v>22</v>
      </c>
      <c r="R28" s="75" t="s">
        <v>121</v>
      </c>
    </row>
    <row r="29" spans="1:18" ht="22.9" customHeight="1" x14ac:dyDescent="0.25">
      <c r="A29" s="135" t="s">
        <v>125</v>
      </c>
      <c r="B29" s="136"/>
      <c r="C29" s="136"/>
      <c r="D29" s="136"/>
      <c r="E29" s="78" t="s">
        <v>10</v>
      </c>
      <c r="F29" s="78" t="s">
        <v>11</v>
      </c>
      <c r="G29" s="78" t="s">
        <v>12</v>
      </c>
      <c r="H29" s="78" t="s">
        <v>13</v>
      </c>
      <c r="I29" s="78" t="s">
        <v>14</v>
      </c>
      <c r="J29" s="78" t="s">
        <v>15</v>
      </c>
      <c r="K29" s="78" t="s">
        <v>16</v>
      </c>
      <c r="L29" s="78" t="s">
        <v>17</v>
      </c>
      <c r="M29" s="78" t="s">
        <v>18</v>
      </c>
      <c r="N29" s="78" t="s">
        <v>19</v>
      </c>
      <c r="O29" s="78" t="s">
        <v>20</v>
      </c>
      <c r="P29" s="78" t="s">
        <v>21</v>
      </c>
      <c r="Q29" s="3"/>
      <c r="R29" s="75"/>
    </row>
    <row r="30" spans="1:18" ht="22.9" customHeight="1" x14ac:dyDescent="0.25">
      <c r="A30" s="136"/>
      <c r="B30" s="136"/>
      <c r="C30" s="136"/>
      <c r="D30" s="136"/>
      <c r="E30" s="93">
        <v>4</v>
      </c>
      <c r="F30" s="93">
        <v>4</v>
      </c>
      <c r="G30" s="93">
        <v>4</v>
      </c>
      <c r="H30" s="93">
        <v>4</v>
      </c>
      <c r="I30" s="93">
        <v>4</v>
      </c>
      <c r="J30" s="93">
        <v>4</v>
      </c>
      <c r="K30" s="93">
        <v>4</v>
      </c>
      <c r="L30" s="93">
        <v>4</v>
      </c>
      <c r="M30" s="93">
        <v>4</v>
      </c>
      <c r="N30" s="93">
        <v>4</v>
      </c>
      <c r="O30" s="93">
        <v>4</v>
      </c>
      <c r="P30" s="93">
        <v>4</v>
      </c>
      <c r="Q30" s="13" t="s">
        <v>63</v>
      </c>
      <c r="R30" s="75"/>
    </row>
    <row r="31" spans="1:18" ht="22.9" customHeight="1" x14ac:dyDescent="0.25">
      <c r="A31" s="135" t="s">
        <v>126</v>
      </c>
      <c r="B31" s="136"/>
      <c r="C31" s="136"/>
      <c r="D31" s="136"/>
      <c r="E31" s="78" t="s">
        <v>10</v>
      </c>
      <c r="F31" s="78" t="s">
        <v>11</v>
      </c>
      <c r="G31" s="78" t="s">
        <v>12</v>
      </c>
      <c r="H31" s="78" t="s">
        <v>13</v>
      </c>
      <c r="I31" s="78" t="s">
        <v>14</v>
      </c>
      <c r="J31" s="78" t="s">
        <v>15</v>
      </c>
      <c r="K31" s="78" t="s">
        <v>16</v>
      </c>
      <c r="L31" s="78" t="s">
        <v>17</v>
      </c>
      <c r="M31" s="78" t="s">
        <v>18</v>
      </c>
      <c r="N31" s="78" t="s">
        <v>19</v>
      </c>
      <c r="O31" s="78" t="s">
        <v>20</v>
      </c>
      <c r="P31" s="78" t="s">
        <v>21</v>
      </c>
      <c r="Q31" s="3"/>
      <c r="R31" s="75"/>
    </row>
    <row r="32" spans="1:18" ht="22.9" customHeight="1" x14ac:dyDescent="0.25">
      <c r="A32" s="136"/>
      <c r="B32" s="136"/>
      <c r="C32" s="136"/>
      <c r="D32" s="136"/>
      <c r="E32" s="117">
        <v>6000</v>
      </c>
      <c r="F32" s="117">
        <v>6000</v>
      </c>
      <c r="G32" s="117">
        <v>6000</v>
      </c>
      <c r="H32" s="117">
        <v>6000</v>
      </c>
      <c r="I32" s="117">
        <v>6000</v>
      </c>
      <c r="J32" s="117">
        <v>6000</v>
      </c>
      <c r="K32" s="117">
        <v>6000</v>
      </c>
      <c r="L32" s="117">
        <v>6000</v>
      </c>
      <c r="M32" s="117">
        <v>6000</v>
      </c>
      <c r="N32" s="117">
        <v>6000</v>
      </c>
      <c r="O32" s="117">
        <v>6000</v>
      </c>
      <c r="P32" s="117">
        <v>6000</v>
      </c>
      <c r="Q32" s="13" t="s">
        <v>62</v>
      </c>
      <c r="R32" s="75"/>
    </row>
    <row r="33" spans="1:18" ht="22.9" customHeight="1" x14ac:dyDescent="0.25">
      <c r="A33" s="135" t="s">
        <v>127</v>
      </c>
      <c r="B33" s="136"/>
      <c r="C33" s="136"/>
      <c r="D33" s="136"/>
      <c r="E33" s="78" t="s">
        <v>10</v>
      </c>
      <c r="F33" s="78" t="s">
        <v>11</v>
      </c>
      <c r="G33" s="78" t="s">
        <v>12</v>
      </c>
      <c r="H33" s="78" t="s">
        <v>13</v>
      </c>
      <c r="I33" s="78" t="s">
        <v>14</v>
      </c>
      <c r="J33" s="78" t="s">
        <v>15</v>
      </c>
      <c r="K33" s="78" t="s">
        <v>16</v>
      </c>
      <c r="L33" s="78" t="s">
        <v>17</v>
      </c>
      <c r="M33" s="78" t="s">
        <v>18</v>
      </c>
      <c r="N33" s="78" t="s">
        <v>19</v>
      </c>
      <c r="O33" s="78" t="s">
        <v>20</v>
      </c>
      <c r="P33" s="78" t="s">
        <v>21</v>
      </c>
      <c r="Q33" s="3"/>
      <c r="R33" s="75"/>
    </row>
    <row r="34" spans="1:18" ht="22.9" customHeight="1" x14ac:dyDescent="0.25">
      <c r="A34" s="136"/>
      <c r="B34" s="136"/>
      <c r="C34" s="136"/>
      <c r="D34" s="136"/>
      <c r="E34" s="116">
        <v>0.71752690959490728</v>
      </c>
      <c r="F34" s="116">
        <v>0.68029074571932646</v>
      </c>
      <c r="G34" s="116">
        <v>0.67631904320799063</v>
      </c>
      <c r="H34" s="116">
        <v>0.78806115956398903</v>
      </c>
      <c r="I34" s="116">
        <v>0.80319589414999859</v>
      </c>
      <c r="J34" s="116">
        <v>0.78065545998560104</v>
      </c>
      <c r="K34" s="116">
        <v>0.80664890969483038</v>
      </c>
      <c r="L34" s="116">
        <v>0.72490915212522733</v>
      </c>
      <c r="M34" s="116">
        <v>0.70901575502017589</v>
      </c>
      <c r="N34" s="116">
        <v>0.72583203092103177</v>
      </c>
      <c r="O34" s="116">
        <v>0.66311016205552598</v>
      </c>
      <c r="P34" s="116">
        <v>0.7005015891992572</v>
      </c>
      <c r="Q34" s="13" t="s">
        <v>64</v>
      </c>
      <c r="R34" s="75" t="s">
        <v>128</v>
      </c>
    </row>
    <row r="35" spans="1:18" ht="40.15" customHeight="1" x14ac:dyDescent="0.25">
      <c r="A35" s="135" t="s">
        <v>129</v>
      </c>
      <c r="B35" s="136"/>
      <c r="C35" s="136"/>
      <c r="D35" s="136"/>
      <c r="E35" s="143">
        <v>1353</v>
      </c>
      <c r="F35" s="143"/>
      <c r="G35" s="143"/>
      <c r="H35" s="143"/>
      <c r="I35" s="143"/>
      <c r="J35" s="143"/>
      <c r="K35" s="143"/>
      <c r="L35" s="143"/>
      <c r="M35" s="143"/>
      <c r="N35" s="143"/>
      <c r="O35" s="143"/>
      <c r="P35" s="143"/>
      <c r="Q35" s="13" t="s">
        <v>22</v>
      </c>
      <c r="R35" s="75" t="s">
        <v>130</v>
      </c>
    </row>
    <row r="36" spans="1:18" ht="40.15" customHeight="1" x14ac:dyDescent="0.25">
      <c r="A36" s="135" t="s">
        <v>123</v>
      </c>
      <c r="B36" s="136"/>
      <c r="C36" s="136"/>
      <c r="D36" s="136"/>
      <c r="E36" s="143">
        <v>451</v>
      </c>
      <c r="F36" s="143"/>
      <c r="G36" s="143"/>
      <c r="H36" s="143"/>
      <c r="I36" s="143"/>
      <c r="J36" s="143"/>
      <c r="K36" s="143"/>
      <c r="L36" s="143"/>
      <c r="M36" s="143"/>
      <c r="N36" s="143"/>
      <c r="O36" s="143"/>
      <c r="P36" s="143"/>
      <c r="Q36" s="13" t="s">
        <v>22</v>
      </c>
      <c r="R36" s="75"/>
    </row>
    <row r="37" spans="1:18" x14ac:dyDescent="0.25">
      <c r="A37" s="1" t="s">
        <v>24</v>
      </c>
      <c r="K37" s="109"/>
    </row>
    <row r="38" spans="1:18" x14ac:dyDescent="0.25">
      <c r="A38" s="1" t="s">
        <v>148</v>
      </c>
    </row>
    <row r="39" spans="1:18" x14ac:dyDescent="0.25">
      <c r="B39" s="22" t="s">
        <v>138</v>
      </c>
    </row>
    <row r="40" spans="1:18" x14ac:dyDescent="0.25">
      <c r="B40" s="22" t="s">
        <v>75</v>
      </c>
    </row>
    <row r="41" spans="1:18" x14ac:dyDescent="0.25">
      <c r="B41" s="22" t="s">
        <v>83</v>
      </c>
    </row>
    <row r="42" spans="1:18" x14ac:dyDescent="0.25">
      <c r="B42" s="1" t="s">
        <v>131</v>
      </c>
    </row>
    <row r="43" spans="1:18" x14ac:dyDescent="0.25">
      <c r="B43" s="1" t="s">
        <v>132</v>
      </c>
    </row>
    <row r="44" spans="1:18" x14ac:dyDescent="0.25">
      <c r="B44" s="22" t="s">
        <v>137</v>
      </c>
    </row>
    <row r="45" spans="1:18" x14ac:dyDescent="0.25">
      <c r="B45" s="22" t="s">
        <v>133</v>
      </c>
    </row>
    <row r="46" spans="1:18" x14ac:dyDescent="0.25">
      <c r="B46" s="1" t="s">
        <v>69</v>
      </c>
      <c r="Q46" s="94"/>
    </row>
    <row r="47" spans="1:18" x14ac:dyDescent="0.25">
      <c r="B47" s="1" t="s">
        <v>70</v>
      </c>
    </row>
    <row r="48" spans="1:18" x14ac:dyDescent="0.25">
      <c r="B48" s="1" t="s">
        <v>140</v>
      </c>
    </row>
    <row r="49" spans="2:2" x14ac:dyDescent="0.25">
      <c r="B49" s="1" t="s">
        <v>139</v>
      </c>
    </row>
    <row r="50" spans="2:2" x14ac:dyDescent="0.25">
      <c r="B50" s="1" t="s">
        <v>151</v>
      </c>
    </row>
    <row r="51" spans="2:2" x14ac:dyDescent="0.25">
      <c r="B51" s="1" t="s">
        <v>152</v>
      </c>
    </row>
    <row r="52" spans="2:2" x14ac:dyDescent="0.25">
      <c r="B52" s="1" t="s">
        <v>66</v>
      </c>
    </row>
    <row r="53" spans="2:2" x14ac:dyDescent="0.25">
      <c r="B53" s="1" t="s">
        <v>150</v>
      </c>
    </row>
    <row r="54" spans="2:2" x14ac:dyDescent="0.25">
      <c r="B54" s="1" t="s">
        <v>149</v>
      </c>
    </row>
    <row r="55" spans="2:2" x14ac:dyDescent="0.25">
      <c r="B55" s="1" t="s">
        <v>154</v>
      </c>
    </row>
    <row r="56" spans="2:2" x14ac:dyDescent="0.25">
      <c r="B56" s="1" t="s">
        <v>153</v>
      </c>
    </row>
  </sheetData>
  <sheetProtection algorithmName="SHA-512" hashValue="c2EcxBNA/QMQ9pCRNckuXCeAc5jipiVAJRf5vaAerIZE4CYJwmQ/MvEVrWx3outzMK/Rn9Ri8G/lZs4AtCHMSw==" saltValue="OkveZmDB39kwRHU0D7wp/A==" spinCount="100000" sheet="1" objects="1" scenarios="1"/>
  <mergeCells count="30">
    <mergeCell ref="A31:D32"/>
    <mergeCell ref="A33:D34"/>
    <mergeCell ref="A35:D35"/>
    <mergeCell ref="E35:P35"/>
    <mergeCell ref="A36:D36"/>
    <mergeCell ref="E36:P36"/>
    <mergeCell ref="A29:D30"/>
    <mergeCell ref="A16:D16"/>
    <mergeCell ref="E16:P16"/>
    <mergeCell ref="A17:D17"/>
    <mergeCell ref="E17:P17"/>
    <mergeCell ref="A18:D19"/>
    <mergeCell ref="A20:D21"/>
    <mergeCell ref="A22:D23"/>
    <mergeCell ref="A24:D25"/>
    <mergeCell ref="A26:D26"/>
    <mergeCell ref="E26:P26"/>
    <mergeCell ref="A27:D28"/>
    <mergeCell ref="A13:D13"/>
    <mergeCell ref="E13:P13"/>
    <mergeCell ref="A14:D14"/>
    <mergeCell ref="E14:P14"/>
    <mergeCell ref="A15:D15"/>
    <mergeCell ref="E15:P15"/>
    <mergeCell ref="A2:B2"/>
    <mergeCell ref="A4:Q4"/>
    <mergeCell ref="A6:Q6"/>
    <mergeCell ref="M11:Q11"/>
    <mergeCell ref="A12:D12"/>
    <mergeCell ref="E12:P12"/>
  </mergeCells>
  <phoneticPr fontId="2"/>
  <pageMargins left="0.11811023622047245" right="0.11811023622047245" top="0.35433070866141736" bottom="0.35433070866141736" header="0.31496062992125984" footer="0.31496062992125984"/>
  <pageSetup paperSize="9" scale="5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0</xdr:col>
                    <xdr:colOff>161925</xdr:colOff>
                    <xdr:row>7</xdr:row>
                    <xdr:rowOff>152400</xdr:rowOff>
                  </from>
                  <to>
                    <xdr:col>1</xdr:col>
                    <xdr:colOff>95250</xdr:colOff>
                    <xdr:row>9</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FFFF00"/>
    <pageSetUpPr fitToPage="1"/>
  </sheetPr>
  <dimension ref="A1:R56"/>
  <sheetViews>
    <sheetView view="pageBreakPreview" zoomScale="60" zoomScaleNormal="60" workbookViewId="0"/>
  </sheetViews>
  <sheetFormatPr defaultColWidth="9" defaultRowHeight="15.75" x14ac:dyDescent="0.25"/>
  <cols>
    <col min="1" max="4" width="5.625" style="1" customWidth="1"/>
    <col min="5" max="5" width="10.25" style="1" customWidth="1"/>
    <col min="6" max="7" width="10.25" style="1" bestFit="1" customWidth="1"/>
    <col min="8" max="8" width="10.25" style="1" customWidth="1"/>
    <col min="9" max="16" width="10.25" style="1" bestFit="1" customWidth="1"/>
    <col min="17" max="18" width="5.625" style="1" customWidth="1"/>
    <col min="19" max="19" width="7.875" style="1" customWidth="1"/>
    <col min="20" max="20" width="5.625" style="1" customWidth="1"/>
    <col min="21" max="16384" width="9" style="1"/>
  </cols>
  <sheetData>
    <row r="1" spans="1:17" ht="16.5" x14ac:dyDescent="0.25">
      <c r="A1" s="85" t="s">
        <v>147</v>
      </c>
      <c r="B1" s="85"/>
      <c r="C1" s="85"/>
      <c r="D1" s="85"/>
      <c r="E1" s="85"/>
      <c r="F1" s="45" t="s">
        <v>79</v>
      </c>
    </row>
    <row r="2" spans="1:17" ht="16.5" x14ac:dyDescent="0.25">
      <c r="A2" s="118" t="s">
        <v>0</v>
      </c>
      <c r="B2" s="119"/>
      <c r="C2" s="4"/>
      <c r="D2" s="4"/>
      <c r="E2" s="4"/>
      <c r="F2" s="4"/>
      <c r="G2" s="4"/>
      <c r="H2" s="4"/>
      <c r="I2" s="4"/>
      <c r="J2" s="4"/>
      <c r="K2" s="4"/>
      <c r="L2" s="4"/>
      <c r="M2" s="4"/>
      <c r="N2" s="4"/>
      <c r="O2" s="4"/>
      <c r="P2" s="4"/>
      <c r="Q2" s="4"/>
    </row>
    <row r="3" spans="1:17" ht="16.5" x14ac:dyDescent="0.25">
      <c r="A3" s="95" t="s">
        <v>155</v>
      </c>
      <c r="B3" s="96"/>
      <c r="C3" s="4"/>
      <c r="D3" s="4"/>
      <c r="E3" s="4"/>
      <c r="F3" s="4"/>
      <c r="G3" s="4"/>
      <c r="H3" s="4"/>
      <c r="I3" s="4"/>
      <c r="J3" s="4"/>
      <c r="K3" s="4"/>
      <c r="L3" s="4"/>
      <c r="M3" s="4"/>
      <c r="N3" s="4"/>
      <c r="O3" s="4"/>
      <c r="P3" s="4"/>
      <c r="Q3" s="4"/>
    </row>
    <row r="4" spans="1:17" ht="16.5" x14ac:dyDescent="0.25">
      <c r="A4" s="120" t="s">
        <v>134</v>
      </c>
      <c r="B4" s="120"/>
      <c r="C4" s="120"/>
      <c r="D4" s="120"/>
      <c r="E4" s="120"/>
      <c r="F4" s="120"/>
      <c r="G4" s="120"/>
      <c r="H4" s="120"/>
      <c r="I4" s="120"/>
      <c r="J4" s="120"/>
      <c r="K4" s="120"/>
      <c r="L4" s="120"/>
      <c r="M4" s="120"/>
      <c r="N4" s="120"/>
      <c r="O4" s="120"/>
      <c r="P4" s="120"/>
      <c r="Q4" s="120"/>
    </row>
    <row r="5" spans="1:17" ht="16.5" x14ac:dyDescent="0.25">
      <c r="A5" s="4"/>
      <c r="B5" s="4"/>
      <c r="C5" s="4"/>
      <c r="D5" s="4"/>
      <c r="E5" s="4"/>
      <c r="F5" s="4"/>
      <c r="G5" s="4"/>
      <c r="H5" s="4"/>
      <c r="I5" s="4"/>
      <c r="J5" s="4"/>
      <c r="K5" s="4"/>
      <c r="L5" s="4"/>
      <c r="M5" s="4"/>
      <c r="N5" s="15"/>
      <c r="O5" s="4"/>
      <c r="P5" s="4"/>
      <c r="Q5" s="4"/>
    </row>
    <row r="6" spans="1:17" ht="16.5" x14ac:dyDescent="0.25">
      <c r="A6" s="120" t="s">
        <v>61</v>
      </c>
      <c r="B6" s="120"/>
      <c r="C6" s="120"/>
      <c r="D6" s="120"/>
      <c r="E6" s="120"/>
      <c r="F6" s="120"/>
      <c r="G6" s="120"/>
      <c r="H6" s="120"/>
      <c r="I6" s="120"/>
      <c r="J6" s="120"/>
      <c r="K6" s="120"/>
      <c r="L6" s="120"/>
      <c r="M6" s="120"/>
      <c r="N6" s="120"/>
      <c r="O6" s="120"/>
      <c r="P6" s="120"/>
      <c r="Q6" s="120"/>
    </row>
    <row r="7" spans="1:17" ht="16.5" x14ac:dyDescent="0.25">
      <c r="A7" s="47"/>
      <c r="B7" s="47"/>
      <c r="C7" s="47"/>
      <c r="D7" s="47"/>
      <c r="E7" s="47"/>
      <c r="F7" s="47"/>
      <c r="G7" s="47"/>
      <c r="H7" s="47"/>
      <c r="I7" s="47"/>
      <c r="J7" s="47"/>
      <c r="K7" s="47"/>
      <c r="L7" s="47"/>
      <c r="M7" s="47"/>
      <c r="N7" s="47"/>
      <c r="O7" s="47"/>
      <c r="P7" s="47"/>
      <c r="Q7" s="47"/>
    </row>
    <row r="8" spans="1:17" ht="16.5" x14ac:dyDescent="0.25">
      <c r="A8" s="110" t="s">
        <v>146</v>
      </c>
      <c r="B8" s="111"/>
      <c r="C8" s="111"/>
      <c r="D8" s="47"/>
      <c r="E8" s="47"/>
      <c r="F8" s="47"/>
      <c r="G8" s="47"/>
      <c r="H8" s="47"/>
      <c r="I8" s="47"/>
      <c r="J8" s="47"/>
      <c r="K8" s="47"/>
      <c r="L8" s="47"/>
      <c r="M8" s="47"/>
      <c r="N8" s="47"/>
      <c r="O8" s="47"/>
      <c r="P8" s="47"/>
      <c r="Q8" s="47"/>
    </row>
    <row r="9" spans="1:17" ht="16.5" x14ac:dyDescent="0.25">
      <c r="A9" s="111"/>
      <c r="B9" s="110" t="s">
        <v>94</v>
      </c>
      <c r="C9" s="111"/>
      <c r="D9" s="47"/>
      <c r="E9" s="47"/>
      <c r="F9" s="47"/>
      <c r="G9" s="47"/>
      <c r="H9" s="47"/>
      <c r="I9" s="47"/>
      <c r="J9" s="47"/>
      <c r="K9" s="47"/>
      <c r="L9" s="47"/>
      <c r="M9" s="47"/>
      <c r="N9" s="47"/>
      <c r="O9" s="47"/>
      <c r="P9" s="47"/>
      <c r="Q9" s="47"/>
    </row>
    <row r="10" spans="1:17" ht="16.5" x14ac:dyDescent="0.25">
      <c r="C10" s="4"/>
      <c r="D10" s="4"/>
      <c r="E10" s="16"/>
      <c r="F10" s="16"/>
      <c r="G10" s="16"/>
      <c r="H10" s="16"/>
      <c r="I10" s="16"/>
      <c r="J10" s="16"/>
      <c r="K10" s="16"/>
      <c r="L10" s="16"/>
      <c r="M10" s="16"/>
      <c r="N10" s="16"/>
      <c r="O10" s="16"/>
      <c r="P10" s="16"/>
      <c r="Q10" s="4"/>
    </row>
    <row r="11" spans="1:17" ht="16.5" x14ac:dyDescent="0.25">
      <c r="A11" s="21"/>
      <c r="B11" s="21"/>
      <c r="C11" s="21"/>
      <c r="D11" s="21"/>
      <c r="E11" s="39"/>
      <c r="F11" s="39"/>
      <c r="G11" s="39"/>
      <c r="H11" s="39"/>
      <c r="I11" s="39"/>
      <c r="J11" s="39"/>
      <c r="K11" s="39"/>
      <c r="L11" s="21"/>
      <c r="M11" s="121" t="s">
        <v>84</v>
      </c>
      <c r="N11" s="121"/>
      <c r="O11" s="121"/>
      <c r="P11" s="121"/>
      <c r="Q11" s="121"/>
    </row>
    <row r="12" spans="1:17" ht="24" customHeight="1" thickBot="1" x14ac:dyDescent="0.3">
      <c r="A12" s="122" t="s">
        <v>1</v>
      </c>
      <c r="B12" s="122"/>
      <c r="C12" s="122"/>
      <c r="D12" s="122"/>
      <c r="E12" s="123" t="s">
        <v>23</v>
      </c>
      <c r="F12" s="124"/>
      <c r="G12" s="124"/>
      <c r="H12" s="124"/>
      <c r="I12" s="124"/>
      <c r="J12" s="124"/>
      <c r="K12" s="124"/>
      <c r="L12" s="124"/>
      <c r="M12" s="124"/>
      <c r="N12" s="124"/>
      <c r="O12" s="124"/>
      <c r="P12" s="125"/>
      <c r="Q12" s="42" t="s">
        <v>2</v>
      </c>
    </row>
    <row r="13" spans="1:17" ht="24" customHeight="1" x14ac:dyDescent="0.25">
      <c r="A13" s="122" t="s">
        <v>3</v>
      </c>
      <c r="B13" s="122"/>
      <c r="C13" s="122"/>
      <c r="D13" s="126"/>
      <c r="E13" s="127"/>
      <c r="F13" s="128"/>
      <c r="G13" s="128"/>
      <c r="H13" s="128"/>
      <c r="I13" s="128"/>
      <c r="J13" s="128"/>
      <c r="K13" s="128"/>
      <c r="L13" s="128"/>
      <c r="M13" s="128"/>
      <c r="N13" s="128"/>
      <c r="O13" s="128"/>
      <c r="P13" s="129"/>
      <c r="Q13" s="80"/>
    </row>
    <row r="14" spans="1:17" ht="30" customHeight="1" x14ac:dyDescent="0.25">
      <c r="A14" s="130" t="s">
        <v>4</v>
      </c>
      <c r="B14" s="130"/>
      <c r="C14" s="130"/>
      <c r="D14" s="131"/>
      <c r="E14" s="132"/>
      <c r="F14" s="133"/>
      <c r="G14" s="133"/>
      <c r="H14" s="133"/>
      <c r="I14" s="133"/>
      <c r="J14" s="133"/>
      <c r="K14" s="133"/>
      <c r="L14" s="133"/>
      <c r="M14" s="133"/>
      <c r="N14" s="133"/>
      <c r="O14" s="133"/>
      <c r="P14" s="134"/>
      <c r="Q14" s="80"/>
    </row>
    <row r="15" spans="1:17" ht="24" customHeight="1" x14ac:dyDescent="0.25">
      <c r="A15" s="122" t="s">
        <v>5</v>
      </c>
      <c r="B15" s="122"/>
      <c r="C15" s="122"/>
      <c r="D15" s="126"/>
      <c r="E15" s="132"/>
      <c r="F15" s="133"/>
      <c r="G15" s="133"/>
      <c r="H15" s="133"/>
      <c r="I15" s="133"/>
      <c r="J15" s="133"/>
      <c r="K15" s="133"/>
      <c r="L15" s="133"/>
      <c r="M15" s="133"/>
      <c r="N15" s="133"/>
      <c r="O15" s="133"/>
      <c r="P15" s="134"/>
      <c r="Q15" s="80"/>
    </row>
    <row r="16" spans="1:17" ht="24" customHeight="1" x14ac:dyDescent="0.25">
      <c r="A16" s="122" t="s">
        <v>6</v>
      </c>
      <c r="B16" s="122"/>
      <c r="C16" s="122"/>
      <c r="D16" s="126"/>
      <c r="E16" s="132"/>
      <c r="F16" s="133"/>
      <c r="G16" s="133"/>
      <c r="H16" s="133"/>
      <c r="I16" s="133"/>
      <c r="J16" s="133"/>
      <c r="K16" s="133"/>
      <c r="L16" s="133"/>
      <c r="M16" s="133"/>
      <c r="N16" s="133"/>
      <c r="O16" s="133"/>
      <c r="P16" s="134"/>
      <c r="Q16" s="80"/>
    </row>
    <row r="17" spans="1:18" ht="24" customHeight="1" x14ac:dyDescent="0.25">
      <c r="A17" s="122" t="s">
        <v>7</v>
      </c>
      <c r="B17" s="122"/>
      <c r="C17" s="122"/>
      <c r="D17" s="126"/>
      <c r="E17" s="137"/>
      <c r="F17" s="138"/>
      <c r="G17" s="138"/>
      <c r="H17" s="138"/>
      <c r="I17" s="138"/>
      <c r="J17" s="138"/>
      <c r="K17" s="138"/>
      <c r="L17" s="138"/>
      <c r="M17" s="138"/>
      <c r="N17" s="138"/>
      <c r="O17" s="138"/>
      <c r="P17" s="139"/>
      <c r="Q17" s="81" t="s">
        <v>22</v>
      </c>
    </row>
    <row r="18" spans="1:18" ht="24" customHeight="1" x14ac:dyDescent="0.25">
      <c r="A18" s="130" t="s">
        <v>116</v>
      </c>
      <c r="B18" s="122"/>
      <c r="C18" s="122"/>
      <c r="D18" s="126"/>
      <c r="E18" s="83" t="s">
        <v>10</v>
      </c>
      <c r="F18" s="77" t="s">
        <v>11</v>
      </c>
      <c r="G18" s="77" t="s">
        <v>12</v>
      </c>
      <c r="H18" s="77" t="s">
        <v>13</v>
      </c>
      <c r="I18" s="77" t="s">
        <v>14</v>
      </c>
      <c r="J18" s="77" t="s">
        <v>15</v>
      </c>
      <c r="K18" s="77" t="s">
        <v>16</v>
      </c>
      <c r="L18" s="77" t="s">
        <v>17</v>
      </c>
      <c r="M18" s="77" t="s">
        <v>18</v>
      </c>
      <c r="N18" s="77" t="s">
        <v>19</v>
      </c>
      <c r="O18" s="77" t="s">
        <v>20</v>
      </c>
      <c r="P18" s="84" t="s">
        <v>21</v>
      </c>
      <c r="Q18" s="80"/>
      <c r="R18" s="75"/>
    </row>
    <row r="19" spans="1:18" ht="24" customHeight="1" x14ac:dyDescent="0.25">
      <c r="A19" s="122"/>
      <c r="B19" s="122"/>
      <c r="C19" s="122"/>
      <c r="D19" s="126"/>
      <c r="E19" s="103"/>
      <c r="F19" s="104"/>
      <c r="G19" s="104"/>
      <c r="H19" s="104"/>
      <c r="I19" s="104"/>
      <c r="J19" s="104"/>
      <c r="K19" s="104"/>
      <c r="L19" s="104"/>
      <c r="M19" s="104"/>
      <c r="N19" s="104"/>
      <c r="O19" s="104"/>
      <c r="P19" s="105"/>
      <c r="Q19" s="81" t="s">
        <v>22</v>
      </c>
      <c r="R19" s="75"/>
    </row>
    <row r="20" spans="1:18" ht="24" customHeight="1" x14ac:dyDescent="0.25">
      <c r="A20" s="130" t="s">
        <v>117</v>
      </c>
      <c r="B20" s="122"/>
      <c r="C20" s="122"/>
      <c r="D20" s="126"/>
      <c r="E20" s="83" t="s">
        <v>10</v>
      </c>
      <c r="F20" s="77" t="s">
        <v>11</v>
      </c>
      <c r="G20" s="77" t="s">
        <v>12</v>
      </c>
      <c r="H20" s="77" t="s">
        <v>13</v>
      </c>
      <c r="I20" s="77" t="s">
        <v>14</v>
      </c>
      <c r="J20" s="77" t="s">
        <v>15</v>
      </c>
      <c r="K20" s="77" t="s">
        <v>16</v>
      </c>
      <c r="L20" s="77" t="s">
        <v>17</v>
      </c>
      <c r="M20" s="77" t="s">
        <v>18</v>
      </c>
      <c r="N20" s="77" t="s">
        <v>19</v>
      </c>
      <c r="O20" s="77" t="s">
        <v>20</v>
      </c>
      <c r="P20" s="84" t="s">
        <v>21</v>
      </c>
      <c r="Q20" s="80"/>
      <c r="R20" s="75"/>
    </row>
    <row r="21" spans="1:18" ht="24" customHeight="1" x14ac:dyDescent="0.25">
      <c r="A21" s="122"/>
      <c r="B21" s="122"/>
      <c r="C21" s="122"/>
      <c r="D21" s="126"/>
      <c r="E21" s="97"/>
      <c r="F21" s="98"/>
      <c r="G21" s="98"/>
      <c r="H21" s="98"/>
      <c r="I21" s="98"/>
      <c r="J21" s="98"/>
      <c r="K21" s="98"/>
      <c r="L21" s="98"/>
      <c r="M21" s="98"/>
      <c r="N21" s="98"/>
      <c r="O21" s="98"/>
      <c r="P21" s="99"/>
      <c r="Q21" s="81" t="s">
        <v>63</v>
      </c>
      <c r="R21" s="76"/>
    </row>
    <row r="22" spans="1:18" ht="24" customHeight="1" x14ac:dyDescent="0.25">
      <c r="A22" s="130" t="s">
        <v>118</v>
      </c>
      <c r="B22" s="122"/>
      <c r="C22" s="122"/>
      <c r="D22" s="126"/>
      <c r="E22" s="83" t="s">
        <v>10</v>
      </c>
      <c r="F22" s="77" t="s">
        <v>11</v>
      </c>
      <c r="G22" s="77" t="s">
        <v>12</v>
      </c>
      <c r="H22" s="77" t="s">
        <v>13</v>
      </c>
      <c r="I22" s="77" t="s">
        <v>14</v>
      </c>
      <c r="J22" s="77" t="s">
        <v>15</v>
      </c>
      <c r="K22" s="77" t="s">
        <v>16</v>
      </c>
      <c r="L22" s="77" t="s">
        <v>17</v>
      </c>
      <c r="M22" s="77" t="s">
        <v>18</v>
      </c>
      <c r="N22" s="77" t="s">
        <v>19</v>
      </c>
      <c r="O22" s="77" t="s">
        <v>20</v>
      </c>
      <c r="P22" s="84" t="s">
        <v>21</v>
      </c>
      <c r="Q22" s="80"/>
      <c r="R22" s="75" t="s">
        <v>120</v>
      </c>
    </row>
    <row r="23" spans="1:18" ht="24" customHeight="1" x14ac:dyDescent="0.25">
      <c r="A23" s="122"/>
      <c r="B23" s="122"/>
      <c r="C23" s="122"/>
      <c r="D23" s="126"/>
      <c r="E23" s="103"/>
      <c r="F23" s="104"/>
      <c r="G23" s="104"/>
      <c r="H23" s="104"/>
      <c r="I23" s="104"/>
      <c r="J23" s="104"/>
      <c r="K23" s="104"/>
      <c r="L23" s="104"/>
      <c r="M23" s="104"/>
      <c r="N23" s="104"/>
      <c r="O23" s="104"/>
      <c r="P23" s="105"/>
      <c r="Q23" s="81" t="s">
        <v>62</v>
      </c>
      <c r="R23" s="76"/>
    </row>
    <row r="24" spans="1:18" ht="24" customHeight="1" x14ac:dyDescent="0.25">
      <c r="A24" s="130" t="s">
        <v>119</v>
      </c>
      <c r="B24" s="122"/>
      <c r="C24" s="122"/>
      <c r="D24" s="126"/>
      <c r="E24" s="83" t="s">
        <v>10</v>
      </c>
      <c r="F24" s="77" t="s">
        <v>11</v>
      </c>
      <c r="G24" s="77" t="s">
        <v>12</v>
      </c>
      <c r="H24" s="77" t="s">
        <v>13</v>
      </c>
      <c r="I24" s="77" t="s">
        <v>14</v>
      </c>
      <c r="J24" s="77" t="s">
        <v>15</v>
      </c>
      <c r="K24" s="77" t="s">
        <v>16</v>
      </c>
      <c r="L24" s="77" t="s">
        <v>17</v>
      </c>
      <c r="M24" s="77" t="s">
        <v>18</v>
      </c>
      <c r="N24" s="77" t="s">
        <v>19</v>
      </c>
      <c r="O24" s="77" t="s">
        <v>20</v>
      </c>
      <c r="P24" s="84" t="s">
        <v>21</v>
      </c>
      <c r="Q24" s="80"/>
      <c r="R24" s="75"/>
    </row>
    <row r="25" spans="1:18" ht="24" customHeight="1" x14ac:dyDescent="0.25">
      <c r="A25" s="122"/>
      <c r="B25" s="122"/>
      <c r="C25" s="122"/>
      <c r="D25" s="126"/>
      <c r="E25" s="112"/>
      <c r="F25" s="113"/>
      <c r="G25" s="113"/>
      <c r="H25" s="113"/>
      <c r="I25" s="113"/>
      <c r="J25" s="113"/>
      <c r="K25" s="113"/>
      <c r="L25" s="113"/>
      <c r="M25" s="113"/>
      <c r="N25" s="113"/>
      <c r="O25" s="113"/>
      <c r="P25" s="114"/>
      <c r="Q25" s="81" t="s">
        <v>65</v>
      </c>
      <c r="R25" s="75"/>
    </row>
    <row r="26" spans="1:18" ht="37.9" customHeight="1" thickBot="1" x14ac:dyDescent="0.3">
      <c r="A26" s="130" t="s">
        <v>122</v>
      </c>
      <c r="B26" s="122"/>
      <c r="C26" s="122"/>
      <c r="D26" s="126"/>
      <c r="E26" s="145"/>
      <c r="F26" s="146"/>
      <c r="G26" s="146"/>
      <c r="H26" s="146"/>
      <c r="I26" s="146"/>
      <c r="J26" s="146"/>
      <c r="K26" s="146"/>
      <c r="L26" s="146"/>
      <c r="M26" s="146"/>
      <c r="N26" s="146"/>
      <c r="O26" s="146"/>
      <c r="P26" s="147"/>
      <c r="Q26" s="81" t="s">
        <v>22</v>
      </c>
      <c r="R26" s="75"/>
    </row>
    <row r="27" spans="1:18" ht="22.9" customHeight="1" x14ac:dyDescent="0.25">
      <c r="A27" s="135" t="s">
        <v>124</v>
      </c>
      <c r="B27" s="136"/>
      <c r="C27" s="136"/>
      <c r="D27" s="136"/>
      <c r="E27" s="82" t="s">
        <v>10</v>
      </c>
      <c r="F27" s="82" t="s">
        <v>11</v>
      </c>
      <c r="G27" s="82" t="s">
        <v>12</v>
      </c>
      <c r="H27" s="82" t="s">
        <v>13</v>
      </c>
      <c r="I27" s="82" t="s">
        <v>14</v>
      </c>
      <c r="J27" s="82" t="s">
        <v>15</v>
      </c>
      <c r="K27" s="82" t="s">
        <v>16</v>
      </c>
      <c r="L27" s="82" t="s">
        <v>17</v>
      </c>
      <c r="M27" s="82" t="s">
        <v>18</v>
      </c>
      <c r="N27" s="82" t="s">
        <v>19</v>
      </c>
      <c r="O27" s="82" t="s">
        <v>20</v>
      </c>
      <c r="P27" s="82" t="s">
        <v>21</v>
      </c>
      <c r="Q27" s="3"/>
      <c r="R27" s="75"/>
    </row>
    <row r="28" spans="1:18" ht="22.9" customHeight="1" x14ac:dyDescent="0.25">
      <c r="A28" s="136"/>
      <c r="B28" s="136"/>
      <c r="C28" s="136"/>
      <c r="D28" s="136"/>
      <c r="E28" s="104"/>
      <c r="F28" s="104"/>
      <c r="G28" s="104"/>
      <c r="H28" s="104"/>
      <c r="I28" s="104"/>
      <c r="J28" s="104"/>
      <c r="K28" s="104"/>
      <c r="L28" s="104"/>
      <c r="M28" s="104"/>
      <c r="N28" s="104"/>
      <c r="O28" s="104"/>
      <c r="P28" s="104"/>
      <c r="Q28" s="13" t="s">
        <v>22</v>
      </c>
      <c r="R28" s="75" t="s">
        <v>121</v>
      </c>
    </row>
    <row r="29" spans="1:18" ht="22.9" customHeight="1" x14ac:dyDescent="0.25">
      <c r="A29" s="135" t="s">
        <v>125</v>
      </c>
      <c r="B29" s="136"/>
      <c r="C29" s="136"/>
      <c r="D29" s="136"/>
      <c r="E29" s="74" t="s">
        <v>10</v>
      </c>
      <c r="F29" s="74" t="s">
        <v>11</v>
      </c>
      <c r="G29" s="74" t="s">
        <v>12</v>
      </c>
      <c r="H29" s="74" t="s">
        <v>13</v>
      </c>
      <c r="I29" s="74" t="s">
        <v>14</v>
      </c>
      <c r="J29" s="74" t="s">
        <v>15</v>
      </c>
      <c r="K29" s="74" t="s">
        <v>16</v>
      </c>
      <c r="L29" s="74" t="s">
        <v>17</v>
      </c>
      <c r="M29" s="74" t="s">
        <v>18</v>
      </c>
      <c r="N29" s="74" t="s">
        <v>19</v>
      </c>
      <c r="O29" s="74" t="s">
        <v>20</v>
      </c>
      <c r="P29" s="74" t="s">
        <v>21</v>
      </c>
      <c r="Q29" s="3"/>
      <c r="R29" s="75"/>
    </row>
    <row r="30" spans="1:18" ht="22.9" customHeight="1" x14ac:dyDescent="0.25">
      <c r="A30" s="136"/>
      <c r="B30" s="136"/>
      <c r="C30" s="136"/>
      <c r="D30" s="136"/>
      <c r="E30" s="98"/>
      <c r="F30" s="98"/>
      <c r="G30" s="98"/>
      <c r="H30" s="98"/>
      <c r="I30" s="98"/>
      <c r="J30" s="98"/>
      <c r="K30" s="98"/>
      <c r="L30" s="98"/>
      <c r="M30" s="98"/>
      <c r="N30" s="98"/>
      <c r="O30" s="98"/>
      <c r="P30" s="98"/>
      <c r="Q30" s="13" t="s">
        <v>63</v>
      </c>
      <c r="R30" s="75"/>
    </row>
    <row r="31" spans="1:18" ht="22.9" customHeight="1" x14ac:dyDescent="0.25">
      <c r="A31" s="135" t="s">
        <v>126</v>
      </c>
      <c r="B31" s="136"/>
      <c r="C31" s="136"/>
      <c r="D31" s="136"/>
      <c r="E31" s="74" t="s">
        <v>10</v>
      </c>
      <c r="F31" s="74" t="s">
        <v>11</v>
      </c>
      <c r="G31" s="74" t="s">
        <v>12</v>
      </c>
      <c r="H31" s="74" t="s">
        <v>13</v>
      </c>
      <c r="I31" s="74" t="s">
        <v>14</v>
      </c>
      <c r="J31" s="74" t="s">
        <v>15</v>
      </c>
      <c r="K31" s="74" t="s">
        <v>16</v>
      </c>
      <c r="L31" s="74" t="s">
        <v>17</v>
      </c>
      <c r="M31" s="74" t="s">
        <v>18</v>
      </c>
      <c r="N31" s="74" t="s">
        <v>19</v>
      </c>
      <c r="O31" s="74" t="s">
        <v>20</v>
      </c>
      <c r="P31" s="74" t="s">
        <v>21</v>
      </c>
      <c r="Q31" s="3"/>
      <c r="R31" s="75"/>
    </row>
    <row r="32" spans="1:18" ht="22.9" customHeight="1" x14ac:dyDescent="0.25">
      <c r="A32" s="136"/>
      <c r="B32" s="136"/>
      <c r="C32" s="136"/>
      <c r="D32" s="136"/>
      <c r="E32" s="115">
        <f>E28*E30</f>
        <v>0</v>
      </c>
      <c r="F32" s="115">
        <f t="shared" ref="F32:P32" si="0">F28*F30</f>
        <v>0</v>
      </c>
      <c r="G32" s="115">
        <f t="shared" si="0"/>
        <v>0</v>
      </c>
      <c r="H32" s="115">
        <f t="shared" si="0"/>
        <v>0</v>
      </c>
      <c r="I32" s="115">
        <f t="shared" si="0"/>
        <v>0</v>
      </c>
      <c r="J32" s="115">
        <f t="shared" si="0"/>
        <v>0</v>
      </c>
      <c r="K32" s="115">
        <f t="shared" si="0"/>
        <v>0</v>
      </c>
      <c r="L32" s="115">
        <f t="shared" si="0"/>
        <v>0</v>
      </c>
      <c r="M32" s="115">
        <f t="shared" si="0"/>
        <v>0</v>
      </c>
      <c r="N32" s="115">
        <f t="shared" si="0"/>
        <v>0</v>
      </c>
      <c r="O32" s="115">
        <f t="shared" si="0"/>
        <v>0</v>
      </c>
      <c r="P32" s="115">
        <f t="shared" si="0"/>
        <v>0</v>
      </c>
      <c r="Q32" s="13" t="s">
        <v>62</v>
      </c>
      <c r="R32" s="75"/>
    </row>
    <row r="33" spans="1:18" ht="22.9" customHeight="1" x14ac:dyDescent="0.25">
      <c r="A33" s="135" t="s">
        <v>127</v>
      </c>
      <c r="B33" s="136"/>
      <c r="C33" s="136"/>
      <c r="D33" s="136"/>
      <c r="E33" s="74" t="s">
        <v>10</v>
      </c>
      <c r="F33" s="74" t="s">
        <v>11</v>
      </c>
      <c r="G33" s="74" t="s">
        <v>12</v>
      </c>
      <c r="H33" s="74" t="s">
        <v>13</v>
      </c>
      <c r="I33" s="74" t="s">
        <v>14</v>
      </c>
      <c r="J33" s="74" t="s">
        <v>15</v>
      </c>
      <c r="K33" s="74" t="s">
        <v>16</v>
      </c>
      <c r="L33" s="74" t="s">
        <v>17</v>
      </c>
      <c r="M33" s="74" t="s">
        <v>18</v>
      </c>
      <c r="N33" s="74" t="s">
        <v>19</v>
      </c>
      <c r="O33" s="74" t="s">
        <v>20</v>
      </c>
      <c r="P33" s="74" t="s">
        <v>21</v>
      </c>
      <c r="Q33" s="3"/>
      <c r="R33" s="75"/>
    </row>
    <row r="34" spans="1:18" ht="22.9" customHeight="1" x14ac:dyDescent="0.25">
      <c r="A34" s="136"/>
      <c r="B34" s="136"/>
      <c r="C34" s="136"/>
      <c r="D34" s="136"/>
      <c r="E34" s="116" t="e">
        <f>IF(E$30&gt;=MAX(調整係数一覧!$A$202:$A$221),VLOOKUP(MAX(調整係数一覧!$A$202:$A$221),調整係数一覧!$A$202:$M$221,COLUMN(E$34)-3,0),VLOOKUP(E$30,調整係数一覧!$A$202:$M$221,COLUMN(E$34)-3,0))</f>
        <v>#N/A</v>
      </c>
      <c r="F34" s="116" t="e">
        <f>IF(F$30&gt;=MAX(調整係数一覧!$A$202:$A$221),VLOOKUP(MAX(調整係数一覧!$A$202:$A$221),調整係数一覧!$A$202:$M$221,COLUMN(F$34)-3,0),VLOOKUP(F$30,調整係数一覧!$A$202:$M$221,COLUMN(F$34)-3,0))</f>
        <v>#N/A</v>
      </c>
      <c r="G34" s="116" t="e">
        <f>IF(G$30&gt;=MAX(調整係数一覧!$A$202:$A$221),VLOOKUP(MAX(調整係数一覧!$A$202:$A$221),調整係数一覧!$A$202:$M$221,COLUMN(G$34)-3,0),VLOOKUP(G$30,調整係数一覧!$A$202:$M$221,COLUMN(G$34)-3,0))</f>
        <v>#N/A</v>
      </c>
      <c r="H34" s="116" t="e">
        <f>IF(H$30&gt;=MAX(調整係数一覧!$A$202:$A$221),VLOOKUP(MAX(調整係数一覧!$A$202:$A$221),調整係数一覧!$A$202:$M$221,COLUMN(H$34)-3,0),VLOOKUP(H$30,調整係数一覧!$A$202:$M$221,COLUMN(H$34)-3,0))</f>
        <v>#N/A</v>
      </c>
      <c r="I34" s="116" t="e">
        <f>IF(I$30&gt;=MAX(調整係数一覧!$A$202:$A$221),VLOOKUP(MAX(調整係数一覧!$A$202:$A$221),調整係数一覧!$A$202:$M$221,COLUMN(I$34)-3,0),VLOOKUP(I$30,調整係数一覧!$A$202:$M$221,COLUMN(I$34)-3,0))</f>
        <v>#N/A</v>
      </c>
      <c r="J34" s="116" t="e">
        <f>IF(J$30&gt;=MAX(調整係数一覧!$A$202:$A$221),VLOOKUP(MAX(調整係数一覧!$A$202:$A$221),調整係数一覧!$A$202:$M$221,COLUMN(J$34)-3,0),VLOOKUP(J$30,調整係数一覧!$A$202:$M$221,COLUMN(J$34)-3,0))</f>
        <v>#N/A</v>
      </c>
      <c r="K34" s="116" t="e">
        <f>IF(K$30&gt;=MAX(調整係数一覧!$A$202:$A$221),VLOOKUP(MAX(調整係数一覧!$A$202:$A$221),調整係数一覧!$A$202:$M$221,COLUMN(K$34)-3,0),VLOOKUP(K$30,調整係数一覧!$A$202:$M$221,COLUMN(K$34)-3,0))</f>
        <v>#N/A</v>
      </c>
      <c r="L34" s="116" t="e">
        <f>IF(L$30&gt;=MAX(調整係数一覧!$A$202:$A$221),VLOOKUP(MAX(調整係数一覧!$A$202:$A$221),調整係数一覧!$A$202:$M$221,COLUMN(L$34)-3,0),VLOOKUP(L$30,調整係数一覧!$A$202:$M$221,COLUMN(L$34)-3,0))</f>
        <v>#N/A</v>
      </c>
      <c r="M34" s="116" t="e">
        <f>IF(M$30&gt;=MAX(調整係数一覧!$A$202:$A$221),VLOOKUP(MAX(調整係数一覧!$A$202:$A$221),調整係数一覧!$A$202:$M$221,COLUMN(M$34)-3,0),VLOOKUP(M$30,調整係数一覧!$A$202:$M$221,COLUMN(M$34)-3,0))</f>
        <v>#N/A</v>
      </c>
      <c r="N34" s="116" t="e">
        <f>IF(N$30&gt;=MAX(調整係数一覧!$A$202:$A$221),VLOOKUP(MAX(調整係数一覧!$A$202:$A$221),調整係数一覧!$A$202:$M$221,COLUMN(N$34)-3,0),VLOOKUP(N$30,調整係数一覧!$A$202:$M$221,COLUMN(N$34)-3,0))</f>
        <v>#N/A</v>
      </c>
      <c r="O34" s="116" t="e">
        <f>IF(O$30&gt;=MAX(調整係数一覧!$A$202:$A$221),VLOOKUP(MAX(調整係数一覧!$A$202:$A$221),調整係数一覧!$A$202:$M$221,COLUMN(O$34)-3,0),VLOOKUP(O$30,調整係数一覧!$A$202:$M$221,COLUMN(O$34)-3,0))</f>
        <v>#N/A</v>
      </c>
      <c r="P34" s="116" t="e">
        <f>IF(P$30&gt;=MAX(調整係数一覧!$A$202:$A$221),VLOOKUP(MAX(調整係数一覧!$A$202:$A$221),調整係数一覧!$A$202:$M$221,COLUMN(P$34)-3,0),VLOOKUP(P$30,調整係数一覧!$A$202:$M$221,COLUMN(P$34)-3,0))</f>
        <v>#N/A</v>
      </c>
      <c r="Q34" s="13" t="s">
        <v>64</v>
      </c>
      <c r="R34" s="75" t="s">
        <v>128</v>
      </c>
    </row>
    <row r="35" spans="1:18" ht="40.15" customHeight="1" x14ac:dyDescent="0.25">
      <c r="A35" s="135" t="s">
        <v>129</v>
      </c>
      <c r="B35" s="136"/>
      <c r="C35" s="136"/>
      <c r="D35" s="136"/>
      <c r="E35" s="143">
        <f>'（実需給2025年度以降で使用）入力'!E35:P35</f>
        <v>4.850638409455617E-9</v>
      </c>
      <c r="F35" s="143"/>
      <c r="G35" s="143"/>
      <c r="H35" s="143"/>
      <c r="I35" s="143"/>
      <c r="J35" s="143"/>
      <c r="K35" s="143"/>
      <c r="L35" s="143"/>
      <c r="M35" s="143"/>
      <c r="N35" s="143"/>
      <c r="O35" s="143"/>
      <c r="P35" s="143"/>
      <c r="Q35" s="13" t="s">
        <v>22</v>
      </c>
      <c r="R35" s="75" t="s">
        <v>130</v>
      </c>
    </row>
    <row r="36" spans="1:18" ht="40.15" customHeight="1" x14ac:dyDescent="0.25">
      <c r="A36" s="135" t="s">
        <v>123</v>
      </c>
      <c r="B36" s="136"/>
      <c r="C36" s="136"/>
      <c r="D36" s="136"/>
      <c r="E36" s="144">
        <f>E26-E35</f>
        <v>-4.850638409455617E-9</v>
      </c>
      <c r="F36" s="144"/>
      <c r="G36" s="144"/>
      <c r="H36" s="144"/>
      <c r="I36" s="144"/>
      <c r="J36" s="144"/>
      <c r="K36" s="144"/>
      <c r="L36" s="144"/>
      <c r="M36" s="144"/>
      <c r="N36" s="144"/>
      <c r="O36" s="144"/>
      <c r="P36" s="144"/>
      <c r="Q36" s="13" t="s">
        <v>22</v>
      </c>
      <c r="R36" s="75"/>
    </row>
    <row r="37" spans="1:18" x14ac:dyDescent="0.25">
      <c r="A37" s="1" t="s">
        <v>24</v>
      </c>
    </row>
    <row r="38" spans="1:18" x14ac:dyDescent="0.25">
      <c r="A38" s="1" t="s">
        <v>148</v>
      </c>
    </row>
    <row r="39" spans="1:18" x14ac:dyDescent="0.25">
      <c r="B39" s="22" t="s">
        <v>138</v>
      </c>
    </row>
    <row r="40" spans="1:18" x14ac:dyDescent="0.25">
      <c r="B40" s="22" t="s">
        <v>75</v>
      </c>
    </row>
    <row r="41" spans="1:18" x14ac:dyDescent="0.25">
      <c r="B41" s="22" t="s">
        <v>83</v>
      </c>
    </row>
    <row r="42" spans="1:18" x14ac:dyDescent="0.25">
      <c r="B42" s="1" t="s">
        <v>131</v>
      </c>
    </row>
    <row r="43" spans="1:18" x14ac:dyDescent="0.25">
      <c r="B43" s="1" t="s">
        <v>132</v>
      </c>
    </row>
    <row r="44" spans="1:18" x14ac:dyDescent="0.25">
      <c r="B44" s="22" t="s">
        <v>137</v>
      </c>
    </row>
    <row r="45" spans="1:18" x14ac:dyDescent="0.25">
      <c r="B45" s="22" t="s">
        <v>133</v>
      </c>
    </row>
    <row r="46" spans="1:18" x14ac:dyDescent="0.25">
      <c r="B46" s="1" t="s">
        <v>69</v>
      </c>
    </row>
    <row r="47" spans="1:18" x14ac:dyDescent="0.25">
      <c r="B47" s="1" t="s">
        <v>70</v>
      </c>
    </row>
    <row r="48" spans="1:18" x14ac:dyDescent="0.25">
      <c r="B48" s="1" t="s">
        <v>140</v>
      </c>
    </row>
    <row r="49" spans="2:2" x14ac:dyDescent="0.25">
      <c r="B49" s="1" t="s">
        <v>139</v>
      </c>
    </row>
    <row r="50" spans="2:2" x14ac:dyDescent="0.25">
      <c r="B50" s="1" t="s">
        <v>151</v>
      </c>
    </row>
    <row r="51" spans="2:2" x14ac:dyDescent="0.25">
      <c r="B51" s="1" t="s">
        <v>152</v>
      </c>
    </row>
    <row r="52" spans="2:2" x14ac:dyDescent="0.25">
      <c r="B52" s="1" t="s">
        <v>66</v>
      </c>
    </row>
    <row r="53" spans="2:2" x14ac:dyDescent="0.25">
      <c r="B53" s="1" t="s">
        <v>150</v>
      </c>
    </row>
    <row r="54" spans="2:2" x14ac:dyDescent="0.25">
      <c r="B54" s="1" t="s">
        <v>149</v>
      </c>
    </row>
    <row r="55" spans="2:2" x14ac:dyDescent="0.25">
      <c r="B55" s="1" t="s">
        <v>154</v>
      </c>
    </row>
    <row r="56" spans="2:2" x14ac:dyDescent="0.25">
      <c r="B56" s="1" t="s">
        <v>153</v>
      </c>
    </row>
  </sheetData>
  <sheetProtection algorithmName="SHA-512" hashValue="dgUnpQ39igIu6gyAgpcil+kpZnTdTQaRYhy9P1XOaSqetX9LWptQHQY04EyM01E9+70k2UspyvGfv/rUCHbptA==" saltValue="60xVCtorDHAdtJUfeHrzsA==" spinCount="100000" sheet="1" objects="1" scenarios="1"/>
  <mergeCells count="30">
    <mergeCell ref="A31:D32"/>
    <mergeCell ref="A33:D34"/>
    <mergeCell ref="A35:D35"/>
    <mergeCell ref="E35:P35"/>
    <mergeCell ref="A24:D25"/>
    <mergeCell ref="A26:D26"/>
    <mergeCell ref="E26:P26"/>
    <mergeCell ref="A27:D28"/>
    <mergeCell ref="A29:D30"/>
    <mergeCell ref="A16:D16"/>
    <mergeCell ref="E16:P16"/>
    <mergeCell ref="A17:D17"/>
    <mergeCell ref="E17:P17"/>
    <mergeCell ref="A22:D23"/>
    <mergeCell ref="A36:D36"/>
    <mergeCell ref="E36:P36"/>
    <mergeCell ref="A2:B2"/>
    <mergeCell ref="A4:Q4"/>
    <mergeCell ref="A6:Q6"/>
    <mergeCell ref="M11:Q11"/>
    <mergeCell ref="A12:D12"/>
    <mergeCell ref="E12:P12"/>
    <mergeCell ref="A18:D19"/>
    <mergeCell ref="A20:D21"/>
    <mergeCell ref="A13:D13"/>
    <mergeCell ref="E13:P13"/>
    <mergeCell ref="A14:D14"/>
    <mergeCell ref="E14:P14"/>
    <mergeCell ref="A15:D15"/>
    <mergeCell ref="E15:P15"/>
  </mergeCells>
  <phoneticPr fontId="2"/>
  <conditionalFormatting sqref="E28">
    <cfRule type="cellIs" dxfId="31" priority="27" operator="greaterThan">
      <formula>E19</formula>
    </cfRule>
  </conditionalFormatting>
  <conditionalFormatting sqref="F28">
    <cfRule type="cellIs" dxfId="30" priority="26" operator="greaterThan">
      <formula>F19</formula>
    </cfRule>
  </conditionalFormatting>
  <conditionalFormatting sqref="G28">
    <cfRule type="cellIs" dxfId="29" priority="25" operator="greaterThan">
      <formula>G19</formula>
    </cfRule>
  </conditionalFormatting>
  <conditionalFormatting sqref="H28">
    <cfRule type="cellIs" dxfId="28" priority="24" operator="greaterThan">
      <formula>H19</formula>
    </cfRule>
  </conditionalFormatting>
  <conditionalFormatting sqref="I28">
    <cfRule type="cellIs" dxfId="27" priority="23" operator="greaterThan">
      <formula>I19</formula>
    </cfRule>
  </conditionalFormatting>
  <conditionalFormatting sqref="J28">
    <cfRule type="cellIs" dxfId="26" priority="22" operator="greaterThan">
      <formula>J19</formula>
    </cfRule>
  </conditionalFormatting>
  <conditionalFormatting sqref="K28">
    <cfRule type="cellIs" dxfId="25" priority="21" operator="greaterThan">
      <formula>K19</formula>
    </cfRule>
  </conditionalFormatting>
  <conditionalFormatting sqref="L28">
    <cfRule type="cellIs" dxfId="24" priority="20" operator="greaterThan">
      <formula>L19</formula>
    </cfRule>
  </conditionalFormatting>
  <conditionalFormatting sqref="M28">
    <cfRule type="cellIs" dxfId="23" priority="19" operator="greaterThan">
      <formula>M19</formula>
    </cfRule>
  </conditionalFormatting>
  <conditionalFormatting sqref="N28">
    <cfRule type="cellIs" dxfId="22" priority="18" operator="greaterThan">
      <formula>N19</formula>
    </cfRule>
  </conditionalFormatting>
  <conditionalFormatting sqref="O28">
    <cfRule type="cellIs" dxfId="21" priority="17" operator="greaterThan">
      <formula>O19</formula>
    </cfRule>
  </conditionalFormatting>
  <conditionalFormatting sqref="P28">
    <cfRule type="cellIs" dxfId="20" priority="16" operator="greaterThan">
      <formula>P19</formula>
    </cfRule>
  </conditionalFormatting>
  <conditionalFormatting sqref="E30">
    <cfRule type="cellIs" dxfId="19" priority="15" operator="greaterThan">
      <formula>E21</formula>
    </cfRule>
  </conditionalFormatting>
  <conditionalFormatting sqref="F30">
    <cfRule type="cellIs" dxfId="18" priority="14" operator="greaterThan">
      <formula>F21</formula>
    </cfRule>
  </conditionalFormatting>
  <conditionalFormatting sqref="H30">
    <cfRule type="cellIs" dxfId="17" priority="13" operator="greaterThan">
      <formula>H21</formula>
    </cfRule>
  </conditionalFormatting>
  <conditionalFormatting sqref="I30">
    <cfRule type="cellIs" dxfId="16" priority="12" operator="greaterThan">
      <formula>I21</formula>
    </cfRule>
  </conditionalFormatting>
  <conditionalFormatting sqref="J30">
    <cfRule type="cellIs" dxfId="15" priority="11" operator="greaterThan">
      <formula>J21</formula>
    </cfRule>
  </conditionalFormatting>
  <conditionalFormatting sqref="K30">
    <cfRule type="cellIs" dxfId="14" priority="10" operator="greaterThan">
      <formula>K21</formula>
    </cfRule>
  </conditionalFormatting>
  <conditionalFormatting sqref="L30">
    <cfRule type="cellIs" dxfId="13" priority="9" operator="greaterThan">
      <formula>L21</formula>
    </cfRule>
  </conditionalFormatting>
  <conditionalFormatting sqref="M30">
    <cfRule type="cellIs" dxfId="12" priority="8" operator="greaterThan">
      <formula>M21</formula>
    </cfRule>
  </conditionalFormatting>
  <conditionalFormatting sqref="N30">
    <cfRule type="cellIs" dxfId="11" priority="7" operator="greaterThan">
      <formula>N21</formula>
    </cfRule>
  </conditionalFormatting>
  <conditionalFormatting sqref="O30">
    <cfRule type="cellIs" dxfId="10" priority="6" operator="greaterThan">
      <formula>O21</formula>
    </cfRule>
  </conditionalFormatting>
  <conditionalFormatting sqref="P30">
    <cfRule type="cellIs" dxfId="9" priority="5" operator="greaterThan">
      <formula>P21</formula>
    </cfRule>
  </conditionalFormatting>
  <conditionalFormatting sqref="E35:P35">
    <cfRule type="cellIs" dxfId="8" priority="3" operator="greaterThan">
      <formula>$E$26</formula>
    </cfRule>
    <cfRule type="cellIs" dxfId="7" priority="4" operator="lessThan">
      <formula>1000</formula>
    </cfRule>
  </conditionalFormatting>
  <conditionalFormatting sqref="E36:P36">
    <cfRule type="cellIs" dxfId="6" priority="2" operator="greaterThan">
      <formula>$E$26</formula>
    </cfRule>
  </conditionalFormatting>
  <conditionalFormatting sqref="G30">
    <cfRule type="cellIs" dxfId="5" priority="1" operator="greaterThan">
      <formula>$G$21</formula>
    </cfRule>
  </conditionalFormatting>
  <dataValidations count="2">
    <dataValidation type="whole" operator="lessThanOrEqual" allowBlank="1" showInputMessage="1" showErrorMessage="1" error="【メインオークション】各月の管理容量以下の整数値を入力してください" sqref="E28:P28" xr:uid="{E5718AC3-6D5F-4E19-8ED7-B7098BCC2EB3}">
      <formula1>E19</formula1>
    </dataValidation>
    <dataValidation type="whole" operator="lessThanOrEqual" allowBlank="1" showInputMessage="1" showErrorMessage="1" error="【メインオークション】各月の運転継続時間以下の整数値を入力してください" sqref="E30:P30" xr:uid="{2266FD8B-5FEF-4958-B62C-9F9BBFF7EC9B}">
      <formula1>E21</formula1>
    </dataValidation>
  </dataValidations>
  <pageMargins left="0.11811023622047245" right="0.11811023622047245" top="0.35433070866141736" bottom="0.35433070866141736" header="0.31496062992125984" footer="0.31496062992125984"/>
  <pageSetup paperSize="9" scale="5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161925</xdr:colOff>
                    <xdr:row>7</xdr:row>
                    <xdr:rowOff>152400</xdr:rowOff>
                  </from>
                  <to>
                    <xdr:col>1</xdr:col>
                    <xdr:colOff>95250</xdr:colOff>
                    <xdr:row>9</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D777B-6031-4385-B0B0-56F373B197AC}">
  <sheetPr codeName="Sheet6">
    <tabColor theme="8" tint="0.59999389629810485"/>
  </sheetPr>
  <dimension ref="B2:C8"/>
  <sheetViews>
    <sheetView workbookViewId="0">
      <selection activeCell="E35" sqref="E35:P35"/>
    </sheetView>
  </sheetViews>
  <sheetFormatPr defaultColWidth="8.875" defaultRowHeight="15.75" x14ac:dyDescent="0.25"/>
  <cols>
    <col min="1" max="1" width="2.75" style="1" customWidth="1"/>
    <col min="2" max="2" width="3.75" style="1" customWidth="1"/>
    <col min="3" max="16384" width="8.875" style="1"/>
  </cols>
  <sheetData>
    <row r="2" spans="2:3" x14ac:dyDescent="0.25">
      <c r="B2" s="1" t="s">
        <v>86</v>
      </c>
    </row>
    <row r="3" spans="2:3" x14ac:dyDescent="0.25">
      <c r="B3" s="1" t="s">
        <v>87</v>
      </c>
      <c r="C3" s="46" t="s">
        <v>88</v>
      </c>
    </row>
    <row r="4" spans="2:3" x14ac:dyDescent="0.25">
      <c r="B4" s="1" t="s">
        <v>87</v>
      </c>
      <c r="C4" s="46" t="s">
        <v>89</v>
      </c>
    </row>
    <row r="6" spans="2:3" x14ac:dyDescent="0.25">
      <c r="B6" s="1" t="s">
        <v>90</v>
      </c>
    </row>
    <row r="7" spans="2:3" x14ac:dyDescent="0.25">
      <c r="C7" s="46" t="s">
        <v>91</v>
      </c>
    </row>
    <row r="8" spans="2:3" x14ac:dyDescent="0.25">
      <c r="C8" s="46" t="s">
        <v>92</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88EC8-2E2F-4B2B-AE2E-B10E147F6938}">
  <sheetPr>
    <tabColor rgb="FFFFCCFF"/>
    <pageSetUpPr fitToPage="1"/>
  </sheetPr>
  <dimension ref="A1:S52"/>
  <sheetViews>
    <sheetView zoomScale="70" zoomScaleNormal="70" workbookViewId="0">
      <selection activeCell="E35" sqref="E35:P35"/>
    </sheetView>
  </sheetViews>
  <sheetFormatPr defaultColWidth="9" defaultRowHeight="15.75" x14ac:dyDescent="0.25"/>
  <cols>
    <col min="1" max="4" width="5.625" style="1" customWidth="1"/>
    <col min="5" max="5" width="10.25" style="1" customWidth="1"/>
    <col min="6" max="16" width="10.25" style="1" bestFit="1" customWidth="1"/>
    <col min="17" max="18" width="5.625" style="1" customWidth="1"/>
    <col min="19" max="19" width="7.875" style="1" customWidth="1"/>
    <col min="20" max="20" width="5.625" style="1" customWidth="1"/>
    <col min="21" max="16384" width="9" style="1"/>
  </cols>
  <sheetData>
    <row r="1" spans="1:17" ht="16.5" x14ac:dyDescent="0.25">
      <c r="A1" s="43" t="s">
        <v>77</v>
      </c>
      <c r="B1" s="43"/>
      <c r="C1" s="43"/>
      <c r="D1" s="43"/>
      <c r="E1" s="43"/>
      <c r="F1" s="44" t="s">
        <v>78</v>
      </c>
      <c r="G1" s="44"/>
      <c r="H1" s="44"/>
      <c r="I1" s="45" t="s">
        <v>79</v>
      </c>
    </row>
    <row r="2" spans="1:17" ht="16.5" x14ac:dyDescent="0.25">
      <c r="A2" s="148" t="s">
        <v>0</v>
      </c>
      <c r="B2" s="149"/>
      <c r="C2" s="4"/>
      <c r="D2" s="4"/>
      <c r="E2" s="4"/>
      <c r="F2" s="4"/>
      <c r="G2" s="4"/>
      <c r="H2" s="4"/>
      <c r="I2" s="4"/>
      <c r="J2" s="4"/>
      <c r="K2" s="4"/>
      <c r="L2" s="4"/>
      <c r="M2" s="4"/>
      <c r="N2" s="4"/>
      <c r="O2" s="4"/>
      <c r="P2" s="4"/>
      <c r="Q2" s="4"/>
    </row>
    <row r="3" spans="1:17" ht="16.5" x14ac:dyDescent="0.25">
      <c r="A3" s="19"/>
      <c r="B3" s="19"/>
      <c r="C3" s="4"/>
      <c r="D3" s="4"/>
      <c r="E3" s="4"/>
      <c r="F3" s="4"/>
      <c r="G3" s="4"/>
      <c r="H3" s="4"/>
      <c r="I3" s="4"/>
      <c r="J3" s="4"/>
      <c r="K3" s="4"/>
      <c r="L3" s="4"/>
      <c r="M3" s="4"/>
      <c r="N3" s="4"/>
      <c r="O3" s="4"/>
      <c r="P3" s="4"/>
      <c r="Q3" s="4"/>
    </row>
    <row r="4" spans="1:17" ht="16.5" x14ac:dyDescent="0.25">
      <c r="A4" s="120" t="s">
        <v>145</v>
      </c>
      <c r="B4" s="120"/>
      <c r="C4" s="120"/>
      <c r="D4" s="120"/>
      <c r="E4" s="120"/>
      <c r="F4" s="120"/>
      <c r="G4" s="120"/>
      <c r="H4" s="120"/>
      <c r="I4" s="120"/>
      <c r="J4" s="120"/>
      <c r="K4" s="120"/>
      <c r="L4" s="120"/>
      <c r="M4" s="120"/>
      <c r="N4" s="120"/>
      <c r="O4" s="120"/>
      <c r="P4" s="120"/>
      <c r="Q4" s="120"/>
    </row>
    <row r="5" spans="1:17" ht="16.5" x14ac:dyDescent="0.25">
      <c r="A5" s="4"/>
      <c r="B5" s="4"/>
      <c r="C5" s="4"/>
      <c r="D5" s="4"/>
      <c r="E5" s="4"/>
      <c r="F5" s="4"/>
      <c r="G5" s="4"/>
      <c r="H5" s="4"/>
      <c r="I5" s="4"/>
      <c r="J5" s="4"/>
      <c r="K5" s="4"/>
      <c r="L5" s="4"/>
      <c r="M5" s="4"/>
      <c r="N5" s="15"/>
      <c r="O5" s="4"/>
      <c r="P5" s="4"/>
      <c r="Q5" s="4"/>
    </row>
    <row r="6" spans="1:17" ht="16.5" x14ac:dyDescent="0.25">
      <c r="A6" s="120" t="s">
        <v>61</v>
      </c>
      <c r="B6" s="120"/>
      <c r="C6" s="120"/>
      <c r="D6" s="120"/>
      <c r="E6" s="120"/>
      <c r="F6" s="120"/>
      <c r="G6" s="120"/>
      <c r="H6" s="120"/>
      <c r="I6" s="120"/>
      <c r="J6" s="120"/>
      <c r="K6" s="120"/>
      <c r="L6" s="120"/>
      <c r="M6" s="120"/>
      <c r="N6" s="120"/>
      <c r="O6" s="120"/>
      <c r="P6" s="120"/>
      <c r="Q6" s="120"/>
    </row>
    <row r="7" spans="1:17" ht="16.5" x14ac:dyDescent="0.25">
      <c r="C7" s="4"/>
      <c r="D7" s="4"/>
      <c r="E7" s="16"/>
      <c r="F7" s="16"/>
      <c r="G7" s="16"/>
      <c r="H7" s="16"/>
      <c r="I7" s="16"/>
      <c r="J7" s="16"/>
      <c r="K7" s="16"/>
      <c r="L7" s="16"/>
      <c r="M7" s="16"/>
      <c r="N7" s="16"/>
      <c r="O7" s="16"/>
      <c r="P7" s="16"/>
      <c r="Q7" s="4"/>
    </row>
    <row r="8" spans="1:17" ht="16.5" x14ac:dyDescent="0.25">
      <c r="A8" s="21"/>
      <c r="B8" s="21"/>
      <c r="C8" s="21"/>
      <c r="D8" s="21"/>
      <c r="E8" s="39"/>
      <c r="F8" s="39"/>
      <c r="G8" s="39"/>
      <c r="H8" s="39"/>
      <c r="I8" s="39"/>
      <c r="J8" s="39"/>
      <c r="K8" s="39"/>
      <c r="L8" s="21"/>
      <c r="M8" s="152" t="s">
        <v>84</v>
      </c>
      <c r="N8" s="152"/>
      <c r="O8" s="152"/>
      <c r="P8" s="152"/>
      <c r="Q8" s="152"/>
    </row>
    <row r="9" spans="1:17" ht="24" customHeight="1" x14ac:dyDescent="0.25">
      <c r="A9" s="122" t="s">
        <v>1</v>
      </c>
      <c r="B9" s="122"/>
      <c r="C9" s="122"/>
      <c r="D9" s="122"/>
      <c r="E9" s="126" t="s">
        <v>23</v>
      </c>
      <c r="F9" s="150"/>
      <c r="G9" s="150"/>
      <c r="H9" s="150"/>
      <c r="I9" s="150"/>
      <c r="J9" s="150"/>
      <c r="K9" s="150"/>
      <c r="L9" s="150"/>
      <c r="M9" s="150"/>
      <c r="N9" s="150"/>
      <c r="O9" s="150"/>
      <c r="P9" s="151"/>
      <c r="Q9" s="78" t="s">
        <v>2</v>
      </c>
    </row>
    <row r="10" spans="1:17" ht="24" customHeight="1" x14ac:dyDescent="0.25">
      <c r="A10" s="122" t="s">
        <v>3</v>
      </c>
      <c r="B10" s="122"/>
      <c r="C10" s="122"/>
      <c r="D10" s="122"/>
      <c r="E10" s="153">
        <f>'（実需給2025年度以降で使用）入力'!E13:P13</f>
        <v>0</v>
      </c>
      <c r="F10" s="154"/>
      <c r="G10" s="154"/>
      <c r="H10" s="154"/>
      <c r="I10" s="154"/>
      <c r="J10" s="154"/>
      <c r="K10" s="154"/>
      <c r="L10" s="154"/>
      <c r="M10" s="154"/>
      <c r="N10" s="154"/>
      <c r="O10" s="154"/>
      <c r="P10" s="155"/>
      <c r="Q10" s="3"/>
    </row>
    <row r="11" spans="1:17" ht="30" customHeight="1" x14ac:dyDescent="0.25">
      <c r="A11" s="156" t="s">
        <v>4</v>
      </c>
      <c r="B11" s="156"/>
      <c r="C11" s="156"/>
      <c r="D11" s="156"/>
      <c r="E11" s="157" t="s">
        <v>41</v>
      </c>
      <c r="F11" s="158"/>
      <c r="G11" s="158"/>
      <c r="H11" s="158"/>
      <c r="I11" s="158"/>
      <c r="J11" s="158"/>
      <c r="K11" s="158"/>
      <c r="L11" s="158"/>
      <c r="M11" s="158"/>
      <c r="N11" s="158"/>
      <c r="O11" s="158"/>
      <c r="P11" s="159"/>
      <c r="Q11" s="91"/>
    </row>
    <row r="12" spans="1:17" ht="24" customHeight="1" x14ac:dyDescent="0.25">
      <c r="A12" s="160" t="s">
        <v>5</v>
      </c>
      <c r="B12" s="160"/>
      <c r="C12" s="160"/>
      <c r="D12" s="160"/>
      <c r="E12" s="161" t="s">
        <v>74</v>
      </c>
      <c r="F12" s="162"/>
      <c r="G12" s="162"/>
      <c r="H12" s="162"/>
      <c r="I12" s="162"/>
      <c r="J12" s="162"/>
      <c r="K12" s="162"/>
      <c r="L12" s="162"/>
      <c r="M12" s="162"/>
      <c r="N12" s="162"/>
      <c r="O12" s="162"/>
      <c r="P12" s="163"/>
      <c r="Q12" s="91"/>
    </row>
    <row r="13" spans="1:17" ht="24" customHeight="1" x14ac:dyDescent="0.25">
      <c r="A13" s="160" t="s">
        <v>6</v>
      </c>
      <c r="B13" s="160"/>
      <c r="C13" s="160"/>
      <c r="D13" s="160"/>
      <c r="E13" s="167"/>
      <c r="F13" s="168"/>
      <c r="G13" s="168"/>
      <c r="H13" s="168"/>
      <c r="I13" s="168"/>
      <c r="J13" s="168"/>
      <c r="K13" s="168"/>
      <c r="L13" s="168"/>
      <c r="M13" s="168"/>
      <c r="N13" s="168"/>
      <c r="O13" s="168"/>
      <c r="P13" s="169"/>
      <c r="Q13" s="91"/>
    </row>
    <row r="14" spans="1:17" ht="24" customHeight="1" x14ac:dyDescent="0.25">
      <c r="A14" s="160" t="s">
        <v>7</v>
      </c>
      <c r="B14" s="160"/>
      <c r="C14" s="160"/>
      <c r="D14" s="160"/>
      <c r="E14" s="170"/>
      <c r="F14" s="171"/>
      <c r="G14" s="171"/>
      <c r="H14" s="171"/>
      <c r="I14" s="171"/>
      <c r="J14" s="171"/>
      <c r="K14" s="171"/>
      <c r="L14" s="171"/>
      <c r="M14" s="171"/>
      <c r="N14" s="171"/>
      <c r="O14" s="171"/>
      <c r="P14" s="172"/>
      <c r="Q14" s="86" t="s">
        <v>22</v>
      </c>
    </row>
    <row r="15" spans="1:17" ht="24" customHeight="1" x14ac:dyDescent="0.25">
      <c r="A15" s="160" t="s">
        <v>42</v>
      </c>
      <c r="B15" s="160"/>
      <c r="C15" s="160"/>
      <c r="D15" s="160"/>
      <c r="E15" s="86" t="s">
        <v>10</v>
      </c>
      <c r="F15" s="86" t="s">
        <v>11</v>
      </c>
      <c r="G15" s="86" t="s">
        <v>12</v>
      </c>
      <c r="H15" s="86" t="s">
        <v>13</v>
      </c>
      <c r="I15" s="86" t="s">
        <v>14</v>
      </c>
      <c r="J15" s="86" t="s">
        <v>15</v>
      </c>
      <c r="K15" s="86" t="s">
        <v>16</v>
      </c>
      <c r="L15" s="86" t="s">
        <v>17</v>
      </c>
      <c r="M15" s="86" t="s">
        <v>18</v>
      </c>
      <c r="N15" s="86" t="s">
        <v>19</v>
      </c>
      <c r="O15" s="86" t="s">
        <v>20</v>
      </c>
      <c r="P15" s="86" t="s">
        <v>21</v>
      </c>
      <c r="Q15" s="91"/>
    </row>
    <row r="16" spans="1:17" ht="24" customHeight="1" x14ac:dyDescent="0.25">
      <c r="A16" s="160"/>
      <c r="B16" s="160"/>
      <c r="C16" s="160"/>
      <c r="D16" s="160"/>
      <c r="E16" s="87"/>
      <c r="F16" s="87"/>
      <c r="G16" s="87"/>
      <c r="H16" s="87"/>
      <c r="I16" s="87"/>
      <c r="J16" s="87"/>
      <c r="K16" s="87"/>
      <c r="L16" s="87"/>
      <c r="M16" s="87"/>
      <c r="N16" s="87"/>
      <c r="O16" s="87"/>
      <c r="P16" s="87"/>
      <c r="Q16" s="86" t="s">
        <v>22</v>
      </c>
    </row>
    <row r="17" spans="1:19" ht="24" customHeight="1" x14ac:dyDescent="0.25">
      <c r="A17" s="156" t="s">
        <v>43</v>
      </c>
      <c r="B17" s="160"/>
      <c r="C17" s="160"/>
      <c r="D17" s="160"/>
      <c r="E17" s="86" t="s">
        <v>10</v>
      </c>
      <c r="F17" s="86" t="s">
        <v>11</v>
      </c>
      <c r="G17" s="86" t="s">
        <v>12</v>
      </c>
      <c r="H17" s="86" t="s">
        <v>13</v>
      </c>
      <c r="I17" s="86" t="s">
        <v>14</v>
      </c>
      <c r="J17" s="86" t="s">
        <v>15</v>
      </c>
      <c r="K17" s="86" t="s">
        <v>16</v>
      </c>
      <c r="L17" s="86" t="s">
        <v>17</v>
      </c>
      <c r="M17" s="86" t="s">
        <v>18</v>
      </c>
      <c r="N17" s="86" t="s">
        <v>19</v>
      </c>
      <c r="O17" s="86" t="s">
        <v>20</v>
      </c>
      <c r="P17" s="86" t="s">
        <v>21</v>
      </c>
      <c r="Q17" s="91"/>
    </row>
    <row r="18" spans="1:19" ht="24" customHeight="1" x14ac:dyDescent="0.25">
      <c r="A18" s="160"/>
      <c r="B18" s="160"/>
      <c r="C18" s="160"/>
      <c r="D18" s="160"/>
      <c r="E18" s="88"/>
      <c r="F18" s="88"/>
      <c r="G18" s="88"/>
      <c r="H18" s="88"/>
      <c r="I18" s="88"/>
      <c r="J18" s="88"/>
      <c r="K18" s="88"/>
      <c r="L18" s="88"/>
      <c r="M18" s="88"/>
      <c r="N18" s="88"/>
      <c r="O18" s="88"/>
      <c r="P18" s="88"/>
      <c r="Q18" s="86" t="s">
        <v>63</v>
      </c>
      <c r="R18" s="20"/>
      <c r="S18" s="41"/>
    </row>
    <row r="19" spans="1:19" ht="24" customHeight="1" x14ac:dyDescent="0.25">
      <c r="A19" s="156" t="s">
        <v>44</v>
      </c>
      <c r="B19" s="160"/>
      <c r="C19" s="160"/>
      <c r="D19" s="160"/>
      <c r="E19" s="86" t="s">
        <v>10</v>
      </c>
      <c r="F19" s="86" t="s">
        <v>11</v>
      </c>
      <c r="G19" s="86" t="s">
        <v>12</v>
      </c>
      <c r="H19" s="86" t="s">
        <v>13</v>
      </c>
      <c r="I19" s="86" t="s">
        <v>14</v>
      </c>
      <c r="J19" s="86" t="s">
        <v>15</v>
      </c>
      <c r="K19" s="86" t="s">
        <v>16</v>
      </c>
      <c r="L19" s="86" t="s">
        <v>17</v>
      </c>
      <c r="M19" s="86" t="s">
        <v>18</v>
      </c>
      <c r="N19" s="86" t="s">
        <v>19</v>
      </c>
      <c r="O19" s="86" t="s">
        <v>20</v>
      </c>
      <c r="P19" s="86" t="s">
        <v>21</v>
      </c>
      <c r="Q19" s="91"/>
    </row>
    <row r="20" spans="1:19" ht="24" customHeight="1" x14ac:dyDescent="0.25">
      <c r="A20" s="160"/>
      <c r="B20" s="160"/>
      <c r="C20" s="160"/>
      <c r="D20" s="160"/>
      <c r="E20" s="89">
        <f t="shared" ref="E20:P20" si="0">E18*E16</f>
        <v>0</v>
      </c>
      <c r="F20" s="89">
        <f t="shared" si="0"/>
        <v>0</v>
      </c>
      <c r="G20" s="89">
        <f t="shared" si="0"/>
        <v>0</v>
      </c>
      <c r="H20" s="89">
        <f t="shared" si="0"/>
        <v>0</v>
      </c>
      <c r="I20" s="89">
        <f t="shared" si="0"/>
        <v>0</v>
      </c>
      <c r="J20" s="89">
        <f t="shared" si="0"/>
        <v>0</v>
      </c>
      <c r="K20" s="89">
        <f t="shared" si="0"/>
        <v>0</v>
      </c>
      <c r="L20" s="89">
        <f t="shared" si="0"/>
        <v>0</v>
      </c>
      <c r="M20" s="89">
        <f t="shared" si="0"/>
        <v>0</v>
      </c>
      <c r="N20" s="89">
        <f t="shared" si="0"/>
        <v>0</v>
      </c>
      <c r="O20" s="89">
        <f t="shared" si="0"/>
        <v>0</v>
      </c>
      <c r="P20" s="89">
        <f t="shared" si="0"/>
        <v>0</v>
      </c>
      <c r="Q20" s="86" t="s">
        <v>62</v>
      </c>
      <c r="S20" s="40"/>
    </row>
    <row r="21" spans="1:19" ht="24" customHeight="1" x14ac:dyDescent="0.25">
      <c r="A21" s="156" t="s">
        <v>45</v>
      </c>
      <c r="B21" s="160"/>
      <c r="C21" s="160"/>
      <c r="D21" s="160"/>
      <c r="E21" s="86" t="s">
        <v>10</v>
      </c>
      <c r="F21" s="86" t="s">
        <v>11</v>
      </c>
      <c r="G21" s="86" t="s">
        <v>12</v>
      </c>
      <c r="H21" s="86" t="s">
        <v>13</v>
      </c>
      <c r="I21" s="86" t="s">
        <v>14</v>
      </c>
      <c r="J21" s="86" t="s">
        <v>15</v>
      </c>
      <c r="K21" s="86" t="s">
        <v>16</v>
      </c>
      <c r="L21" s="86" t="s">
        <v>17</v>
      </c>
      <c r="M21" s="86" t="s">
        <v>18</v>
      </c>
      <c r="N21" s="86" t="s">
        <v>19</v>
      </c>
      <c r="O21" s="86" t="s">
        <v>20</v>
      </c>
      <c r="P21" s="86" t="s">
        <v>21</v>
      </c>
      <c r="Q21" s="91"/>
    </row>
    <row r="22" spans="1:19" ht="24" customHeight="1" x14ac:dyDescent="0.25">
      <c r="A22" s="160"/>
      <c r="B22" s="160"/>
      <c r="C22" s="160"/>
      <c r="D22" s="160"/>
      <c r="E22" s="90"/>
      <c r="F22" s="90"/>
      <c r="G22" s="90"/>
      <c r="H22" s="90"/>
      <c r="I22" s="90"/>
      <c r="J22" s="90"/>
      <c r="K22" s="90"/>
      <c r="L22" s="90"/>
      <c r="M22" s="90"/>
      <c r="N22" s="90"/>
      <c r="O22" s="90"/>
      <c r="P22" s="90"/>
      <c r="Q22" s="86" t="s">
        <v>64</v>
      </c>
    </row>
    <row r="23" spans="1:19" ht="24" customHeight="1" x14ac:dyDescent="0.25">
      <c r="A23" s="160" t="s">
        <v>8</v>
      </c>
      <c r="B23" s="160"/>
      <c r="C23" s="160"/>
      <c r="D23" s="160"/>
      <c r="E23" s="164" t="e">
        <f>ROUND(#REF!,0)</f>
        <v>#REF!</v>
      </c>
      <c r="F23" s="165"/>
      <c r="G23" s="165"/>
      <c r="H23" s="165"/>
      <c r="I23" s="165"/>
      <c r="J23" s="165"/>
      <c r="K23" s="165"/>
      <c r="L23" s="165"/>
      <c r="M23" s="165"/>
      <c r="N23" s="165"/>
      <c r="O23" s="165"/>
      <c r="P23" s="166"/>
      <c r="Q23" s="86" t="s">
        <v>22</v>
      </c>
    </row>
    <row r="24" spans="1:19" ht="24" customHeight="1" x14ac:dyDescent="0.25">
      <c r="A24" s="122" t="s">
        <v>46</v>
      </c>
      <c r="B24" s="122"/>
      <c r="C24" s="122"/>
      <c r="D24" s="122"/>
      <c r="E24" s="78" t="s">
        <v>10</v>
      </c>
      <c r="F24" s="78" t="s">
        <v>11</v>
      </c>
      <c r="G24" s="78" t="s">
        <v>12</v>
      </c>
      <c r="H24" s="78" t="s">
        <v>13</v>
      </c>
      <c r="I24" s="78" t="s">
        <v>14</v>
      </c>
      <c r="J24" s="78" t="s">
        <v>15</v>
      </c>
      <c r="K24" s="78" t="s">
        <v>16</v>
      </c>
      <c r="L24" s="78" t="s">
        <v>17</v>
      </c>
      <c r="M24" s="78" t="s">
        <v>18</v>
      </c>
      <c r="N24" s="78" t="s">
        <v>19</v>
      </c>
      <c r="O24" s="78" t="s">
        <v>20</v>
      </c>
      <c r="P24" s="78" t="s">
        <v>21</v>
      </c>
      <c r="Q24" s="3"/>
    </row>
    <row r="25" spans="1:19" ht="24" customHeight="1" x14ac:dyDescent="0.25">
      <c r="A25" s="122"/>
      <c r="B25" s="122"/>
      <c r="C25" s="122"/>
      <c r="D25" s="122"/>
      <c r="E25" s="72">
        <f>'（実需給2025年度以降で使用）入力'!E28</f>
        <v>0</v>
      </c>
      <c r="F25" s="72">
        <f>'（実需給2025年度以降で使用）入力'!F28</f>
        <v>0</v>
      </c>
      <c r="G25" s="72">
        <f>'（実需給2025年度以降で使用）入力'!G28</f>
        <v>0</v>
      </c>
      <c r="H25" s="72">
        <f>'（実需給2025年度以降で使用）入力'!H28</f>
        <v>0</v>
      </c>
      <c r="I25" s="72">
        <f>'（実需給2025年度以降で使用）入力'!I28</f>
        <v>0</v>
      </c>
      <c r="J25" s="72">
        <f>'（実需給2025年度以降で使用）入力'!J28</f>
        <v>0</v>
      </c>
      <c r="K25" s="72">
        <f>'（実需給2025年度以降で使用）入力'!K28</f>
        <v>0</v>
      </c>
      <c r="L25" s="72">
        <f>'（実需給2025年度以降で使用）入力'!L28</f>
        <v>0</v>
      </c>
      <c r="M25" s="72">
        <f>'（実需給2025年度以降で使用）入力'!M28</f>
        <v>0</v>
      </c>
      <c r="N25" s="72">
        <f>'（実需給2025年度以降で使用）入力'!N28</f>
        <v>0</v>
      </c>
      <c r="O25" s="72">
        <f>'（実需給2025年度以降で使用）入力'!O28</f>
        <v>0</v>
      </c>
      <c r="P25" s="72">
        <f>'（実需給2025年度以降で使用）入力'!P28</f>
        <v>0</v>
      </c>
      <c r="Q25" s="13" t="s">
        <v>22</v>
      </c>
    </row>
    <row r="26" spans="1:19" ht="24" customHeight="1" x14ac:dyDescent="0.25">
      <c r="A26" s="130" t="s">
        <v>47</v>
      </c>
      <c r="B26" s="122"/>
      <c r="C26" s="122"/>
      <c r="D26" s="122"/>
      <c r="E26" s="78" t="s">
        <v>10</v>
      </c>
      <c r="F26" s="78" t="s">
        <v>11</v>
      </c>
      <c r="G26" s="78" t="s">
        <v>12</v>
      </c>
      <c r="H26" s="78" t="s">
        <v>13</v>
      </c>
      <c r="I26" s="78" t="s">
        <v>14</v>
      </c>
      <c r="J26" s="78" t="s">
        <v>15</v>
      </c>
      <c r="K26" s="78" t="s">
        <v>16</v>
      </c>
      <c r="L26" s="78" t="s">
        <v>17</v>
      </c>
      <c r="M26" s="78" t="s">
        <v>18</v>
      </c>
      <c r="N26" s="78" t="s">
        <v>19</v>
      </c>
      <c r="O26" s="78" t="s">
        <v>20</v>
      </c>
      <c r="P26" s="78" t="s">
        <v>21</v>
      </c>
      <c r="Q26" s="3"/>
    </row>
    <row r="27" spans="1:19" ht="24" customHeight="1" x14ac:dyDescent="0.25">
      <c r="A27" s="122"/>
      <c r="B27" s="122"/>
      <c r="C27" s="122"/>
      <c r="D27" s="122"/>
      <c r="E27" s="73">
        <f>'（実需給2025年度以降で使用）入力'!E30</f>
        <v>0</v>
      </c>
      <c r="F27" s="73">
        <f>'（実需給2025年度以降で使用）入力'!F30</f>
        <v>0</v>
      </c>
      <c r="G27" s="73">
        <f>'（実需給2025年度以降で使用）入力'!G30</f>
        <v>0</v>
      </c>
      <c r="H27" s="73">
        <f>'（実需給2025年度以降で使用）入力'!H30</f>
        <v>0</v>
      </c>
      <c r="I27" s="73">
        <f>'（実需給2025年度以降で使用）入力'!I30</f>
        <v>0</v>
      </c>
      <c r="J27" s="73">
        <f>'（実需給2025年度以降で使用）入力'!J30</f>
        <v>0</v>
      </c>
      <c r="K27" s="73">
        <f>'（実需給2025年度以降で使用）入力'!K30</f>
        <v>0</v>
      </c>
      <c r="L27" s="73">
        <f>'（実需給2025年度以降で使用）入力'!L30</f>
        <v>0</v>
      </c>
      <c r="M27" s="73">
        <f>'（実需給2025年度以降で使用）入力'!M30</f>
        <v>0</v>
      </c>
      <c r="N27" s="73">
        <f>'（実需給2025年度以降で使用）入力'!N30</f>
        <v>0</v>
      </c>
      <c r="O27" s="73">
        <f>'（実需給2025年度以降で使用）入力'!O30</f>
        <v>0</v>
      </c>
      <c r="P27" s="73">
        <f>'（実需給2025年度以降で使用）入力'!P30</f>
        <v>0</v>
      </c>
      <c r="Q27" s="13" t="s">
        <v>63</v>
      </c>
      <c r="R27" s="20"/>
    </row>
    <row r="28" spans="1:19" ht="24" customHeight="1" x14ac:dyDescent="0.25">
      <c r="A28" s="156" t="s">
        <v>48</v>
      </c>
      <c r="B28" s="160"/>
      <c r="C28" s="160"/>
      <c r="D28" s="160"/>
      <c r="E28" s="86" t="s">
        <v>10</v>
      </c>
      <c r="F28" s="86" t="s">
        <v>11</v>
      </c>
      <c r="G28" s="86" t="s">
        <v>12</v>
      </c>
      <c r="H28" s="86" t="s">
        <v>13</v>
      </c>
      <c r="I28" s="86" t="s">
        <v>14</v>
      </c>
      <c r="J28" s="86" t="s">
        <v>15</v>
      </c>
      <c r="K28" s="86" t="s">
        <v>16</v>
      </c>
      <c r="L28" s="86" t="s">
        <v>17</v>
      </c>
      <c r="M28" s="86" t="s">
        <v>18</v>
      </c>
      <c r="N28" s="86" t="s">
        <v>19</v>
      </c>
      <c r="O28" s="86" t="s">
        <v>20</v>
      </c>
      <c r="P28" s="86" t="s">
        <v>21</v>
      </c>
      <c r="Q28" s="91"/>
    </row>
    <row r="29" spans="1:19" ht="24" customHeight="1" x14ac:dyDescent="0.25">
      <c r="A29" s="160"/>
      <c r="B29" s="160"/>
      <c r="C29" s="160"/>
      <c r="D29" s="160"/>
      <c r="E29" s="89">
        <f t="shared" ref="E29:P29" si="1">E27*E25</f>
        <v>0</v>
      </c>
      <c r="F29" s="89">
        <f t="shared" si="1"/>
        <v>0</v>
      </c>
      <c r="G29" s="89">
        <f t="shared" si="1"/>
        <v>0</v>
      </c>
      <c r="H29" s="89">
        <f t="shared" si="1"/>
        <v>0</v>
      </c>
      <c r="I29" s="89">
        <f t="shared" si="1"/>
        <v>0</v>
      </c>
      <c r="J29" s="89">
        <f t="shared" si="1"/>
        <v>0</v>
      </c>
      <c r="K29" s="89">
        <f t="shared" si="1"/>
        <v>0</v>
      </c>
      <c r="L29" s="89">
        <f t="shared" si="1"/>
        <v>0</v>
      </c>
      <c r="M29" s="89">
        <f t="shared" si="1"/>
        <v>0</v>
      </c>
      <c r="N29" s="89">
        <f t="shared" si="1"/>
        <v>0</v>
      </c>
      <c r="O29" s="89">
        <f t="shared" si="1"/>
        <v>0</v>
      </c>
      <c r="P29" s="89">
        <f t="shared" si="1"/>
        <v>0</v>
      </c>
      <c r="Q29" s="86" t="s">
        <v>62</v>
      </c>
      <c r="R29" s="20"/>
    </row>
    <row r="30" spans="1:19" ht="24" customHeight="1" x14ac:dyDescent="0.25">
      <c r="A30" s="156" t="s">
        <v>49</v>
      </c>
      <c r="B30" s="160"/>
      <c r="C30" s="160"/>
      <c r="D30" s="160"/>
      <c r="E30" s="86" t="s">
        <v>10</v>
      </c>
      <c r="F30" s="86" t="s">
        <v>11</v>
      </c>
      <c r="G30" s="86" t="s">
        <v>12</v>
      </c>
      <c r="H30" s="86" t="s">
        <v>13</v>
      </c>
      <c r="I30" s="86" t="s">
        <v>14</v>
      </c>
      <c r="J30" s="86" t="s">
        <v>15</v>
      </c>
      <c r="K30" s="86" t="s">
        <v>16</v>
      </c>
      <c r="L30" s="86" t="s">
        <v>17</v>
      </c>
      <c r="M30" s="86" t="s">
        <v>18</v>
      </c>
      <c r="N30" s="86" t="s">
        <v>19</v>
      </c>
      <c r="O30" s="86" t="s">
        <v>20</v>
      </c>
      <c r="P30" s="86" t="s">
        <v>21</v>
      </c>
      <c r="Q30" s="91"/>
    </row>
    <row r="31" spans="1:19" ht="24" customHeight="1" x14ac:dyDescent="0.25">
      <c r="A31" s="160"/>
      <c r="B31" s="160"/>
      <c r="C31" s="160"/>
      <c r="D31" s="160"/>
      <c r="E31" s="90" t="e">
        <f>'（実需給2025年度以降で使用）入力'!E34</f>
        <v>#N/A</v>
      </c>
      <c r="F31" s="90" t="e">
        <f>'（実需給2025年度以降で使用）入力'!F34</f>
        <v>#N/A</v>
      </c>
      <c r="G31" s="90" t="e">
        <f>'（実需給2025年度以降で使用）入力'!G34</f>
        <v>#N/A</v>
      </c>
      <c r="H31" s="90" t="e">
        <f>'（実需給2025年度以降で使用）入力'!H34</f>
        <v>#N/A</v>
      </c>
      <c r="I31" s="90" t="e">
        <f>'（実需給2025年度以降で使用）入力'!I34</f>
        <v>#N/A</v>
      </c>
      <c r="J31" s="90" t="e">
        <f>'（実需給2025年度以降で使用）入力'!J34</f>
        <v>#N/A</v>
      </c>
      <c r="K31" s="90" t="e">
        <f>'（実需給2025年度以降で使用）入力'!K34</f>
        <v>#N/A</v>
      </c>
      <c r="L31" s="90" t="e">
        <f>'（実需給2025年度以降で使用）入力'!L34</f>
        <v>#N/A</v>
      </c>
      <c r="M31" s="90" t="e">
        <f>'（実需給2025年度以降で使用）入力'!M34</f>
        <v>#N/A</v>
      </c>
      <c r="N31" s="90" t="e">
        <f>'（実需給2025年度以降で使用）入力'!N34</f>
        <v>#N/A</v>
      </c>
      <c r="O31" s="90" t="e">
        <f>'（実需給2025年度以降で使用）入力'!O34</f>
        <v>#N/A</v>
      </c>
      <c r="P31" s="90" t="e">
        <f>'（実需給2025年度以降で使用）入力'!P34</f>
        <v>#N/A</v>
      </c>
      <c r="Q31" s="86" t="s">
        <v>64</v>
      </c>
    </row>
    <row r="32" spans="1:19" ht="24" customHeight="1" x14ac:dyDescent="0.25">
      <c r="A32" s="160" t="s">
        <v>9</v>
      </c>
      <c r="B32" s="160"/>
      <c r="C32" s="160"/>
      <c r="D32" s="160"/>
      <c r="E32" s="164">
        <f>'（実需給2025年度以降で使用）入力'!E35:P35</f>
        <v>4.850638409455617E-9</v>
      </c>
      <c r="F32" s="165"/>
      <c r="G32" s="165"/>
      <c r="H32" s="165"/>
      <c r="I32" s="165"/>
      <c r="J32" s="165"/>
      <c r="K32" s="165"/>
      <c r="L32" s="165"/>
      <c r="M32" s="165"/>
      <c r="N32" s="165"/>
      <c r="O32" s="165"/>
      <c r="P32" s="166"/>
      <c r="Q32" s="86" t="s">
        <v>22</v>
      </c>
    </row>
    <row r="33" spans="1:2" x14ac:dyDescent="0.25">
      <c r="A33" s="1" t="s">
        <v>24</v>
      </c>
    </row>
    <row r="34" spans="1:2" x14ac:dyDescent="0.25">
      <c r="A34" s="1" t="s">
        <v>144</v>
      </c>
    </row>
    <row r="35" spans="1:2" x14ac:dyDescent="0.25">
      <c r="B35" s="1" t="s">
        <v>143</v>
      </c>
    </row>
    <row r="36" spans="1:2" x14ac:dyDescent="0.25">
      <c r="B36" s="22" t="s">
        <v>75</v>
      </c>
    </row>
    <row r="37" spans="1:2" x14ac:dyDescent="0.25">
      <c r="B37" s="22" t="s">
        <v>83</v>
      </c>
    </row>
    <row r="38" spans="1:2" x14ac:dyDescent="0.25">
      <c r="B38" s="1" t="s">
        <v>67</v>
      </c>
    </row>
    <row r="39" spans="1:2" x14ac:dyDescent="0.25">
      <c r="B39" s="1" t="s">
        <v>68</v>
      </c>
    </row>
    <row r="40" spans="1:2" x14ac:dyDescent="0.25">
      <c r="B40" s="1" t="s">
        <v>142</v>
      </c>
    </row>
    <row r="41" spans="1:2" x14ac:dyDescent="0.25">
      <c r="B41" s="22" t="s">
        <v>81</v>
      </c>
    </row>
    <row r="42" spans="1:2" x14ac:dyDescent="0.25">
      <c r="B42" s="1" t="s">
        <v>69</v>
      </c>
    </row>
    <row r="43" spans="1:2" x14ac:dyDescent="0.25">
      <c r="B43" s="1" t="s">
        <v>70</v>
      </c>
    </row>
    <row r="44" spans="1:2" x14ac:dyDescent="0.25">
      <c r="B44" s="1" t="s">
        <v>71</v>
      </c>
    </row>
    <row r="46" spans="1:2" x14ac:dyDescent="0.25">
      <c r="A46" s="1" t="s">
        <v>141</v>
      </c>
    </row>
    <row r="47" spans="1:2" x14ac:dyDescent="0.25">
      <c r="B47" s="1" t="s">
        <v>85</v>
      </c>
    </row>
    <row r="48" spans="1:2" x14ac:dyDescent="0.25">
      <c r="B48" s="1" t="s">
        <v>82</v>
      </c>
    </row>
    <row r="49" spans="2:2" x14ac:dyDescent="0.25">
      <c r="B49" s="1" t="s">
        <v>66</v>
      </c>
    </row>
    <row r="50" spans="2:2" x14ac:dyDescent="0.25">
      <c r="B50" s="1" t="s">
        <v>72</v>
      </c>
    </row>
    <row r="51" spans="2:2" x14ac:dyDescent="0.25">
      <c r="B51" s="1" t="s">
        <v>73</v>
      </c>
    </row>
    <row r="52" spans="2:2" x14ac:dyDescent="0.25">
      <c r="B52" s="1" t="s">
        <v>80</v>
      </c>
    </row>
  </sheetData>
  <mergeCells count="28">
    <mergeCell ref="A13:D13"/>
    <mergeCell ref="E13:P13"/>
    <mergeCell ref="A14:D14"/>
    <mergeCell ref="E14:P14"/>
    <mergeCell ref="A15:D16"/>
    <mergeCell ref="A32:D32"/>
    <mergeCell ref="E32:P32"/>
    <mergeCell ref="A17:D18"/>
    <mergeCell ref="A19:D20"/>
    <mergeCell ref="A21:D22"/>
    <mergeCell ref="E23:P23"/>
    <mergeCell ref="A24:D25"/>
    <mergeCell ref="A26:D27"/>
    <mergeCell ref="A28:D29"/>
    <mergeCell ref="A30:D31"/>
    <mergeCell ref="A23:D23"/>
    <mergeCell ref="A10:D10"/>
    <mergeCell ref="E10:P10"/>
    <mergeCell ref="A11:D11"/>
    <mergeCell ref="E11:P11"/>
    <mergeCell ref="A12:D12"/>
    <mergeCell ref="E12:P12"/>
    <mergeCell ref="A2:B2"/>
    <mergeCell ref="A4:Q4"/>
    <mergeCell ref="A6:Q6"/>
    <mergeCell ref="A9:D9"/>
    <mergeCell ref="E9:P9"/>
    <mergeCell ref="M8:Q8"/>
  </mergeCells>
  <phoneticPr fontId="2"/>
  <conditionalFormatting sqref="E16:P16">
    <cfRule type="cellIs" dxfId="4" priority="1" operator="greaterThan">
      <formula>$E$14</formula>
    </cfRule>
  </conditionalFormatting>
  <dataValidations count="5">
    <dataValidation type="whole" operator="lessThanOrEqual" allowBlank="1" showInputMessage="1" showErrorMessage="1" error="設備容量以下の整数値で入力してください" sqref="E16:P16" xr:uid="{00000000-0002-0000-0100-000004000000}">
      <formula1>$E$14</formula1>
    </dataValidation>
    <dataValidation type="whole" operator="greaterThanOrEqual" allowBlank="1" showInputMessage="1" showErrorMessage="1" error="3以上の整数値で入力してください" sqref="E18:P18" xr:uid="{00000000-0002-0000-0100-000003000000}">
      <formula1>3</formula1>
    </dataValidation>
    <dataValidation type="whole" operator="greaterThanOrEqual" allowBlank="1" showInputMessage="1" showErrorMessage="1" sqref="E27:P27" xr:uid="{00000000-0002-0000-0100-000002000000}">
      <formula1>3</formula1>
    </dataValidation>
    <dataValidation type="whole" operator="lessThanOrEqual" allowBlank="1" showInputMessage="1" showErrorMessage="1" error="各月の送電可能電力以下の整数値で入力してください" sqref="E25:P25" xr:uid="{00000000-0002-0000-0100-000001000000}">
      <formula1>E16</formula1>
    </dataValidation>
    <dataValidation type="list" allowBlank="1" showInputMessage="1" showErrorMessage="1" sqref="E13:P13" xr:uid="{00000000-0002-0000-0100-000000000000}">
      <formula1>"北海道,東北,東京,中部,北陸,関西,中国,四国,九州"</formula1>
    </dataValidation>
  </dataValidations>
  <pageMargins left="0.11811023622047245" right="0.11811023622047245" top="0.35433070866141736" bottom="0.35433070866141736" header="0.31496062992125984" footer="0.31496062992125984"/>
  <pageSetup paperSize="9" scale="68"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CFF"/>
    <pageSetUpPr fitToPage="1"/>
  </sheetPr>
  <dimension ref="A1:S55"/>
  <sheetViews>
    <sheetView zoomScale="70" zoomScaleNormal="70" workbookViewId="0">
      <selection activeCell="E35" sqref="E35:P35"/>
    </sheetView>
  </sheetViews>
  <sheetFormatPr defaultColWidth="9" defaultRowHeight="15.75" x14ac:dyDescent="0.25"/>
  <cols>
    <col min="1" max="4" width="5.625" style="1" customWidth="1"/>
    <col min="5" max="5" width="10.25" style="1" customWidth="1"/>
    <col min="6" max="16" width="10.25" style="1" bestFit="1" customWidth="1"/>
    <col min="17" max="18" width="5.625" style="1" customWidth="1"/>
    <col min="19" max="19" width="7.875" style="1" customWidth="1"/>
    <col min="20" max="20" width="5.625" style="1" customWidth="1"/>
    <col min="21" max="16384" width="9" style="1"/>
  </cols>
  <sheetData>
    <row r="1" spans="1:17" ht="16.5" x14ac:dyDescent="0.25">
      <c r="A1" s="43" t="s">
        <v>77</v>
      </c>
      <c r="B1" s="43"/>
      <c r="C1" s="43"/>
      <c r="D1" s="43"/>
      <c r="E1" s="43"/>
      <c r="F1" s="44" t="s">
        <v>78</v>
      </c>
      <c r="G1" s="44"/>
      <c r="H1" s="44"/>
      <c r="I1" s="45" t="s">
        <v>79</v>
      </c>
    </row>
    <row r="2" spans="1:17" ht="16.5" x14ac:dyDescent="0.25">
      <c r="A2" s="148" t="s">
        <v>0</v>
      </c>
      <c r="B2" s="149"/>
      <c r="C2" s="4"/>
      <c r="D2" s="4"/>
      <c r="E2" s="4"/>
      <c r="F2" s="4"/>
      <c r="G2" s="4"/>
      <c r="H2" s="4"/>
      <c r="I2" s="4"/>
      <c r="J2" s="4"/>
      <c r="K2" s="4"/>
      <c r="L2" s="4"/>
      <c r="M2" s="4"/>
      <c r="N2" s="4"/>
      <c r="O2" s="4"/>
      <c r="P2" s="4"/>
      <c r="Q2" s="4"/>
    </row>
    <row r="3" spans="1:17" ht="16.5" x14ac:dyDescent="0.25">
      <c r="A3" s="19"/>
      <c r="B3" s="19"/>
      <c r="C3" s="4"/>
      <c r="D3" s="4"/>
      <c r="E3" s="4"/>
      <c r="F3" s="4"/>
      <c r="G3" s="4"/>
      <c r="H3" s="4"/>
      <c r="I3" s="4"/>
      <c r="J3" s="4"/>
      <c r="K3" s="4"/>
      <c r="L3" s="4"/>
      <c r="M3" s="4"/>
      <c r="N3" s="4"/>
      <c r="O3" s="4"/>
      <c r="P3" s="4"/>
      <c r="Q3" s="4"/>
    </row>
    <row r="4" spans="1:17" ht="16.5" x14ac:dyDescent="0.25">
      <c r="A4" s="120" t="s">
        <v>108</v>
      </c>
      <c r="B4" s="120"/>
      <c r="C4" s="120"/>
      <c r="D4" s="120"/>
      <c r="E4" s="120"/>
      <c r="F4" s="120"/>
      <c r="G4" s="120"/>
      <c r="H4" s="120"/>
      <c r="I4" s="120"/>
      <c r="J4" s="120"/>
      <c r="K4" s="120"/>
      <c r="L4" s="120"/>
      <c r="M4" s="120"/>
      <c r="N4" s="120"/>
      <c r="O4" s="120"/>
      <c r="P4" s="120"/>
      <c r="Q4" s="120"/>
    </row>
    <row r="5" spans="1:17" ht="16.5" x14ac:dyDescent="0.25">
      <c r="A5" s="70"/>
      <c r="B5" s="70"/>
      <c r="C5" s="70"/>
      <c r="D5" s="70"/>
      <c r="E5" s="70"/>
      <c r="F5" s="70"/>
      <c r="G5" s="70"/>
      <c r="H5" s="70"/>
      <c r="I5" s="70"/>
      <c r="J5" s="70"/>
      <c r="K5" s="70"/>
      <c r="L5" s="70"/>
      <c r="M5" s="70"/>
      <c r="N5" s="70"/>
      <c r="O5" s="70"/>
      <c r="P5" s="70"/>
      <c r="Q5" s="70"/>
    </row>
    <row r="6" spans="1:17" ht="16.5" x14ac:dyDescent="0.25">
      <c r="A6" s="120" t="s">
        <v>61</v>
      </c>
      <c r="B6" s="120"/>
      <c r="C6" s="120"/>
      <c r="D6" s="120"/>
      <c r="E6" s="120"/>
      <c r="F6" s="120"/>
      <c r="G6" s="120"/>
      <c r="H6" s="120"/>
      <c r="I6" s="120"/>
      <c r="J6" s="120"/>
      <c r="K6" s="120"/>
      <c r="L6" s="120"/>
      <c r="M6" s="120"/>
      <c r="N6" s="120"/>
      <c r="O6" s="120"/>
      <c r="P6" s="120"/>
      <c r="Q6" s="120"/>
    </row>
    <row r="7" spans="1:17" ht="16.5" x14ac:dyDescent="0.25">
      <c r="A7" s="70"/>
      <c r="B7" s="70"/>
      <c r="C7" s="70"/>
      <c r="D7" s="70"/>
      <c r="E7" s="70"/>
      <c r="F7" s="70"/>
      <c r="G7" s="70"/>
      <c r="H7" s="70"/>
      <c r="I7" s="70"/>
      <c r="J7" s="70"/>
      <c r="K7" s="70"/>
      <c r="L7" s="70"/>
      <c r="M7" s="70"/>
      <c r="N7" s="70"/>
      <c r="O7" s="70"/>
      <c r="P7" s="70"/>
      <c r="Q7" s="70"/>
    </row>
    <row r="8" spans="1:17" ht="16.5" x14ac:dyDescent="0.25">
      <c r="A8" s="48" t="s">
        <v>93</v>
      </c>
      <c r="B8" s="47"/>
      <c r="C8" s="47"/>
      <c r="D8" s="47"/>
      <c r="E8" s="47"/>
      <c r="F8" s="47"/>
      <c r="G8" s="47"/>
      <c r="H8" s="47"/>
      <c r="I8" s="47"/>
      <c r="J8" s="47"/>
      <c r="K8" s="47"/>
      <c r="L8" s="47"/>
      <c r="M8" s="47"/>
      <c r="N8" s="47"/>
      <c r="O8" s="47"/>
      <c r="P8" s="47"/>
      <c r="Q8" s="47"/>
    </row>
    <row r="9" spans="1:17" ht="16.5" x14ac:dyDescent="0.25">
      <c r="A9" s="47"/>
      <c r="B9" s="68" t="s">
        <v>94</v>
      </c>
      <c r="C9" s="47"/>
      <c r="D9" s="47"/>
      <c r="E9" s="47"/>
      <c r="F9" s="47"/>
      <c r="G9" s="47"/>
      <c r="H9" s="47"/>
      <c r="I9" s="47"/>
      <c r="J9" s="47"/>
      <c r="K9" s="47"/>
      <c r="L9" s="47"/>
      <c r="M9" s="47"/>
      <c r="N9" s="47"/>
      <c r="O9" s="47"/>
      <c r="P9" s="47"/>
      <c r="Q9" s="47"/>
    </row>
    <row r="10" spans="1:17" ht="16.5" x14ac:dyDescent="0.25">
      <c r="A10" s="70"/>
      <c r="B10" s="68"/>
      <c r="C10" s="70"/>
      <c r="D10" s="70"/>
      <c r="E10" s="70"/>
      <c r="F10" s="70"/>
      <c r="G10" s="70"/>
      <c r="H10" s="70"/>
      <c r="I10" s="70"/>
      <c r="J10" s="70"/>
      <c r="K10" s="70"/>
      <c r="L10" s="70"/>
      <c r="M10" s="70"/>
      <c r="N10" s="70"/>
      <c r="O10" s="70"/>
      <c r="P10" s="70"/>
      <c r="Q10" s="70"/>
    </row>
    <row r="11" spans="1:17" ht="16.5" x14ac:dyDescent="0.25">
      <c r="A11" s="21"/>
      <c r="B11" s="21"/>
      <c r="C11" s="21"/>
      <c r="D11" s="21"/>
      <c r="E11" s="39"/>
      <c r="F11" s="39"/>
      <c r="G11" s="39"/>
      <c r="H11" s="39"/>
      <c r="I11" s="39"/>
      <c r="J11" s="39"/>
      <c r="K11" s="39"/>
      <c r="L11" s="21"/>
      <c r="M11" s="173" t="s">
        <v>84</v>
      </c>
      <c r="N11" s="173"/>
      <c r="O11" s="173"/>
      <c r="P11" s="173"/>
      <c r="Q11" s="173"/>
    </row>
    <row r="12" spans="1:17" ht="24" customHeight="1" x14ac:dyDescent="0.25">
      <c r="A12" s="122" t="s">
        <v>1</v>
      </c>
      <c r="B12" s="122"/>
      <c r="C12" s="122"/>
      <c r="D12" s="122"/>
      <c r="E12" s="126" t="s">
        <v>23</v>
      </c>
      <c r="F12" s="150"/>
      <c r="G12" s="150"/>
      <c r="H12" s="150"/>
      <c r="I12" s="150"/>
      <c r="J12" s="150"/>
      <c r="K12" s="150"/>
      <c r="L12" s="150"/>
      <c r="M12" s="150"/>
      <c r="N12" s="150"/>
      <c r="O12" s="150"/>
      <c r="P12" s="151"/>
      <c r="Q12" s="14" t="s">
        <v>2</v>
      </c>
    </row>
    <row r="13" spans="1:17" ht="24" customHeight="1" x14ac:dyDescent="0.25">
      <c r="A13" s="122" t="s">
        <v>3</v>
      </c>
      <c r="B13" s="122"/>
      <c r="C13" s="122"/>
      <c r="D13" s="122"/>
      <c r="E13" s="153">
        <f>【リリースAX】入力!E13</f>
        <v>0</v>
      </c>
      <c r="F13" s="154"/>
      <c r="G13" s="154"/>
      <c r="H13" s="154"/>
      <c r="I13" s="154"/>
      <c r="J13" s="154"/>
      <c r="K13" s="154"/>
      <c r="L13" s="154"/>
      <c r="M13" s="154"/>
      <c r="N13" s="154"/>
      <c r="O13" s="154"/>
      <c r="P13" s="155"/>
      <c r="Q13" s="69"/>
    </row>
    <row r="14" spans="1:17" ht="30" customHeight="1" x14ac:dyDescent="0.25">
      <c r="A14" s="156" t="s">
        <v>4</v>
      </c>
      <c r="B14" s="156"/>
      <c r="C14" s="156"/>
      <c r="D14" s="156"/>
      <c r="E14" s="157">
        <f>【リリースAX】入力!E14</f>
        <v>0</v>
      </c>
      <c r="F14" s="158"/>
      <c r="G14" s="158"/>
      <c r="H14" s="158"/>
      <c r="I14" s="158"/>
      <c r="J14" s="158"/>
      <c r="K14" s="158"/>
      <c r="L14" s="158"/>
      <c r="M14" s="158"/>
      <c r="N14" s="158"/>
      <c r="O14" s="158"/>
      <c r="P14" s="159"/>
      <c r="Q14" s="91"/>
    </row>
    <row r="15" spans="1:17" ht="24" customHeight="1" x14ac:dyDescent="0.25">
      <c r="A15" s="160" t="s">
        <v>5</v>
      </c>
      <c r="B15" s="160"/>
      <c r="C15" s="160"/>
      <c r="D15" s="160"/>
      <c r="E15" s="161">
        <f>【リリースAX】入力!E15</f>
        <v>0</v>
      </c>
      <c r="F15" s="162"/>
      <c r="G15" s="162"/>
      <c r="H15" s="162"/>
      <c r="I15" s="162"/>
      <c r="J15" s="162"/>
      <c r="K15" s="162"/>
      <c r="L15" s="162"/>
      <c r="M15" s="162"/>
      <c r="N15" s="162"/>
      <c r="O15" s="162"/>
      <c r="P15" s="163"/>
      <c r="Q15" s="91"/>
    </row>
    <row r="16" spans="1:17" ht="24" customHeight="1" x14ac:dyDescent="0.25">
      <c r="A16" s="160" t="s">
        <v>6</v>
      </c>
      <c r="B16" s="160"/>
      <c r="C16" s="160"/>
      <c r="D16" s="160"/>
      <c r="E16" s="167">
        <f>【リリースAX】入力!E16</f>
        <v>0</v>
      </c>
      <c r="F16" s="168"/>
      <c r="G16" s="168"/>
      <c r="H16" s="168"/>
      <c r="I16" s="168"/>
      <c r="J16" s="168"/>
      <c r="K16" s="168"/>
      <c r="L16" s="168"/>
      <c r="M16" s="168"/>
      <c r="N16" s="168"/>
      <c r="O16" s="168"/>
      <c r="P16" s="169"/>
      <c r="Q16" s="91"/>
    </row>
    <row r="17" spans="1:19" ht="24" customHeight="1" x14ac:dyDescent="0.25">
      <c r="A17" s="160" t="s">
        <v>7</v>
      </c>
      <c r="B17" s="160"/>
      <c r="C17" s="160"/>
      <c r="D17" s="160"/>
      <c r="E17" s="170">
        <f>【リリースAX】入力!E17</f>
        <v>0</v>
      </c>
      <c r="F17" s="171"/>
      <c r="G17" s="171"/>
      <c r="H17" s="171"/>
      <c r="I17" s="171"/>
      <c r="J17" s="171"/>
      <c r="K17" s="171"/>
      <c r="L17" s="171"/>
      <c r="M17" s="171"/>
      <c r="N17" s="171"/>
      <c r="O17" s="171"/>
      <c r="P17" s="172"/>
      <c r="Q17" s="86" t="s">
        <v>22</v>
      </c>
    </row>
    <row r="18" spans="1:19" ht="24" customHeight="1" x14ac:dyDescent="0.25">
      <c r="A18" s="160" t="s">
        <v>42</v>
      </c>
      <c r="B18" s="160"/>
      <c r="C18" s="160"/>
      <c r="D18" s="160"/>
      <c r="E18" s="86" t="s">
        <v>10</v>
      </c>
      <c r="F18" s="86" t="s">
        <v>11</v>
      </c>
      <c r="G18" s="86" t="s">
        <v>12</v>
      </c>
      <c r="H18" s="86" t="s">
        <v>13</v>
      </c>
      <c r="I18" s="86" t="s">
        <v>14</v>
      </c>
      <c r="J18" s="86" t="s">
        <v>15</v>
      </c>
      <c r="K18" s="86" t="s">
        <v>16</v>
      </c>
      <c r="L18" s="86" t="s">
        <v>17</v>
      </c>
      <c r="M18" s="86" t="s">
        <v>18</v>
      </c>
      <c r="N18" s="86" t="s">
        <v>19</v>
      </c>
      <c r="O18" s="86" t="s">
        <v>20</v>
      </c>
      <c r="P18" s="86" t="s">
        <v>21</v>
      </c>
      <c r="Q18" s="91"/>
    </row>
    <row r="19" spans="1:19" ht="24" customHeight="1" x14ac:dyDescent="0.25">
      <c r="A19" s="160"/>
      <c r="B19" s="160"/>
      <c r="C19" s="160"/>
      <c r="D19" s="160"/>
      <c r="E19" s="87">
        <f>ROUND(【リリースAX】入力!E19,0)</f>
        <v>0</v>
      </c>
      <c r="F19" s="87">
        <f>ROUND(【リリースAX】入力!F19,0)</f>
        <v>0</v>
      </c>
      <c r="G19" s="87">
        <f>ROUND(【リリースAX】入力!G19,0)</f>
        <v>0</v>
      </c>
      <c r="H19" s="87">
        <f>ROUND(【リリースAX】入力!H19,0)</f>
        <v>0</v>
      </c>
      <c r="I19" s="87">
        <f>ROUND(【リリースAX】入力!I19,0)</f>
        <v>0</v>
      </c>
      <c r="J19" s="87">
        <f>ROUND(【リリースAX】入力!J19,0)</f>
        <v>0</v>
      </c>
      <c r="K19" s="87">
        <f>ROUND(【リリースAX】入力!K19,0)</f>
        <v>0</v>
      </c>
      <c r="L19" s="87">
        <f>ROUND(【リリースAX】入力!L19,0)</f>
        <v>0</v>
      </c>
      <c r="M19" s="87">
        <f>ROUND(【リリースAX】入力!M19,0)</f>
        <v>0</v>
      </c>
      <c r="N19" s="87">
        <f>ROUND(【リリースAX】入力!N19,0)</f>
        <v>0</v>
      </c>
      <c r="O19" s="87">
        <f>ROUND(【リリースAX】入力!O19,0)</f>
        <v>0</v>
      </c>
      <c r="P19" s="87">
        <f>ROUND(【リリースAX】入力!P19,0)</f>
        <v>0</v>
      </c>
      <c r="Q19" s="92" t="s">
        <v>114</v>
      </c>
    </row>
    <row r="20" spans="1:19" ht="24" customHeight="1" x14ac:dyDescent="0.25">
      <c r="A20" s="156" t="s">
        <v>43</v>
      </c>
      <c r="B20" s="160"/>
      <c r="C20" s="160"/>
      <c r="D20" s="160"/>
      <c r="E20" s="86" t="s">
        <v>10</v>
      </c>
      <c r="F20" s="86" t="s">
        <v>11</v>
      </c>
      <c r="G20" s="86" t="s">
        <v>12</v>
      </c>
      <c r="H20" s="86" t="s">
        <v>13</v>
      </c>
      <c r="I20" s="86" t="s">
        <v>14</v>
      </c>
      <c r="J20" s="86" t="s">
        <v>15</v>
      </c>
      <c r="K20" s="86" t="s">
        <v>16</v>
      </c>
      <c r="L20" s="86" t="s">
        <v>17</v>
      </c>
      <c r="M20" s="86" t="s">
        <v>18</v>
      </c>
      <c r="N20" s="86" t="s">
        <v>19</v>
      </c>
      <c r="O20" s="86" t="s">
        <v>20</v>
      </c>
      <c r="P20" s="86" t="s">
        <v>21</v>
      </c>
      <c r="Q20" s="91"/>
    </row>
    <row r="21" spans="1:19" ht="24" customHeight="1" x14ac:dyDescent="0.25">
      <c r="A21" s="160"/>
      <c r="B21" s="160"/>
      <c r="C21" s="160"/>
      <c r="D21" s="160"/>
      <c r="E21" s="88">
        <f>ROUND(【リリースAX】入力!E21,0)</f>
        <v>0</v>
      </c>
      <c r="F21" s="88">
        <f>ROUND(【リリースAX】入力!F21,0)</f>
        <v>0</v>
      </c>
      <c r="G21" s="88">
        <f>ROUND(【リリースAX】入力!G21,0)</f>
        <v>0</v>
      </c>
      <c r="H21" s="88">
        <f>ROUND(【リリースAX】入力!H21,0)</f>
        <v>0</v>
      </c>
      <c r="I21" s="88">
        <f>ROUND(【リリースAX】入力!I21,0)</f>
        <v>0</v>
      </c>
      <c r="J21" s="88">
        <f>ROUND(【リリースAX】入力!J21,0)</f>
        <v>0</v>
      </c>
      <c r="K21" s="88">
        <f>ROUND(【リリースAX】入力!K21,0)</f>
        <v>0</v>
      </c>
      <c r="L21" s="88">
        <f>ROUND(【リリースAX】入力!L21,0)</f>
        <v>0</v>
      </c>
      <c r="M21" s="88">
        <f>ROUND(【リリースAX】入力!M21,0)</f>
        <v>0</v>
      </c>
      <c r="N21" s="88">
        <f>ROUND(【リリースAX】入力!N21,0)</f>
        <v>0</v>
      </c>
      <c r="O21" s="88">
        <f>ROUND(【リリースAX】入力!O21,0)</f>
        <v>0</v>
      </c>
      <c r="P21" s="88">
        <f>ROUND(【リリースAX】入力!P21,0)</f>
        <v>0</v>
      </c>
      <c r="Q21" s="92" t="s">
        <v>113</v>
      </c>
      <c r="R21" s="20"/>
      <c r="S21" s="41"/>
    </row>
    <row r="22" spans="1:19" ht="24" customHeight="1" x14ac:dyDescent="0.25">
      <c r="A22" s="156" t="s">
        <v>44</v>
      </c>
      <c r="B22" s="160"/>
      <c r="C22" s="160"/>
      <c r="D22" s="160"/>
      <c r="E22" s="86" t="s">
        <v>10</v>
      </c>
      <c r="F22" s="86" t="s">
        <v>11</v>
      </c>
      <c r="G22" s="86" t="s">
        <v>12</v>
      </c>
      <c r="H22" s="86" t="s">
        <v>13</v>
      </c>
      <c r="I22" s="86" t="s">
        <v>14</v>
      </c>
      <c r="J22" s="86" t="s">
        <v>15</v>
      </c>
      <c r="K22" s="86" t="s">
        <v>16</v>
      </c>
      <c r="L22" s="86" t="s">
        <v>17</v>
      </c>
      <c r="M22" s="86" t="s">
        <v>18</v>
      </c>
      <c r="N22" s="86" t="s">
        <v>19</v>
      </c>
      <c r="O22" s="86" t="s">
        <v>20</v>
      </c>
      <c r="P22" s="86" t="s">
        <v>21</v>
      </c>
      <c r="Q22" s="91"/>
    </row>
    <row r="23" spans="1:19" ht="24" customHeight="1" x14ac:dyDescent="0.25">
      <c r="A23" s="160"/>
      <c r="B23" s="160"/>
      <c r="C23" s="160"/>
      <c r="D23" s="160"/>
      <c r="E23" s="89">
        <f>E21*E19</f>
        <v>0</v>
      </c>
      <c r="F23" s="89">
        <f t="shared" ref="F23:P23" si="0">F21*F19</f>
        <v>0</v>
      </c>
      <c r="G23" s="89">
        <f t="shared" si="0"/>
        <v>0</v>
      </c>
      <c r="H23" s="89">
        <f t="shared" si="0"/>
        <v>0</v>
      </c>
      <c r="I23" s="89">
        <f t="shared" si="0"/>
        <v>0</v>
      </c>
      <c r="J23" s="89">
        <f t="shared" si="0"/>
        <v>0</v>
      </c>
      <c r="K23" s="89">
        <f t="shared" si="0"/>
        <v>0</v>
      </c>
      <c r="L23" s="89">
        <f t="shared" si="0"/>
        <v>0</v>
      </c>
      <c r="M23" s="89">
        <f t="shared" si="0"/>
        <v>0</v>
      </c>
      <c r="N23" s="89">
        <f t="shared" si="0"/>
        <v>0</v>
      </c>
      <c r="O23" s="89">
        <f t="shared" si="0"/>
        <v>0</v>
      </c>
      <c r="P23" s="89">
        <f t="shared" si="0"/>
        <v>0</v>
      </c>
      <c r="Q23" s="86" t="s">
        <v>62</v>
      </c>
      <c r="S23" s="40"/>
    </row>
    <row r="24" spans="1:19" ht="24" customHeight="1" x14ac:dyDescent="0.25">
      <c r="A24" s="156" t="s">
        <v>45</v>
      </c>
      <c r="B24" s="160"/>
      <c r="C24" s="160"/>
      <c r="D24" s="160"/>
      <c r="E24" s="86" t="s">
        <v>10</v>
      </c>
      <c r="F24" s="86" t="s">
        <v>11</v>
      </c>
      <c r="G24" s="86" t="s">
        <v>12</v>
      </c>
      <c r="H24" s="86" t="s">
        <v>13</v>
      </c>
      <c r="I24" s="86" t="s">
        <v>14</v>
      </c>
      <c r="J24" s="86" t="s">
        <v>15</v>
      </c>
      <c r="K24" s="86" t="s">
        <v>16</v>
      </c>
      <c r="L24" s="86" t="s">
        <v>17</v>
      </c>
      <c r="M24" s="86" t="s">
        <v>18</v>
      </c>
      <c r="N24" s="86" t="s">
        <v>19</v>
      </c>
      <c r="O24" s="86" t="s">
        <v>20</v>
      </c>
      <c r="P24" s="86" t="s">
        <v>21</v>
      </c>
      <c r="Q24" s="91"/>
    </row>
    <row r="25" spans="1:19" ht="24" customHeight="1" x14ac:dyDescent="0.25">
      <c r="A25" s="160"/>
      <c r="B25" s="160"/>
      <c r="C25" s="160"/>
      <c r="D25" s="160"/>
      <c r="E25" s="90" t="e">
        <f>IF(E$21&gt;=MAX(調整係数一覧!$A$202:$A$221),VLOOKUP(MAX(調整係数一覧!$A$202:$A$221),調整係数一覧!$A$202:$M$221,COLUMN(E$25)-3,0),VLOOKUP(E$21,調整係数一覧!$A$202:$M$221,COLUMN(E$25)-3,0))</f>
        <v>#N/A</v>
      </c>
      <c r="F25" s="90" t="e">
        <f>IF(F$21&gt;=MAX(調整係数一覧!$A$202:$A$221),VLOOKUP(MAX(調整係数一覧!$A$202:$A$221),調整係数一覧!$A$202:$M$221,COLUMN(F$25)-3,0),VLOOKUP(F$21,調整係数一覧!$A$202:$M$221,COLUMN(F$25)-3,0))</f>
        <v>#N/A</v>
      </c>
      <c r="G25" s="90" t="e">
        <f>IF(G$21&gt;=MAX(調整係数一覧!$A$202:$A$221),VLOOKUP(MAX(調整係数一覧!$A$202:$A$221),調整係数一覧!$A$202:$M$221,COLUMN(G$25)-3,0),VLOOKUP(G$21,調整係数一覧!$A$202:$M$221,COLUMN(G$25)-3,0))</f>
        <v>#N/A</v>
      </c>
      <c r="H25" s="90" t="e">
        <f>IF(H$21&gt;=MAX(調整係数一覧!$A$202:$A$221),VLOOKUP(MAX(調整係数一覧!$A$202:$A$221),調整係数一覧!$A$202:$M$221,COLUMN(H$25)-3,0),VLOOKUP(H$21,調整係数一覧!$A$202:$M$221,COLUMN(H$25)-3,0))</f>
        <v>#N/A</v>
      </c>
      <c r="I25" s="90" t="e">
        <f>IF(I$21&gt;=MAX(調整係数一覧!$A$202:$A$221),VLOOKUP(MAX(調整係数一覧!$A$202:$A$221),調整係数一覧!$A$202:$M$221,COLUMN(I$25)-3,0),VLOOKUP(I$21,調整係数一覧!$A$202:$M$221,COLUMN(I$25)-3,0))</f>
        <v>#N/A</v>
      </c>
      <c r="J25" s="90" t="e">
        <f>IF(J$21&gt;=MAX(調整係数一覧!$A$202:$A$221),VLOOKUP(MAX(調整係数一覧!$A$202:$A$221),調整係数一覧!$A$202:$M$221,COLUMN(J$25)-3,0),VLOOKUP(J$21,調整係数一覧!$A$202:$M$221,COLUMN(J$25)-3,0))</f>
        <v>#N/A</v>
      </c>
      <c r="K25" s="90" t="e">
        <f>IF(K$21&gt;=MAX(調整係数一覧!$A$202:$A$221),VLOOKUP(MAX(調整係数一覧!$A$202:$A$221),調整係数一覧!$A$202:$M$221,COLUMN(K$25)-3,0),VLOOKUP(K$21,調整係数一覧!$A$202:$M$221,COLUMN(K$25)-3,0))</f>
        <v>#N/A</v>
      </c>
      <c r="L25" s="90" t="e">
        <f>IF(L$21&gt;=MAX(調整係数一覧!$A$202:$A$221),VLOOKUP(MAX(調整係数一覧!$A$202:$A$221),調整係数一覧!$A$202:$M$221,COLUMN(L$25)-3,0),VLOOKUP(L$21,調整係数一覧!$A$202:$M$221,COLUMN(L$25)-3,0))</f>
        <v>#N/A</v>
      </c>
      <c r="M25" s="90" t="e">
        <f>IF(M$21&gt;=MAX(調整係数一覧!$A$202:$A$221),VLOOKUP(MAX(調整係数一覧!$A$202:$A$221),調整係数一覧!$A$202:$M$221,COLUMN(M$25)-3,0),VLOOKUP(M$21,調整係数一覧!$A$202:$M$221,COLUMN(M$25)-3,0))</f>
        <v>#N/A</v>
      </c>
      <c r="N25" s="90" t="e">
        <f>IF(N$21&gt;=MAX(調整係数一覧!$A$202:$A$221),VLOOKUP(MAX(調整係数一覧!$A$202:$A$221),調整係数一覧!$A$202:$M$221,COLUMN(N$25)-3,0),VLOOKUP(N$21,調整係数一覧!$A$202:$M$221,COLUMN(N$25)-3,0))</f>
        <v>#N/A</v>
      </c>
      <c r="O25" s="90" t="e">
        <f>IF(O$21&gt;=MAX(調整係数一覧!$A$202:$A$221),VLOOKUP(MAX(調整係数一覧!$A$202:$A$221),調整係数一覧!$A$202:$M$221,COLUMN(O$25)-3,0),VLOOKUP(O$21,調整係数一覧!$A$202:$M$221,COLUMN(O$25)-3,0))</f>
        <v>#N/A</v>
      </c>
      <c r="P25" s="90" t="e">
        <f>IF(P$21&gt;=MAX(調整係数一覧!$A$202:$A$221),VLOOKUP(MAX(調整係数一覧!$A$202:$A$221),調整係数一覧!$A$202:$M$221,COLUMN(P$25)-3,0),VLOOKUP(P$21,調整係数一覧!$A$202:$M$221,COLUMN(P$25)-3,0))</f>
        <v>#N/A</v>
      </c>
      <c r="Q25" s="86" t="s">
        <v>64</v>
      </c>
    </row>
    <row r="26" spans="1:19" ht="24" customHeight="1" x14ac:dyDescent="0.25">
      <c r="A26" s="160" t="s">
        <v>8</v>
      </c>
      <c r="B26" s="160"/>
      <c r="C26" s="160"/>
      <c r="D26" s="160"/>
      <c r="E26" s="164">
        <f>ROUND('計算用(メインオークション応札容量)'!B93,0)</f>
        <v>0</v>
      </c>
      <c r="F26" s="165"/>
      <c r="G26" s="165"/>
      <c r="H26" s="165"/>
      <c r="I26" s="165"/>
      <c r="J26" s="165"/>
      <c r="K26" s="165"/>
      <c r="L26" s="165"/>
      <c r="M26" s="165"/>
      <c r="N26" s="165"/>
      <c r="O26" s="165"/>
      <c r="P26" s="166"/>
      <c r="Q26" s="86" t="s">
        <v>22</v>
      </c>
    </row>
    <row r="27" spans="1:19" ht="24" customHeight="1" x14ac:dyDescent="0.25">
      <c r="A27" s="130" t="s">
        <v>124</v>
      </c>
      <c r="B27" s="122"/>
      <c r="C27" s="122"/>
      <c r="D27" s="122"/>
      <c r="E27" s="14" t="s">
        <v>10</v>
      </c>
      <c r="F27" s="14" t="s">
        <v>11</v>
      </c>
      <c r="G27" s="14" t="s">
        <v>12</v>
      </c>
      <c r="H27" s="14" t="s">
        <v>13</v>
      </c>
      <c r="I27" s="14" t="s">
        <v>14</v>
      </c>
      <c r="J27" s="14" t="s">
        <v>15</v>
      </c>
      <c r="K27" s="14" t="s">
        <v>16</v>
      </c>
      <c r="L27" s="14" t="s">
        <v>17</v>
      </c>
      <c r="M27" s="14" t="s">
        <v>18</v>
      </c>
      <c r="N27" s="14" t="s">
        <v>19</v>
      </c>
      <c r="O27" s="14" t="s">
        <v>20</v>
      </c>
      <c r="P27" s="14" t="s">
        <v>21</v>
      </c>
      <c r="Q27" s="3"/>
    </row>
    <row r="28" spans="1:19" ht="24" customHeight="1" x14ac:dyDescent="0.25">
      <c r="A28" s="122"/>
      <c r="B28" s="122"/>
      <c r="C28" s="122"/>
      <c r="D28" s="122"/>
      <c r="E28" s="72">
        <f>ROUND(【リリースAX】入力!E28,0)</f>
        <v>0</v>
      </c>
      <c r="F28" s="72">
        <f>ROUND(【リリースAX】入力!F28,0)</f>
        <v>0</v>
      </c>
      <c r="G28" s="72">
        <f>ROUND(【リリースAX】入力!G28,0)</f>
        <v>0</v>
      </c>
      <c r="H28" s="72">
        <f>ROUND(【リリースAX】入力!H28,0)</f>
        <v>0</v>
      </c>
      <c r="I28" s="72">
        <f>ROUND(【リリースAX】入力!I28,0)</f>
        <v>0</v>
      </c>
      <c r="J28" s="72">
        <f>ROUND(【リリースAX】入力!J28,0)</f>
        <v>0</v>
      </c>
      <c r="K28" s="72">
        <f>ROUND(【リリースAX】入力!K28,0)</f>
        <v>0</v>
      </c>
      <c r="L28" s="72">
        <f>ROUND(【リリースAX】入力!L28,0)</f>
        <v>0</v>
      </c>
      <c r="M28" s="72">
        <f>ROUND(【リリースAX】入力!M28,0)</f>
        <v>0</v>
      </c>
      <c r="N28" s="72">
        <f>ROUND(【リリースAX】入力!N28,0)</f>
        <v>0</v>
      </c>
      <c r="O28" s="72">
        <f>ROUND(【リリースAX】入力!O28,0)</f>
        <v>0</v>
      </c>
      <c r="P28" s="72">
        <f>ROUND(【リリースAX】入力!P28,0)</f>
        <v>0</v>
      </c>
      <c r="Q28" s="13" t="s">
        <v>22</v>
      </c>
    </row>
    <row r="29" spans="1:19" ht="24" customHeight="1" x14ac:dyDescent="0.25">
      <c r="A29" s="130" t="s">
        <v>125</v>
      </c>
      <c r="B29" s="122"/>
      <c r="C29" s="122"/>
      <c r="D29" s="122"/>
      <c r="E29" s="14" t="s">
        <v>10</v>
      </c>
      <c r="F29" s="14" t="s">
        <v>11</v>
      </c>
      <c r="G29" s="14" t="s">
        <v>12</v>
      </c>
      <c r="H29" s="14" t="s">
        <v>13</v>
      </c>
      <c r="I29" s="14" t="s">
        <v>14</v>
      </c>
      <c r="J29" s="14" t="s">
        <v>15</v>
      </c>
      <c r="K29" s="14" t="s">
        <v>16</v>
      </c>
      <c r="L29" s="14" t="s">
        <v>17</v>
      </c>
      <c r="M29" s="14" t="s">
        <v>18</v>
      </c>
      <c r="N29" s="14" t="s">
        <v>19</v>
      </c>
      <c r="O29" s="14" t="s">
        <v>20</v>
      </c>
      <c r="P29" s="14" t="s">
        <v>21</v>
      </c>
      <c r="Q29" s="69"/>
    </row>
    <row r="30" spans="1:19" ht="24" customHeight="1" x14ac:dyDescent="0.25">
      <c r="A30" s="122"/>
      <c r="B30" s="122"/>
      <c r="C30" s="122"/>
      <c r="D30" s="122"/>
      <c r="E30" s="73">
        <f>ROUND(【リリースAX】入力!E30,0)</f>
        <v>0</v>
      </c>
      <c r="F30" s="73">
        <f>ROUND(【リリースAX】入力!F30,0)</f>
        <v>0</v>
      </c>
      <c r="G30" s="73">
        <f>ROUND(【リリースAX】入力!G30,0)</f>
        <v>0</v>
      </c>
      <c r="H30" s="73">
        <f>ROUND(【リリースAX】入力!H30,0)</f>
        <v>0</v>
      </c>
      <c r="I30" s="73">
        <f>ROUND(【リリースAX】入力!I30,0)</f>
        <v>0</v>
      </c>
      <c r="J30" s="73">
        <f>ROUND(【リリースAX】入力!J30,0)</f>
        <v>0</v>
      </c>
      <c r="K30" s="73">
        <f>ROUND(【リリースAX】入力!K30,0)</f>
        <v>0</v>
      </c>
      <c r="L30" s="73">
        <f>ROUND(【リリースAX】入力!L30,0)</f>
        <v>0</v>
      </c>
      <c r="M30" s="73">
        <f>ROUND(【リリースAX】入力!M30,0)</f>
        <v>0</v>
      </c>
      <c r="N30" s="73">
        <f>ROUND(【リリースAX】入力!N30,0)</f>
        <v>0</v>
      </c>
      <c r="O30" s="73">
        <f>ROUND(【リリースAX】入力!O30,0)</f>
        <v>0</v>
      </c>
      <c r="P30" s="73">
        <f>ROUND(【リリースAX】入力!P30,0)</f>
        <v>0</v>
      </c>
      <c r="Q30" s="71" t="s">
        <v>63</v>
      </c>
    </row>
    <row r="31" spans="1:19" ht="24" customHeight="1" x14ac:dyDescent="0.25">
      <c r="A31" s="130" t="s">
        <v>126</v>
      </c>
      <c r="B31" s="122"/>
      <c r="C31" s="122"/>
      <c r="D31" s="122"/>
      <c r="E31" s="86" t="s">
        <v>10</v>
      </c>
      <c r="F31" s="86" t="s">
        <v>11</v>
      </c>
      <c r="G31" s="86" t="s">
        <v>12</v>
      </c>
      <c r="H31" s="86" t="s">
        <v>13</v>
      </c>
      <c r="I31" s="86" t="s">
        <v>14</v>
      </c>
      <c r="J31" s="86" t="s">
        <v>15</v>
      </c>
      <c r="K31" s="86" t="s">
        <v>16</v>
      </c>
      <c r="L31" s="86" t="s">
        <v>17</v>
      </c>
      <c r="M31" s="86" t="s">
        <v>18</v>
      </c>
      <c r="N31" s="86" t="s">
        <v>19</v>
      </c>
      <c r="O31" s="86" t="s">
        <v>20</v>
      </c>
      <c r="P31" s="86" t="s">
        <v>21</v>
      </c>
      <c r="Q31" s="91"/>
    </row>
    <row r="32" spans="1:19" ht="24" customHeight="1" x14ac:dyDescent="0.25">
      <c r="A32" s="122"/>
      <c r="B32" s="122"/>
      <c r="C32" s="122"/>
      <c r="D32" s="122"/>
      <c r="E32" s="89">
        <f>E30*E28</f>
        <v>0</v>
      </c>
      <c r="F32" s="89">
        <f t="shared" ref="F32:O32" si="1">F30*F28</f>
        <v>0</v>
      </c>
      <c r="G32" s="89">
        <f t="shared" si="1"/>
        <v>0</v>
      </c>
      <c r="H32" s="89">
        <f t="shared" si="1"/>
        <v>0</v>
      </c>
      <c r="I32" s="89">
        <f t="shared" si="1"/>
        <v>0</v>
      </c>
      <c r="J32" s="89">
        <f t="shared" si="1"/>
        <v>0</v>
      </c>
      <c r="K32" s="89">
        <f t="shared" si="1"/>
        <v>0</v>
      </c>
      <c r="L32" s="89">
        <f t="shared" si="1"/>
        <v>0</v>
      </c>
      <c r="M32" s="89">
        <f t="shared" si="1"/>
        <v>0</v>
      </c>
      <c r="N32" s="89">
        <f t="shared" si="1"/>
        <v>0</v>
      </c>
      <c r="O32" s="89">
        <f t="shared" si="1"/>
        <v>0</v>
      </c>
      <c r="P32" s="89">
        <f>P30*P28</f>
        <v>0</v>
      </c>
      <c r="Q32" s="86" t="s">
        <v>62</v>
      </c>
      <c r="R32" s="20"/>
    </row>
    <row r="33" spans="1:17" ht="24" customHeight="1" x14ac:dyDescent="0.25">
      <c r="A33" s="130" t="s">
        <v>127</v>
      </c>
      <c r="B33" s="122"/>
      <c r="C33" s="122"/>
      <c r="D33" s="122"/>
      <c r="E33" s="86" t="s">
        <v>10</v>
      </c>
      <c r="F33" s="86" t="s">
        <v>11</v>
      </c>
      <c r="G33" s="86" t="s">
        <v>12</v>
      </c>
      <c r="H33" s="86" t="s">
        <v>13</v>
      </c>
      <c r="I33" s="86" t="s">
        <v>14</v>
      </c>
      <c r="J33" s="86" t="s">
        <v>15</v>
      </c>
      <c r="K33" s="86" t="s">
        <v>16</v>
      </c>
      <c r="L33" s="86" t="s">
        <v>17</v>
      </c>
      <c r="M33" s="86" t="s">
        <v>18</v>
      </c>
      <c r="N33" s="86" t="s">
        <v>19</v>
      </c>
      <c r="O33" s="86" t="s">
        <v>20</v>
      </c>
      <c r="P33" s="86" t="s">
        <v>21</v>
      </c>
      <c r="Q33" s="91"/>
    </row>
    <row r="34" spans="1:17" ht="24" customHeight="1" x14ac:dyDescent="0.25">
      <c r="A34" s="122"/>
      <c r="B34" s="122"/>
      <c r="C34" s="122"/>
      <c r="D34" s="122"/>
      <c r="E34" s="90" t="e">
        <f>IF(E$30&gt;=MAX(調整係数一覧!$A$202:$A$221),VLOOKUP(MAX(調整係数一覧!$A$202:$A$221),調整係数一覧!$A$202:$M$221,COLUMN(E$34)-3,0),VLOOKUP(E$30,調整係数一覧!$A$202:$M$221,COLUMN(E$34)-3,0))</f>
        <v>#N/A</v>
      </c>
      <c r="F34" s="90" t="e">
        <f>IF(F$30&gt;=MAX(調整係数一覧!$A$202:$A$221),VLOOKUP(MAX(調整係数一覧!$A$202:$A$221),調整係数一覧!$A$202:$M$221,COLUMN(F$34)-3,0),VLOOKUP(F$30,調整係数一覧!$A$202:$M$221,COLUMN(F$34)-3,0))</f>
        <v>#N/A</v>
      </c>
      <c r="G34" s="90" t="e">
        <f>IF(G$30&gt;=MAX(調整係数一覧!$A$202:$A$221),VLOOKUP(MAX(調整係数一覧!$A$202:$A$221),調整係数一覧!$A$202:$M$221,COLUMN(G$34)-3,0),VLOOKUP(G$30,調整係数一覧!$A$202:$M$221,COLUMN(G$34)-3,0))</f>
        <v>#N/A</v>
      </c>
      <c r="H34" s="90" t="e">
        <f>IF(H$30&gt;=MAX(調整係数一覧!$A$202:$A$221),VLOOKUP(MAX(調整係数一覧!$A$202:$A$221),調整係数一覧!$A$202:$M$221,COLUMN(H$34)-3,0),VLOOKUP(H$30,調整係数一覧!$A$202:$M$221,COLUMN(H$34)-3,0))</f>
        <v>#N/A</v>
      </c>
      <c r="I34" s="90" t="e">
        <f>IF(I$30&gt;=MAX(調整係数一覧!$A$202:$A$221),VLOOKUP(MAX(調整係数一覧!$A$202:$A$221),調整係数一覧!$A$202:$M$221,COLUMN(I$34)-3,0),VLOOKUP(I$30,調整係数一覧!$A$202:$M$221,COLUMN(I$34)-3,0))</f>
        <v>#N/A</v>
      </c>
      <c r="J34" s="90" t="e">
        <f>IF(J$30&gt;=MAX(調整係数一覧!$A$202:$A$221),VLOOKUP(MAX(調整係数一覧!$A$202:$A$221),調整係数一覧!$A$202:$M$221,COLUMN(J$34)-3,0),VLOOKUP(J$30,調整係数一覧!$A$202:$M$221,COLUMN(J$34)-3,0))</f>
        <v>#N/A</v>
      </c>
      <c r="K34" s="90" t="e">
        <f>IF(K$30&gt;=MAX(調整係数一覧!$A$202:$A$221),VLOOKUP(MAX(調整係数一覧!$A$202:$A$221),調整係数一覧!$A$202:$M$221,COLUMN(K$34)-3,0),VLOOKUP(K$30,調整係数一覧!$A$202:$M$221,COLUMN(K$34)-3,0))</f>
        <v>#N/A</v>
      </c>
      <c r="L34" s="90" t="e">
        <f>IF(L$30&gt;=MAX(調整係数一覧!$A$202:$A$221),VLOOKUP(MAX(調整係数一覧!$A$202:$A$221),調整係数一覧!$A$202:$M$221,COLUMN(L$34)-3,0),VLOOKUP(L$30,調整係数一覧!$A$202:$M$221,COLUMN(L$34)-3,0))</f>
        <v>#N/A</v>
      </c>
      <c r="M34" s="90" t="e">
        <f>IF(M$30&gt;=MAX(調整係数一覧!$A$202:$A$221),VLOOKUP(MAX(調整係数一覧!$A$202:$A$221),調整係数一覧!$A$202:$M$221,COLUMN(M$34)-3,0),VLOOKUP(M$30,調整係数一覧!$A$202:$M$221,COLUMN(M$34)-3,0))</f>
        <v>#N/A</v>
      </c>
      <c r="N34" s="90" t="e">
        <f>IF(N$30&gt;=MAX(調整係数一覧!$A$202:$A$221),VLOOKUP(MAX(調整係数一覧!$A$202:$A$221),調整係数一覧!$A$202:$M$221,COLUMN(N$34)-3,0),VLOOKUP(N$30,調整係数一覧!$A$202:$M$221,COLUMN(N$34)-3,0))</f>
        <v>#N/A</v>
      </c>
      <c r="O34" s="90" t="e">
        <f>IF(O$30&gt;=MAX(調整係数一覧!$A$202:$A$221),VLOOKUP(MAX(調整係数一覧!$A$202:$A$221),調整係数一覧!$A$202:$M$221,COLUMN(O$34)-3,0),VLOOKUP(O$30,調整係数一覧!$A$202:$M$221,COLUMN(O$34)-3,0))</f>
        <v>#N/A</v>
      </c>
      <c r="P34" s="90" t="e">
        <f>IF(P$30&gt;=MAX(調整係数一覧!$A$202:$A$221),VLOOKUP(MAX(調整係数一覧!$A$202:$A$221),調整係数一覧!$A$202:$M$221,COLUMN(P$34)-3,0),VLOOKUP(P$30,調整係数一覧!$A$202:$M$221,COLUMN(P$34)-3,0))</f>
        <v>#N/A</v>
      </c>
      <c r="Q34" s="86" t="s">
        <v>65</v>
      </c>
    </row>
    <row r="35" spans="1:17" ht="34.5" customHeight="1" x14ac:dyDescent="0.25">
      <c r="A35" s="130" t="s">
        <v>129</v>
      </c>
      <c r="B35" s="122"/>
      <c r="C35" s="122"/>
      <c r="D35" s="122"/>
      <c r="E35" s="164">
        <f>'計算用(リリース後応札容量)'!B93</f>
        <v>4.850638409455617E-9</v>
      </c>
      <c r="F35" s="165"/>
      <c r="G35" s="165"/>
      <c r="H35" s="165"/>
      <c r="I35" s="165"/>
      <c r="J35" s="165"/>
      <c r="K35" s="165"/>
      <c r="L35" s="165"/>
      <c r="M35" s="165"/>
      <c r="N35" s="165"/>
      <c r="O35" s="165"/>
      <c r="P35" s="166"/>
      <c r="Q35" s="86" t="s">
        <v>22</v>
      </c>
    </row>
    <row r="36" spans="1:17" x14ac:dyDescent="0.25">
      <c r="A36" s="1" t="s">
        <v>24</v>
      </c>
    </row>
    <row r="37" spans="1:17" x14ac:dyDescent="0.25">
      <c r="A37" s="1" t="s">
        <v>109</v>
      </c>
    </row>
    <row r="38" spans="1:17" x14ac:dyDescent="0.25">
      <c r="B38" s="1" t="s">
        <v>111</v>
      </c>
    </row>
    <row r="39" spans="1:17" x14ac:dyDescent="0.25">
      <c r="B39" s="22" t="s">
        <v>75</v>
      </c>
    </row>
    <row r="40" spans="1:17" x14ac:dyDescent="0.25">
      <c r="B40" s="22" t="s">
        <v>83</v>
      </c>
    </row>
    <row r="41" spans="1:17" x14ac:dyDescent="0.25">
      <c r="B41" s="1" t="s">
        <v>67</v>
      </c>
    </row>
    <row r="42" spans="1:17" x14ac:dyDescent="0.25">
      <c r="B42" s="1" t="s">
        <v>68</v>
      </c>
    </row>
    <row r="43" spans="1:17" x14ac:dyDescent="0.25">
      <c r="B43" s="1" t="s">
        <v>112</v>
      </c>
    </row>
    <row r="44" spans="1:17" x14ac:dyDescent="0.25">
      <c r="B44" s="22" t="s">
        <v>81</v>
      </c>
    </row>
    <row r="45" spans="1:17" x14ac:dyDescent="0.25">
      <c r="B45" s="1" t="s">
        <v>69</v>
      </c>
    </row>
    <row r="46" spans="1:17" x14ac:dyDescent="0.25">
      <c r="B46" s="1" t="s">
        <v>70</v>
      </c>
    </row>
    <row r="47" spans="1:17" x14ac:dyDescent="0.25">
      <c r="B47" s="1" t="s">
        <v>71</v>
      </c>
    </row>
    <row r="49" spans="1:2" x14ac:dyDescent="0.25">
      <c r="A49" s="1" t="s">
        <v>110</v>
      </c>
    </row>
    <row r="50" spans="1:2" x14ac:dyDescent="0.25">
      <c r="B50" s="1" t="s">
        <v>85</v>
      </c>
    </row>
    <row r="51" spans="1:2" x14ac:dyDescent="0.25">
      <c r="B51" s="1" t="s">
        <v>82</v>
      </c>
    </row>
    <row r="52" spans="1:2" x14ac:dyDescent="0.25">
      <c r="B52" s="1" t="s">
        <v>66</v>
      </c>
    </row>
    <row r="53" spans="1:2" x14ac:dyDescent="0.25">
      <c r="B53" s="1" t="s">
        <v>72</v>
      </c>
    </row>
    <row r="54" spans="1:2" x14ac:dyDescent="0.25">
      <c r="B54" s="1" t="s">
        <v>73</v>
      </c>
    </row>
    <row r="55" spans="1:2" x14ac:dyDescent="0.25">
      <c r="B55" s="1" t="s">
        <v>80</v>
      </c>
    </row>
  </sheetData>
  <mergeCells count="28">
    <mergeCell ref="A35:D35"/>
    <mergeCell ref="E35:P35"/>
    <mergeCell ref="A20:D21"/>
    <mergeCell ref="A22:D23"/>
    <mergeCell ref="A24:D25"/>
    <mergeCell ref="A27:D28"/>
    <mergeCell ref="A29:D30"/>
    <mergeCell ref="A31:D32"/>
    <mergeCell ref="A33:D34"/>
    <mergeCell ref="A26:D26"/>
    <mergeCell ref="E26:P26"/>
    <mergeCell ref="A16:D16"/>
    <mergeCell ref="E16:P16"/>
    <mergeCell ref="A17:D17"/>
    <mergeCell ref="E17:P17"/>
    <mergeCell ref="A18:D19"/>
    <mergeCell ref="A2:B2"/>
    <mergeCell ref="A4:Q4"/>
    <mergeCell ref="A6:Q6"/>
    <mergeCell ref="A12:D12"/>
    <mergeCell ref="E12:P12"/>
    <mergeCell ref="M11:Q11"/>
    <mergeCell ref="A13:D13"/>
    <mergeCell ref="E13:P13"/>
    <mergeCell ref="A14:D14"/>
    <mergeCell ref="E14:P14"/>
    <mergeCell ref="A15:D15"/>
    <mergeCell ref="E15:P15"/>
  </mergeCells>
  <phoneticPr fontId="2"/>
  <conditionalFormatting sqref="E28:P28">
    <cfRule type="cellIs" dxfId="3" priority="7" operator="greaterThan">
      <formula>#REF!</formula>
    </cfRule>
  </conditionalFormatting>
  <conditionalFormatting sqref="E32:P32">
    <cfRule type="cellIs" dxfId="2" priority="5" operator="greaterThan">
      <formula>E23</formula>
    </cfRule>
  </conditionalFormatting>
  <conditionalFormatting sqref="E19:P19">
    <cfRule type="cellIs" dxfId="1" priority="4" operator="greaterThan">
      <formula>$E$17</formula>
    </cfRule>
  </conditionalFormatting>
  <conditionalFormatting sqref="E30:P30">
    <cfRule type="expression" dxfId="0" priority="11">
      <formula>E22&lt;E31</formula>
    </cfRule>
  </conditionalFormatting>
  <dataValidations count="2">
    <dataValidation type="whole" operator="greaterThanOrEqual" allowBlank="1" showInputMessage="1" showErrorMessage="1" sqref="E30:P30" xr:uid="{00000000-0002-0000-0100-000002000000}">
      <formula1>3</formula1>
    </dataValidation>
    <dataValidation type="whole" operator="greaterThanOrEqual" allowBlank="1" showInputMessage="1" showErrorMessage="1" error="3以上の整数値で入力してください" sqref="E21:P21" xr:uid="{00000000-0002-0000-0100-000003000000}">
      <formula1>3</formula1>
    </dataValidation>
  </dataValidations>
  <pageMargins left="0.11811023622047245" right="0.11811023622047245" top="0.35433070866141736" bottom="0.35433070866141736" header="0.31496062992125984" footer="0.31496062992125984"/>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161925</xdr:colOff>
                    <xdr:row>7</xdr:row>
                    <xdr:rowOff>152400</xdr:rowOff>
                  </from>
                  <to>
                    <xdr:col>1</xdr:col>
                    <xdr:colOff>95250</xdr:colOff>
                    <xdr:row>8</xdr:row>
                    <xdr:rowOff>266700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8" tint="0.59999389629810485"/>
  </sheetPr>
  <dimension ref="A1:S95"/>
  <sheetViews>
    <sheetView workbookViewId="0">
      <selection activeCell="E35" sqref="E35:P35"/>
    </sheetView>
  </sheetViews>
  <sheetFormatPr defaultColWidth="9" defaultRowHeight="15.75" x14ac:dyDescent="0.25"/>
  <cols>
    <col min="1" max="1" width="24.125" style="1" bestFit="1" customWidth="1"/>
    <col min="2" max="2" width="11.25" style="1" customWidth="1"/>
    <col min="3" max="3" width="9.75" style="1" customWidth="1"/>
    <col min="4" max="4" width="13.375" style="1" bestFit="1" customWidth="1"/>
    <col min="5" max="10" width="9.75" style="1" bestFit="1" customWidth="1"/>
    <col min="11" max="11" width="9.875" style="1" customWidth="1"/>
    <col min="12" max="12" width="10" style="1" bestFit="1" customWidth="1"/>
    <col min="13" max="13" width="17.875" style="1" customWidth="1"/>
    <col min="14" max="14" width="4.375" style="1" customWidth="1"/>
    <col min="15" max="15" width="17.875" style="1" bestFit="1" customWidth="1"/>
    <col min="16" max="16384" width="9" style="1"/>
  </cols>
  <sheetData>
    <row r="1" spans="1:19" x14ac:dyDescent="0.25">
      <c r="J1" s="7" t="s">
        <v>34</v>
      </c>
      <c r="L1" s="5"/>
      <c r="M1" s="6" t="s">
        <v>76</v>
      </c>
      <c r="S1" s="1" t="s">
        <v>103</v>
      </c>
    </row>
    <row r="2" spans="1:19" x14ac:dyDescent="0.25">
      <c r="B2" s="8" t="s">
        <v>25</v>
      </c>
      <c r="C2" s="8" t="s">
        <v>26</v>
      </c>
      <c r="D2" s="8" t="s">
        <v>27</v>
      </c>
      <c r="E2" s="8" t="s">
        <v>28</v>
      </c>
      <c r="F2" s="8" t="s">
        <v>29</v>
      </c>
      <c r="G2" s="8" t="s">
        <v>30</v>
      </c>
      <c r="H2" s="8" t="s">
        <v>31</v>
      </c>
      <c r="I2" s="8" t="s">
        <v>32</v>
      </c>
      <c r="J2" s="8" t="s">
        <v>33</v>
      </c>
      <c r="S2" s="1" t="s">
        <v>105</v>
      </c>
    </row>
    <row r="3" spans="1:19" x14ac:dyDescent="0.25">
      <c r="A3" s="1" t="s">
        <v>95</v>
      </c>
      <c r="S3" s="1" t="s">
        <v>102</v>
      </c>
    </row>
    <row r="4" spans="1:19" x14ac:dyDescent="0.25">
      <c r="A4" s="7" t="s">
        <v>10</v>
      </c>
      <c r="B4" s="58">
        <v>4730.6208550782821</v>
      </c>
      <c r="C4" s="58">
        <v>11661.199433115416</v>
      </c>
      <c r="D4" s="58">
        <v>41245.61530691394</v>
      </c>
      <c r="E4" s="58">
        <v>18582.035492957744</v>
      </c>
      <c r="F4" s="58">
        <v>4647.4253189823876</v>
      </c>
      <c r="G4" s="58">
        <v>18187.937185104052</v>
      </c>
      <c r="H4" s="58">
        <v>7633.4257824771967</v>
      </c>
      <c r="I4" s="58">
        <v>3836.9040080971658</v>
      </c>
      <c r="J4" s="58">
        <v>12401.453801830394</v>
      </c>
    </row>
    <row r="5" spans="1:19" x14ac:dyDescent="0.25">
      <c r="A5" s="7" t="s">
        <v>11</v>
      </c>
      <c r="B5" s="58">
        <v>4298.7080810919306</v>
      </c>
      <c r="C5" s="58">
        <v>10837.007450910263</v>
      </c>
      <c r="D5" s="58">
        <v>39351.826052342774</v>
      </c>
      <c r="E5" s="58">
        <v>18772.884084507041</v>
      </c>
      <c r="F5" s="58">
        <v>4331.6301330724073</v>
      </c>
      <c r="G5" s="58">
        <v>18373.016703176341</v>
      </c>
      <c r="H5" s="58">
        <v>7544.427413788153</v>
      </c>
      <c r="I5" s="58">
        <v>3825.7462348178137</v>
      </c>
      <c r="J5" s="58">
        <v>12587.866200031533</v>
      </c>
      <c r="S5" s="1" t="s">
        <v>104</v>
      </c>
    </row>
    <row r="6" spans="1:19" x14ac:dyDescent="0.25">
      <c r="A6" s="7" t="s">
        <v>12</v>
      </c>
      <c r="B6" s="58">
        <v>4274.7184825371332</v>
      </c>
      <c r="C6" s="58">
        <v>11731.162688018527</v>
      </c>
      <c r="D6" s="58">
        <v>44945.265332731906</v>
      </c>
      <c r="E6" s="58">
        <v>20540.685774647889</v>
      </c>
      <c r="F6" s="58">
        <v>4784.4775694716245</v>
      </c>
      <c r="G6" s="58">
        <v>21043.251193866374</v>
      </c>
      <c r="H6" s="58">
        <v>8280.3301202419589</v>
      </c>
      <c r="I6" s="58">
        <v>4372.2871255060727</v>
      </c>
      <c r="J6" s="58">
        <v>14320.519117973359</v>
      </c>
      <c r="S6" s="1" t="s">
        <v>106</v>
      </c>
    </row>
    <row r="7" spans="1:19" x14ac:dyDescent="0.25">
      <c r="A7" s="7" t="s">
        <v>13</v>
      </c>
      <c r="B7" s="58">
        <v>4858.2626435952898</v>
      </c>
      <c r="C7" s="58">
        <v>14024.512179206346</v>
      </c>
      <c r="D7" s="58">
        <v>57506.830910157922</v>
      </c>
      <c r="E7" s="58">
        <v>24960.2</v>
      </c>
      <c r="F7" s="58">
        <v>5839.5990000000002</v>
      </c>
      <c r="G7" s="58">
        <v>27108.210000000003</v>
      </c>
      <c r="H7" s="58">
        <v>10531.053</v>
      </c>
      <c r="I7" s="58">
        <v>5509.97</v>
      </c>
      <c r="J7" s="58">
        <v>18336.038</v>
      </c>
    </row>
    <row r="8" spans="1:19" x14ac:dyDescent="0.25">
      <c r="A8" s="7" t="s">
        <v>14</v>
      </c>
      <c r="B8" s="58">
        <v>4990.1900000000005</v>
      </c>
      <c r="C8" s="58">
        <v>14404.82</v>
      </c>
      <c r="D8" s="58">
        <v>57504.579999999994</v>
      </c>
      <c r="E8" s="58">
        <v>24960.2</v>
      </c>
      <c r="F8" s="58">
        <v>5839.5990000000002</v>
      </c>
      <c r="G8" s="58">
        <v>27108.210000000003</v>
      </c>
      <c r="H8" s="58">
        <v>10531.053</v>
      </c>
      <c r="I8" s="58">
        <v>5509.97</v>
      </c>
      <c r="J8" s="58">
        <v>18336.038</v>
      </c>
    </row>
    <row r="9" spans="1:19" x14ac:dyDescent="0.25">
      <c r="A9" s="7" t="s">
        <v>15</v>
      </c>
      <c r="B9" s="58">
        <v>4678.376248497957</v>
      </c>
      <c r="C9" s="58">
        <v>12960.544171105321</v>
      </c>
      <c r="D9" s="58">
        <v>48843.978396830418</v>
      </c>
      <c r="E9" s="58">
        <v>23523.861126760563</v>
      </c>
      <c r="F9" s="58">
        <v>5202.5426372451966</v>
      </c>
      <c r="G9" s="58">
        <v>23164.206473165388</v>
      </c>
      <c r="H9" s="58">
        <v>9406.7975024262778</v>
      </c>
      <c r="I9" s="58">
        <v>4818.4380566801619</v>
      </c>
      <c r="J9" s="58">
        <v>15811.354236702995</v>
      </c>
    </row>
    <row r="10" spans="1:19" x14ac:dyDescent="0.25">
      <c r="A10" s="7" t="s">
        <v>16</v>
      </c>
      <c r="B10" s="58">
        <v>4705.4212765957445</v>
      </c>
      <c r="C10" s="58">
        <v>11474.00183178447</v>
      </c>
      <c r="D10" s="58">
        <v>41232.139845966405</v>
      </c>
      <c r="E10" s="58">
        <v>19927.984507042253</v>
      </c>
      <c r="F10" s="58">
        <v>4498.4728727984339</v>
      </c>
      <c r="G10" s="58">
        <v>18908.447447973715</v>
      </c>
      <c r="H10" s="58">
        <v>7876.7471211129296</v>
      </c>
      <c r="I10" s="58">
        <v>4037.6739271255065</v>
      </c>
      <c r="J10" s="58">
        <v>13478.920938344123</v>
      </c>
    </row>
    <row r="11" spans="1:19" x14ac:dyDescent="0.25">
      <c r="A11" s="7" t="s">
        <v>17</v>
      </c>
      <c r="B11" s="58">
        <v>5388.0798554797275</v>
      </c>
      <c r="C11" s="58">
        <v>12862.884230541467</v>
      </c>
      <c r="D11" s="58">
        <v>42933.709788452594</v>
      </c>
      <c r="E11" s="58">
        <v>19546.297323943661</v>
      </c>
      <c r="F11" s="58">
        <v>4927.4699178082192</v>
      </c>
      <c r="G11" s="58">
        <v>19215.253493975903</v>
      </c>
      <c r="H11" s="58">
        <v>8609.8219744259732</v>
      </c>
      <c r="I11" s="58">
        <v>4126.9061133603236</v>
      </c>
      <c r="J11" s="58">
        <v>13782.435963936248</v>
      </c>
    </row>
    <row r="12" spans="1:19" x14ac:dyDescent="0.25">
      <c r="A12" s="7" t="s">
        <v>18</v>
      </c>
      <c r="B12" s="58">
        <v>5796.0030309112808</v>
      </c>
      <c r="C12" s="58">
        <v>14408.422049690715</v>
      </c>
      <c r="D12" s="58">
        <v>47420.719322482837</v>
      </c>
      <c r="E12" s="58">
        <v>22167.87323943662</v>
      </c>
      <c r="F12" s="58">
        <v>5636.6425636007825</v>
      </c>
      <c r="G12" s="58">
        <v>23420.548105147864</v>
      </c>
      <c r="H12" s="58">
        <v>10350.93537276634</v>
      </c>
      <c r="I12" s="58">
        <v>5141.8934817813761</v>
      </c>
      <c r="J12" s="58">
        <v>17320.580575733864</v>
      </c>
    </row>
    <row r="13" spans="1:19" x14ac:dyDescent="0.25">
      <c r="A13" s="7" t="s">
        <v>19</v>
      </c>
      <c r="B13" s="58">
        <v>5977.16</v>
      </c>
      <c r="C13" s="58">
        <v>15104.856</v>
      </c>
      <c r="D13" s="58">
        <v>50938.213634065585</v>
      </c>
      <c r="E13" s="58">
        <v>23523.861126760563</v>
      </c>
      <c r="F13" s="58">
        <v>6089.48</v>
      </c>
      <c r="G13" s="58">
        <v>24891.255345016427</v>
      </c>
      <c r="H13" s="58">
        <v>10460.698660990993</v>
      </c>
      <c r="I13" s="58">
        <v>5141.8934817813761</v>
      </c>
      <c r="J13" s="58">
        <v>17526.029404614837</v>
      </c>
    </row>
    <row r="14" spans="1:19" x14ac:dyDescent="0.25">
      <c r="A14" s="7" t="s">
        <v>20</v>
      </c>
      <c r="B14" s="58">
        <v>5929.1708028904059</v>
      </c>
      <c r="C14" s="58">
        <v>14864.192082026326</v>
      </c>
      <c r="D14" s="58">
        <v>50940.242552779899</v>
      </c>
      <c r="E14" s="58">
        <v>23523.861126760563</v>
      </c>
      <c r="F14" s="58">
        <v>6089.48</v>
      </c>
      <c r="G14" s="58">
        <v>24891.255345016427</v>
      </c>
      <c r="H14" s="58">
        <v>10460.698660990993</v>
      </c>
      <c r="I14" s="58">
        <v>5141.8934817813761</v>
      </c>
      <c r="J14" s="58">
        <v>17526.029404614837</v>
      </c>
    </row>
    <row r="15" spans="1:19" x14ac:dyDescent="0.25">
      <c r="A15" s="7" t="s">
        <v>21</v>
      </c>
      <c r="B15" s="58">
        <v>5413.2794339622642</v>
      </c>
      <c r="C15" s="58">
        <v>13504.852988742634</v>
      </c>
      <c r="D15" s="58">
        <v>46397.938230576066</v>
      </c>
      <c r="E15" s="58">
        <v>20831.973098591548</v>
      </c>
      <c r="F15" s="58">
        <v>5439.8983326810176</v>
      </c>
      <c r="G15" s="58">
        <v>21278.805125958377</v>
      </c>
      <c r="H15" s="58">
        <v>9193.1186217685499</v>
      </c>
      <c r="I15" s="58">
        <v>4506.1304048582997</v>
      </c>
      <c r="J15" s="58">
        <v>14837.045139024798</v>
      </c>
    </row>
    <row r="16" spans="1:19" x14ac:dyDescent="0.25">
      <c r="B16" s="2"/>
      <c r="C16" s="2"/>
      <c r="D16" s="2"/>
      <c r="E16" s="2"/>
      <c r="F16" s="2"/>
      <c r="G16" s="2"/>
      <c r="H16" s="2"/>
      <c r="I16" s="2"/>
      <c r="J16" s="2"/>
      <c r="K16" s="2"/>
    </row>
    <row r="17" spans="1:12" x14ac:dyDescent="0.25">
      <c r="A17" s="1" t="s">
        <v>35</v>
      </c>
      <c r="B17" s="59">
        <v>152334.98417664724</v>
      </c>
      <c r="C17" s="2"/>
      <c r="D17" s="2"/>
      <c r="E17" s="2"/>
      <c r="F17" s="2"/>
      <c r="G17" s="2"/>
      <c r="H17" s="2"/>
      <c r="I17" s="2"/>
      <c r="J17" s="2"/>
      <c r="K17" s="2"/>
    </row>
    <row r="18" spans="1:12" x14ac:dyDescent="0.25">
      <c r="L18" s="9"/>
    </row>
    <row r="19" spans="1:12" x14ac:dyDescent="0.25">
      <c r="A19" s="1" t="s">
        <v>107</v>
      </c>
    </row>
    <row r="20" spans="1:12" x14ac:dyDescent="0.25">
      <c r="A20" s="7" t="s">
        <v>10</v>
      </c>
      <c r="B20" s="58">
        <v>791.13362624968954</v>
      </c>
      <c r="C20" s="58">
        <v>3868.8244409633389</v>
      </c>
      <c r="D20" s="58">
        <v>2669.7381753264626</v>
      </c>
      <c r="E20" s="58">
        <v>2182.7050889907855</v>
      </c>
      <c r="F20" s="58">
        <v>1140.0798911490222</v>
      </c>
      <c r="G20" s="58">
        <v>2067.1910408215026</v>
      </c>
      <c r="H20" s="58">
        <v>918.50380475966904</v>
      </c>
      <c r="I20" s="58">
        <v>703.74982922666402</v>
      </c>
      <c r="J20" s="58">
        <v>820.78410251288767</v>
      </c>
    </row>
    <row r="21" spans="1:12" x14ac:dyDescent="0.25">
      <c r="A21" s="7" t="s">
        <v>11</v>
      </c>
      <c r="B21" s="58">
        <v>970.10280361143077</v>
      </c>
      <c r="C21" s="58">
        <v>3847.4931949435804</v>
      </c>
      <c r="D21" s="58">
        <v>4331.9265721120628</v>
      </c>
      <c r="E21" s="58">
        <v>2944.5754814470438</v>
      </c>
      <c r="F21" s="58">
        <v>1256.3835667124599</v>
      </c>
      <c r="G21" s="58">
        <v>2796.6209397074899</v>
      </c>
      <c r="H21" s="58">
        <v>1550.0485343727046</v>
      </c>
      <c r="I21" s="58">
        <v>1043.9416725951255</v>
      </c>
      <c r="J21" s="58">
        <v>1444.5872344981242</v>
      </c>
    </row>
    <row r="22" spans="1:12" x14ac:dyDescent="0.25">
      <c r="A22" s="7" t="s">
        <v>12</v>
      </c>
      <c r="B22" s="58">
        <v>859.96408949795159</v>
      </c>
      <c r="C22" s="58">
        <v>3551.5201535200295</v>
      </c>
      <c r="D22" s="58">
        <v>5076.7122798797982</v>
      </c>
      <c r="E22" s="58">
        <v>3369.8500124977672</v>
      </c>
      <c r="F22" s="58">
        <v>1095.7560232432525</v>
      </c>
      <c r="G22" s="58">
        <v>2925.2128733284399</v>
      </c>
      <c r="H22" s="58">
        <v>1576.8214177214095</v>
      </c>
      <c r="I22" s="58">
        <v>1054.8164332206079</v>
      </c>
      <c r="J22" s="58">
        <v>1948.9267170907469</v>
      </c>
    </row>
    <row r="23" spans="1:12" x14ac:dyDescent="0.25">
      <c r="A23" s="7" t="s">
        <v>13</v>
      </c>
      <c r="B23" s="58">
        <v>694.23494100944993</v>
      </c>
      <c r="C23" s="58">
        <v>3391.6473843980239</v>
      </c>
      <c r="D23" s="58">
        <v>6124.7065120902771</v>
      </c>
      <c r="E23" s="58">
        <v>3925.4612355713034</v>
      </c>
      <c r="F23" s="58">
        <v>1146.5258670080493</v>
      </c>
      <c r="G23" s="58">
        <v>3364.9235833460152</v>
      </c>
      <c r="H23" s="58">
        <v>2338.3354084839202</v>
      </c>
      <c r="I23" s="58">
        <v>1373.9697527949429</v>
      </c>
      <c r="J23" s="58">
        <v>2154.9453152979891</v>
      </c>
    </row>
    <row r="24" spans="1:12" x14ac:dyDescent="0.25">
      <c r="A24" s="7" t="s">
        <v>14</v>
      </c>
      <c r="B24" s="58">
        <v>696.66617837624665</v>
      </c>
      <c r="C24" s="58">
        <v>3754.3620813376947</v>
      </c>
      <c r="D24" s="58">
        <v>6422.5406317421657</v>
      </c>
      <c r="E24" s="58">
        <v>3766.6621020575703</v>
      </c>
      <c r="F24" s="58">
        <v>1010.6783582943538</v>
      </c>
      <c r="G24" s="58">
        <v>3146.2434087469401</v>
      </c>
      <c r="H24" s="58">
        <v>2167.1126800610486</v>
      </c>
      <c r="I24" s="58">
        <v>1391.8361547985016</v>
      </c>
      <c r="J24" s="58">
        <v>2160.3084045854539</v>
      </c>
    </row>
    <row r="25" spans="1:12" x14ac:dyDescent="0.25">
      <c r="A25" s="7" t="s">
        <v>15</v>
      </c>
      <c r="B25" s="58">
        <v>639.67534535931418</v>
      </c>
      <c r="C25" s="58">
        <v>3048.0166065289909</v>
      </c>
      <c r="D25" s="58">
        <v>4766.9044562314166</v>
      </c>
      <c r="E25" s="58">
        <v>2938.7506918264453</v>
      </c>
      <c r="F25" s="58">
        <v>851.09526196665252</v>
      </c>
      <c r="G25" s="58">
        <v>2454.5536583305793</v>
      </c>
      <c r="H25" s="58">
        <v>1510.5250009102883</v>
      </c>
      <c r="I25" s="58">
        <v>1073.0942742345273</v>
      </c>
      <c r="J25" s="58">
        <v>1742.5947046117776</v>
      </c>
    </row>
    <row r="26" spans="1:12" x14ac:dyDescent="0.25">
      <c r="A26" s="7" t="s">
        <v>16</v>
      </c>
      <c r="B26" s="58">
        <v>586.20585692656005</v>
      </c>
      <c r="C26" s="58">
        <v>2527.6461030179189</v>
      </c>
      <c r="D26" s="58">
        <v>2909.5206198866381</v>
      </c>
      <c r="E26" s="58">
        <v>2248.5412475700305</v>
      </c>
      <c r="F26" s="58">
        <v>667.84869937094027</v>
      </c>
      <c r="G26" s="58">
        <v>1839.4806822369092</v>
      </c>
      <c r="H26" s="58">
        <v>1132.5670401762497</v>
      </c>
      <c r="I26" s="58">
        <v>841.06776615365743</v>
      </c>
      <c r="J26" s="58">
        <v>1337.6619846611031</v>
      </c>
    </row>
    <row r="27" spans="1:12" x14ac:dyDescent="0.25">
      <c r="A27" s="7" t="s">
        <v>17</v>
      </c>
      <c r="B27" s="58">
        <v>672.6098937286381</v>
      </c>
      <c r="C27" s="58">
        <v>2560.8211033889493</v>
      </c>
      <c r="D27" s="58">
        <v>1610.7634139296194</v>
      </c>
      <c r="E27" s="58">
        <v>977.01233357646709</v>
      </c>
      <c r="F27" s="58">
        <v>615.07638121872594</v>
      </c>
      <c r="G27" s="58">
        <v>1012.4267105406259</v>
      </c>
      <c r="H27" s="58">
        <v>335.34078523887717</v>
      </c>
      <c r="I27" s="58">
        <v>416.93484695741398</v>
      </c>
      <c r="J27" s="58">
        <v>649.38453142069227</v>
      </c>
    </row>
    <row r="28" spans="1:12" x14ac:dyDescent="0.25">
      <c r="A28" s="7" t="s">
        <v>18</v>
      </c>
      <c r="B28" s="58">
        <v>716.55153238891558</v>
      </c>
      <c r="C28" s="58">
        <v>3256.7928366350825</v>
      </c>
      <c r="D28" s="58">
        <v>1573.050244644304</v>
      </c>
      <c r="E28" s="58">
        <v>1600.0805021838714</v>
      </c>
      <c r="F28" s="58">
        <v>763.17828156086466</v>
      </c>
      <c r="G28" s="58">
        <v>1477.6584481993386</v>
      </c>
      <c r="H28" s="58">
        <v>769.16128423692817</v>
      </c>
      <c r="I28" s="58">
        <v>655.29507493752021</v>
      </c>
      <c r="J28" s="58">
        <v>904.81179521316164</v>
      </c>
    </row>
    <row r="29" spans="1:12" x14ac:dyDescent="0.25">
      <c r="A29" s="7" t="s">
        <v>19</v>
      </c>
      <c r="B29" s="58">
        <v>574.82000684908394</v>
      </c>
      <c r="C29" s="58">
        <v>3344.2612034463746</v>
      </c>
      <c r="D29" s="58">
        <v>1945.662817931227</v>
      </c>
      <c r="E29" s="58">
        <v>1620.8435635116514</v>
      </c>
      <c r="F29" s="58">
        <v>609.90841550807295</v>
      </c>
      <c r="G29" s="58">
        <v>1433.309063609624</v>
      </c>
      <c r="H29" s="58">
        <v>885.6596232412478</v>
      </c>
      <c r="I29" s="58">
        <v>658.20128482631253</v>
      </c>
      <c r="J29" s="58">
        <v>1046.8340210764054</v>
      </c>
    </row>
    <row r="30" spans="1:12" x14ac:dyDescent="0.25">
      <c r="A30" s="7" t="s">
        <v>20</v>
      </c>
      <c r="B30" s="58">
        <v>680.79938910485168</v>
      </c>
      <c r="C30" s="58">
        <v>3522.6009340905398</v>
      </c>
      <c r="D30" s="58">
        <v>1379.403318258318</v>
      </c>
      <c r="E30" s="58">
        <v>1135.5171796358811</v>
      </c>
      <c r="F30" s="58">
        <v>602.9432154829808</v>
      </c>
      <c r="G30" s="58">
        <v>1362.656531808017</v>
      </c>
      <c r="H30" s="58">
        <v>710.71629319736144</v>
      </c>
      <c r="I30" s="58">
        <v>631.25188090624317</v>
      </c>
      <c r="J30" s="58">
        <v>858.59125751581701</v>
      </c>
    </row>
    <row r="31" spans="1:12" x14ac:dyDescent="0.25">
      <c r="A31" s="7" t="s">
        <v>21</v>
      </c>
      <c r="B31" s="58">
        <v>621.29109401500693</v>
      </c>
      <c r="C31" s="58">
        <v>3239.771253990863</v>
      </c>
      <c r="D31" s="58">
        <v>1802.3314197045672</v>
      </c>
      <c r="E31" s="58">
        <v>1419.1809730502273</v>
      </c>
      <c r="F31" s="58">
        <v>810.01526408254017</v>
      </c>
      <c r="G31" s="58">
        <v>1535.7254333346257</v>
      </c>
      <c r="H31" s="58">
        <v>825.95167770168973</v>
      </c>
      <c r="I31" s="58">
        <v>706.47370732326999</v>
      </c>
      <c r="J31" s="58">
        <v>961.56917679719322</v>
      </c>
    </row>
    <row r="32" spans="1:12" x14ac:dyDescent="0.25">
      <c r="B32" s="7"/>
      <c r="C32" s="7"/>
      <c r="D32" s="7"/>
      <c r="E32" s="7"/>
      <c r="F32" s="7"/>
      <c r="G32" s="7"/>
      <c r="H32" s="7"/>
      <c r="I32" s="7"/>
      <c r="J32" s="7"/>
    </row>
    <row r="33" spans="1:13" x14ac:dyDescent="0.25">
      <c r="A33" s="1" t="s">
        <v>96</v>
      </c>
    </row>
    <row r="34" spans="1:13" x14ac:dyDescent="0.25">
      <c r="A34" s="7" t="s">
        <v>10</v>
      </c>
      <c r="B34" s="60">
        <f>B4-B20</f>
        <v>3939.4872288285924</v>
      </c>
      <c r="C34" s="60">
        <f t="shared" ref="C34:J34" si="0">C4-C20</f>
        <v>7792.3749921520775</v>
      </c>
      <c r="D34" s="60">
        <f t="shared" si="0"/>
        <v>38575.877131587476</v>
      </c>
      <c r="E34" s="60">
        <f t="shared" si="0"/>
        <v>16399.33040396696</v>
      </c>
      <c r="F34" s="60">
        <f t="shared" si="0"/>
        <v>3507.3454278333656</v>
      </c>
      <c r="G34" s="60">
        <f t="shared" si="0"/>
        <v>16120.74614428255</v>
      </c>
      <c r="H34" s="60">
        <f t="shared" si="0"/>
        <v>6714.9219777175276</v>
      </c>
      <c r="I34" s="60">
        <f t="shared" si="0"/>
        <v>3133.1541788705017</v>
      </c>
      <c r="J34" s="60">
        <f t="shared" si="0"/>
        <v>11580.669699317506</v>
      </c>
      <c r="L34" s="11"/>
    </row>
    <row r="35" spans="1:13" x14ac:dyDescent="0.25">
      <c r="A35" s="7" t="s">
        <v>11</v>
      </c>
      <c r="B35" s="60">
        <f t="shared" ref="B35:J35" si="1">B5-B21</f>
        <v>3328.6052774804998</v>
      </c>
      <c r="C35" s="60">
        <f t="shared" si="1"/>
        <v>6989.5142559666829</v>
      </c>
      <c r="D35" s="60">
        <f t="shared" si="1"/>
        <v>35019.899480230713</v>
      </c>
      <c r="E35" s="60">
        <f t="shared" si="1"/>
        <v>15828.308603059997</v>
      </c>
      <c r="F35" s="60">
        <f t="shared" si="1"/>
        <v>3075.2465663599473</v>
      </c>
      <c r="G35" s="60">
        <f t="shared" si="1"/>
        <v>15576.395763468852</v>
      </c>
      <c r="H35" s="60">
        <f t="shared" si="1"/>
        <v>5994.378879415448</v>
      </c>
      <c r="I35" s="60">
        <f t="shared" si="1"/>
        <v>2781.8045622226882</v>
      </c>
      <c r="J35" s="60">
        <f t="shared" si="1"/>
        <v>11143.278965533409</v>
      </c>
      <c r="L35" s="11"/>
    </row>
    <row r="36" spans="1:13" x14ac:dyDescent="0.25">
      <c r="A36" s="7" t="s">
        <v>12</v>
      </c>
      <c r="B36" s="60">
        <f t="shared" ref="B36:J36" si="2">B6-B22</f>
        <v>3414.7543930391817</v>
      </c>
      <c r="C36" s="60">
        <f t="shared" si="2"/>
        <v>8179.6425344984973</v>
      </c>
      <c r="D36" s="60">
        <f t="shared" si="2"/>
        <v>39868.553052852105</v>
      </c>
      <c r="E36" s="60">
        <f t="shared" si="2"/>
        <v>17170.83576215012</v>
      </c>
      <c r="F36" s="60">
        <f t="shared" si="2"/>
        <v>3688.7215462283721</v>
      </c>
      <c r="G36" s="60">
        <f t="shared" si="2"/>
        <v>18118.038320537933</v>
      </c>
      <c r="H36" s="60">
        <f t="shared" si="2"/>
        <v>6703.5087025205494</v>
      </c>
      <c r="I36" s="60">
        <f t="shared" si="2"/>
        <v>3317.4706922854648</v>
      </c>
      <c r="J36" s="60">
        <f t="shared" si="2"/>
        <v>12371.592400882611</v>
      </c>
      <c r="L36" s="11"/>
    </row>
    <row r="37" spans="1:13" x14ac:dyDescent="0.25">
      <c r="A37" s="7" t="s">
        <v>13</v>
      </c>
      <c r="B37" s="60">
        <f t="shared" ref="B37:J37" si="3">B7-B23</f>
        <v>4164.0277025858395</v>
      </c>
      <c r="C37" s="60">
        <f t="shared" si="3"/>
        <v>10632.864794808322</v>
      </c>
      <c r="D37" s="60">
        <f t="shared" si="3"/>
        <v>51382.124398067645</v>
      </c>
      <c r="E37" s="60">
        <f t="shared" si="3"/>
        <v>21034.738764428697</v>
      </c>
      <c r="F37" s="60">
        <f t="shared" si="3"/>
        <v>4693.0731329919508</v>
      </c>
      <c r="G37" s="60">
        <f t="shared" si="3"/>
        <v>23743.286416653988</v>
      </c>
      <c r="H37" s="60">
        <f t="shared" si="3"/>
        <v>8192.7175915160806</v>
      </c>
      <c r="I37" s="60">
        <f t="shared" si="3"/>
        <v>4136.0002472050573</v>
      </c>
      <c r="J37" s="60">
        <f t="shared" si="3"/>
        <v>16181.092684702011</v>
      </c>
      <c r="L37" s="11"/>
    </row>
    <row r="38" spans="1:13" x14ac:dyDescent="0.25">
      <c r="A38" s="7" t="s">
        <v>14</v>
      </c>
      <c r="B38" s="60">
        <f t="shared" ref="B38:J38" si="4">B8-B24</f>
        <v>4293.523821623754</v>
      </c>
      <c r="C38" s="60">
        <f t="shared" si="4"/>
        <v>10650.457918662305</v>
      </c>
      <c r="D38" s="60">
        <f t="shared" si="4"/>
        <v>51082.039368257829</v>
      </c>
      <c r="E38" s="60">
        <f t="shared" si="4"/>
        <v>21193.537897942431</v>
      </c>
      <c r="F38" s="60">
        <f t="shared" si="4"/>
        <v>4828.9206417056466</v>
      </c>
      <c r="G38" s="60">
        <f t="shared" si="4"/>
        <v>23961.966591253062</v>
      </c>
      <c r="H38" s="60">
        <f t="shared" si="4"/>
        <v>8363.9403199389508</v>
      </c>
      <c r="I38" s="60">
        <f t="shared" si="4"/>
        <v>4118.1338452014988</v>
      </c>
      <c r="J38" s="60">
        <f t="shared" si="4"/>
        <v>16175.729595414547</v>
      </c>
      <c r="L38" s="11"/>
    </row>
    <row r="39" spans="1:13" x14ac:dyDescent="0.25">
      <c r="A39" s="7" t="s">
        <v>15</v>
      </c>
      <c r="B39" s="60">
        <f t="shared" ref="B39:J39" si="5">B9-B25</f>
        <v>4038.7009031386428</v>
      </c>
      <c r="C39" s="60">
        <f t="shared" si="5"/>
        <v>9912.5275645763304</v>
      </c>
      <c r="D39" s="60">
        <f t="shared" si="5"/>
        <v>44077.073940599003</v>
      </c>
      <c r="E39" s="60">
        <f t="shared" si="5"/>
        <v>20585.110434934119</v>
      </c>
      <c r="F39" s="60">
        <f t="shared" si="5"/>
        <v>4351.4473752785443</v>
      </c>
      <c r="G39" s="60">
        <f t="shared" si="5"/>
        <v>20709.652814834808</v>
      </c>
      <c r="H39" s="60">
        <f t="shared" si="5"/>
        <v>7896.2725015159895</v>
      </c>
      <c r="I39" s="60">
        <f t="shared" si="5"/>
        <v>3745.3437824456346</v>
      </c>
      <c r="J39" s="60">
        <f t="shared" si="5"/>
        <v>14068.759532091217</v>
      </c>
      <c r="L39" s="11"/>
    </row>
    <row r="40" spans="1:13" x14ac:dyDescent="0.25">
      <c r="A40" s="7" t="s">
        <v>16</v>
      </c>
      <c r="B40" s="60">
        <f t="shared" ref="B40:J40" si="6">B10-B26</f>
        <v>4119.2154196691845</v>
      </c>
      <c r="C40" s="60">
        <f t="shared" si="6"/>
        <v>8946.3557287665499</v>
      </c>
      <c r="D40" s="60">
        <f t="shared" si="6"/>
        <v>38322.619226079769</v>
      </c>
      <c r="E40" s="60">
        <f t="shared" si="6"/>
        <v>17679.443259472224</v>
      </c>
      <c r="F40" s="60">
        <f t="shared" si="6"/>
        <v>3830.6241734274936</v>
      </c>
      <c r="G40" s="60">
        <f t="shared" si="6"/>
        <v>17068.966765736805</v>
      </c>
      <c r="H40" s="60">
        <f t="shared" si="6"/>
        <v>6744.1800809366796</v>
      </c>
      <c r="I40" s="60">
        <f t="shared" si="6"/>
        <v>3196.606160971849</v>
      </c>
      <c r="J40" s="60">
        <f t="shared" si="6"/>
        <v>12141.25895368302</v>
      </c>
      <c r="L40" s="11"/>
    </row>
    <row r="41" spans="1:13" x14ac:dyDescent="0.25">
      <c r="A41" s="7" t="s">
        <v>17</v>
      </c>
      <c r="B41" s="60">
        <f t="shared" ref="B41:J41" si="7">B11-B27</f>
        <v>4715.4699617510896</v>
      </c>
      <c r="C41" s="60">
        <f t="shared" si="7"/>
        <v>10302.063127152518</v>
      </c>
      <c r="D41" s="60">
        <f t="shared" si="7"/>
        <v>41322.946374522973</v>
      </c>
      <c r="E41" s="60">
        <f t="shared" si="7"/>
        <v>18569.284990367196</v>
      </c>
      <c r="F41" s="60">
        <f t="shared" si="7"/>
        <v>4312.3935365894931</v>
      </c>
      <c r="G41" s="60">
        <f t="shared" si="7"/>
        <v>18202.826783435277</v>
      </c>
      <c r="H41" s="60">
        <f t="shared" si="7"/>
        <v>8274.4811891870959</v>
      </c>
      <c r="I41" s="60">
        <f t="shared" si="7"/>
        <v>3709.9712664029098</v>
      </c>
      <c r="J41" s="60">
        <f t="shared" si="7"/>
        <v>13133.051432515556</v>
      </c>
      <c r="L41" s="11"/>
    </row>
    <row r="42" spans="1:13" x14ac:dyDescent="0.25">
      <c r="A42" s="7" t="s">
        <v>18</v>
      </c>
      <c r="B42" s="60">
        <f t="shared" ref="B42:J42" si="8">B12-B28</f>
        <v>5079.451498522365</v>
      </c>
      <c r="C42" s="60">
        <f t="shared" si="8"/>
        <v>11151.629213055632</v>
      </c>
      <c r="D42" s="60">
        <f t="shared" si="8"/>
        <v>45847.669077838531</v>
      </c>
      <c r="E42" s="60">
        <f t="shared" si="8"/>
        <v>20567.792737252748</v>
      </c>
      <c r="F42" s="60">
        <f t="shared" si="8"/>
        <v>4873.4642820399176</v>
      </c>
      <c r="G42" s="60">
        <f t="shared" si="8"/>
        <v>21942.889656948526</v>
      </c>
      <c r="H42" s="60">
        <f t="shared" si="8"/>
        <v>9581.7740885294115</v>
      </c>
      <c r="I42" s="60">
        <f t="shared" si="8"/>
        <v>4486.5984068438556</v>
      </c>
      <c r="J42" s="60">
        <f t="shared" si="8"/>
        <v>16415.768780520702</v>
      </c>
      <c r="L42" s="11"/>
    </row>
    <row r="43" spans="1:13" x14ac:dyDescent="0.25">
      <c r="A43" s="7" t="s">
        <v>19</v>
      </c>
      <c r="B43" s="60">
        <f t="shared" ref="B43:J43" si="9">B13-B29</f>
        <v>5402.3399931509157</v>
      </c>
      <c r="C43" s="60">
        <f t="shared" si="9"/>
        <v>11760.594796553625</v>
      </c>
      <c r="D43" s="60">
        <f t="shared" si="9"/>
        <v>48992.550816134361</v>
      </c>
      <c r="E43" s="60">
        <f t="shared" si="9"/>
        <v>21903.017563248912</v>
      </c>
      <c r="F43" s="60">
        <f t="shared" si="9"/>
        <v>5479.5715844919268</v>
      </c>
      <c r="G43" s="60">
        <f t="shared" si="9"/>
        <v>23457.946281406803</v>
      </c>
      <c r="H43" s="60">
        <f t="shared" si="9"/>
        <v>9575.0390377497442</v>
      </c>
      <c r="I43" s="60">
        <f t="shared" si="9"/>
        <v>4483.692196955064</v>
      </c>
      <c r="J43" s="60">
        <f t="shared" si="9"/>
        <v>16479.195383538434</v>
      </c>
      <c r="L43" s="11"/>
    </row>
    <row r="44" spans="1:13" x14ac:dyDescent="0.25">
      <c r="A44" s="7" t="s">
        <v>20</v>
      </c>
      <c r="B44" s="60">
        <f t="shared" ref="B44:J44" si="10">B14-B30</f>
        <v>5248.3714137855541</v>
      </c>
      <c r="C44" s="60">
        <f t="shared" si="10"/>
        <v>11341.591147935786</v>
      </c>
      <c r="D44" s="60">
        <f t="shared" si="10"/>
        <v>49560.839234521583</v>
      </c>
      <c r="E44" s="60">
        <f t="shared" si="10"/>
        <v>22388.343947124682</v>
      </c>
      <c r="F44" s="60">
        <f t="shared" si="10"/>
        <v>5486.5367845170185</v>
      </c>
      <c r="G44" s="60">
        <f t="shared" si="10"/>
        <v>23528.598813208409</v>
      </c>
      <c r="H44" s="60">
        <f t="shared" si="10"/>
        <v>9749.9823677936311</v>
      </c>
      <c r="I44" s="60">
        <f t="shared" si="10"/>
        <v>4510.641600875133</v>
      </c>
      <c r="J44" s="60">
        <f t="shared" si="10"/>
        <v>16667.438147099019</v>
      </c>
      <c r="L44" s="11"/>
    </row>
    <row r="45" spans="1:13" x14ac:dyDescent="0.25">
      <c r="A45" s="7" t="s">
        <v>21</v>
      </c>
      <c r="B45" s="60">
        <f t="shared" ref="B45:I45" si="11">B15-B31</f>
        <v>4791.9883399472574</v>
      </c>
      <c r="C45" s="60">
        <f t="shared" si="11"/>
        <v>10265.081734751771</v>
      </c>
      <c r="D45" s="60">
        <f t="shared" si="11"/>
        <v>44595.606810871497</v>
      </c>
      <c r="E45" s="60">
        <f t="shared" si="11"/>
        <v>19412.79212554132</v>
      </c>
      <c r="F45" s="60">
        <f t="shared" si="11"/>
        <v>4629.8830685984776</v>
      </c>
      <c r="G45" s="60">
        <f t="shared" si="11"/>
        <v>19743.079692623753</v>
      </c>
      <c r="H45" s="60">
        <f t="shared" si="11"/>
        <v>8367.1669440668593</v>
      </c>
      <c r="I45" s="60">
        <f t="shared" si="11"/>
        <v>3799.6566975350297</v>
      </c>
      <c r="J45" s="60">
        <f>J15-J31</f>
        <v>13875.475962227605</v>
      </c>
      <c r="L45" s="11"/>
    </row>
    <row r="46" spans="1:13" x14ac:dyDescent="0.25">
      <c r="L46" s="11"/>
    </row>
    <row r="47" spans="1:13" x14ac:dyDescent="0.25">
      <c r="A47" s="1" t="s">
        <v>97</v>
      </c>
      <c r="K47" s="2" t="s">
        <v>40</v>
      </c>
    </row>
    <row r="48" spans="1:13" x14ac:dyDescent="0.25">
      <c r="A48" s="7" t="s">
        <v>10</v>
      </c>
      <c r="B48" s="61">
        <f>IF('（実需給2025年度以降で使用）入力'!$E$16=B$2,'（実需給2025年度以降で使用）入力'!$E$34*'（実需給2025年度以降で使用）入力'!$E$28/1000,0)</f>
        <v>0</v>
      </c>
      <c r="C48" s="61">
        <f>IF('（実需給2025年度以降で使用）入力'!$E$16=C$2,'（実需給2025年度以降で使用）入力'!$E$34*'（実需給2025年度以降で使用）入力'!$E$28/1000,0)</f>
        <v>0</v>
      </c>
      <c r="D48" s="61">
        <f>IF('（実需給2025年度以降で使用）入力'!$E$16=D$2,'（実需給2025年度以降で使用）入力'!$E$34*'（実需給2025年度以降で使用）入力'!$E$28/1000,0)</f>
        <v>0</v>
      </c>
      <c r="E48" s="61">
        <f>IF('（実需給2025年度以降で使用）入力'!$E$16=E$2,'（実需給2025年度以降で使用）入力'!$E$34*'（実需給2025年度以降で使用）入力'!$E$28/1000,0)</f>
        <v>0</v>
      </c>
      <c r="F48" s="61">
        <f>IF('（実需給2025年度以降で使用）入力'!$E$16=F$2,'（実需給2025年度以降で使用）入力'!$E$34*'（実需給2025年度以降で使用）入力'!$E$28/1000,0)</f>
        <v>0</v>
      </c>
      <c r="G48" s="61">
        <f>IF('（実需給2025年度以降で使用）入力'!$E$16=G$2,'（実需給2025年度以降で使用）入力'!$E$34*'（実需給2025年度以降で使用）入力'!$E$28/1000,0)</f>
        <v>0</v>
      </c>
      <c r="H48" s="61">
        <f>IF('（実需給2025年度以降で使用）入力'!$E$16=H$2,'（実需給2025年度以降で使用）入力'!$E$34*'（実需給2025年度以降で使用）入力'!$E$28/1000,0)</f>
        <v>0</v>
      </c>
      <c r="I48" s="61">
        <f>IF('（実需給2025年度以降で使用）入力'!$E$16=I$2,'（実需給2025年度以降で使用）入力'!$E$34*'（実需給2025年度以降で使用）入力'!$E$28/1000,0)</f>
        <v>0</v>
      </c>
      <c r="J48" s="61">
        <f>IF('（実需給2025年度以降で使用）入力'!$E$16=J$2,'（実需給2025年度以降で使用）入力'!$E$34*'（実需給2025年度以降で使用）入力'!$E$28/1000,0)</f>
        <v>0</v>
      </c>
      <c r="K48" s="67">
        <f>SUM(B48:J48)</f>
        <v>0</v>
      </c>
      <c r="L48" s="11"/>
      <c r="M48" s="17"/>
    </row>
    <row r="49" spans="1:15" x14ac:dyDescent="0.25">
      <c r="A49" s="7" t="s">
        <v>11</v>
      </c>
      <c r="B49" s="61">
        <f>IF('（実需給2025年度以降で使用）入力'!$E$16=B$2,'（実需給2025年度以降で使用）入力'!$F$34*'（実需給2025年度以降で使用）入力'!$F$28/1000,0)</f>
        <v>0</v>
      </c>
      <c r="C49" s="61">
        <f>IF('（実需給2025年度以降で使用）入力'!$E$16=C$2,'（実需給2025年度以降で使用）入力'!$F$34*'（実需給2025年度以降で使用）入力'!$F$28/1000,0)</f>
        <v>0</v>
      </c>
      <c r="D49" s="61">
        <f>IF('（実需給2025年度以降で使用）入力'!$E$16=D$2,'（実需給2025年度以降で使用）入力'!$F$34*'（実需給2025年度以降で使用）入力'!$F$28/1000,0)</f>
        <v>0</v>
      </c>
      <c r="E49" s="61">
        <f>IF('（実需給2025年度以降で使用）入力'!$E$16=E$2,'（実需給2025年度以降で使用）入力'!$F$34*'（実需給2025年度以降で使用）入力'!$F$28/1000,0)</f>
        <v>0</v>
      </c>
      <c r="F49" s="61">
        <f>IF('（実需給2025年度以降で使用）入力'!$E$16=F$2,'（実需給2025年度以降で使用）入力'!$F$34*'（実需給2025年度以降で使用）入力'!$F$28/1000,0)</f>
        <v>0</v>
      </c>
      <c r="G49" s="61">
        <f>IF('（実需給2025年度以降で使用）入力'!$E$16=G$2,'（実需給2025年度以降で使用）入力'!$F$34*'（実需給2025年度以降で使用）入力'!$F$28/1000,0)</f>
        <v>0</v>
      </c>
      <c r="H49" s="61">
        <f>IF('（実需給2025年度以降で使用）入力'!$E$16=H$2,'（実需給2025年度以降で使用）入力'!$F$34*'（実需給2025年度以降で使用）入力'!$F$28/1000,0)</f>
        <v>0</v>
      </c>
      <c r="I49" s="61">
        <f>IF('（実需給2025年度以降で使用）入力'!$E$16=I$2,'（実需給2025年度以降で使用）入力'!$F$34*'（実需給2025年度以降で使用）入力'!$F$28/1000,0)</f>
        <v>0</v>
      </c>
      <c r="J49" s="61">
        <f>IF('（実需給2025年度以降で使用）入力'!$E$16=J$2,'（実需給2025年度以降で使用）入力'!$F$34*'（実需給2025年度以降で使用）入力'!$F$28/1000,0)</f>
        <v>0</v>
      </c>
      <c r="K49" s="67">
        <f t="shared" ref="K49:K59" si="12">SUM(B49:J49)</f>
        <v>0</v>
      </c>
      <c r="L49" s="11"/>
      <c r="M49" s="17"/>
    </row>
    <row r="50" spans="1:15" x14ac:dyDescent="0.25">
      <c r="A50" s="7" t="s">
        <v>12</v>
      </c>
      <c r="B50" s="61">
        <f>IF('（実需給2025年度以降で使用）入力'!$E$16=B$2,'（実需給2025年度以降で使用）入力'!$G$34*'（実需給2025年度以降で使用）入力'!$G$28/1000,0)</f>
        <v>0</v>
      </c>
      <c r="C50" s="61">
        <f>IF('（実需給2025年度以降で使用）入力'!$E$16=C$2,'（実需給2025年度以降で使用）入力'!$G$34*'（実需給2025年度以降で使用）入力'!$G$28/1000,0)</f>
        <v>0</v>
      </c>
      <c r="D50" s="61">
        <f>IF('（実需給2025年度以降で使用）入力'!$E$16=D$2,'（実需給2025年度以降で使用）入力'!$G$34*'（実需給2025年度以降で使用）入力'!$G$28/1000,0)</f>
        <v>0</v>
      </c>
      <c r="E50" s="61">
        <f>IF('（実需給2025年度以降で使用）入力'!$E$16=E$2,'（実需給2025年度以降で使用）入力'!$G$34*'（実需給2025年度以降で使用）入力'!$G$28/1000,0)</f>
        <v>0</v>
      </c>
      <c r="F50" s="61">
        <f>IF('（実需給2025年度以降で使用）入力'!$E$16=F$2,'（実需給2025年度以降で使用）入力'!$G$34*'（実需給2025年度以降で使用）入力'!$G$28/1000,0)</f>
        <v>0</v>
      </c>
      <c r="G50" s="61">
        <f>IF('（実需給2025年度以降で使用）入力'!$E$16=G$2,'（実需給2025年度以降で使用）入力'!$G$34*'（実需給2025年度以降で使用）入力'!$G$28/1000,0)</f>
        <v>0</v>
      </c>
      <c r="H50" s="61">
        <f>IF('（実需給2025年度以降で使用）入力'!$E$16=H$2,'（実需給2025年度以降で使用）入力'!$G$34*'（実需給2025年度以降で使用）入力'!$G$28/1000,0)</f>
        <v>0</v>
      </c>
      <c r="I50" s="61">
        <f>IF('（実需給2025年度以降で使用）入力'!$E$16=I$2,'（実需給2025年度以降で使用）入力'!$G$34*'（実需給2025年度以降で使用）入力'!$G$28/1000,0)</f>
        <v>0</v>
      </c>
      <c r="J50" s="61">
        <f>IF('（実需給2025年度以降で使用）入力'!$E$16=J$2,'（実需給2025年度以降で使用）入力'!$G$34*'（実需給2025年度以降で使用）入力'!$G$28/1000,0)</f>
        <v>0</v>
      </c>
      <c r="K50" s="67">
        <f t="shared" si="12"/>
        <v>0</v>
      </c>
      <c r="L50" s="11"/>
      <c r="M50" s="17"/>
    </row>
    <row r="51" spans="1:15" x14ac:dyDescent="0.25">
      <c r="A51" s="7" t="s">
        <v>13</v>
      </c>
      <c r="B51" s="61">
        <f>IF('（実需給2025年度以降で使用）入力'!$E$16=B$2,'（実需給2025年度以降で使用）入力'!$H$34*'（実需給2025年度以降で使用）入力'!$H$28/1000,0)</f>
        <v>0</v>
      </c>
      <c r="C51" s="61">
        <f>IF('（実需給2025年度以降で使用）入力'!$E$16=C$2,'（実需給2025年度以降で使用）入力'!$H$34*'（実需給2025年度以降で使用）入力'!$H$28/1000,0)</f>
        <v>0</v>
      </c>
      <c r="D51" s="61">
        <f>IF('（実需給2025年度以降で使用）入力'!$E$16=D$2,'（実需給2025年度以降で使用）入力'!$H$34*'（実需給2025年度以降で使用）入力'!$H$28/1000,0)</f>
        <v>0</v>
      </c>
      <c r="E51" s="61">
        <f>IF('（実需給2025年度以降で使用）入力'!$E$16=E$2,'（実需給2025年度以降で使用）入力'!$H$34*'（実需給2025年度以降で使用）入力'!$H$28/1000,0)</f>
        <v>0</v>
      </c>
      <c r="F51" s="61">
        <f>IF('（実需給2025年度以降で使用）入力'!$E$16=F$2,'（実需給2025年度以降で使用）入力'!$H$34*'（実需給2025年度以降で使用）入力'!$H$28/1000,0)</f>
        <v>0</v>
      </c>
      <c r="G51" s="61">
        <f>IF('（実需給2025年度以降で使用）入力'!$E$16=G$2,'（実需給2025年度以降で使用）入力'!$H$34*'（実需給2025年度以降で使用）入力'!$H$28/1000,0)</f>
        <v>0</v>
      </c>
      <c r="H51" s="61">
        <f>IF('（実需給2025年度以降で使用）入力'!$E$16=H$2,'（実需給2025年度以降で使用）入力'!$H$34*'（実需給2025年度以降で使用）入力'!$H$28/1000,0)</f>
        <v>0</v>
      </c>
      <c r="I51" s="61">
        <f>IF('（実需給2025年度以降で使用）入力'!$E$16=I$2,'（実需給2025年度以降で使用）入力'!$H$34*'（実需給2025年度以降で使用）入力'!$H$28/1000,0)</f>
        <v>0</v>
      </c>
      <c r="J51" s="61">
        <f>IF('（実需給2025年度以降で使用）入力'!$E$16=J$2,'（実需給2025年度以降で使用）入力'!$H$34*'（実需給2025年度以降で使用）入力'!$H$28/1000,0)</f>
        <v>0</v>
      </c>
      <c r="K51" s="67">
        <f t="shared" si="12"/>
        <v>0</v>
      </c>
      <c r="L51" s="11"/>
      <c r="M51" s="17"/>
    </row>
    <row r="52" spans="1:15" x14ac:dyDescent="0.25">
      <c r="A52" s="7" t="s">
        <v>14</v>
      </c>
      <c r="B52" s="61">
        <f>IF('（実需給2025年度以降で使用）入力'!$E$16=B$2,'（実需給2025年度以降で使用）入力'!$I$34*'（実需給2025年度以降で使用）入力'!$I$28/1000,0)</f>
        <v>0</v>
      </c>
      <c r="C52" s="61">
        <f>IF('（実需給2025年度以降で使用）入力'!$E$16=C$2,'（実需給2025年度以降で使用）入力'!$I$34*'（実需給2025年度以降で使用）入力'!$I$28/1000,0)</f>
        <v>0</v>
      </c>
      <c r="D52" s="61">
        <f>IF('（実需給2025年度以降で使用）入力'!$E$16=D$2,'（実需給2025年度以降で使用）入力'!$I$34*'（実需給2025年度以降で使用）入力'!$I$28/1000,0)</f>
        <v>0</v>
      </c>
      <c r="E52" s="61">
        <f>IF('（実需給2025年度以降で使用）入力'!$E$16=E$2,'（実需給2025年度以降で使用）入力'!$I$34*'（実需給2025年度以降で使用）入力'!$I$28/1000,0)</f>
        <v>0</v>
      </c>
      <c r="F52" s="61">
        <f>IF('（実需給2025年度以降で使用）入力'!$E$16=F$2,'（実需給2025年度以降で使用）入力'!$I$34*'（実需給2025年度以降で使用）入力'!$I$28/1000,0)</f>
        <v>0</v>
      </c>
      <c r="G52" s="61">
        <f>IF('（実需給2025年度以降で使用）入力'!$E$16=G$2,'（実需給2025年度以降で使用）入力'!$I$34*'（実需給2025年度以降で使用）入力'!$I$28/1000,0)</f>
        <v>0</v>
      </c>
      <c r="H52" s="61">
        <f>IF('（実需給2025年度以降で使用）入力'!$E$16=H$2,'（実需給2025年度以降で使用）入力'!$I$34*'（実需給2025年度以降で使用）入力'!$I$28/1000,0)</f>
        <v>0</v>
      </c>
      <c r="I52" s="61">
        <f>IF('（実需給2025年度以降で使用）入力'!$E$16=I$2,'（実需給2025年度以降で使用）入力'!$I$34*'（実需給2025年度以降で使用）入力'!$I$28/1000,0)</f>
        <v>0</v>
      </c>
      <c r="J52" s="61">
        <f>IF('（実需給2025年度以降で使用）入力'!$E$16=J$2,'（実需給2025年度以降で使用）入力'!$I$34*'（実需給2025年度以降で使用）入力'!$I$28/1000,0)</f>
        <v>0</v>
      </c>
      <c r="K52" s="67">
        <f t="shared" si="12"/>
        <v>0</v>
      </c>
      <c r="L52" s="11"/>
      <c r="M52" s="17"/>
    </row>
    <row r="53" spans="1:15" x14ac:dyDescent="0.25">
      <c r="A53" s="7" t="s">
        <v>15</v>
      </c>
      <c r="B53" s="61">
        <f>IF('（実需給2025年度以降で使用）入力'!$E$16=B$2,'（実需給2025年度以降で使用）入力'!$J$34*'（実需給2025年度以降で使用）入力'!$J$28/1000,0)</f>
        <v>0</v>
      </c>
      <c r="C53" s="61">
        <f>IF('（実需給2025年度以降で使用）入力'!$E$16=C$2,'（実需給2025年度以降で使用）入力'!$J$34*'（実需給2025年度以降で使用）入力'!$J$28/1000,0)</f>
        <v>0</v>
      </c>
      <c r="D53" s="61">
        <f>IF('（実需給2025年度以降で使用）入力'!$E$16=D$2,'（実需給2025年度以降で使用）入力'!$J$34*'（実需給2025年度以降で使用）入力'!$J$28/1000,0)</f>
        <v>0</v>
      </c>
      <c r="E53" s="61">
        <f>IF('（実需給2025年度以降で使用）入力'!$E$16=E$2,'（実需給2025年度以降で使用）入力'!$J$34*'（実需給2025年度以降で使用）入力'!$J$28/1000,0)</f>
        <v>0</v>
      </c>
      <c r="F53" s="61">
        <f>IF('（実需給2025年度以降で使用）入力'!$E$16=F$2,'（実需給2025年度以降で使用）入力'!$J$34*'（実需給2025年度以降で使用）入力'!$J$28/1000,0)</f>
        <v>0</v>
      </c>
      <c r="G53" s="61">
        <f>IF('（実需給2025年度以降で使用）入力'!$E$16=G$2,'（実需給2025年度以降で使用）入力'!$J$34*'（実需給2025年度以降で使用）入力'!$J$28/1000,0)</f>
        <v>0</v>
      </c>
      <c r="H53" s="61">
        <f>IF('（実需給2025年度以降で使用）入力'!$E$16=H$2,'（実需給2025年度以降で使用）入力'!$J$34*'（実需給2025年度以降で使用）入力'!$J$28/1000,0)</f>
        <v>0</v>
      </c>
      <c r="I53" s="61">
        <f>IF('（実需給2025年度以降で使用）入力'!$E$16=I$2,'（実需給2025年度以降で使用）入力'!$J$34*'（実需給2025年度以降で使用）入力'!$J$28/1000,0)</f>
        <v>0</v>
      </c>
      <c r="J53" s="61">
        <f>IF('（実需給2025年度以降で使用）入力'!$E$16=J$2,'（実需給2025年度以降で使用）入力'!$J$34*'（実需給2025年度以降で使用）入力'!$J$28/1000,0)</f>
        <v>0</v>
      </c>
      <c r="K53" s="67">
        <f t="shared" si="12"/>
        <v>0</v>
      </c>
      <c r="L53" s="11"/>
      <c r="M53" s="17"/>
    </row>
    <row r="54" spans="1:15" x14ac:dyDescent="0.25">
      <c r="A54" s="7" t="s">
        <v>16</v>
      </c>
      <c r="B54" s="61">
        <f>IF('（実需給2025年度以降で使用）入力'!$E$16=B$2,'（実需給2025年度以降で使用）入力'!$K$34*'（実需給2025年度以降で使用）入力'!$K$28/1000,0)</f>
        <v>0</v>
      </c>
      <c r="C54" s="61">
        <f>IF('（実需給2025年度以降で使用）入力'!$E$16=C$2,'（実需給2025年度以降で使用）入力'!$K$34*'（実需給2025年度以降で使用）入力'!$K$28/1000,0)</f>
        <v>0</v>
      </c>
      <c r="D54" s="61">
        <f>IF('（実需給2025年度以降で使用）入力'!$E$16=D$2,'（実需給2025年度以降で使用）入力'!$K$34*'（実需給2025年度以降で使用）入力'!$K$28/1000,0)</f>
        <v>0</v>
      </c>
      <c r="E54" s="61">
        <f>IF('（実需給2025年度以降で使用）入力'!$E$16=E$2,'（実需給2025年度以降で使用）入力'!$K$34*'（実需給2025年度以降で使用）入力'!$K$28/1000,0)</f>
        <v>0</v>
      </c>
      <c r="F54" s="61">
        <f>IF('（実需給2025年度以降で使用）入力'!$E$16=F$2,'（実需給2025年度以降で使用）入力'!$K$34*'（実需給2025年度以降で使用）入力'!$K$28/1000,0)</f>
        <v>0</v>
      </c>
      <c r="G54" s="61">
        <f>IF('（実需給2025年度以降で使用）入力'!$E$16=G$2,'（実需給2025年度以降で使用）入力'!$K$34*'（実需給2025年度以降で使用）入力'!$K$28/1000,0)</f>
        <v>0</v>
      </c>
      <c r="H54" s="61">
        <f>IF('（実需給2025年度以降で使用）入力'!$E$16=H$2,'（実需給2025年度以降で使用）入力'!$K$34*'（実需給2025年度以降で使用）入力'!$K$28/1000,0)</f>
        <v>0</v>
      </c>
      <c r="I54" s="61">
        <f>IF('（実需給2025年度以降で使用）入力'!$E$16=I$2,'（実需給2025年度以降で使用）入力'!$K$34*'（実需給2025年度以降で使用）入力'!$K$28/1000,0)</f>
        <v>0</v>
      </c>
      <c r="J54" s="61">
        <f>IF('（実需給2025年度以降で使用）入力'!$E$16=J$2,'（実需給2025年度以降で使用）入力'!$K$34*'（実需給2025年度以降で使用）入力'!$K$28/1000,0)</f>
        <v>0</v>
      </c>
      <c r="K54" s="67">
        <f t="shared" si="12"/>
        <v>0</v>
      </c>
      <c r="L54" s="11"/>
      <c r="M54" s="17"/>
    </row>
    <row r="55" spans="1:15" x14ac:dyDescent="0.25">
      <c r="A55" s="7" t="s">
        <v>17</v>
      </c>
      <c r="B55" s="61">
        <f>IF('（実需給2025年度以降で使用）入力'!$E$16=B$2,'（実需給2025年度以降で使用）入力'!$L$34*'（実需給2025年度以降で使用）入力'!$L$28/1000,0)</f>
        <v>0</v>
      </c>
      <c r="C55" s="61">
        <f>IF('（実需給2025年度以降で使用）入力'!$E$16=C$2,'（実需給2025年度以降で使用）入力'!$L$34*'（実需給2025年度以降で使用）入力'!$L$28/1000,0)</f>
        <v>0</v>
      </c>
      <c r="D55" s="61">
        <f>IF('（実需給2025年度以降で使用）入力'!$E$16=D$2,'（実需給2025年度以降で使用）入力'!$L$34*'（実需給2025年度以降で使用）入力'!$L$28/1000,0)</f>
        <v>0</v>
      </c>
      <c r="E55" s="61">
        <f>IF('（実需給2025年度以降で使用）入力'!$E$16=E$2,'（実需給2025年度以降で使用）入力'!$L$34*'（実需給2025年度以降で使用）入力'!$L$28/1000,0)</f>
        <v>0</v>
      </c>
      <c r="F55" s="61">
        <f>IF('（実需給2025年度以降で使用）入力'!$E$16=F$2,'（実需給2025年度以降で使用）入力'!$L$34*'（実需給2025年度以降で使用）入力'!$L$28/1000,0)</f>
        <v>0</v>
      </c>
      <c r="G55" s="61">
        <f>IF('（実需給2025年度以降で使用）入力'!$E$16=G$2,'（実需給2025年度以降で使用）入力'!$L$34*'（実需給2025年度以降で使用）入力'!$L$28/1000,0)</f>
        <v>0</v>
      </c>
      <c r="H55" s="61">
        <f>IF('（実需給2025年度以降で使用）入力'!$E$16=H$2,'（実需給2025年度以降で使用）入力'!$L$34*'（実需給2025年度以降で使用）入力'!$L$28/1000,0)</f>
        <v>0</v>
      </c>
      <c r="I55" s="61">
        <f>IF('（実需給2025年度以降で使用）入力'!$E$16=I$2,'（実需給2025年度以降で使用）入力'!$L$34*'（実需給2025年度以降で使用）入力'!$L$28/1000,0)</f>
        <v>0</v>
      </c>
      <c r="J55" s="61">
        <f>IF('（実需給2025年度以降で使用）入力'!$E$16=J$2,'（実需給2025年度以降で使用）入力'!$L$34*'（実需給2025年度以降で使用）入力'!$L$28/1000,0)</f>
        <v>0</v>
      </c>
      <c r="K55" s="67">
        <f t="shared" si="12"/>
        <v>0</v>
      </c>
      <c r="L55" s="11"/>
      <c r="M55" s="17"/>
    </row>
    <row r="56" spans="1:15" x14ac:dyDescent="0.25">
      <c r="A56" s="7" t="s">
        <v>18</v>
      </c>
      <c r="B56" s="61">
        <f>IF('（実需給2025年度以降で使用）入力'!$E$16=B$2,'（実需給2025年度以降で使用）入力'!$M$34*'（実需給2025年度以降で使用）入力'!$M$28/1000,0)</f>
        <v>0</v>
      </c>
      <c r="C56" s="61">
        <f>IF('（実需給2025年度以降で使用）入力'!$E$16=C$2,'（実需給2025年度以降で使用）入力'!$M$34*'（実需給2025年度以降で使用）入力'!$M$28/1000,0)</f>
        <v>0</v>
      </c>
      <c r="D56" s="61">
        <f>IF('（実需給2025年度以降で使用）入力'!$E$16=D$2,'（実需給2025年度以降で使用）入力'!$M$34*'（実需給2025年度以降で使用）入力'!$M$28/1000,0)</f>
        <v>0</v>
      </c>
      <c r="E56" s="61">
        <f>IF('（実需給2025年度以降で使用）入力'!$E$16=E$2,'（実需給2025年度以降で使用）入力'!$M$34*'（実需給2025年度以降で使用）入力'!$M$28/1000,0)</f>
        <v>0</v>
      </c>
      <c r="F56" s="61">
        <f>IF('（実需給2025年度以降で使用）入力'!$E$16=F$2,'（実需給2025年度以降で使用）入力'!$M$34*'（実需給2025年度以降で使用）入力'!$M$28/1000,0)</f>
        <v>0</v>
      </c>
      <c r="G56" s="61">
        <f>IF('（実需給2025年度以降で使用）入力'!$E$16=G$2,'（実需給2025年度以降で使用）入力'!$M$34*'（実需給2025年度以降で使用）入力'!$M$28/1000,0)</f>
        <v>0</v>
      </c>
      <c r="H56" s="61">
        <f>IF('（実需給2025年度以降で使用）入力'!$E$16=H$2,'（実需給2025年度以降で使用）入力'!$M$34*'（実需給2025年度以降で使用）入力'!$M$28/1000,0)</f>
        <v>0</v>
      </c>
      <c r="I56" s="61">
        <f>IF('（実需給2025年度以降で使用）入力'!$E$16=I$2,'（実需給2025年度以降で使用）入力'!$M$34*'（実需給2025年度以降で使用）入力'!$M$28/1000,0)</f>
        <v>0</v>
      </c>
      <c r="J56" s="61">
        <f>IF('（実需給2025年度以降で使用）入力'!$E$16=J$2,'（実需給2025年度以降で使用）入力'!$M$34*'（実需給2025年度以降で使用）入力'!$M$28/1000,0)</f>
        <v>0</v>
      </c>
      <c r="K56" s="67">
        <f t="shared" si="12"/>
        <v>0</v>
      </c>
      <c r="L56" s="11"/>
      <c r="M56" s="17"/>
    </row>
    <row r="57" spans="1:15" x14ac:dyDescent="0.25">
      <c r="A57" s="7" t="s">
        <v>19</v>
      </c>
      <c r="B57" s="61">
        <f>IF('（実需給2025年度以降で使用）入力'!$E$16=B$2,'（実需給2025年度以降で使用）入力'!$N$34*'（実需給2025年度以降で使用）入力'!$N$28/1000,0)</f>
        <v>0</v>
      </c>
      <c r="C57" s="61">
        <f>IF('（実需給2025年度以降で使用）入力'!$E$16=C$2,'（実需給2025年度以降で使用）入力'!$N$34*'（実需給2025年度以降で使用）入力'!$N$28/1000,0)</f>
        <v>0</v>
      </c>
      <c r="D57" s="61">
        <f>IF('（実需給2025年度以降で使用）入力'!$E$16=D$2,'（実需給2025年度以降で使用）入力'!$N$34*'（実需給2025年度以降で使用）入力'!$N$28/1000,0)</f>
        <v>0</v>
      </c>
      <c r="E57" s="61">
        <f>IF('（実需給2025年度以降で使用）入力'!$E$16=E$2,'（実需給2025年度以降で使用）入力'!$N$34*'（実需給2025年度以降で使用）入力'!$N$28/1000,0)</f>
        <v>0</v>
      </c>
      <c r="F57" s="61">
        <f>IF('（実需給2025年度以降で使用）入力'!$E$16=F$2,'（実需給2025年度以降で使用）入力'!$N$34*'（実需給2025年度以降で使用）入力'!$N$28/1000,0)</f>
        <v>0</v>
      </c>
      <c r="G57" s="61">
        <f>IF('（実需給2025年度以降で使用）入力'!$E$16=G$2,'（実需給2025年度以降で使用）入力'!$N$34*'（実需給2025年度以降で使用）入力'!$N$28/1000,0)</f>
        <v>0</v>
      </c>
      <c r="H57" s="61">
        <f>IF('（実需給2025年度以降で使用）入力'!$E$16=H$2,'（実需給2025年度以降で使用）入力'!$N$34*'（実需給2025年度以降で使用）入力'!$N$28/1000,0)</f>
        <v>0</v>
      </c>
      <c r="I57" s="61">
        <f>IF('（実需給2025年度以降で使用）入力'!$E$16=I$2,'（実需給2025年度以降で使用）入力'!$N$34*'（実需給2025年度以降で使用）入力'!$N$28/1000,0)</f>
        <v>0</v>
      </c>
      <c r="J57" s="61">
        <f>IF('（実需給2025年度以降で使用）入力'!$E$16=J$2,'（実需給2025年度以降で使用）入力'!$N$34*'（実需給2025年度以降で使用）入力'!$N$28/1000,0)</f>
        <v>0</v>
      </c>
      <c r="K57" s="67">
        <f t="shared" si="12"/>
        <v>0</v>
      </c>
      <c r="L57" s="11"/>
      <c r="M57" s="17"/>
    </row>
    <row r="58" spans="1:15" x14ac:dyDescent="0.25">
      <c r="A58" s="7" t="s">
        <v>20</v>
      </c>
      <c r="B58" s="61">
        <f>IF('（実需給2025年度以降で使用）入力'!$E$16=B$2,'（実需給2025年度以降で使用）入力'!$O$34*'（実需給2025年度以降で使用）入力'!$O$28/1000,0)</f>
        <v>0</v>
      </c>
      <c r="C58" s="61">
        <f>IF('（実需給2025年度以降で使用）入力'!$E$16=C$2,'（実需給2025年度以降で使用）入力'!$O$34*'（実需給2025年度以降で使用）入力'!$O$28/1000,0)</f>
        <v>0</v>
      </c>
      <c r="D58" s="61">
        <f>IF('（実需給2025年度以降で使用）入力'!$E$16=D$2,'（実需給2025年度以降で使用）入力'!$O$34*'（実需給2025年度以降で使用）入力'!$O$28/1000,0)</f>
        <v>0</v>
      </c>
      <c r="E58" s="61">
        <f>IF('（実需給2025年度以降で使用）入力'!$E$16=E$2,'（実需給2025年度以降で使用）入力'!$O$34*'（実需給2025年度以降で使用）入力'!$O$28/1000,0)</f>
        <v>0</v>
      </c>
      <c r="F58" s="61">
        <f>IF('（実需給2025年度以降で使用）入力'!$E$16=F$2,'（実需給2025年度以降で使用）入力'!$O$34*'（実需給2025年度以降で使用）入力'!$O$28/1000,0)</f>
        <v>0</v>
      </c>
      <c r="G58" s="61">
        <f>IF('（実需給2025年度以降で使用）入力'!$E$16=G$2,'（実需給2025年度以降で使用）入力'!$O$34*'（実需給2025年度以降で使用）入力'!$O$28/1000,0)</f>
        <v>0</v>
      </c>
      <c r="H58" s="61">
        <f>IF('（実需給2025年度以降で使用）入力'!$E$16=H$2,'（実需給2025年度以降で使用）入力'!$O$34*'（実需給2025年度以降で使用）入力'!$O$28/1000,0)</f>
        <v>0</v>
      </c>
      <c r="I58" s="61">
        <f>IF('（実需給2025年度以降で使用）入力'!$E$16=I$2,'（実需給2025年度以降で使用）入力'!$O$34*'（実需給2025年度以降で使用）入力'!$O$28/1000,0)</f>
        <v>0</v>
      </c>
      <c r="J58" s="61">
        <f>IF('（実需給2025年度以降で使用）入力'!$E$16=J$2,'（実需給2025年度以降で使用）入力'!$O$34*'（実需給2025年度以降で使用）入力'!$O$28/1000,0)</f>
        <v>0</v>
      </c>
      <c r="K58" s="67">
        <f t="shared" si="12"/>
        <v>0</v>
      </c>
      <c r="L58" s="11"/>
      <c r="M58" s="17"/>
    </row>
    <row r="59" spans="1:15" x14ac:dyDescent="0.25">
      <c r="A59" s="7" t="s">
        <v>21</v>
      </c>
      <c r="B59" s="61">
        <f>IF('（実需給2025年度以降で使用）入力'!$E$16=B$2,'（実需給2025年度以降で使用）入力'!$P$34*'（実需給2025年度以降で使用）入力'!$P$28/1000,0)</f>
        <v>0</v>
      </c>
      <c r="C59" s="61">
        <f>IF('（実需給2025年度以降で使用）入力'!$E$16=C$2,'（実需給2025年度以降で使用）入力'!$P$34*'（実需給2025年度以降で使用）入力'!$P$28/1000,0)</f>
        <v>0</v>
      </c>
      <c r="D59" s="61">
        <f>IF('（実需給2025年度以降で使用）入力'!$E$16=D$2,'（実需給2025年度以降で使用）入力'!$P$34*'（実需給2025年度以降で使用）入力'!$P$28/1000,0)</f>
        <v>0</v>
      </c>
      <c r="E59" s="61">
        <f>IF('（実需給2025年度以降で使用）入力'!$E$16=E$2,'（実需給2025年度以降で使用）入力'!$P$34*'（実需給2025年度以降で使用）入力'!$P$28/1000,0)</f>
        <v>0</v>
      </c>
      <c r="F59" s="61">
        <f>IF('（実需給2025年度以降で使用）入力'!$E$16=F$2,'（実需給2025年度以降で使用）入力'!$P$34*'（実需給2025年度以降で使用）入力'!$P$28/1000,0)</f>
        <v>0</v>
      </c>
      <c r="G59" s="61">
        <f>IF('（実需給2025年度以降で使用）入力'!$E$16=G$2,'（実需給2025年度以降で使用）入力'!$P$34*'（実需給2025年度以降で使用）入力'!$P$28/1000,0)</f>
        <v>0</v>
      </c>
      <c r="H59" s="61">
        <f>IF('（実需給2025年度以降で使用）入力'!$E$16=H$2,'（実需給2025年度以降で使用）入力'!$P$34*'（実需給2025年度以降で使用）入力'!$P$28/1000,0)</f>
        <v>0</v>
      </c>
      <c r="I59" s="61">
        <f>IF('（実需給2025年度以降で使用）入力'!$E$16=I$2,'（実需給2025年度以降で使用）入力'!$P$34*'（実需給2025年度以降で使用）入力'!$P$28/1000,0)</f>
        <v>0</v>
      </c>
      <c r="J59" s="61">
        <f>IF('（実需給2025年度以降で使用）入力'!$E$16=J$2,'（実需給2025年度以降で使用）入力'!$P$34*'（実需給2025年度以降で使用）入力'!$P$28/1000,0)</f>
        <v>0</v>
      </c>
      <c r="K59" s="67">
        <f t="shared" si="12"/>
        <v>0</v>
      </c>
      <c r="L59" s="11"/>
      <c r="M59" s="17"/>
    </row>
    <row r="61" spans="1:15" x14ac:dyDescent="0.25">
      <c r="A61" s="1" t="s">
        <v>98</v>
      </c>
    </row>
    <row r="62" spans="1:15" x14ac:dyDescent="0.25">
      <c r="A62" s="7" t="s">
        <v>10</v>
      </c>
      <c r="B62" s="60">
        <f>B34-(B48-MIN(B$48:B$59))</f>
        <v>3939.4872288285924</v>
      </c>
      <c r="C62" s="60">
        <f>C34-(C48-MIN(C$48:C$59))</f>
        <v>7792.3749921520775</v>
      </c>
      <c r="D62" s="60">
        <f>D34-(D48-MIN(D$48:D$59))</f>
        <v>38575.877131587476</v>
      </c>
      <c r="E62" s="60">
        <f t="shared" ref="E62:J62" si="13">E34-(E48-MIN(E$48:E$59))</f>
        <v>16399.33040396696</v>
      </c>
      <c r="F62" s="60">
        <f t="shared" si="13"/>
        <v>3507.3454278333656</v>
      </c>
      <c r="G62" s="60">
        <f>G34-(G48-MIN(G$48:G$59))</f>
        <v>16120.74614428255</v>
      </c>
      <c r="H62" s="60">
        <f t="shared" si="13"/>
        <v>6714.9219777175276</v>
      </c>
      <c r="I62" s="60">
        <f t="shared" si="13"/>
        <v>3133.1541788705017</v>
      </c>
      <c r="J62" s="60">
        <f t="shared" si="13"/>
        <v>11580.669699317506</v>
      </c>
      <c r="K62" s="11"/>
      <c r="L62" s="11"/>
      <c r="M62" s="17"/>
      <c r="O62" s="12"/>
    </row>
    <row r="63" spans="1:15" x14ac:dyDescent="0.25">
      <c r="A63" s="7" t="s">
        <v>11</v>
      </c>
      <c r="B63" s="60">
        <f>B35-(B49-MIN(B$48:B$59))</f>
        <v>3328.6052774804998</v>
      </c>
      <c r="C63" s="60">
        <f>C35-(C49-MIN(C$48:C$59))</f>
        <v>6989.5142559666829</v>
      </c>
      <c r="D63" s="60">
        <f t="shared" ref="B63:J73" si="14">D35-(D49-MIN(D$48:D$59))</f>
        <v>35019.899480230713</v>
      </c>
      <c r="E63" s="60">
        <f t="shared" si="14"/>
        <v>15828.308603059997</v>
      </c>
      <c r="F63" s="60">
        <f t="shared" si="14"/>
        <v>3075.2465663599473</v>
      </c>
      <c r="G63" s="60">
        <f>G35-(G49-MIN(G$48:G$59))</f>
        <v>15576.395763468852</v>
      </c>
      <c r="H63" s="60">
        <f t="shared" si="14"/>
        <v>5994.378879415448</v>
      </c>
      <c r="I63" s="60">
        <f t="shared" si="14"/>
        <v>2781.8045622226882</v>
      </c>
      <c r="J63" s="60">
        <f t="shared" si="14"/>
        <v>11143.278965533409</v>
      </c>
      <c r="K63" s="11"/>
      <c r="L63" s="11"/>
      <c r="M63" s="17"/>
      <c r="O63" s="12"/>
    </row>
    <row r="64" spans="1:15" x14ac:dyDescent="0.25">
      <c r="A64" s="7" t="s">
        <v>12</v>
      </c>
      <c r="B64" s="60">
        <f>B36-(B50-MIN(B$48:B$59))</f>
        <v>3414.7543930391817</v>
      </c>
      <c r="C64" s="60">
        <f t="shared" si="14"/>
        <v>8179.6425344984973</v>
      </c>
      <c r="D64" s="60">
        <f>D36-(D50-MIN(D$48:D$59))</f>
        <v>39868.553052852105</v>
      </c>
      <c r="E64" s="60">
        <f t="shared" si="14"/>
        <v>17170.83576215012</v>
      </c>
      <c r="F64" s="60">
        <f t="shared" si="14"/>
        <v>3688.7215462283721</v>
      </c>
      <c r="G64" s="60">
        <f>G36-(G50-MIN(G$48:G$59))</f>
        <v>18118.038320537933</v>
      </c>
      <c r="H64" s="60">
        <f t="shared" si="14"/>
        <v>6703.5087025205494</v>
      </c>
      <c r="I64" s="60">
        <f t="shared" si="14"/>
        <v>3317.4706922854648</v>
      </c>
      <c r="J64" s="60">
        <f t="shared" si="14"/>
        <v>12371.592400882611</v>
      </c>
      <c r="K64" s="11"/>
      <c r="L64" s="11"/>
      <c r="M64" s="17"/>
      <c r="O64" s="12"/>
    </row>
    <row r="65" spans="1:15" x14ac:dyDescent="0.25">
      <c r="A65" s="7" t="s">
        <v>13</v>
      </c>
      <c r="B65" s="60">
        <f>B37-(B51-MIN(B$48:B$59))</f>
        <v>4164.0277025858395</v>
      </c>
      <c r="C65" s="60">
        <f t="shared" si="14"/>
        <v>10632.864794808322</v>
      </c>
      <c r="D65" s="60">
        <f t="shared" si="14"/>
        <v>51382.124398067645</v>
      </c>
      <c r="E65" s="60">
        <f t="shared" si="14"/>
        <v>21034.738764428697</v>
      </c>
      <c r="F65" s="60">
        <f t="shared" si="14"/>
        <v>4693.0731329919508</v>
      </c>
      <c r="G65" s="60">
        <f>G37-(G51-MIN(G$48:G$59))</f>
        <v>23743.286416653988</v>
      </c>
      <c r="H65" s="60">
        <f t="shared" si="14"/>
        <v>8192.7175915160806</v>
      </c>
      <c r="I65" s="60">
        <f t="shared" si="14"/>
        <v>4136.0002472050573</v>
      </c>
      <c r="J65" s="60">
        <f t="shared" si="14"/>
        <v>16181.092684702011</v>
      </c>
      <c r="K65" s="11"/>
      <c r="L65" s="11"/>
      <c r="M65" s="17"/>
      <c r="O65" s="12"/>
    </row>
    <row r="66" spans="1:15" x14ac:dyDescent="0.25">
      <c r="A66" s="7" t="s">
        <v>14</v>
      </c>
      <c r="B66" s="60">
        <f t="shared" si="14"/>
        <v>4293.523821623754</v>
      </c>
      <c r="C66" s="60">
        <f>C38-(C52-MIN(C$48:C$59))</f>
        <v>10650.457918662305</v>
      </c>
      <c r="D66" s="60">
        <f>D38-(D52-MIN(D$48:D$59))</f>
        <v>51082.039368257829</v>
      </c>
      <c r="E66" s="60">
        <f t="shared" si="14"/>
        <v>21193.537897942431</v>
      </c>
      <c r="F66" s="60">
        <f t="shared" si="14"/>
        <v>4828.9206417056466</v>
      </c>
      <c r="G66" s="60">
        <f t="shared" si="14"/>
        <v>23961.966591253062</v>
      </c>
      <c r="H66" s="60">
        <f t="shared" si="14"/>
        <v>8363.9403199389508</v>
      </c>
      <c r="I66" s="60">
        <f t="shared" si="14"/>
        <v>4118.1338452014988</v>
      </c>
      <c r="J66" s="60">
        <f t="shared" si="14"/>
        <v>16175.729595414547</v>
      </c>
      <c r="K66" s="11"/>
      <c r="L66" s="11"/>
      <c r="M66" s="17"/>
      <c r="O66" s="12"/>
    </row>
    <row r="67" spans="1:15" x14ac:dyDescent="0.25">
      <c r="A67" s="7" t="s">
        <v>15</v>
      </c>
      <c r="B67" s="60">
        <f t="shared" si="14"/>
        <v>4038.7009031386428</v>
      </c>
      <c r="C67" s="60">
        <f t="shared" si="14"/>
        <v>9912.5275645763304</v>
      </c>
      <c r="D67" s="60">
        <f t="shared" si="14"/>
        <v>44077.073940599003</v>
      </c>
      <c r="E67" s="60">
        <f t="shared" si="14"/>
        <v>20585.110434934119</v>
      </c>
      <c r="F67" s="60">
        <f t="shared" si="14"/>
        <v>4351.4473752785443</v>
      </c>
      <c r="G67" s="60">
        <f t="shared" si="14"/>
        <v>20709.652814834808</v>
      </c>
      <c r="H67" s="60">
        <f t="shared" si="14"/>
        <v>7896.2725015159895</v>
      </c>
      <c r="I67" s="60">
        <f t="shared" si="14"/>
        <v>3745.3437824456346</v>
      </c>
      <c r="J67" s="60">
        <f t="shared" si="14"/>
        <v>14068.759532091217</v>
      </c>
      <c r="K67" s="11"/>
      <c r="L67" s="11"/>
      <c r="M67" s="17"/>
      <c r="O67" s="12"/>
    </row>
    <row r="68" spans="1:15" x14ac:dyDescent="0.25">
      <c r="A68" s="7" t="s">
        <v>16</v>
      </c>
      <c r="B68" s="60">
        <f t="shared" si="14"/>
        <v>4119.2154196691845</v>
      </c>
      <c r="C68" s="60">
        <f t="shared" si="14"/>
        <v>8946.3557287665499</v>
      </c>
      <c r="D68" s="60">
        <f t="shared" si="14"/>
        <v>38322.619226079769</v>
      </c>
      <c r="E68" s="60">
        <f t="shared" si="14"/>
        <v>17679.443259472224</v>
      </c>
      <c r="F68" s="60">
        <f t="shared" si="14"/>
        <v>3830.6241734274936</v>
      </c>
      <c r="G68" s="60">
        <f t="shared" si="14"/>
        <v>17068.966765736805</v>
      </c>
      <c r="H68" s="60">
        <f t="shared" si="14"/>
        <v>6744.1800809366796</v>
      </c>
      <c r="I68" s="60">
        <f t="shared" si="14"/>
        <v>3196.606160971849</v>
      </c>
      <c r="J68" s="60">
        <f t="shared" si="14"/>
        <v>12141.25895368302</v>
      </c>
      <c r="K68" s="11"/>
      <c r="L68" s="11"/>
      <c r="M68" s="17"/>
      <c r="O68" s="12"/>
    </row>
    <row r="69" spans="1:15" x14ac:dyDescent="0.25">
      <c r="A69" s="7" t="s">
        <v>17</v>
      </c>
      <c r="B69" s="60">
        <f t="shared" si="14"/>
        <v>4715.4699617510896</v>
      </c>
      <c r="C69" s="60">
        <f t="shared" si="14"/>
        <v>10302.063127152518</v>
      </c>
      <c r="D69" s="60">
        <f t="shared" si="14"/>
        <v>41322.946374522973</v>
      </c>
      <c r="E69" s="60">
        <f t="shared" si="14"/>
        <v>18569.284990367196</v>
      </c>
      <c r="F69" s="60">
        <f t="shared" si="14"/>
        <v>4312.3935365894931</v>
      </c>
      <c r="G69" s="60">
        <f t="shared" si="14"/>
        <v>18202.826783435277</v>
      </c>
      <c r="H69" s="60">
        <f t="shared" si="14"/>
        <v>8274.4811891870959</v>
      </c>
      <c r="I69" s="60">
        <f t="shared" si="14"/>
        <v>3709.9712664029098</v>
      </c>
      <c r="J69" s="60">
        <f t="shared" si="14"/>
        <v>13133.051432515556</v>
      </c>
      <c r="K69" s="11"/>
      <c r="L69" s="11"/>
      <c r="M69" s="17"/>
      <c r="O69" s="12"/>
    </row>
    <row r="70" spans="1:15" x14ac:dyDescent="0.25">
      <c r="A70" s="7" t="s">
        <v>18</v>
      </c>
      <c r="B70" s="60">
        <f t="shared" si="14"/>
        <v>5079.451498522365</v>
      </c>
      <c r="C70" s="60">
        <f>C42-(C56-MIN(C$48:C$59))</f>
        <v>11151.629213055632</v>
      </c>
      <c r="D70" s="60">
        <f t="shared" si="14"/>
        <v>45847.669077838531</v>
      </c>
      <c r="E70" s="60">
        <f t="shared" si="14"/>
        <v>20567.792737252748</v>
      </c>
      <c r="F70" s="60">
        <f t="shared" si="14"/>
        <v>4873.4642820399176</v>
      </c>
      <c r="G70" s="60">
        <f t="shared" si="14"/>
        <v>21942.889656948526</v>
      </c>
      <c r="H70" s="60">
        <f t="shared" si="14"/>
        <v>9581.7740885294115</v>
      </c>
      <c r="I70" s="60">
        <f t="shared" si="14"/>
        <v>4486.5984068438556</v>
      </c>
      <c r="J70" s="60">
        <f t="shared" si="14"/>
        <v>16415.768780520702</v>
      </c>
      <c r="K70" s="11"/>
      <c r="L70" s="11"/>
      <c r="M70" s="17"/>
      <c r="O70" s="12"/>
    </row>
    <row r="71" spans="1:15" x14ac:dyDescent="0.25">
      <c r="A71" s="7" t="s">
        <v>19</v>
      </c>
      <c r="B71" s="60">
        <f t="shared" si="14"/>
        <v>5402.3399931509157</v>
      </c>
      <c r="C71" s="60">
        <f t="shared" si="14"/>
        <v>11760.594796553625</v>
      </c>
      <c r="D71" s="60">
        <f t="shared" si="14"/>
        <v>48992.550816134361</v>
      </c>
      <c r="E71" s="60">
        <f t="shared" si="14"/>
        <v>21903.017563248912</v>
      </c>
      <c r="F71" s="60">
        <f t="shared" si="14"/>
        <v>5479.5715844919268</v>
      </c>
      <c r="G71" s="60">
        <f t="shared" si="14"/>
        <v>23457.946281406803</v>
      </c>
      <c r="H71" s="60">
        <f t="shared" si="14"/>
        <v>9575.0390377497442</v>
      </c>
      <c r="I71" s="60">
        <f t="shared" si="14"/>
        <v>4483.692196955064</v>
      </c>
      <c r="J71" s="60">
        <f t="shared" si="14"/>
        <v>16479.195383538434</v>
      </c>
      <c r="K71" s="11"/>
      <c r="L71" s="11"/>
      <c r="M71" s="17"/>
      <c r="O71" s="12"/>
    </row>
    <row r="72" spans="1:15" x14ac:dyDescent="0.25">
      <c r="A72" s="7" t="s">
        <v>20</v>
      </c>
      <c r="B72" s="60">
        <f t="shared" si="14"/>
        <v>5248.3714137855541</v>
      </c>
      <c r="C72" s="60">
        <f t="shared" si="14"/>
        <v>11341.591147935786</v>
      </c>
      <c r="D72" s="60">
        <f t="shared" si="14"/>
        <v>49560.839234521583</v>
      </c>
      <c r="E72" s="60">
        <f t="shared" si="14"/>
        <v>22388.343947124682</v>
      </c>
      <c r="F72" s="60">
        <f t="shared" si="14"/>
        <v>5486.5367845170185</v>
      </c>
      <c r="G72" s="60">
        <f t="shared" si="14"/>
        <v>23528.598813208409</v>
      </c>
      <c r="H72" s="60">
        <f t="shared" si="14"/>
        <v>9749.9823677936311</v>
      </c>
      <c r="I72" s="60">
        <f t="shared" si="14"/>
        <v>4510.641600875133</v>
      </c>
      <c r="J72" s="60">
        <f t="shared" si="14"/>
        <v>16667.438147099019</v>
      </c>
      <c r="K72" s="11"/>
      <c r="L72" s="11"/>
      <c r="M72" s="17"/>
      <c r="O72" s="12"/>
    </row>
    <row r="73" spans="1:15" x14ac:dyDescent="0.25">
      <c r="A73" s="7" t="s">
        <v>21</v>
      </c>
      <c r="B73" s="60">
        <f t="shared" si="14"/>
        <v>4791.9883399472574</v>
      </c>
      <c r="C73" s="60">
        <f t="shared" si="14"/>
        <v>10265.081734751771</v>
      </c>
      <c r="D73" s="60">
        <f>D45-(D59-MIN(D$48:D$59))</f>
        <v>44595.606810871497</v>
      </c>
      <c r="E73" s="60">
        <f t="shared" si="14"/>
        <v>19412.79212554132</v>
      </c>
      <c r="F73" s="60">
        <f t="shared" si="14"/>
        <v>4629.8830685984776</v>
      </c>
      <c r="G73" s="60">
        <f t="shared" si="14"/>
        <v>19743.079692623753</v>
      </c>
      <c r="H73" s="60">
        <f t="shared" si="14"/>
        <v>8367.1669440668593</v>
      </c>
      <c r="I73" s="60">
        <f t="shared" si="14"/>
        <v>3799.6566975350297</v>
      </c>
      <c r="J73" s="60">
        <f t="shared" si="14"/>
        <v>13875.475962227605</v>
      </c>
      <c r="K73" s="11"/>
      <c r="L73" s="11"/>
      <c r="M73" s="17"/>
      <c r="O73" s="12"/>
    </row>
    <row r="75" spans="1:15" x14ac:dyDescent="0.25">
      <c r="A75" s="1" t="s">
        <v>99</v>
      </c>
      <c r="B75" s="2" t="s">
        <v>36</v>
      </c>
    </row>
    <row r="76" spans="1:15" x14ac:dyDescent="0.25">
      <c r="A76" s="7" t="s">
        <v>10</v>
      </c>
      <c r="B76" s="60">
        <f>$B$17-SUM($B62:$J62)</f>
        <v>44571.076992090675</v>
      </c>
      <c r="D76" s="17"/>
    </row>
    <row r="77" spans="1:15" x14ac:dyDescent="0.25">
      <c r="A77" s="7" t="s">
        <v>11</v>
      </c>
      <c r="B77" s="60">
        <f>$B$17-SUM($B63:$J63)</f>
        <v>52597.551822908994</v>
      </c>
      <c r="D77" s="17"/>
    </row>
    <row r="78" spans="1:15" x14ac:dyDescent="0.25">
      <c r="A78" s="7" t="s">
        <v>12</v>
      </c>
      <c r="B78" s="60">
        <f>$B$17-SUM($B64:$J64)</f>
        <v>39501.866771652392</v>
      </c>
      <c r="D78" s="17"/>
    </row>
    <row r="79" spans="1:15" x14ac:dyDescent="0.25">
      <c r="A79" s="7" t="s">
        <v>13</v>
      </c>
      <c r="B79" s="60">
        <f>$B$17-SUM($B65:$J65)</f>
        <v>8175.0584436876816</v>
      </c>
      <c r="D79" s="17"/>
    </row>
    <row r="80" spans="1:15" x14ac:dyDescent="0.25">
      <c r="A80" s="7" t="s">
        <v>14</v>
      </c>
      <c r="B80" s="60">
        <f>$B$17-SUM($B66:$J66)</f>
        <v>7666.7341766472091</v>
      </c>
      <c r="D80" s="17"/>
    </row>
    <row r="81" spans="1:4" x14ac:dyDescent="0.25">
      <c r="A81" s="7" t="s">
        <v>15</v>
      </c>
      <c r="B81" s="60">
        <f t="shared" ref="B81:B86" si="15">$B$17-SUM($B67:$J67)</f>
        <v>22950.09532723295</v>
      </c>
      <c r="D81" s="17"/>
    </row>
    <row r="82" spans="1:4" x14ac:dyDescent="0.25">
      <c r="A82" s="7" t="s">
        <v>16</v>
      </c>
      <c r="B82" s="60">
        <f t="shared" si="15"/>
        <v>40285.714407903666</v>
      </c>
      <c r="D82" s="17"/>
    </row>
    <row r="83" spans="1:4" x14ac:dyDescent="0.25">
      <c r="A83" s="7" t="s">
        <v>17</v>
      </c>
      <c r="B83" s="60">
        <f t="shared" si="15"/>
        <v>29792.495514723138</v>
      </c>
      <c r="D83" s="17"/>
    </row>
    <row r="84" spans="1:4" x14ac:dyDescent="0.25">
      <c r="A84" s="7" t="s">
        <v>18</v>
      </c>
      <c r="B84" s="60">
        <f t="shared" si="15"/>
        <v>12387.946435095568</v>
      </c>
      <c r="D84" s="17"/>
    </row>
    <row r="85" spans="1:4" x14ac:dyDescent="0.25">
      <c r="A85" s="7" t="s">
        <v>19</v>
      </c>
      <c r="B85" s="60">
        <f t="shared" si="15"/>
        <v>4801.0365234174824</v>
      </c>
      <c r="D85" s="17"/>
    </row>
    <row r="86" spans="1:4" x14ac:dyDescent="0.25">
      <c r="A86" s="7" t="s">
        <v>20</v>
      </c>
      <c r="B86" s="60">
        <f t="shared" si="15"/>
        <v>3852.6407197864319</v>
      </c>
      <c r="D86" s="17"/>
    </row>
    <row r="87" spans="1:4" x14ac:dyDescent="0.25">
      <c r="A87" s="7" t="s">
        <v>21</v>
      </c>
      <c r="B87" s="60">
        <f>$B$17-SUM($B73:$J73)</f>
        <v>22854.252800483664</v>
      </c>
      <c r="D87" s="17"/>
    </row>
    <row r="88" spans="1:4" x14ac:dyDescent="0.25">
      <c r="A88" s="10" t="s">
        <v>37</v>
      </c>
      <c r="B88" s="62">
        <f>SUM($B$76:$B$87)/$B$17</f>
        <v>1.9000000000000004</v>
      </c>
    </row>
    <row r="90" spans="1:4" x14ac:dyDescent="0.25">
      <c r="A90" s="1" t="s">
        <v>100</v>
      </c>
      <c r="B90" s="61">
        <f>(SUM($B$76:$B$87)-$D$91*$B$17)/12</f>
        <v>4.850638409455617E-12</v>
      </c>
      <c r="D90" s="1" t="s">
        <v>39</v>
      </c>
    </row>
    <row r="91" spans="1:4" x14ac:dyDescent="0.25">
      <c r="A91" s="1" t="s">
        <v>38</v>
      </c>
      <c r="D91" s="65">
        <v>1.9</v>
      </c>
    </row>
    <row r="92" spans="1:4" ht="16.5" thickBot="1" x14ac:dyDescent="0.3"/>
    <row r="93" spans="1:4" ht="16.5" thickBot="1" x14ac:dyDescent="0.3">
      <c r="A93" s="1" t="s">
        <v>101</v>
      </c>
      <c r="B93" s="63">
        <f>(MIN($K$48:$K$59)+$B$90)*1000</f>
        <v>4.850638409455617E-9</v>
      </c>
    </row>
    <row r="94" spans="1:4" ht="16.5" thickBot="1" x14ac:dyDescent="0.3"/>
    <row r="95" spans="1:4" ht="16.5" thickBot="1" x14ac:dyDescent="0.3">
      <c r="A95" s="1" t="s">
        <v>60</v>
      </c>
      <c r="B95" s="64" t="e">
        <f>B93/'（実需給2025年度以降で使用）入力'!$E$17</f>
        <v>#DIV/0!</v>
      </c>
    </row>
  </sheetData>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8" tint="0.59999389629810485"/>
  </sheetPr>
  <dimension ref="A1:O95"/>
  <sheetViews>
    <sheetView workbookViewId="0">
      <selection activeCell="E35" sqref="E35:P35"/>
    </sheetView>
  </sheetViews>
  <sheetFormatPr defaultColWidth="9" defaultRowHeight="15.75" x14ac:dyDescent="0.25"/>
  <cols>
    <col min="1" max="1" width="24.125" style="1" bestFit="1" customWidth="1"/>
    <col min="2" max="2" width="11.125" style="1" customWidth="1"/>
    <col min="3" max="3" width="9.75" style="1" customWidth="1"/>
    <col min="4" max="4" width="13.375" style="1" bestFit="1" customWidth="1"/>
    <col min="5" max="10" width="9.75" style="1" bestFit="1" customWidth="1"/>
    <col min="11" max="11" width="9.875" style="1" customWidth="1"/>
    <col min="12" max="12" width="10" style="1" bestFit="1" customWidth="1"/>
    <col min="13" max="13" width="17.875" style="1" customWidth="1"/>
    <col min="14" max="14" width="4.375" style="1" customWidth="1"/>
    <col min="15" max="15" width="17.875" style="1" bestFit="1" customWidth="1"/>
    <col min="16" max="16384" width="9" style="1"/>
  </cols>
  <sheetData>
    <row r="1" spans="1:13" x14ac:dyDescent="0.25">
      <c r="J1" s="7" t="s">
        <v>34</v>
      </c>
      <c r="L1" s="5"/>
      <c r="M1" s="6" t="s">
        <v>76</v>
      </c>
    </row>
    <row r="2" spans="1:13" x14ac:dyDescent="0.25">
      <c r="B2" s="8" t="s">
        <v>25</v>
      </c>
      <c r="C2" s="8" t="s">
        <v>26</v>
      </c>
      <c r="D2" s="8" t="s">
        <v>27</v>
      </c>
      <c r="E2" s="8" t="s">
        <v>28</v>
      </c>
      <c r="F2" s="8" t="s">
        <v>29</v>
      </c>
      <c r="G2" s="8" t="s">
        <v>30</v>
      </c>
      <c r="H2" s="8" t="s">
        <v>31</v>
      </c>
      <c r="I2" s="8" t="s">
        <v>32</v>
      </c>
      <c r="J2" s="8" t="s">
        <v>33</v>
      </c>
    </row>
    <row r="3" spans="1:13" x14ac:dyDescent="0.25">
      <c r="A3" s="1" t="s">
        <v>95</v>
      </c>
    </row>
    <row r="4" spans="1:13" x14ac:dyDescent="0.25">
      <c r="A4" s="7" t="s">
        <v>10</v>
      </c>
      <c r="B4" s="66">
        <f>'計算用(リリース後応札容量)'!B4</f>
        <v>4730.6208550782821</v>
      </c>
      <c r="C4" s="66">
        <f>'計算用(リリース後応札容量)'!C4</f>
        <v>11661.199433115416</v>
      </c>
      <c r="D4" s="66">
        <f>'計算用(リリース後応札容量)'!D4</f>
        <v>41245.61530691394</v>
      </c>
      <c r="E4" s="66">
        <f>'計算用(リリース後応札容量)'!E4</f>
        <v>18582.035492957744</v>
      </c>
      <c r="F4" s="66">
        <f>'計算用(リリース後応札容量)'!F4</f>
        <v>4647.4253189823876</v>
      </c>
      <c r="G4" s="66">
        <f>'計算用(リリース後応札容量)'!G4</f>
        <v>18187.937185104052</v>
      </c>
      <c r="H4" s="66">
        <f>'計算用(リリース後応札容量)'!H4</f>
        <v>7633.4257824771967</v>
      </c>
      <c r="I4" s="66">
        <f>'計算用(リリース後応札容量)'!I4</f>
        <v>3836.9040080971658</v>
      </c>
      <c r="J4" s="66">
        <f>'計算用(リリース後応札容量)'!J4</f>
        <v>12401.453801830394</v>
      </c>
    </row>
    <row r="5" spans="1:13" x14ac:dyDescent="0.25">
      <c r="A5" s="7" t="s">
        <v>11</v>
      </c>
      <c r="B5" s="66">
        <f>'計算用(リリース後応札容量)'!B5</f>
        <v>4298.7080810919306</v>
      </c>
      <c r="C5" s="66">
        <f>'計算用(リリース後応札容量)'!C5</f>
        <v>10837.007450910263</v>
      </c>
      <c r="D5" s="66">
        <f>'計算用(リリース後応札容量)'!D5</f>
        <v>39351.826052342774</v>
      </c>
      <c r="E5" s="66">
        <f>'計算用(リリース後応札容量)'!E5</f>
        <v>18772.884084507041</v>
      </c>
      <c r="F5" s="66">
        <f>'計算用(リリース後応札容量)'!F5</f>
        <v>4331.6301330724073</v>
      </c>
      <c r="G5" s="66">
        <f>'計算用(リリース後応札容量)'!G5</f>
        <v>18373.016703176341</v>
      </c>
      <c r="H5" s="66">
        <f>'計算用(リリース後応札容量)'!H5</f>
        <v>7544.427413788153</v>
      </c>
      <c r="I5" s="66">
        <f>'計算用(リリース後応札容量)'!I5</f>
        <v>3825.7462348178137</v>
      </c>
      <c r="J5" s="66">
        <f>'計算用(リリース後応札容量)'!J5</f>
        <v>12587.866200031533</v>
      </c>
    </row>
    <row r="6" spans="1:13" x14ac:dyDescent="0.25">
      <c r="A6" s="7" t="s">
        <v>12</v>
      </c>
      <c r="B6" s="66">
        <f>'計算用(リリース後応札容量)'!B6</f>
        <v>4274.7184825371332</v>
      </c>
      <c r="C6" s="66">
        <f>'計算用(リリース後応札容量)'!C6</f>
        <v>11731.162688018527</v>
      </c>
      <c r="D6" s="66">
        <f>'計算用(リリース後応札容量)'!D6</f>
        <v>44945.265332731906</v>
      </c>
      <c r="E6" s="66">
        <f>'計算用(リリース後応札容量)'!E6</f>
        <v>20540.685774647889</v>
      </c>
      <c r="F6" s="66">
        <f>'計算用(リリース後応札容量)'!F6</f>
        <v>4784.4775694716245</v>
      </c>
      <c r="G6" s="66">
        <f>'計算用(リリース後応札容量)'!G6</f>
        <v>21043.251193866374</v>
      </c>
      <c r="H6" s="66">
        <f>'計算用(リリース後応札容量)'!H6</f>
        <v>8280.3301202419589</v>
      </c>
      <c r="I6" s="66">
        <f>'計算用(リリース後応札容量)'!I6</f>
        <v>4372.2871255060727</v>
      </c>
      <c r="J6" s="66">
        <f>'計算用(リリース後応札容量)'!J6</f>
        <v>14320.519117973359</v>
      </c>
    </row>
    <row r="7" spans="1:13" x14ac:dyDescent="0.25">
      <c r="A7" s="7" t="s">
        <v>13</v>
      </c>
      <c r="B7" s="66">
        <f>'計算用(リリース後応札容量)'!B7</f>
        <v>4858.2626435952898</v>
      </c>
      <c r="C7" s="66">
        <f>'計算用(リリース後応札容量)'!C7</f>
        <v>14024.512179206346</v>
      </c>
      <c r="D7" s="66">
        <f>'計算用(リリース後応札容量)'!D7</f>
        <v>57506.830910157922</v>
      </c>
      <c r="E7" s="66">
        <f>'計算用(リリース後応札容量)'!E7</f>
        <v>24960.2</v>
      </c>
      <c r="F7" s="66">
        <f>'計算用(リリース後応札容量)'!F7</f>
        <v>5839.5990000000002</v>
      </c>
      <c r="G7" s="66">
        <f>'計算用(リリース後応札容量)'!G7</f>
        <v>27108.210000000003</v>
      </c>
      <c r="H7" s="66">
        <f>'計算用(リリース後応札容量)'!H7</f>
        <v>10531.053</v>
      </c>
      <c r="I7" s="66">
        <f>'計算用(リリース後応札容量)'!I7</f>
        <v>5509.97</v>
      </c>
      <c r="J7" s="66">
        <f>'計算用(リリース後応札容量)'!J7</f>
        <v>18336.038</v>
      </c>
    </row>
    <row r="8" spans="1:13" x14ac:dyDescent="0.25">
      <c r="A8" s="7" t="s">
        <v>14</v>
      </c>
      <c r="B8" s="66">
        <f>'計算用(リリース後応札容量)'!B8</f>
        <v>4990.1900000000005</v>
      </c>
      <c r="C8" s="66">
        <f>'計算用(リリース後応札容量)'!C8</f>
        <v>14404.82</v>
      </c>
      <c r="D8" s="66">
        <f>'計算用(リリース後応札容量)'!D8</f>
        <v>57504.579999999994</v>
      </c>
      <c r="E8" s="66">
        <f>'計算用(リリース後応札容量)'!E8</f>
        <v>24960.2</v>
      </c>
      <c r="F8" s="66">
        <f>'計算用(リリース後応札容量)'!F8</f>
        <v>5839.5990000000002</v>
      </c>
      <c r="G8" s="66">
        <f>'計算用(リリース後応札容量)'!G8</f>
        <v>27108.210000000003</v>
      </c>
      <c r="H8" s="66">
        <f>'計算用(リリース後応札容量)'!H8</f>
        <v>10531.053</v>
      </c>
      <c r="I8" s="66">
        <f>'計算用(リリース後応札容量)'!I8</f>
        <v>5509.97</v>
      </c>
      <c r="J8" s="66">
        <f>'計算用(リリース後応札容量)'!J8</f>
        <v>18336.038</v>
      </c>
    </row>
    <row r="9" spans="1:13" x14ac:dyDescent="0.25">
      <c r="A9" s="7" t="s">
        <v>15</v>
      </c>
      <c r="B9" s="66">
        <f>'計算用(リリース後応札容量)'!B9</f>
        <v>4678.376248497957</v>
      </c>
      <c r="C9" s="66">
        <f>'計算用(リリース後応札容量)'!C9</f>
        <v>12960.544171105321</v>
      </c>
      <c r="D9" s="66">
        <f>'計算用(リリース後応札容量)'!D9</f>
        <v>48843.978396830418</v>
      </c>
      <c r="E9" s="66">
        <f>'計算用(リリース後応札容量)'!E9</f>
        <v>23523.861126760563</v>
      </c>
      <c r="F9" s="66">
        <f>'計算用(リリース後応札容量)'!F9</f>
        <v>5202.5426372451966</v>
      </c>
      <c r="G9" s="66">
        <f>'計算用(リリース後応札容量)'!G9</f>
        <v>23164.206473165388</v>
      </c>
      <c r="H9" s="66">
        <f>'計算用(リリース後応札容量)'!H9</f>
        <v>9406.7975024262778</v>
      </c>
      <c r="I9" s="66">
        <f>'計算用(リリース後応札容量)'!I9</f>
        <v>4818.4380566801619</v>
      </c>
      <c r="J9" s="66">
        <f>'計算用(リリース後応札容量)'!J9</f>
        <v>15811.354236702995</v>
      </c>
    </row>
    <row r="10" spans="1:13" x14ac:dyDescent="0.25">
      <c r="A10" s="7" t="s">
        <v>16</v>
      </c>
      <c r="B10" s="66">
        <f>'計算用(リリース後応札容量)'!B10</f>
        <v>4705.4212765957445</v>
      </c>
      <c r="C10" s="66">
        <f>'計算用(リリース後応札容量)'!C10</f>
        <v>11474.00183178447</v>
      </c>
      <c r="D10" s="66">
        <f>'計算用(リリース後応札容量)'!D10</f>
        <v>41232.139845966405</v>
      </c>
      <c r="E10" s="66">
        <f>'計算用(リリース後応札容量)'!E10</f>
        <v>19927.984507042253</v>
      </c>
      <c r="F10" s="66">
        <f>'計算用(リリース後応札容量)'!F10</f>
        <v>4498.4728727984339</v>
      </c>
      <c r="G10" s="66">
        <f>'計算用(リリース後応札容量)'!G10</f>
        <v>18908.447447973715</v>
      </c>
      <c r="H10" s="66">
        <f>'計算用(リリース後応札容量)'!H10</f>
        <v>7876.7471211129296</v>
      </c>
      <c r="I10" s="66">
        <f>'計算用(リリース後応札容量)'!I10</f>
        <v>4037.6739271255065</v>
      </c>
      <c r="J10" s="66">
        <f>'計算用(リリース後応札容量)'!J10</f>
        <v>13478.920938344123</v>
      </c>
    </row>
    <row r="11" spans="1:13" x14ac:dyDescent="0.25">
      <c r="A11" s="7" t="s">
        <v>17</v>
      </c>
      <c r="B11" s="66">
        <f>'計算用(リリース後応札容量)'!B11</f>
        <v>5388.0798554797275</v>
      </c>
      <c r="C11" s="66">
        <f>'計算用(リリース後応札容量)'!C11</f>
        <v>12862.884230541467</v>
      </c>
      <c r="D11" s="66">
        <f>'計算用(リリース後応札容量)'!D11</f>
        <v>42933.709788452594</v>
      </c>
      <c r="E11" s="66">
        <f>'計算用(リリース後応札容量)'!E11</f>
        <v>19546.297323943661</v>
      </c>
      <c r="F11" s="66">
        <f>'計算用(リリース後応札容量)'!F11</f>
        <v>4927.4699178082192</v>
      </c>
      <c r="G11" s="66">
        <f>'計算用(リリース後応札容量)'!G11</f>
        <v>19215.253493975903</v>
      </c>
      <c r="H11" s="66">
        <f>'計算用(リリース後応札容量)'!H11</f>
        <v>8609.8219744259732</v>
      </c>
      <c r="I11" s="66">
        <f>'計算用(リリース後応札容量)'!I11</f>
        <v>4126.9061133603236</v>
      </c>
      <c r="J11" s="66">
        <f>'計算用(リリース後応札容量)'!J11</f>
        <v>13782.435963936248</v>
      </c>
    </row>
    <row r="12" spans="1:13" x14ac:dyDescent="0.25">
      <c r="A12" s="7" t="s">
        <v>18</v>
      </c>
      <c r="B12" s="66">
        <f>'計算用(リリース後応札容量)'!B12</f>
        <v>5796.0030309112808</v>
      </c>
      <c r="C12" s="66">
        <f>'計算用(リリース後応札容量)'!C12</f>
        <v>14408.422049690715</v>
      </c>
      <c r="D12" s="66">
        <f>'計算用(リリース後応札容量)'!D12</f>
        <v>47420.719322482837</v>
      </c>
      <c r="E12" s="66">
        <f>'計算用(リリース後応札容量)'!E12</f>
        <v>22167.87323943662</v>
      </c>
      <c r="F12" s="66">
        <f>'計算用(リリース後応札容量)'!F12</f>
        <v>5636.6425636007825</v>
      </c>
      <c r="G12" s="66">
        <f>'計算用(リリース後応札容量)'!G12</f>
        <v>23420.548105147864</v>
      </c>
      <c r="H12" s="66">
        <f>'計算用(リリース後応札容量)'!H12</f>
        <v>10350.93537276634</v>
      </c>
      <c r="I12" s="66">
        <f>'計算用(リリース後応札容量)'!I12</f>
        <v>5141.8934817813761</v>
      </c>
      <c r="J12" s="66">
        <f>'計算用(リリース後応札容量)'!J12</f>
        <v>17320.580575733864</v>
      </c>
    </row>
    <row r="13" spans="1:13" x14ac:dyDescent="0.25">
      <c r="A13" s="7" t="s">
        <v>19</v>
      </c>
      <c r="B13" s="66">
        <f>'計算用(リリース後応札容量)'!B13</f>
        <v>5977.16</v>
      </c>
      <c r="C13" s="66">
        <f>'計算用(リリース後応札容量)'!C13</f>
        <v>15104.856</v>
      </c>
      <c r="D13" s="66">
        <f>'計算用(リリース後応札容量)'!D13</f>
        <v>50938.213634065585</v>
      </c>
      <c r="E13" s="66">
        <f>'計算用(リリース後応札容量)'!E13</f>
        <v>23523.861126760563</v>
      </c>
      <c r="F13" s="66">
        <f>'計算用(リリース後応札容量)'!F13</f>
        <v>6089.48</v>
      </c>
      <c r="G13" s="66">
        <f>'計算用(リリース後応札容量)'!G13</f>
        <v>24891.255345016427</v>
      </c>
      <c r="H13" s="66">
        <f>'計算用(リリース後応札容量)'!H13</f>
        <v>10460.698660990993</v>
      </c>
      <c r="I13" s="66">
        <f>'計算用(リリース後応札容量)'!I13</f>
        <v>5141.8934817813761</v>
      </c>
      <c r="J13" s="66">
        <f>'計算用(リリース後応札容量)'!J13</f>
        <v>17526.029404614837</v>
      </c>
    </row>
    <row r="14" spans="1:13" x14ac:dyDescent="0.25">
      <c r="A14" s="7" t="s">
        <v>20</v>
      </c>
      <c r="B14" s="66">
        <f>'計算用(リリース後応札容量)'!B14</f>
        <v>5929.1708028904059</v>
      </c>
      <c r="C14" s="66">
        <f>'計算用(リリース後応札容量)'!C14</f>
        <v>14864.192082026326</v>
      </c>
      <c r="D14" s="66">
        <f>'計算用(リリース後応札容量)'!D14</f>
        <v>50940.242552779899</v>
      </c>
      <c r="E14" s="66">
        <f>'計算用(リリース後応札容量)'!E14</f>
        <v>23523.861126760563</v>
      </c>
      <c r="F14" s="66">
        <f>'計算用(リリース後応札容量)'!F14</f>
        <v>6089.48</v>
      </c>
      <c r="G14" s="66">
        <f>'計算用(リリース後応札容量)'!G14</f>
        <v>24891.255345016427</v>
      </c>
      <c r="H14" s="66">
        <f>'計算用(リリース後応札容量)'!H14</f>
        <v>10460.698660990993</v>
      </c>
      <c r="I14" s="66">
        <f>'計算用(リリース後応札容量)'!I14</f>
        <v>5141.8934817813761</v>
      </c>
      <c r="J14" s="66">
        <f>'計算用(リリース後応札容量)'!J14</f>
        <v>17526.029404614837</v>
      </c>
    </row>
    <row r="15" spans="1:13" x14ac:dyDescent="0.25">
      <c r="A15" s="7" t="s">
        <v>21</v>
      </c>
      <c r="B15" s="66">
        <f>'計算用(リリース後応札容量)'!B15</f>
        <v>5413.2794339622642</v>
      </c>
      <c r="C15" s="66">
        <f>'計算用(リリース後応札容量)'!C15</f>
        <v>13504.852988742634</v>
      </c>
      <c r="D15" s="66">
        <f>'計算用(リリース後応札容量)'!D15</f>
        <v>46397.938230576066</v>
      </c>
      <c r="E15" s="66">
        <f>'計算用(リリース後応札容量)'!E15</f>
        <v>20831.973098591548</v>
      </c>
      <c r="F15" s="66">
        <f>'計算用(リリース後応札容量)'!F15</f>
        <v>5439.8983326810176</v>
      </c>
      <c r="G15" s="66">
        <f>'計算用(リリース後応札容量)'!G15</f>
        <v>21278.805125958377</v>
      </c>
      <c r="H15" s="66">
        <f>'計算用(リリース後応札容量)'!H15</f>
        <v>9193.1186217685499</v>
      </c>
      <c r="I15" s="66">
        <f>'計算用(リリース後応札容量)'!I15</f>
        <v>4506.1304048582997</v>
      </c>
      <c r="J15" s="66">
        <f>'計算用(リリース後応札容量)'!J15</f>
        <v>14837.045139024798</v>
      </c>
    </row>
    <row r="16" spans="1:13" x14ac:dyDescent="0.25">
      <c r="B16" s="2"/>
      <c r="C16" s="2"/>
      <c r="D16" s="2"/>
      <c r="E16" s="2"/>
      <c r="F16" s="2"/>
      <c r="G16" s="2"/>
      <c r="H16" s="2"/>
      <c r="I16" s="2"/>
      <c r="J16" s="2"/>
      <c r="K16" s="2"/>
    </row>
    <row r="17" spans="1:12" x14ac:dyDescent="0.25">
      <c r="A17" s="1" t="s">
        <v>35</v>
      </c>
      <c r="B17" s="24">
        <f>'計算用(リリース後応札容量)'!B17</f>
        <v>152334.98417664724</v>
      </c>
      <c r="C17" s="2"/>
      <c r="D17" s="2"/>
      <c r="E17" s="2"/>
      <c r="F17" s="2"/>
      <c r="G17" s="2"/>
      <c r="H17" s="2"/>
      <c r="I17" s="2"/>
      <c r="J17" s="2"/>
      <c r="K17" s="2"/>
    </row>
    <row r="18" spans="1:12" x14ac:dyDescent="0.25">
      <c r="L18" s="9"/>
    </row>
    <row r="19" spans="1:12" x14ac:dyDescent="0.25">
      <c r="A19" s="1" t="s">
        <v>107</v>
      </c>
    </row>
    <row r="20" spans="1:12" x14ac:dyDescent="0.25">
      <c r="A20" s="7" t="s">
        <v>10</v>
      </c>
      <c r="B20" s="66">
        <f>'計算用(リリース後応札容量)'!B20</f>
        <v>791.13362624968954</v>
      </c>
      <c r="C20" s="66">
        <f>'計算用(リリース後応札容量)'!C20</f>
        <v>3868.8244409633389</v>
      </c>
      <c r="D20" s="66">
        <f>'計算用(リリース後応札容量)'!D20</f>
        <v>2669.7381753264626</v>
      </c>
      <c r="E20" s="66">
        <f>'計算用(リリース後応札容量)'!E20</f>
        <v>2182.7050889907855</v>
      </c>
      <c r="F20" s="66">
        <f>'計算用(リリース後応札容量)'!F20</f>
        <v>1140.0798911490222</v>
      </c>
      <c r="G20" s="66">
        <f>'計算用(リリース後応札容量)'!G20</f>
        <v>2067.1910408215026</v>
      </c>
      <c r="H20" s="66">
        <f>'計算用(リリース後応札容量)'!H20</f>
        <v>918.50380475966904</v>
      </c>
      <c r="I20" s="66">
        <f>'計算用(リリース後応札容量)'!I20</f>
        <v>703.74982922666402</v>
      </c>
      <c r="J20" s="66">
        <f>'計算用(リリース後応札容量)'!J20</f>
        <v>820.78410251288767</v>
      </c>
    </row>
    <row r="21" spans="1:12" x14ac:dyDescent="0.25">
      <c r="A21" s="7" t="s">
        <v>11</v>
      </c>
      <c r="B21" s="66">
        <f>'計算用(リリース後応札容量)'!B21</f>
        <v>970.10280361143077</v>
      </c>
      <c r="C21" s="66">
        <f>'計算用(リリース後応札容量)'!C21</f>
        <v>3847.4931949435804</v>
      </c>
      <c r="D21" s="66">
        <f>'計算用(リリース後応札容量)'!D21</f>
        <v>4331.9265721120628</v>
      </c>
      <c r="E21" s="66">
        <f>'計算用(リリース後応札容量)'!E21</f>
        <v>2944.5754814470438</v>
      </c>
      <c r="F21" s="66">
        <f>'計算用(リリース後応札容量)'!F21</f>
        <v>1256.3835667124599</v>
      </c>
      <c r="G21" s="66">
        <f>'計算用(リリース後応札容量)'!G21</f>
        <v>2796.6209397074899</v>
      </c>
      <c r="H21" s="66">
        <f>'計算用(リリース後応札容量)'!H21</f>
        <v>1550.0485343727046</v>
      </c>
      <c r="I21" s="66">
        <f>'計算用(リリース後応札容量)'!I21</f>
        <v>1043.9416725951255</v>
      </c>
      <c r="J21" s="66">
        <f>'計算用(リリース後応札容量)'!J21</f>
        <v>1444.5872344981242</v>
      </c>
    </row>
    <row r="22" spans="1:12" x14ac:dyDescent="0.25">
      <c r="A22" s="7" t="s">
        <v>12</v>
      </c>
      <c r="B22" s="66">
        <f>'計算用(リリース後応札容量)'!B22</f>
        <v>859.96408949795159</v>
      </c>
      <c r="C22" s="66">
        <f>'計算用(リリース後応札容量)'!C22</f>
        <v>3551.5201535200295</v>
      </c>
      <c r="D22" s="66">
        <f>'計算用(リリース後応札容量)'!D22</f>
        <v>5076.7122798797982</v>
      </c>
      <c r="E22" s="66">
        <f>'計算用(リリース後応札容量)'!E22</f>
        <v>3369.8500124977672</v>
      </c>
      <c r="F22" s="66">
        <f>'計算用(リリース後応札容量)'!F22</f>
        <v>1095.7560232432525</v>
      </c>
      <c r="G22" s="66">
        <f>'計算用(リリース後応札容量)'!G22</f>
        <v>2925.2128733284399</v>
      </c>
      <c r="H22" s="66">
        <f>'計算用(リリース後応札容量)'!H22</f>
        <v>1576.8214177214095</v>
      </c>
      <c r="I22" s="66">
        <f>'計算用(リリース後応札容量)'!I22</f>
        <v>1054.8164332206079</v>
      </c>
      <c r="J22" s="66">
        <f>'計算用(リリース後応札容量)'!J22</f>
        <v>1948.9267170907469</v>
      </c>
    </row>
    <row r="23" spans="1:12" x14ac:dyDescent="0.25">
      <c r="A23" s="7" t="s">
        <v>13</v>
      </c>
      <c r="B23" s="66">
        <f>'計算用(リリース後応札容量)'!B23</f>
        <v>694.23494100944993</v>
      </c>
      <c r="C23" s="66">
        <f>'計算用(リリース後応札容量)'!C23</f>
        <v>3391.6473843980239</v>
      </c>
      <c r="D23" s="66">
        <f>'計算用(リリース後応札容量)'!D23</f>
        <v>6124.7065120902771</v>
      </c>
      <c r="E23" s="66">
        <f>'計算用(リリース後応札容量)'!E23</f>
        <v>3925.4612355713034</v>
      </c>
      <c r="F23" s="66">
        <f>'計算用(リリース後応札容量)'!F23</f>
        <v>1146.5258670080493</v>
      </c>
      <c r="G23" s="66">
        <f>'計算用(リリース後応札容量)'!G23</f>
        <v>3364.9235833460152</v>
      </c>
      <c r="H23" s="66">
        <f>'計算用(リリース後応札容量)'!H23</f>
        <v>2338.3354084839202</v>
      </c>
      <c r="I23" s="66">
        <f>'計算用(リリース後応札容量)'!I23</f>
        <v>1373.9697527949429</v>
      </c>
      <c r="J23" s="66">
        <f>'計算用(リリース後応札容量)'!J23</f>
        <v>2154.9453152979891</v>
      </c>
    </row>
    <row r="24" spans="1:12" x14ac:dyDescent="0.25">
      <c r="A24" s="7" t="s">
        <v>14</v>
      </c>
      <c r="B24" s="66">
        <f>'計算用(リリース後応札容量)'!B24</f>
        <v>696.66617837624665</v>
      </c>
      <c r="C24" s="66">
        <f>'計算用(リリース後応札容量)'!C24</f>
        <v>3754.3620813376947</v>
      </c>
      <c r="D24" s="66">
        <f>'計算用(リリース後応札容量)'!D24</f>
        <v>6422.5406317421657</v>
      </c>
      <c r="E24" s="66">
        <f>'計算用(リリース後応札容量)'!E24</f>
        <v>3766.6621020575703</v>
      </c>
      <c r="F24" s="66">
        <f>'計算用(リリース後応札容量)'!F24</f>
        <v>1010.6783582943538</v>
      </c>
      <c r="G24" s="66">
        <f>'計算用(リリース後応札容量)'!G24</f>
        <v>3146.2434087469401</v>
      </c>
      <c r="H24" s="66">
        <f>'計算用(リリース後応札容量)'!H24</f>
        <v>2167.1126800610486</v>
      </c>
      <c r="I24" s="66">
        <f>'計算用(リリース後応札容量)'!I24</f>
        <v>1391.8361547985016</v>
      </c>
      <c r="J24" s="66">
        <f>'計算用(リリース後応札容量)'!J24</f>
        <v>2160.3084045854539</v>
      </c>
    </row>
    <row r="25" spans="1:12" x14ac:dyDescent="0.25">
      <c r="A25" s="7" t="s">
        <v>15</v>
      </c>
      <c r="B25" s="66">
        <f>'計算用(リリース後応札容量)'!B25</f>
        <v>639.67534535931418</v>
      </c>
      <c r="C25" s="66">
        <f>'計算用(リリース後応札容量)'!C25</f>
        <v>3048.0166065289909</v>
      </c>
      <c r="D25" s="66">
        <f>'計算用(リリース後応札容量)'!D25</f>
        <v>4766.9044562314166</v>
      </c>
      <c r="E25" s="66">
        <f>'計算用(リリース後応札容量)'!E25</f>
        <v>2938.7506918264453</v>
      </c>
      <c r="F25" s="66">
        <f>'計算用(リリース後応札容量)'!F25</f>
        <v>851.09526196665252</v>
      </c>
      <c r="G25" s="66">
        <f>'計算用(リリース後応札容量)'!G25</f>
        <v>2454.5536583305793</v>
      </c>
      <c r="H25" s="66">
        <f>'計算用(リリース後応札容量)'!H25</f>
        <v>1510.5250009102883</v>
      </c>
      <c r="I25" s="66">
        <f>'計算用(リリース後応札容量)'!I25</f>
        <v>1073.0942742345273</v>
      </c>
      <c r="J25" s="66">
        <f>'計算用(リリース後応札容量)'!J25</f>
        <v>1742.5947046117776</v>
      </c>
    </row>
    <row r="26" spans="1:12" x14ac:dyDescent="0.25">
      <c r="A26" s="7" t="s">
        <v>16</v>
      </c>
      <c r="B26" s="66">
        <f>'計算用(リリース後応札容量)'!B26</f>
        <v>586.20585692656005</v>
      </c>
      <c r="C26" s="66">
        <f>'計算用(リリース後応札容量)'!C26</f>
        <v>2527.6461030179189</v>
      </c>
      <c r="D26" s="66">
        <f>'計算用(リリース後応札容量)'!D26</f>
        <v>2909.5206198866381</v>
      </c>
      <c r="E26" s="66">
        <f>'計算用(リリース後応札容量)'!E26</f>
        <v>2248.5412475700305</v>
      </c>
      <c r="F26" s="66">
        <f>'計算用(リリース後応札容量)'!F26</f>
        <v>667.84869937094027</v>
      </c>
      <c r="G26" s="66">
        <f>'計算用(リリース後応札容量)'!G26</f>
        <v>1839.4806822369092</v>
      </c>
      <c r="H26" s="66">
        <f>'計算用(リリース後応札容量)'!H26</f>
        <v>1132.5670401762497</v>
      </c>
      <c r="I26" s="66">
        <f>'計算用(リリース後応札容量)'!I26</f>
        <v>841.06776615365743</v>
      </c>
      <c r="J26" s="66">
        <f>'計算用(リリース後応札容量)'!J26</f>
        <v>1337.6619846611031</v>
      </c>
    </row>
    <row r="27" spans="1:12" x14ac:dyDescent="0.25">
      <c r="A27" s="7" t="s">
        <v>17</v>
      </c>
      <c r="B27" s="66">
        <f>'計算用(リリース後応札容量)'!B27</f>
        <v>672.6098937286381</v>
      </c>
      <c r="C27" s="66">
        <f>'計算用(リリース後応札容量)'!C27</f>
        <v>2560.8211033889493</v>
      </c>
      <c r="D27" s="66">
        <f>'計算用(リリース後応札容量)'!D27</f>
        <v>1610.7634139296194</v>
      </c>
      <c r="E27" s="66">
        <f>'計算用(リリース後応札容量)'!E27</f>
        <v>977.01233357646709</v>
      </c>
      <c r="F27" s="66">
        <f>'計算用(リリース後応札容量)'!F27</f>
        <v>615.07638121872594</v>
      </c>
      <c r="G27" s="66">
        <f>'計算用(リリース後応札容量)'!G27</f>
        <v>1012.4267105406259</v>
      </c>
      <c r="H27" s="66">
        <f>'計算用(リリース後応札容量)'!H27</f>
        <v>335.34078523887717</v>
      </c>
      <c r="I27" s="66">
        <f>'計算用(リリース後応札容量)'!I27</f>
        <v>416.93484695741398</v>
      </c>
      <c r="J27" s="66">
        <f>'計算用(リリース後応札容量)'!J27</f>
        <v>649.38453142069227</v>
      </c>
    </row>
    <row r="28" spans="1:12" x14ac:dyDescent="0.25">
      <c r="A28" s="7" t="s">
        <v>18</v>
      </c>
      <c r="B28" s="66">
        <f>'計算用(リリース後応札容量)'!B28</f>
        <v>716.55153238891558</v>
      </c>
      <c r="C28" s="66">
        <f>'計算用(リリース後応札容量)'!C28</f>
        <v>3256.7928366350825</v>
      </c>
      <c r="D28" s="66">
        <f>'計算用(リリース後応札容量)'!D28</f>
        <v>1573.050244644304</v>
      </c>
      <c r="E28" s="66">
        <f>'計算用(リリース後応札容量)'!E28</f>
        <v>1600.0805021838714</v>
      </c>
      <c r="F28" s="66">
        <f>'計算用(リリース後応札容量)'!F28</f>
        <v>763.17828156086466</v>
      </c>
      <c r="G28" s="66">
        <f>'計算用(リリース後応札容量)'!G28</f>
        <v>1477.6584481993386</v>
      </c>
      <c r="H28" s="66">
        <f>'計算用(リリース後応札容量)'!H28</f>
        <v>769.16128423692817</v>
      </c>
      <c r="I28" s="66">
        <f>'計算用(リリース後応札容量)'!I28</f>
        <v>655.29507493752021</v>
      </c>
      <c r="J28" s="66">
        <f>'計算用(リリース後応札容量)'!J28</f>
        <v>904.81179521316164</v>
      </c>
    </row>
    <row r="29" spans="1:12" x14ac:dyDescent="0.25">
      <c r="A29" s="7" t="s">
        <v>19</v>
      </c>
      <c r="B29" s="66">
        <f>'計算用(リリース後応札容量)'!B29</f>
        <v>574.82000684908394</v>
      </c>
      <c r="C29" s="66">
        <f>'計算用(リリース後応札容量)'!C29</f>
        <v>3344.2612034463746</v>
      </c>
      <c r="D29" s="66">
        <f>'計算用(リリース後応札容量)'!D29</f>
        <v>1945.662817931227</v>
      </c>
      <c r="E29" s="66">
        <f>'計算用(リリース後応札容量)'!E29</f>
        <v>1620.8435635116514</v>
      </c>
      <c r="F29" s="66">
        <f>'計算用(リリース後応札容量)'!F29</f>
        <v>609.90841550807295</v>
      </c>
      <c r="G29" s="66">
        <f>'計算用(リリース後応札容量)'!G29</f>
        <v>1433.309063609624</v>
      </c>
      <c r="H29" s="66">
        <f>'計算用(リリース後応札容量)'!H29</f>
        <v>885.6596232412478</v>
      </c>
      <c r="I29" s="66">
        <f>'計算用(リリース後応札容量)'!I29</f>
        <v>658.20128482631253</v>
      </c>
      <c r="J29" s="66">
        <f>'計算用(リリース後応札容量)'!J29</f>
        <v>1046.8340210764054</v>
      </c>
    </row>
    <row r="30" spans="1:12" x14ac:dyDescent="0.25">
      <c r="A30" s="7" t="s">
        <v>20</v>
      </c>
      <c r="B30" s="66">
        <f>'計算用(リリース後応札容量)'!B30</f>
        <v>680.79938910485168</v>
      </c>
      <c r="C30" s="66">
        <f>'計算用(リリース後応札容量)'!C30</f>
        <v>3522.6009340905398</v>
      </c>
      <c r="D30" s="66">
        <f>'計算用(リリース後応札容量)'!D30</f>
        <v>1379.403318258318</v>
      </c>
      <c r="E30" s="66">
        <f>'計算用(リリース後応札容量)'!E30</f>
        <v>1135.5171796358811</v>
      </c>
      <c r="F30" s="66">
        <f>'計算用(リリース後応札容量)'!F30</f>
        <v>602.9432154829808</v>
      </c>
      <c r="G30" s="66">
        <f>'計算用(リリース後応札容量)'!G30</f>
        <v>1362.656531808017</v>
      </c>
      <c r="H30" s="66">
        <f>'計算用(リリース後応札容量)'!H30</f>
        <v>710.71629319736144</v>
      </c>
      <c r="I30" s="66">
        <f>'計算用(リリース後応札容量)'!I30</f>
        <v>631.25188090624317</v>
      </c>
      <c r="J30" s="66">
        <f>'計算用(リリース後応札容量)'!J30</f>
        <v>858.59125751581701</v>
      </c>
    </row>
    <row r="31" spans="1:12" x14ac:dyDescent="0.25">
      <c r="A31" s="7" t="s">
        <v>21</v>
      </c>
      <c r="B31" s="66">
        <f>'計算用(リリース後応札容量)'!B31</f>
        <v>621.29109401500693</v>
      </c>
      <c r="C31" s="66">
        <f>'計算用(リリース後応札容量)'!C31</f>
        <v>3239.771253990863</v>
      </c>
      <c r="D31" s="66">
        <f>'計算用(リリース後応札容量)'!D31</f>
        <v>1802.3314197045672</v>
      </c>
      <c r="E31" s="66">
        <f>'計算用(リリース後応札容量)'!E31</f>
        <v>1419.1809730502273</v>
      </c>
      <c r="F31" s="66">
        <f>'計算用(リリース後応札容量)'!F31</f>
        <v>810.01526408254017</v>
      </c>
      <c r="G31" s="66">
        <f>'計算用(リリース後応札容量)'!G31</f>
        <v>1535.7254333346257</v>
      </c>
      <c r="H31" s="66">
        <f>'計算用(リリース後応札容量)'!H31</f>
        <v>825.95167770168973</v>
      </c>
      <c r="I31" s="66">
        <f>'計算用(リリース後応札容量)'!I31</f>
        <v>706.47370732326999</v>
      </c>
      <c r="J31" s="66">
        <f>'計算用(リリース後応札容量)'!J31</f>
        <v>961.56917679719322</v>
      </c>
    </row>
    <row r="32" spans="1:12" x14ac:dyDescent="0.25">
      <c r="B32" s="7"/>
      <c r="C32" s="7"/>
      <c r="D32" s="7"/>
      <c r="E32" s="7"/>
      <c r="F32" s="7"/>
      <c r="G32" s="7"/>
      <c r="H32" s="7"/>
      <c r="I32" s="7"/>
      <c r="J32" s="7"/>
    </row>
    <row r="33" spans="1:13" x14ac:dyDescent="0.25">
      <c r="A33" s="1" t="s">
        <v>96</v>
      </c>
    </row>
    <row r="34" spans="1:13" x14ac:dyDescent="0.25">
      <c r="A34" s="7" t="s">
        <v>10</v>
      </c>
      <c r="B34" s="60">
        <f>B4-B20</f>
        <v>3939.4872288285924</v>
      </c>
      <c r="C34" s="60">
        <f t="shared" ref="C34:J34" si="0">C4-C20</f>
        <v>7792.3749921520775</v>
      </c>
      <c r="D34" s="60">
        <f t="shared" si="0"/>
        <v>38575.877131587476</v>
      </c>
      <c r="E34" s="60">
        <f t="shared" si="0"/>
        <v>16399.33040396696</v>
      </c>
      <c r="F34" s="60">
        <f t="shared" si="0"/>
        <v>3507.3454278333656</v>
      </c>
      <c r="G34" s="60">
        <f t="shared" si="0"/>
        <v>16120.74614428255</v>
      </c>
      <c r="H34" s="60">
        <f t="shared" si="0"/>
        <v>6714.9219777175276</v>
      </c>
      <c r="I34" s="60">
        <f t="shared" si="0"/>
        <v>3133.1541788705017</v>
      </c>
      <c r="J34" s="60">
        <f t="shared" si="0"/>
        <v>11580.669699317506</v>
      </c>
      <c r="L34" s="11"/>
    </row>
    <row r="35" spans="1:13" x14ac:dyDescent="0.25">
      <c r="A35" s="7" t="s">
        <v>11</v>
      </c>
      <c r="B35" s="60">
        <f t="shared" ref="B35:J35" si="1">B5-B21</f>
        <v>3328.6052774804998</v>
      </c>
      <c r="C35" s="60">
        <f t="shared" si="1"/>
        <v>6989.5142559666829</v>
      </c>
      <c r="D35" s="60">
        <f t="shared" si="1"/>
        <v>35019.899480230713</v>
      </c>
      <c r="E35" s="60">
        <f t="shared" si="1"/>
        <v>15828.308603059997</v>
      </c>
      <c r="F35" s="60">
        <f t="shared" si="1"/>
        <v>3075.2465663599473</v>
      </c>
      <c r="G35" s="60">
        <f t="shared" si="1"/>
        <v>15576.395763468852</v>
      </c>
      <c r="H35" s="60">
        <f t="shared" si="1"/>
        <v>5994.378879415448</v>
      </c>
      <c r="I35" s="60">
        <f t="shared" si="1"/>
        <v>2781.8045622226882</v>
      </c>
      <c r="J35" s="60">
        <f t="shared" si="1"/>
        <v>11143.278965533409</v>
      </c>
      <c r="L35" s="11"/>
    </row>
    <row r="36" spans="1:13" x14ac:dyDescent="0.25">
      <c r="A36" s="7" t="s">
        <v>12</v>
      </c>
      <c r="B36" s="60">
        <f t="shared" ref="B36:J36" si="2">B6-B22</f>
        <v>3414.7543930391817</v>
      </c>
      <c r="C36" s="60">
        <f t="shared" si="2"/>
        <v>8179.6425344984973</v>
      </c>
      <c r="D36" s="60">
        <f t="shared" si="2"/>
        <v>39868.553052852105</v>
      </c>
      <c r="E36" s="60">
        <f t="shared" si="2"/>
        <v>17170.83576215012</v>
      </c>
      <c r="F36" s="60">
        <f t="shared" si="2"/>
        <v>3688.7215462283721</v>
      </c>
      <c r="G36" s="60">
        <f t="shared" si="2"/>
        <v>18118.038320537933</v>
      </c>
      <c r="H36" s="60">
        <f t="shared" si="2"/>
        <v>6703.5087025205494</v>
      </c>
      <c r="I36" s="60">
        <f t="shared" si="2"/>
        <v>3317.4706922854648</v>
      </c>
      <c r="J36" s="60">
        <f t="shared" si="2"/>
        <v>12371.592400882611</v>
      </c>
      <c r="L36" s="11"/>
    </row>
    <row r="37" spans="1:13" x14ac:dyDescent="0.25">
      <c r="A37" s="7" t="s">
        <v>13</v>
      </c>
      <c r="B37" s="60">
        <f t="shared" ref="B37:J37" si="3">B7-B23</f>
        <v>4164.0277025858395</v>
      </c>
      <c r="C37" s="60">
        <f t="shared" si="3"/>
        <v>10632.864794808322</v>
      </c>
      <c r="D37" s="60">
        <f t="shared" si="3"/>
        <v>51382.124398067645</v>
      </c>
      <c r="E37" s="60">
        <f t="shared" si="3"/>
        <v>21034.738764428697</v>
      </c>
      <c r="F37" s="60">
        <f t="shared" si="3"/>
        <v>4693.0731329919508</v>
      </c>
      <c r="G37" s="60">
        <f t="shared" si="3"/>
        <v>23743.286416653988</v>
      </c>
      <c r="H37" s="60">
        <f t="shared" si="3"/>
        <v>8192.7175915160806</v>
      </c>
      <c r="I37" s="60">
        <f t="shared" si="3"/>
        <v>4136.0002472050573</v>
      </c>
      <c r="J37" s="60">
        <f t="shared" si="3"/>
        <v>16181.092684702011</v>
      </c>
      <c r="L37" s="11"/>
    </row>
    <row r="38" spans="1:13" x14ac:dyDescent="0.25">
      <c r="A38" s="7" t="s">
        <v>14</v>
      </c>
      <c r="B38" s="60">
        <f t="shared" ref="B38:J38" si="4">B8-B24</f>
        <v>4293.523821623754</v>
      </c>
      <c r="C38" s="60">
        <f t="shared" si="4"/>
        <v>10650.457918662305</v>
      </c>
      <c r="D38" s="60">
        <f t="shared" si="4"/>
        <v>51082.039368257829</v>
      </c>
      <c r="E38" s="60">
        <f t="shared" si="4"/>
        <v>21193.537897942431</v>
      </c>
      <c r="F38" s="60">
        <f t="shared" si="4"/>
        <v>4828.9206417056466</v>
      </c>
      <c r="G38" s="60">
        <f t="shared" si="4"/>
        <v>23961.966591253062</v>
      </c>
      <c r="H38" s="60">
        <f t="shared" si="4"/>
        <v>8363.9403199389508</v>
      </c>
      <c r="I38" s="60">
        <f t="shared" si="4"/>
        <v>4118.1338452014988</v>
      </c>
      <c r="J38" s="60">
        <f t="shared" si="4"/>
        <v>16175.729595414547</v>
      </c>
      <c r="L38" s="11"/>
    </row>
    <row r="39" spans="1:13" x14ac:dyDescent="0.25">
      <c r="A39" s="7" t="s">
        <v>15</v>
      </c>
      <c r="B39" s="60">
        <f t="shared" ref="B39:J39" si="5">B9-B25</f>
        <v>4038.7009031386428</v>
      </c>
      <c r="C39" s="60">
        <f t="shared" si="5"/>
        <v>9912.5275645763304</v>
      </c>
      <c r="D39" s="60">
        <f t="shared" si="5"/>
        <v>44077.073940599003</v>
      </c>
      <c r="E39" s="60">
        <f t="shared" si="5"/>
        <v>20585.110434934119</v>
      </c>
      <c r="F39" s="60">
        <f t="shared" si="5"/>
        <v>4351.4473752785443</v>
      </c>
      <c r="G39" s="60">
        <f t="shared" si="5"/>
        <v>20709.652814834808</v>
      </c>
      <c r="H39" s="60">
        <f t="shared" si="5"/>
        <v>7896.2725015159895</v>
      </c>
      <c r="I39" s="60">
        <f t="shared" si="5"/>
        <v>3745.3437824456346</v>
      </c>
      <c r="J39" s="60">
        <f t="shared" si="5"/>
        <v>14068.759532091217</v>
      </c>
      <c r="L39" s="11"/>
    </row>
    <row r="40" spans="1:13" x14ac:dyDescent="0.25">
      <c r="A40" s="7" t="s">
        <v>16</v>
      </c>
      <c r="B40" s="60">
        <f t="shared" ref="B40:J40" si="6">B10-B26</f>
        <v>4119.2154196691845</v>
      </c>
      <c r="C40" s="60">
        <f t="shared" si="6"/>
        <v>8946.3557287665499</v>
      </c>
      <c r="D40" s="60">
        <f t="shared" si="6"/>
        <v>38322.619226079769</v>
      </c>
      <c r="E40" s="60">
        <f t="shared" si="6"/>
        <v>17679.443259472224</v>
      </c>
      <c r="F40" s="60">
        <f t="shared" si="6"/>
        <v>3830.6241734274936</v>
      </c>
      <c r="G40" s="60">
        <f t="shared" si="6"/>
        <v>17068.966765736805</v>
      </c>
      <c r="H40" s="60">
        <f t="shared" si="6"/>
        <v>6744.1800809366796</v>
      </c>
      <c r="I40" s="60">
        <f t="shared" si="6"/>
        <v>3196.606160971849</v>
      </c>
      <c r="J40" s="60">
        <f t="shared" si="6"/>
        <v>12141.25895368302</v>
      </c>
      <c r="L40" s="11"/>
    </row>
    <row r="41" spans="1:13" x14ac:dyDescent="0.25">
      <c r="A41" s="7" t="s">
        <v>17</v>
      </c>
      <c r="B41" s="60">
        <f t="shared" ref="B41:J41" si="7">B11-B27</f>
        <v>4715.4699617510896</v>
      </c>
      <c r="C41" s="60">
        <f t="shared" si="7"/>
        <v>10302.063127152518</v>
      </c>
      <c r="D41" s="60">
        <f t="shared" si="7"/>
        <v>41322.946374522973</v>
      </c>
      <c r="E41" s="60">
        <f t="shared" si="7"/>
        <v>18569.284990367196</v>
      </c>
      <c r="F41" s="60">
        <f t="shared" si="7"/>
        <v>4312.3935365894931</v>
      </c>
      <c r="G41" s="60">
        <f t="shared" si="7"/>
        <v>18202.826783435277</v>
      </c>
      <c r="H41" s="60">
        <f t="shared" si="7"/>
        <v>8274.4811891870959</v>
      </c>
      <c r="I41" s="60">
        <f t="shared" si="7"/>
        <v>3709.9712664029098</v>
      </c>
      <c r="J41" s="60">
        <f t="shared" si="7"/>
        <v>13133.051432515556</v>
      </c>
      <c r="L41" s="11"/>
    </row>
    <row r="42" spans="1:13" x14ac:dyDescent="0.25">
      <c r="A42" s="7" t="s">
        <v>18</v>
      </c>
      <c r="B42" s="60">
        <f t="shared" ref="B42:J42" si="8">B12-B28</f>
        <v>5079.451498522365</v>
      </c>
      <c r="C42" s="60">
        <f t="shared" si="8"/>
        <v>11151.629213055632</v>
      </c>
      <c r="D42" s="60">
        <f t="shared" si="8"/>
        <v>45847.669077838531</v>
      </c>
      <c r="E42" s="60">
        <f t="shared" si="8"/>
        <v>20567.792737252748</v>
      </c>
      <c r="F42" s="60">
        <f t="shared" si="8"/>
        <v>4873.4642820399176</v>
      </c>
      <c r="G42" s="60">
        <f t="shared" si="8"/>
        <v>21942.889656948526</v>
      </c>
      <c r="H42" s="60">
        <f t="shared" si="8"/>
        <v>9581.7740885294115</v>
      </c>
      <c r="I42" s="60">
        <f t="shared" si="8"/>
        <v>4486.5984068438556</v>
      </c>
      <c r="J42" s="60">
        <f t="shared" si="8"/>
        <v>16415.768780520702</v>
      </c>
      <c r="L42" s="11"/>
    </row>
    <row r="43" spans="1:13" x14ac:dyDescent="0.25">
      <c r="A43" s="7" t="s">
        <v>19</v>
      </c>
      <c r="B43" s="60">
        <f t="shared" ref="B43:J43" si="9">B13-B29</f>
        <v>5402.3399931509157</v>
      </c>
      <c r="C43" s="60">
        <f t="shared" si="9"/>
        <v>11760.594796553625</v>
      </c>
      <c r="D43" s="60">
        <f t="shared" si="9"/>
        <v>48992.550816134361</v>
      </c>
      <c r="E43" s="60">
        <f t="shared" si="9"/>
        <v>21903.017563248912</v>
      </c>
      <c r="F43" s="60">
        <f t="shared" si="9"/>
        <v>5479.5715844919268</v>
      </c>
      <c r="G43" s="60">
        <f t="shared" si="9"/>
        <v>23457.946281406803</v>
      </c>
      <c r="H43" s="60">
        <f t="shared" si="9"/>
        <v>9575.0390377497442</v>
      </c>
      <c r="I43" s="60">
        <f t="shared" si="9"/>
        <v>4483.692196955064</v>
      </c>
      <c r="J43" s="60">
        <f t="shared" si="9"/>
        <v>16479.195383538434</v>
      </c>
      <c r="L43" s="11"/>
    </row>
    <row r="44" spans="1:13" x14ac:dyDescent="0.25">
      <c r="A44" s="7" t="s">
        <v>20</v>
      </c>
      <c r="B44" s="60">
        <f t="shared" ref="B44:J44" si="10">B14-B30</f>
        <v>5248.3714137855541</v>
      </c>
      <c r="C44" s="60">
        <f t="shared" si="10"/>
        <v>11341.591147935786</v>
      </c>
      <c r="D44" s="60">
        <f t="shared" si="10"/>
        <v>49560.839234521583</v>
      </c>
      <c r="E44" s="60">
        <f t="shared" si="10"/>
        <v>22388.343947124682</v>
      </c>
      <c r="F44" s="60">
        <f t="shared" si="10"/>
        <v>5486.5367845170185</v>
      </c>
      <c r="G44" s="60">
        <f t="shared" si="10"/>
        <v>23528.598813208409</v>
      </c>
      <c r="H44" s="60">
        <f t="shared" si="10"/>
        <v>9749.9823677936311</v>
      </c>
      <c r="I44" s="60">
        <f t="shared" si="10"/>
        <v>4510.641600875133</v>
      </c>
      <c r="J44" s="60">
        <f t="shared" si="10"/>
        <v>16667.438147099019</v>
      </c>
      <c r="L44" s="11"/>
    </row>
    <row r="45" spans="1:13" x14ac:dyDescent="0.25">
      <c r="A45" s="7" t="s">
        <v>21</v>
      </c>
      <c r="B45" s="60">
        <f t="shared" ref="B45:J45" si="11">B15-B31</f>
        <v>4791.9883399472574</v>
      </c>
      <c r="C45" s="60">
        <f t="shared" si="11"/>
        <v>10265.081734751771</v>
      </c>
      <c r="D45" s="60">
        <f t="shared" si="11"/>
        <v>44595.606810871497</v>
      </c>
      <c r="E45" s="60">
        <f t="shared" si="11"/>
        <v>19412.79212554132</v>
      </c>
      <c r="F45" s="60">
        <f t="shared" si="11"/>
        <v>4629.8830685984776</v>
      </c>
      <c r="G45" s="60">
        <f t="shared" si="11"/>
        <v>19743.079692623753</v>
      </c>
      <c r="H45" s="60">
        <f t="shared" si="11"/>
        <v>8367.1669440668593</v>
      </c>
      <c r="I45" s="60">
        <f t="shared" si="11"/>
        <v>3799.6566975350297</v>
      </c>
      <c r="J45" s="60">
        <f t="shared" si="11"/>
        <v>13875.475962227605</v>
      </c>
      <c r="L45" s="11"/>
    </row>
    <row r="46" spans="1:13" x14ac:dyDescent="0.25">
      <c r="L46" s="11"/>
    </row>
    <row r="47" spans="1:13" x14ac:dyDescent="0.25">
      <c r="A47" s="1" t="s">
        <v>97</v>
      </c>
      <c r="K47" s="2" t="s">
        <v>40</v>
      </c>
    </row>
    <row r="48" spans="1:13" x14ac:dyDescent="0.25">
      <c r="A48" s="7" t="s">
        <v>10</v>
      </c>
      <c r="B48" s="61">
        <f>IF('（実需給2025年度以降で使用）入力'!$E$16=B$2,'（実需給2025年度以降で使用）入力'!$E$25*'（実需給2025年度以降で使用）入力'!$E$19/1000,0)</f>
        <v>0</v>
      </c>
      <c r="C48" s="61">
        <f>IF('（実需給2025年度以降で使用）入力'!$E$16=C$2,'（実需給2025年度以降で使用）入力'!$E$25*'（実需給2025年度以降で使用）入力'!$E$19/1000,0)</f>
        <v>0</v>
      </c>
      <c r="D48" s="61">
        <f>IF('（実需給2025年度以降で使用）入力'!$E$16=D$2,'（実需給2025年度以降で使用）入力'!$E$25*'（実需給2025年度以降で使用）入力'!$E$19/1000,0)</f>
        <v>0</v>
      </c>
      <c r="E48" s="61">
        <f>IF('（実需給2025年度以降で使用）入力'!$E$16=E$2,'（実需給2025年度以降で使用）入力'!$E$25*'（実需給2025年度以降で使用）入力'!$E$19/1000,0)</f>
        <v>0</v>
      </c>
      <c r="F48" s="61">
        <f>IF('（実需給2025年度以降で使用）入力'!$E$16=F$2,'（実需給2025年度以降で使用）入力'!$E$25*'（実需給2025年度以降で使用）入力'!$E$19/1000,0)</f>
        <v>0</v>
      </c>
      <c r="G48" s="61">
        <f>IF('（実需給2025年度以降で使用）入力'!$E$16=G$2,'（実需給2025年度以降で使用）入力'!$E$25*'（実需給2025年度以降で使用）入力'!$E$19/1000,0)</f>
        <v>0</v>
      </c>
      <c r="H48" s="61">
        <f>IF('（実需給2025年度以降で使用）入力'!$E$16=H$2,'（実需給2025年度以降で使用）入力'!$E$25*'（実需給2025年度以降で使用）入力'!$E$19/1000,0)</f>
        <v>0</v>
      </c>
      <c r="I48" s="61">
        <f>IF('（実需給2025年度以降で使用）入力'!$E$16=I$2,'（実需給2025年度以降で使用）入力'!$E$25*'（実需給2025年度以降で使用）入力'!$E$19/1000,0)</f>
        <v>0</v>
      </c>
      <c r="J48" s="61">
        <f>IF('（実需給2025年度以降で使用）入力'!$E$16=J$2,'（実需給2025年度以降で使用）入力'!$E$25*'（実需給2025年度以降で使用）入力'!$E$19/1000,0)</f>
        <v>0</v>
      </c>
      <c r="K48" s="67">
        <f>SUM(B48:J48)</f>
        <v>0</v>
      </c>
      <c r="L48" s="11"/>
      <c r="M48" s="17"/>
    </row>
    <row r="49" spans="1:15" x14ac:dyDescent="0.25">
      <c r="A49" s="7" t="s">
        <v>11</v>
      </c>
      <c r="B49" s="61">
        <f>IF('（実需給2025年度以降で使用）入力'!$E$16=B$2,'（実需給2025年度以降で使用）入力'!$F$25*'（実需給2025年度以降で使用）入力'!$F$19/1000,0)</f>
        <v>0</v>
      </c>
      <c r="C49" s="61">
        <f>IF('（実需給2025年度以降で使用）入力'!$E$16=C$2,'（実需給2025年度以降で使用）入力'!$F$25*'（実需給2025年度以降で使用）入力'!$F$19/1000,0)</f>
        <v>0</v>
      </c>
      <c r="D49" s="61">
        <f>IF('（実需給2025年度以降で使用）入力'!$E$16=D$2,'（実需給2025年度以降で使用）入力'!$F$25*'（実需給2025年度以降で使用）入力'!$F$19/1000,0)</f>
        <v>0</v>
      </c>
      <c r="E49" s="61">
        <f>IF('（実需給2025年度以降で使用）入力'!$E$16=E$2,'（実需給2025年度以降で使用）入力'!$F$25*'（実需給2025年度以降で使用）入力'!$F$19/1000,0)</f>
        <v>0</v>
      </c>
      <c r="F49" s="61">
        <f>IF('（実需給2025年度以降で使用）入力'!$E$16=F$2,'（実需給2025年度以降で使用）入力'!$F$25*'（実需給2025年度以降で使用）入力'!$F$19/1000,0)</f>
        <v>0</v>
      </c>
      <c r="G49" s="61">
        <f>IF('（実需給2025年度以降で使用）入力'!$E$16=G$2,'（実需給2025年度以降で使用）入力'!$F$25*'（実需給2025年度以降で使用）入力'!$F$19/1000,0)</f>
        <v>0</v>
      </c>
      <c r="H49" s="61">
        <f>IF('（実需給2025年度以降で使用）入力'!$E$16=H$2,'（実需給2025年度以降で使用）入力'!$F$25*'（実需給2025年度以降で使用）入力'!$F$19/1000,0)</f>
        <v>0</v>
      </c>
      <c r="I49" s="61">
        <f>IF('（実需給2025年度以降で使用）入力'!$E$16=I$2,'（実需給2025年度以降で使用）入力'!$F$25*'（実需給2025年度以降で使用）入力'!$F$19/1000,0)</f>
        <v>0</v>
      </c>
      <c r="J49" s="61">
        <f>IF('（実需給2025年度以降で使用）入力'!$E$16=J$2,'（実需給2025年度以降で使用）入力'!$F$25*'（実需給2025年度以降で使用）入力'!$F$19/1000,0)</f>
        <v>0</v>
      </c>
      <c r="K49" s="67">
        <f t="shared" ref="K49:K59" si="12">SUM(B49:J49)</f>
        <v>0</v>
      </c>
      <c r="L49" s="11"/>
      <c r="M49" s="17"/>
    </row>
    <row r="50" spans="1:15" x14ac:dyDescent="0.25">
      <c r="A50" s="7" t="s">
        <v>12</v>
      </c>
      <c r="B50" s="61">
        <f>IF('（実需給2025年度以降で使用）入力'!$E$16=B$2,'（実需給2025年度以降で使用）入力'!$G$25*'（実需給2025年度以降で使用）入力'!$G$19/1000,0)</f>
        <v>0</v>
      </c>
      <c r="C50" s="61">
        <f>IF('（実需給2025年度以降で使用）入力'!$E$16=C$2,'（実需給2025年度以降で使用）入力'!$G$25*'（実需給2025年度以降で使用）入力'!$G$19/1000,0)</f>
        <v>0</v>
      </c>
      <c r="D50" s="61">
        <f>IF('（実需給2025年度以降で使用）入力'!$E$16=D$2,'（実需給2025年度以降で使用）入力'!$G$25*'（実需給2025年度以降で使用）入力'!$G$19/1000,0)</f>
        <v>0</v>
      </c>
      <c r="E50" s="61">
        <f>IF('（実需給2025年度以降で使用）入力'!$E$16=E$2,'（実需給2025年度以降で使用）入力'!$G$25*'（実需給2025年度以降で使用）入力'!$G$19/1000,0)</f>
        <v>0</v>
      </c>
      <c r="F50" s="61">
        <f>IF('（実需給2025年度以降で使用）入力'!$E$16=F$2,'（実需給2025年度以降で使用）入力'!$G$25*'（実需給2025年度以降で使用）入力'!$G$19/1000,0)</f>
        <v>0</v>
      </c>
      <c r="G50" s="61">
        <f>IF('（実需給2025年度以降で使用）入力'!$E$16=G$2,'（実需給2025年度以降で使用）入力'!$G$25*'（実需給2025年度以降で使用）入力'!$G$19/1000,0)</f>
        <v>0</v>
      </c>
      <c r="H50" s="61">
        <f>IF('（実需給2025年度以降で使用）入力'!$E$16=H$2,'（実需給2025年度以降で使用）入力'!$G$25*'（実需給2025年度以降で使用）入力'!$G$19/1000,0)</f>
        <v>0</v>
      </c>
      <c r="I50" s="61">
        <f>IF('（実需給2025年度以降で使用）入力'!$E$16=I$2,'（実需給2025年度以降で使用）入力'!$G$25*'（実需給2025年度以降で使用）入力'!$G$19/1000,0)</f>
        <v>0</v>
      </c>
      <c r="J50" s="61">
        <f>IF('（実需給2025年度以降で使用）入力'!$E$16=J$2,'（実需給2025年度以降で使用）入力'!$G$25*'（実需給2025年度以降で使用）入力'!$G$19/1000,0)</f>
        <v>0</v>
      </c>
      <c r="K50" s="67">
        <f t="shared" si="12"/>
        <v>0</v>
      </c>
      <c r="L50" s="11"/>
      <c r="M50" s="17"/>
    </row>
    <row r="51" spans="1:15" x14ac:dyDescent="0.25">
      <c r="A51" s="7" t="s">
        <v>13</v>
      </c>
      <c r="B51" s="61">
        <f>IF('（実需給2025年度以降で使用）入力'!$E$16=B$2,'（実需給2025年度以降で使用）入力'!$H$25*'（実需給2025年度以降で使用）入力'!$H$19/1000,0)</f>
        <v>0</v>
      </c>
      <c r="C51" s="61">
        <f>IF('（実需給2025年度以降で使用）入力'!$E$16=C$2,'（実需給2025年度以降で使用）入力'!$H$25*'（実需給2025年度以降で使用）入力'!$H$19/1000,0)</f>
        <v>0</v>
      </c>
      <c r="D51" s="61">
        <f>IF('（実需給2025年度以降で使用）入力'!$E$16=D$2,'（実需給2025年度以降で使用）入力'!$H$25*'（実需給2025年度以降で使用）入力'!$H$19/1000,0)</f>
        <v>0</v>
      </c>
      <c r="E51" s="61">
        <f>IF('（実需給2025年度以降で使用）入力'!$E$16=E$2,'（実需給2025年度以降で使用）入力'!$H$25*'（実需給2025年度以降で使用）入力'!$H$19/1000,0)</f>
        <v>0</v>
      </c>
      <c r="F51" s="61">
        <f>IF('（実需給2025年度以降で使用）入力'!$E$16=F$2,'（実需給2025年度以降で使用）入力'!$H$25*'（実需給2025年度以降で使用）入力'!$H$19/1000,0)</f>
        <v>0</v>
      </c>
      <c r="G51" s="61">
        <f>IF('（実需給2025年度以降で使用）入力'!$E$16=G$2,'（実需給2025年度以降で使用）入力'!$H$25*'（実需給2025年度以降で使用）入力'!$H$19/1000,0)</f>
        <v>0</v>
      </c>
      <c r="H51" s="61">
        <f>IF('（実需給2025年度以降で使用）入力'!$E$16=H$2,'（実需給2025年度以降で使用）入力'!$H$25*'（実需給2025年度以降で使用）入力'!$H$19/1000,0)</f>
        <v>0</v>
      </c>
      <c r="I51" s="61">
        <f>IF('（実需給2025年度以降で使用）入力'!$E$16=I$2,'（実需給2025年度以降で使用）入力'!$H$25*'（実需給2025年度以降で使用）入力'!$H$19/1000,0)</f>
        <v>0</v>
      </c>
      <c r="J51" s="61">
        <f>IF('（実需給2025年度以降で使用）入力'!$E$16=J$2,'（実需給2025年度以降で使用）入力'!$H$25*'（実需給2025年度以降で使用）入力'!$H$19/1000,0)</f>
        <v>0</v>
      </c>
      <c r="K51" s="67">
        <f t="shared" si="12"/>
        <v>0</v>
      </c>
      <c r="L51" s="11"/>
      <c r="M51" s="17"/>
    </row>
    <row r="52" spans="1:15" x14ac:dyDescent="0.25">
      <c r="A52" s="7" t="s">
        <v>14</v>
      </c>
      <c r="B52" s="61">
        <f>IF('（実需給2025年度以降で使用）入力'!$E$16=B$2,'（実需給2025年度以降で使用）入力'!$I$25*'（実需給2025年度以降で使用）入力'!$I$19/1000,0)</f>
        <v>0</v>
      </c>
      <c r="C52" s="61">
        <f>IF('（実需給2025年度以降で使用）入力'!$E$16=C$2,'（実需給2025年度以降で使用）入力'!$I$25*'（実需給2025年度以降で使用）入力'!$I$19/1000,0)</f>
        <v>0</v>
      </c>
      <c r="D52" s="61">
        <f>IF('（実需給2025年度以降で使用）入力'!$E$16=D$2,'（実需給2025年度以降で使用）入力'!$I$25*'（実需給2025年度以降で使用）入力'!$I$19/1000,0)</f>
        <v>0</v>
      </c>
      <c r="E52" s="61">
        <f>IF('（実需給2025年度以降で使用）入力'!$E$16=E$2,'（実需給2025年度以降で使用）入力'!$I$25*'（実需給2025年度以降で使用）入力'!$I$19/1000,0)</f>
        <v>0</v>
      </c>
      <c r="F52" s="61">
        <f>IF('（実需給2025年度以降で使用）入力'!$E$16=F$2,'（実需給2025年度以降で使用）入力'!$I$25*'（実需給2025年度以降で使用）入力'!$I$19/1000,0)</f>
        <v>0</v>
      </c>
      <c r="G52" s="61">
        <f>IF('（実需給2025年度以降で使用）入力'!$E$16=G$2,'（実需給2025年度以降で使用）入力'!$I$25*'（実需給2025年度以降で使用）入力'!$I$19/1000,0)</f>
        <v>0</v>
      </c>
      <c r="H52" s="61">
        <f>IF('（実需給2025年度以降で使用）入力'!$E$16=H$2,'（実需給2025年度以降で使用）入力'!$I$25*'（実需給2025年度以降で使用）入力'!$I$19/1000,0)</f>
        <v>0</v>
      </c>
      <c r="I52" s="61">
        <f>IF('（実需給2025年度以降で使用）入力'!$E$16=I$2,'（実需給2025年度以降で使用）入力'!$I$25*'（実需給2025年度以降で使用）入力'!$I$19/1000,0)</f>
        <v>0</v>
      </c>
      <c r="J52" s="61">
        <f>IF('（実需給2025年度以降で使用）入力'!$E$16=J$2,'（実需給2025年度以降で使用）入力'!$I$25*'（実需給2025年度以降で使用）入力'!$I$19/1000,0)</f>
        <v>0</v>
      </c>
      <c r="K52" s="67">
        <f t="shared" si="12"/>
        <v>0</v>
      </c>
      <c r="L52" s="11"/>
      <c r="M52" s="17"/>
    </row>
    <row r="53" spans="1:15" x14ac:dyDescent="0.25">
      <c r="A53" s="7" t="s">
        <v>15</v>
      </c>
      <c r="B53" s="61">
        <f>IF('（実需給2025年度以降で使用）入力'!$E$16=B$2,'（実需給2025年度以降で使用）入力'!$J$25*'（実需給2025年度以降で使用）入力'!$J$19/1000,0)</f>
        <v>0</v>
      </c>
      <c r="C53" s="61">
        <f>IF('（実需給2025年度以降で使用）入力'!$E$16=C$2,'（実需給2025年度以降で使用）入力'!$J$25*'（実需給2025年度以降で使用）入力'!$J$19/1000,0)</f>
        <v>0</v>
      </c>
      <c r="D53" s="61">
        <f>IF('（実需給2025年度以降で使用）入力'!$E$16=D$2,'（実需給2025年度以降で使用）入力'!$J$25*'（実需給2025年度以降で使用）入力'!$J$19/1000,0)</f>
        <v>0</v>
      </c>
      <c r="E53" s="61">
        <f>IF('（実需給2025年度以降で使用）入力'!$E$16=E$2,'（実需給2025年度以降で使用）入力'!$J$25*'（実需給2025年度以降で使用）入力'!$J$19/1000,0)</f>
        <v>0</v>
      </c>
      <c r="F53" s="61">
        <f>IF('（実需給2025年度以降で使用）入力'!$E$16=F$2,'（実需給2025年度以降で使用）入力'!$J$25*'（実需給2025年度以降で使用）入力'!$J$19/1000,0)</f>
        <v>0</v>
      </c>
      <c r="G53" s="61">
        <f>IF('（実需給2025年度以降で使用）入力'!$E$16=G$2,'（実需給2025年度以降で使用）入力'!$J$25*'（実需給2025年度以降で使用）入力'!$J$19/1000,0)</f>
        <v>0</v>
      </c>
      <c r="H53" s="61">
        <f>IF('（実需給2025年度以降で使用）入力'!$E$16=H$2,'（実需給2025年度以降で使用）入力'!$J$25*'（実需給2025年度以降で使用）入力'!$J$19/1000,0)</f>
        <v>0</v>
      </c>
      <c r="I53" s="61">
        <f>IF('（実需給2025年度以降で使用）入力'!$E$16=I$2,'（実需給2025年度以降で使用）入力'!$J$25*'（実需給2025年度以降で使用）入力'!$J$19/1000,0)</f>
        <v>0</v>
      </c>
      <c r="J53" s="61">
        <f>IF('（実需給2025年度以降で使用）入力'!$E$16=J$2,'（実需給2025年度以降で使用）入力'!$J$25*'（実需給2025年度以降で使用）入力'!$J$19/1000,0)</f>
        <v>0</v>
      </c>
      <c r="K53" s="67">
        <f t="shared" si="12"/>
        <v>0</v>
      </c>
      <c r="L53" s="11"/>
      <c r="M53" s="17"/>
    </row>
    <row r="54" spans="1:15" x14ac:dyDescent="0.25">
      <c r="A54" s="7" t="s">
        <v>16</v>
      </c>
      <c r="B54" s="61">
        <f>IF('（実需給2025年度以降で使用）入力'!$E$16=B$2,'（実需給2025年度以降で使用）入力'!$K$25*'（実需給2025年度以降で使用）入力'!$K$19/1000,0)</f>
        <v>0</v>
      </c>
      <c r="C54" s="61">
        <f>IF('（実需給2025年度以降で使用）入力'!$E$16=C$2,'（実需給2025年度以降で使用）入力'!$K$25*'（実需給2025年度以降で使用）入力'!$K$19/1000,0)</f>
        <v>0</v>
      </c>
      <c r="D54" s="61">
        <f>IF('（実需給2025年度以降で使用）入力'!$E$16=D$2,'（実需給2025年度以降で使用）入力'!$K$25*'（実需給2025年度以降で使用）入力'!$K$19/1000,0)</f>
        <v>0</v>
      </c>
      <c r="E54" s="61">
        <f>IF('（実需給2025年度以降で使用）入力'!$E$16=E$2,'（実需給2025年度以降で使用）入力'!$K$25*'（実需給2025年度以降で使用）入力'!$K$19/1000,0)</f>
        <v>0</v>
      </c>
      <c r="F54" s="61">
        <f>IF('（実需給2025年度以降で使用）入力'!$E$16=F$2,'（実需給2025年度以降で使用）入力'!$K$25*'（実需給2025年度以降で使用）入力'!$K$19/1000,0)</f>
        <v>0</v>
      </c>
      <c r="G54" s="61">
        <f>IF('（実需給2025年度以降で使用）入力'!$E$16=G$2,'（実需給2025年度以降で使用）入力'!$K$25*'（実需給2025年度以降で使用）入力'!$K$19/1000,0)</f>
        <v>0</v>
      </c>
      <c r="H54" s="61">
        <f>IF('（実需給2025年度以降で使用）入力'!$E$16=H$2,'（実需給2025年度以降で使用）入力'!$K$25*'（実需給2025年度以降で使用）入力'!$K$19/1000,0)</f>
        <v>0</v>
      </c>
      <c r="I54" s="61">
        <f>IF('（実需給2025年度以降で使用）入力'!$E$16=I$2,'（実需給2025年度以降で使用）入力'!$K$25*'（実需給2025年度以降で使用）入力'!$K$19/1000,0)</f>
        <v>0</v>
      </c>
      <c r="J54" s="61">
        <f>IF('（実需給2025年度以降で使用）入力'!$E$16=J$2,'（実需給2025年度以降で使用）入力'!$K$25*'（実需給2025年度以降で使用）入力'!$K$19/1000,0)</f>
        <v>0</v>
      </c>
      <c r="K54" s="67">
        <f t="shared" si="12"/>
        <v>0</v>
      </c>
      <c r="L54" s="11"/>
      <c r="M54" s="17"/>
    </row>
    <row r="55" spans="1:15" x14ac:dyDescent="0.25">
      <c r="A55" s="7" t="s">
        <v>17</v>
      </c>
      <c r="B55" s="61">
        <f>IF('（実需給2025年度以降で使用）入力'!$E$16=B$2,'（実需給2025年度以降で使用）入力'!$L$25*'（実需給2025年度以降で使用）入力'!$L$19/1000,0)</f>
        <v>0</v>
      </c>
      <c r="C55" s="61">
        <f>IF('（実需給2025年度以降で使用）入力'!$E$16=C$2,'（実需給2025年度以降で使用）入力'!$L$25*'（実需給2025年度以降で使用）入力'!$L$19/1000,0)</f>
        <v>0</v>
      </c>
      <c r="D55" s="61">
        <f>IF('（実需給2025年度以降で使用）入力'!$E$16=D$2,'（実需給2025年度以降で使用）入力'!$L$25*'（実需給2025年度以降で使用）入力'!$L$19/1000,0)</f>
        <v>0</v>
      </c>
      <c r="E55" s="61">
        <f>IF('（実需給2025年度以降で使用）入力'!$E$16=E$2,'（実需給2025年度以降で使用）入力'!$L$25*'（実需給2025年度以降で使用）入力'!$L$19/1000,0)</f>
        <v>0</v>
      </c>
      <c r="F55" s="61">
        <f>IF('（実需給2025年度以降で使用）入力'!$E$16=F$2,'（実需給2025年度以降で使用）入力'!$L$25*'（実需給2025年度以降で使用）入力'!$L$19/1000,0)</f>
        <v>0</v>
      </c>
      <c r="G55" s="61">
        <f>IF('（実需給2025年度以降で使用）入力'!$E$16=G$2,'（実需給2025年度以降で使用）入力'!$L$25*'（実需給2025年度以降で使用）入力'!$L$19/1000,0)</f>
        <v>0</v>
      </c>
      <c r="H55" s="61">
        <f>IF('（実需給2025年度以降で使用）入力'!$E$16=H$2,'（実需給2025年度以降で使用）入力'!$L$25*'（実需給2025年度以降で使用）入力'!$L$19/1000,0)</f>
        <v>0</v>
      </c>
      <c r="I55" s="61">
        <f>IF('（実需給2025年度以降で使用）入力'!$E$16=I$2,'（実需給2025年度以降で使用）入力'!$L$25*'（実需給2025年度以降で使用）入力'!$L$19/1000,0)</f>
        <v>0</v>
      </c>
      <c r="J55" s="61">
        <f>IF('（実需給2025年度以降で使用）入力'!$E$16=J$2,'（実需給2025年度以降で使用）入力'!$L$25*'（実需給2025年度以降で使用）入力'!$L$19/1000,0)</f>
        <v>0</v>
      </c>
      <c r="K55" s="67">
        <f t="shared" si="12"/>
        <v>0</v>
      </c>
      <c r="L55" s="11"/>
      <c r="M55" s="17"/>
    </row>
    <row r="56" spans="1:15" x14ac:dyDescent="0.25">
      <c r="A56" s="7" t="s">
        <v>18</v>
      </c>
      <c r="B56" s="61">
        <f>IF('（実需給2025年度以降で使用）入力'!$E$16=B$2,'（実需給2025年度以降で使用）入力'!$M$25*'（実需給2025年度以降で使用）入力'!$M$19/1000,0)</f>
        <v>0</v>
      </c>
      <c r="C56" s="61">
        <f>IF('（実需給2025年度以降で使用）入力'!$E$16=C$2,'（実需給2025年度以降で使用）入力'!$M$25*'（実需給2025年度以降で使用）入力'!$M$19/1000,0)</f>
        <v>0</v>
      </c>
      <c r="D56" s="61">
        <f>IF('（実需給2025年度以降で使用）入力'!$E$16=D$2,'（実需給2025年度以降で使用）入力'!$M$25*'（実需給2025年度以降で使用）入力'!$M$19/1000,0)</f>
        <v>0</v>
      </c>
      <c r="E56" s="61">
        <f>IF('（実需給2025年度以降で使用）入力'!$E$16=E$2,'（実需給2025年度以降で使用）入力'!$M$25*'（実需給2025年度以降で使用）入力'!$M$19/1000,0)</f>
        <v>0</v>
      </c>
      <c r="F56" s="61">
        <f>IF('（実需給2025年度以降で使用）入力'!$E$16=F$2,'（実需給2025年度以降で使用）入力'!$M$25*'（実需給2025年度以降で使用）入力'!$M$19/1000,0)</f>
        <v>0</v>
      </c>
      <c r="G56" s="61">
        <f>IF('（実需給2025年度以降で使用）入力'!$E$16=G$2,'（実需給2025年度以降で使用）入力'!$M$25*'（実需給2025年度以降で使用）入力'!$M$19/1000,0)</f>
        <v>0</v>
      </c>
      <c r="H56" s="61">
        <f>IF('（実需給2025年度以降で使用）入力'!$E$16=H$2,'（実需給2025年度以降で使用）入力'!$M$25*'（実需給2025年度以降で使用）入力'!$M$19/1000,0)</f>
        <v>0</v>
      </c>
      <c r="I56" s="61">
        <f>IF('（実需給2025年度以降で使用）入力'!$E$16=I$2,'（実需給2025年度以降で使用）入力'!$M$25*'（実需給2025年度以降で使用）入力'!$M$19/1000,0)</f>
        <v>0</v>
      </c>
      <c r="J56" s="61">
        <f>IF('（実需給2025年度以降で使用）入力'!$E$16=J$2,'（実需給2025年度以降で使用）入力'!$M$25*'（実需給2025年度以降で使用）入力'!$M$19/1000,0)</f>
        <v>0</v>
      </c>
      <c r="K56" s="67">
        <f t="shared" si="12"/>
        <v>0</v>
      </c>
      <c r="L56" s="11"/>
      <c r="M56" s="17"/>
    </row>
    <row r="57" spans="1:15" x14ac:dyDescent="0.25">
      <c r="A57" s="7" t="s">
        <v>19</v>
      </c>
      <c r="B57" s="61">
        <f>IF('（実需給2025年度以降で使用）入力'!$E$16=B$2,'（実需給2025年度以降で使用）入力'!$N$25*'（実需給2025年度以降で使用）入力'!$N$19/1000,0)</f>
        <v>0</v>
      </c>
      <c r="C57" s="61">
        <f>IF('（実需給2025年度以降で使用）入力'!$E$16=C$2,'（実需給2025年度以降で使用）入力'!$N$25*'（実需給2025年度以降で使用）入力'!$N$19/1000,0)</f>
        <v>0</v>
      </c>
      <c r="D57" s="61">
        <f>IF('（実需給2025年度以降で使用）入力'!$E$16=D$2,'（実需給2025年度以降で使用）入力'!$N$25*'（実需給2025年度以降で使用）入力'!$N$19/1000,0)</f>
        <v>0</v>
      </c>
      <c r="E57" s="61">
        <f>IF('（実需給2025年度以降で使用）入力'!$E$16=E$2,'（実需給2025年度以降で使用）入力'!$N$25*'（実需給2025年度以降で使用）入力'!$N$19/1000,0)</f>
        <v>0</v>
      </c>
      <c r="F57" s="61">
        <f>IF('（実需給2025年度以降で使用）入力'!$E$16=F$2,'（実需給2025年度以降で使用）入力'!$N$25*'（実需給2025年度以降で使用）入力'!$N$19/1000,0)</f>
        <v>0</v>
      </c>
      <c r="G57" s="61">
        <f>IF('（実需給2025年度以降で使用）入力'!$E$16=G$2,'（実需給2025年度以降で使用）入力'!$N$25*'（実需給2025年度以降で使用）入力'!$N$19/1000,0)</f>
        <v>0</v>
      </c>
      <c r="H57" s="61">
        <f>IF('（実需給2025年度以降で使用）入力'!$E$16=H$2,'（実需給2025年度以降で使用）入力'!$N$25*'（実需給2025年度以降で使用）入力'!$N$19/1000,0)</f>
        <v>0</v>
      </c>
      <c r="I57" s="61">
        <f>IF('（実需給2025年度以降で使用）入力'!$E$16=I$2,'（実需給2025年度以降で使用）入力'!$N$25*'（実需給2025年度以降で使用）入力'!$N$19/1000,0)</f>
        <v>0</v>
      </c>
      <c r="J57" s="61">
        <f>IF('（実需給2025年度以降で使用）入力'!$E$16=J$2,'（実需給2025年度以降で使用）入力'!$N$25*'（実需給2025年度以降で使用）入力'!$N$19/1000,0)</f>
        <v>0</v>
      </c>
      <c r="K57" s="67">
        <f t="shared" si="12"/>
        <v>0</v>
      </c>
      <c r="L57" s="11"/>
      <c r="M57" s="17"/>
    </row>
    <row r="58" spans="1:15" x14ac:dyDescent="0.25">
      <c r="A58" s="7" t="s">
        <v>20</v>
      </c>
      <c r="B58" s="61">
        <f>IF('（実需給2025年度以降で使用）入力'!$E$16=B$2,'（実需給2025年度以降で使用）入力'!$O$25*'（実需給2025年度以降で使用）入力'!$O$19/1000,0)</f>
        <v>0</v>
      </c>
      <c r="C58" s="61">
        <f>IF('（実需給2025年度以降で使用）入力'!$E$16=C$2,'（実需給2025年度以降で使用）入力'!$O$25*'（実需給2025年度以降で使用）入力'!$O$19/1000,0)</f>
        <v>0</v>
      </c>
      <c r="D58" s="61">
        <f>IF('（実需給2025年度以降で使用）入力'!$E$16=D$2,'（実需給2025年度以降で使用）入力'!$O$25*'（実需給2025年度以降で使用）入力'!$O$19/1000,0)</f>
        <v>0</v>
      </c>
      <c r="E58" s="61">
        <f>IF('（実需給2025年度以降で使用）入力'!$E$16=E$2,'（実需給2025年度以降で使用）入力'!$O$25*'（実需給2025年度以降で使用）入力'!$O$19/1000,0)</f>
        <v>0</v>
      </c>
      <c r="F58" s="61">
        <f>IF('（実需給2025年度以降で使用）入力'!$E$16=F$2,'（実需給2025年度以降で使用）入力'!$O$25*'（実需給2025年度以降で使用）入力'!$O$19/1000,0)</f>
        <v>0</v>
      </c>
      <c r="G58" s="61">
        <f>IF('（実需給2025年度以降で使用）入力'!$E$16=G$2,'（実需給2025年度以降で使用）入力'!$O$25*'（実需給2025年度以降で使用）入力'!$O$19/1000,0)</f>
        <v>0</v>
      </c>
      <c r="H58" s="61">
        <f>IF('（実需給2025年度以降で使用）入力'!$E$16=H$2,'（実需給2025年度以降で使用）入力'!$O$25*'（実需給2025年度以降で使用）入力'!$O$19/1000,0)</f>
        <v>0</v>
      </c>
      <c r="I58" s="61">
        <f>IF('（実需給2025年度以降で使用）入力'!$E$16=I$2,'（実需給2025年度以降で使用）入力'!$O$25*'（実需給2025年度以降で使用）入力'!$O$19/1000,0)</f>
        <v>0</v>
      </c>
      <c r="J58" s="61">
        <f>IF('（実需給2025年度以降で使用）入力'!$E$16=J$2,'（実需給2025年度以降で使用）入力'!$O$25*'（実需給2025年度以降で使用）入力'!$O$19/1000,0)</f>
        <v>0</v>
      </c>
      <c r="K58" s="67">
        <f t="shared" si="12"/>
        <v>0</v>
      </c>
      <c r="L58" s="11"/>
      <c r="M58" s="17"/>
    </row>
    <row r="59" spans="1:15" x14ac:dyDescent="0.25">
      <c r="A59" s="7" t="s">
        <v>21</v>
      </c>
      <c r="B59" s="61">
        <f>IF('（実需給2025年度以降で使用）入力'!$E$16=B$2,'（実需給2025年度以降で使用）入力'!$P$25*'（実需給2025年度以降で使用）入力'!$P$19/1000,0)</f>
        <v>0</v>
      </c>
      <c r="C59" s="61">
        <f>IF('（実需給2025年度以降で使用）入力'!$E$16=C$2,'（実需給2025年度以降で使用）入力'!$P$25*'（実需給2025年度以降で使用）入力'!$P$19/1000,0)</f>
        <v>0</v>
      </c>
      <c r="D59" s="61">
        <f>IF('（実需給2025年度以降で使用）入力'!$E$16=D$2,'（実需給2025年度以降で使用）入力'!$P$25*'（実需給2025年度以降で使用）入力'!$P$19/1000,0)</f>
        <v>0</v>
      </c>
      <c r="E59" s="61">
        <f>IF('（実需給2025年度以降で使用）入力'!$E$16=E$2,'（実需給2025年度以降で使用）入力'!$P$25*'（実需給2025年度以降で使用）入力'!$P$19/1000,0)</f>
        <v>0</v>
      </c>
      <c r="F59" s="61">
        <f>IF('（実需給2025年度以降で使用）入力'!$E$16=F$2,'（実需給2025年度以降で使用）入力'!$P$25*'（実需給2025年度以降で使用）入力'!$P$19/1000,0)</f>
        <v>0</v>
      </c>
      <c r="G59" s="61">
        <f>IF('（実需給2025年度以降で使用）入力'!$E$16=G$2,'（実需給2025年度以降で使用）入力'!$P$25*'（実需給2025年度以降で使用）入力'!$P$19/1000,0)</f>
        <v>0</v>
      </c>
      <c r="H59" s="61">
        <f>IF('（実需給2025年度以降で使用）入力'!$E$16=H$2,'（実需給2025年度以降で使用）入力'!$P$25*'（実需給2025年度以降で使用）入力'!$P$19/1000,0)</f>
        <v>0</v>
      </c>
      <c r="I59" s="61">
        <f>IF('（実需給2025年度以降で使用）入力'!$E$16=I$2,'（実需給2025年度以降で使用）入力'!$P$25*'（実需給2025年度以降で使用）入力'!$P$19/1000,0)</f>
        <v>0</v>
      </c>
      <c r="J59" s="61">
        <f>IF('（実需給2025年度以降で使用）入力'!$E$16=J$2,'（実需給2025年度以降で使用）入力'!$P$25*'（実需給2025年度以降で使用）入力'!$P$19/1000,0)</f>
        <v>0</v>
      </c>
      <c r="K59" s="67">
        <f t="shared" si="12"/>
        <v>0</v>
      </c>
      <c r="L59" s="11"/>
      <c r="M59" s="17"/>
    </row>
    <row r="61" spans="1:15" x14ac:dyDescent="0.25">
      <c r="A61" s="1" t="s">
        <v>98</v>
      </c>
    </row>
    <row r="62" spans="1:15" x14ac:dyDescent="0.25">
      <c r="A62" s="7" t="s">
        <v>10</v>
      </c>
      <c r="B62" s="60">
        <f>B34-(B48-MIN(B$48:B$59))</f>
        <v>3939.4872288285924</v>
      </c>
      <c r="C62" s="60">
        <f>C34-(C48-MIN(C$48:C$59))</f>
        <v>7792.3749921520775</v>
      </c>
      <c r="D62" s="60">
        <f>D34-(D48-MIN(D$48:D$59))</f>
        <v>38575.877131587476</v>
      </c>
      <c r="E62" s="60">
        <f t="shared" ref="E62:J62" si="13">E34-(E48-MIN(E$48:E$59))</f>
        <v>16399.33040396696</v>
      </c>
      <c r="F62" s="60">
        <f t="shared" si="13"/>
        <v>3507.3454278333656</v>
      </c>
      <c r="G62" s="60">
        <f>G34-(G48-MIN(G$48:G$59))</f>
        <v>16120.74614428255</v>
      </c>
      <c r="H62" s="60">
        <f t="shared" si="13"/>
        <v>6714.9219777175276</v>
      </c>
      <c r="I62" s="60">
        <f t="shared" si="13"/>
        <v>3133.1541788705017</v>
      </c>
      <c r="J62" s="60">
        <f t="shared" si="13"/>
        <v>11580.669699317506</v>
      </c>
      <c r="K62" s="11"/>
      <c r="L62" s="11"/>
      <c r="M62" s="17"/>
      <c r="O62" s="12"/>
    </row>
    <row r="63" spans="1:15" x14ac:dyDescent="0.25">
      <c r="A63" s="7" t="s">
        <v>11</v>
      </c>
      <c r="B63" s="60">
        <f>B35-(B49-MIN(B$48:B$59))</f>
        <v>3328.6052774804998</v>
      </c>
      <c r="C63" s="60">
        <f>C35-(C49-MIN(C$48:C$59))</f>
        <v>6989.5142559666829</v>
      </c>
      <c r="D63" s="60">
        <f t="shared" ref="B63:J73" si="14">D35-(D49-MIN(D$48:D$59))</f>
        <v>35019.899480230713</v>
      </c>
      <c r="E63" s="60">
        <f t="shared" si="14"/>
        <v>15828.308603059997</v>
      </c>
      <c r="F63" s="60">
        <f t="shared" si="14"/>
        <v>3075.2465663599473</v>
      </c>
      <c r="G63" s="60">
        <f>G35-(G49-MIN(G$48:G$59))</f>
        <v>15576.395763468852</v>
      </c>
      <c r="H63" s="60">
        <f t="shared" si="14"/>
        <v>5994.378879415448</v>
      </c>
      <c r="I63" s="60">
        <f t="shared" si="14"/>
        <v>2781.8045622226882</v>
      </c>
      <c r="J63" s="60">
        <f t="shared" si="14"/>
        <v>11143.278965533409</v>
      </c>
      <c r="K63" s="11"/>
      <c r="L63" s="11"/>
      <c r="M63" s="17"/>
      <c r="O63" s="12"/>
    </row>
    <row r="64" spans="1:15" x14ac:dyDescent="0.25">
      <c r="A64" s="7" t="s">
        <v>12</v>
      </c>
      <c r="B64" s="60">
        <f>B36-(B50-MIN(B$48:B$59))</f>
        <v>3414.7543930391817</v>
      </c>
      <c r="C64" s="60">
        <f t="shared" si="14"/>
        <v>8179.6425344984973</v>
      </c>
      <c r="D64" s="60">
        <f>D36-(D50-MIN(D$48:D$59))</f>
        <v>39868.553052852105</v>
      </c>
      <c r="E64" s="60">
        <f>E36-(E50-MIN(E$48:E$59))</f>
        <v>17170.83576215012</v>
      </c>
      <c r="F64" s="60">
        <f t="shared" si="14"/>
        <v>3688.7215462283721</v>
      </c>
      <c r="G64" s="60">
        <f>G36-(G50-MIN(G$48:G$59))</f>
        <v>18118.038320537933</v>
      </c>
      <c r="H64" s="60">
        <f t="shared" si="14"/>
        <v>6703.5087025205494</v>
      </c>
      <c r="I64" s="60">
        <f t="shared" si="14"/>
        <v>3317.4706922854648</v>
      </c>
      <c r="J64" s="60">
        <f t="shared" si="14"/>
        <v>12371.592400882611</v>
      </c>
      <c r="K64" s="11"/>
      <c r="L64" s="11"/>
      <c r="M64" s="17"/>
      <c r="O64" s="12"/>
    </row>
    <row r="65" spans="1:15" x14ac:dyDescent="0.25">
      <c r="A65" s="7" t="s">
        <v>13</v>
      </c>
      <c r="B65" s="60">
        <f>B37-(B51-MIN(B$48:B$59))</f>
        <v>4164.0277025858395</v>
      </c>
      <c r="C65" s="60">
        <f t="shared" si="14"/>
        <v>10632.864794808322</v>
      </c>
      <c r="D65" s="60">
        <f t="shared" si="14"/>
        <v>51382.124398067645</v>
      </c>
      <c r="E65" s="60">
        <f t="shared" si="14"/>
        <v>21034.738764428697</v>
      </c>
      <c r="F65" s="60">
        <f t="shared" si="14"/>
        <v>4693.0731329919508</v>
      </c>
      <c r="G65" s="60">
        <f>G37-(G51-MIN(G$48:G$59))</f>
        <v>23743.286416653988</v>
      </c>
      <c r="H65" s="60">
        <f t="shared" si="14"/>
        <v>8192.7175915160806</v>
      </c>
      <c r="I65" s="60">
        <f t="shared" si="14"/>
        <v>4136.0002472050573</v>
      </c>
      <c r="J65" s="60">
        <f t="shared" si="14"/>
        <v>16181.092684702011</v>
      </c>
      <c r="K65" s="11"/>
      <c r="L65" s="11"/>
      <c r="M65" s="17"/>
      <c r="O65" s="12"/>
    </row>
    <row r="66" spans="1:15" x14ac:dyDescent="0.25">
      <c r="A66" s="7" t="s">
        <v>14</v>
      </c>
      <c r="B66" s="60">
        <f t="shared" si="14"/>
        <v>4293.523821623754</v>
      </c>
      <c r="C66" s="60">
        <f>C38-(C52-MIN(C$48:C$59))</f>
        <v>10650.457918662305</v>
      </c>
      <c r="D66" s="60">
        <f>D38-(D52-MIN(D$48:D$59))</f>
        <v>51082.039368257829</v>
      </c>
      <c r="E66" s="60">
        <f t="shared" si="14"/>
        <v>21193.537897942431</v>
      </c>
      <c r="F66" s="60">
        <f t="shared" si="14"/>
        <v>4828.9206417056466</v>
      </c>
      <c r="G66" s="60">
        <f t="shared" si="14"/>
        <v>23961.966591253062</v>
      </c>
      <c r="H66" s="60">
        <f t="shared" si="14"/>
        <v>8363.9403199389508</v>
      </c>
      <c r="I66" s="60">
        <f t="shared" si="14"/>
        <v>4118.1338452014988</v>
      </c>
      <c r="J66" s="60">
        <f t="shared" si="14"/>
        <v>16175.729595414547</v>
      </c>
      <c r="K66" s="11"/>
      <c r="L66" s="11"/>
      <c r="M66" s="17"/>
      <c r="O66" s="12"/>
    </row>
    <row r="67" spans="1:15" x14ac:dyDescent="0.25">
      <c r="A67" s="7" t="s">
        <v>15</v>
      </c>
      <c r="B67" s="60">
        <f t="shared" si="14"/>
        <v>4038.7009031386428</v>
      </c>
      <c r="C67" s="60">
        <f t="shared" si="14"/>
        <v>9912.5275645763304</v>
      </c>
      <c r="D67" s="60">
        <f t="shared" si="14"/>
        <v>44077.073940599003</v>
      </c>
      <c r="E67" s="60">
        <f t="shared" si="14"/>
        <v>20585.110434934119</v>
      </c>
      <c r="F67" s="60">
        <f t="shared" si="14"/>
        <v>4351.4473752785443</v>
      </c>
      <c r="G67" s="60">
        <f t="shared" si="14"/>
        <v>20709.652814834808</v>
      </c>
      <c r="H67" s="60">
        <f t="shared" si="14"/>
        <v>7896.2725015159895</v>
      </c>
      <c r="I67" s="60">
        <f t="shared" si="14"/>
        <v>3745.3437824456346</v>
      </c>
      <c r="J67" s="60">
        <f t="shared" si="14"/>
        <v>14068.759532091217</v>
      </c>
      <c r="K67" s="11"/>
      <c r="L67" s="11"/>
      <c r="M67" s="17"/>
      <c r="O67" s="12"/>
    </row>
    <row r="68" spans="1:15" x14ac:dyDescent="0.25">
      <c r="A68" s="7" t="s">
        <v>16</v>
      </c>
      <c r="B68" s="60">
        <f t="shared" si="14"/>
        <v>4119.2154196691845</v>
      </c>
      <c r="C68" s="60">
        <f t="shared" si="14"/>
        <v>8946.3557287665499</v>
      </c>
      <c r="D68" s="60">
        <f t="shared" si="14"/>
        <v>38322.619226079769</v>
      </c>
      <c r="E68" s="60">
        <f t="shared" si="14"/>
        <v>17679.443259472224</v>
      </c>
      <c r="F68" s="60">
        <f t="shared" si="14"/>
        <v>3830.6241734274936</v>
      </c>
      <c r="G68" s="60">
        <f t="shared" si="14"/>
        <v>17068.966765736805</v>
      </c>
      <c r="H68" s="60">
        <f t="shared" si="14"/>
        <v>6744.1800809366796</v>
      </c>
      <c r="I68" s="60">
        <f t="shared" si="14"/>
        <v>3196.606160971849</v>
      </c>
      <c r="J68" s="60">
        <f t="shared" si="14"/>
        <v>12141.25895368302</v>
      </c>
      <c r="K68" s="11"/>
      <c r="L68" s="11"/>
      <c r="M68" s="17"/>
      <c r="O68" s="12"/>
    </row>
    <row r="69" spans="1:15" x14ac:dyDescent="0.25">
      <c r="A69" s="7" t="s">
        <v>17</v>
      </c>
      <c r="B69" s="60">
        <f t="shared" si="14"/>
        <v>4715.4699617510896</v>
      </c>
      <c r="C69" s="60">
        <f t="shared" si="14"/>
        <v>10302.063127152518</v>
      </c>
      <c r="D69" s="60">
        <f t="shared" si="14"/>
        <v>41322.946374522973</v>
      </c>
      <c r="E69" s="60">
        <f t="shared" si="14"/>
        <v>18569.284990367196</v>
      </c>
      <c r="F69" s="60">
        <f t="shared" si="14"/>
        <v>4312.3935365894931</v>
      </c>
      <c r="G69" s="60">
        <f t="shared" si="14"/>
        <v>18202.826783435277</v>
      </c>
      <c r="H69" s="60">
        <f t="shared" si="14"/>
        <v>8274.4811891870959</v>
      </c>
      <c r="I69" s="60">
        <f t="shared" si="14"/>
        <v>3709.9712664029098</v>
      </c>
      <c r="J69" s="60">
        <f t="shared" si="14"/>
        <v>13133.051432515556</v>
      </c>
      <c r="K69" s="11"/>
      <c r="L69" s="11"/>
      <c r="M69" s="17"/>
      <c r="O69" s="12"/>
    </row>
    <row r="70" spans="1:15" x14ac:dyDescent="0.25">
      <c r="A70" s="7" t="s">
        <v>18</v>
      </c>
      <c r="B70" s="60">
        <f t="shared" si="14"/>
        <v>5079.451498522365</v>
      </c>
      <c r="C70" s="60">
        <f>C42-(C56-MIN(C$48:C$59))</f>
        <v>11151.629213055632</v>
      </c>
      <c r="D70" s="60">
        <f t="shared" si="14"/>
        <v>45847.669077838531</v>
      </c>
      <c r="E70" s="60">
        <f t="shared" si="14"/>
        <v>20567.792737252748</v>
      </c>
      <c r="F70" s="60">
        <f t="shared" si="14"/>
        <v>4873.4642820399176</v>
      </c>
      <c r="G70" s="60">
        <f t="shared" si="14"/>
        <v>21942.889656948526</v>
      </c>
      <c r="H70" s="60">
        <f t="shared" si="14"/>
        <v>9581.7740885294115</v>
      </c>
      <c r="I70" s="60">
        <f t="shared" si="14"/>
        <v>4486.5984068438556</v>
      </c>
      <c r="J70" s="60">
        <f t="shared" si="14"/>
        <v>16415.768780520702</v>
      </c>
      <c r="K70" s="11"/>
      <c r="L70" s="11"/>
      <c r="M70" s="17"/>
      <c r="O70" s="12"/>
    </row>
    <row r="71" spans="1:15" x14ac:dyDescent="0.25">
      <c r="A71" s="7" t="s">
        <v>19</v>
      </c>
      <c r="B71" s="60">
        <f t="shared" si="14"/>
        <v>5402.3399931509157</v>
      </c>
      <c r="C71" s="60">
        <f t="shared" si="14"/>
        <v>11760.594796553625</v>
      </c>
      <c r="D71" s="60">
        <f t="shared" si="14"/>
        <v>48992.550816134361</v>
      </c>
      <c r="E71" s="60">
        <f t="shared" si="14"/>
        <v>21903.017563248912</v>
      </c>
      <c r="F71" s="60">
        <f t="shared" si="14"/>
        <v>5479.5715844919268</v>
      </c>
      <c r="G71" s="60">
        <f t="shared" si="14"/>
        <v>23457.946281406803</v>
      </c>
      <c r="H71" s="60">
        <f t="shared" si="14"/>
        <v>9575.0390377497442</v>
      </c>
      <c r="I71" s="60">
        <f t="shared" si="14"/>
        <v>4483.692196955064</v>
      </c>
      <c r="J71" s="60">
        <f t="shared" si="14"/>
        <v>16479.195383538434</v>
      </c>
      <c r="K71" s="11"/>
      <c r="L71" s="11"/>
      <c r="M71" s="17"/>
      <c r="O71" s="12"/>
    </row>
    <row r="72" spans="1:15" x14ac:dyDescent="0.25">
      <c r="A72" s="7" t="s">
        <v>20</v>
      </c>
      <c r="B72" s="60">
        <f t="shared" si="14"/>
        <v>5248.3714137855541</v>
      </c>
      <c r="C72" s="60">
        <f t="shared" si="14"/>
        <v>11341.591147935786</v>
      </c>
      <c r="D72" s="60">
        <f t="shared" si="14"/>
        <v>49560.839234521583</v>
      </c>
      <c r="E72" s="60">
        <f t="shared" si="14"/>
        <v>22388.343947124682</v>
      </c>
      <c r="F72" s="60">
        <f t="shared" si="14"/>
        <v>5486.5367845170185</v>
      </c>
      <c r="G72" s="60">
        <f t="shared" si="14"/>
        <v>23528.598813208409</v>
      </c>
      <c r="H72" s="60">
        <f t="shared" si="14"/>
        <v>9749.9823677936311</v>
      </c>
      <c r="I72" s="60">
        <f t="shared" si="14"/>
        <v>4510.641600875133</v>
      </c>
      <c r="J72" s="60">
        <f t="shared" si="14"/>
        <v>16667.438147099019</v>
      </c>
      <c r="K72" s="11"/>
      <c r="L72" s="11"/>
      <c r="M72" s="17"/>
      <c r="O72" s="12"/>
    </row>
    <row r="73" spans="1:15" x14ac:dyDescent="0.25">
      <c r="A73" s="7" t="s">
        <v>21</v>
      </c>
      <c r="B73" s="60">
        <f t="shared" si="14"/>
        <v>4791.9883399472574</v>
      </c>
      <c r="C73" s="60">
        <f t="shared" si="14"/>
        <v>10265.081734751771</v>
      </c>
      <c r="D73" s="60">
        <f t="shared" si="14"/>
        <v>44595.606810871497</v>
      </c>
      <c r="E73" s="60">
        <f t="shared" si="14"/>
        <v>19412.79212554132</v>
      </c>
      <c r="F73" s="60">
        <f t="shared" si="14"/>
        <v>4629.8830685984776</v>
      </c>
      <c r="G73" s="60">
        <f t="shared" si="14"/>
        <v>19743.079692623753</v>
      </c>
      <c r="H73" s="60">
        <f t="shared" si="14"/>
        <v>8367.1669440668593</v>
      </c>
      <c r="I73" s="60">
        <f t="shared" si="14"/>
        <v>3799.6566975350297</v>
      </c>
      <c r="J73" s="60">
        <f t="shared" si="14"/>
        <v>13875.475962227605</v>
      </c>
      <c r="K73" s="11"/>
      <c r="L73" s="11"/>
      <c r="M73" s="17"/>
      <c r="O73" s="12"/>
    </row>
    <row r="75" spans="1:15" x14ac:dyDescent="0.25">
      <c r="A75" s="1" t="s">
        <v>99</v>
      </c>
      <c r="B75" s="2" t="s">
        <v>36</v>
      </c>
    </row>
    <row r="76" spans="1:15" x14ac:dyDescent="0.25">
      <c r="A76" s="7" t="s">
        <v>10</v>
      </c>
      <c r="B76" s="60">
        <f>$B$17-SUM($B62:$J62)</f>
        <v>44571.076992090675</v>
      </c>
      <c r="D76" s="17"/>
    </row>
    <row r="77" spans="1:15" x14ac:dyDescent="0.25">
      <c r="A77" s="7" t="s">
        <v>11</v>
      </c>
      <c r="B77" s="60">
        <f>$B$17-SUM($B63:$J63)</f>
        <v>52597.551822908994</v>
      </c>
      <c r="D77" s="17"/>
    </row>
    <row r="78" spans="1:15" x14ac:dyDescent="0.25">
      <c r="A78" s="7" t="s">
        <v>12</v>
      </c>
      <c r="B78" s="60">
        <f>$B$17-SUM($B64:$J64)</f>
        <v>39501.866771652392</v>
      </c>
      <c r="D78" s="17"/>
    </row>
    <row r="79" spans="1:15" x14ac:dyDescent="0.25">
      <c r="A79" s="7" t="s">
        <v>13</v>
      </c>
      <c r="B79" s="60">
        <f>$B$17-SUM($B65:$J65)</f>
        <v>8175.0584436876816</v>
      </c>
      <c r="D79" s="17"/>
    </row>
    <row r="80" spans="1:15" x14ac:dyDescent="0.25">
      <c r="A80" s="7" t="s">
        <v>14</v>
      </c>
      <c r="B80" s="60">
        <f>$B$17-SUM($B66:$J66)</f>
        <v>7666.7341766472091</v>
      </c>
      <c r="D80" s="17"/>
    </row>
    <row r="81" spans="1:4" x14ac:dyDescent="0.25">
      <c r="A81" s="7" t="s">
        <v>15</v>
      </c>
      <c r="B81" s="60">
        <f t="shared" ref="B81:B87" si="15">$B$17-SUM($B67:$J67)</f>
        <v>22950.09532723295</v>
      </c>
      <c r="D81" s="17"/>
    </row>
    <row r="82" spans="1:4" x14ac:dyDescent="0.25">
      <c r="A82" s="7" t="s">
        <v>16</v>
      </c>
      <c r="B82" s="60">
        <f t="shared" si="15"/>
        <v>40285.714407903666</v>
      </c>
      <c r="D82" s="17"/>
    </row>
    <row r="83" spans="1:4" x14ac:dyDescent="0.25">
      <c r="A83" s="7" t="s">
        <v>17</v>
      </c>
      <c r="B83" s="60">
        <f t="shared" si="15"/>
        <v>29792.495514723138</v>
      </c>
      <c r="D83" s="17"/>
    </row>
    <row r="84" spans="1:4" x14ac:dyDescent="0.25">
      <c r="A84" s="7" t="s">
        <v>18</v>
      </c>
      <c r="B84" s="60">
        <f t="shared" si="15"/>
        <v>12387.946435095568</v>
      </c>
      <c r="D84" s="17"/>
    </row>
    <row r="85" spans="1:4" x14ac:dyDescent="0.25">
      <c r="A85" s="7" t="s">
        <v>19</v>
      </c>
      <c r="B85" s="60">
        <f t="shared" si="15"/>
        <v>4801.0365234174824</v>
      </c>
      <c r="D85" s="17"/>
    </row>
    <row r="86" spans="1:4" x14ac:dyDescent="0.25">
      <c r="A86" s="7" t="s">
        <v>20</v>
      </c>
      <c r="B86" s="60">
        <f t="shared" si="15"/>
        <v>3852.6407197864319</v>
      </c>
      <c r="D86" s="17"/>
    </row>
    <row r="87" spans="1:4" x14ac:dyDescent="0.25">
      <c r="A87" s="7" t="s">
        <v>21</v>
      </c>
      <c r="B87" s="60">
        <f t="shared" si="15"/>
        <v>22854.252800483664</v>
      </c>
      <c r="D87" s="17"/>
    </row>
    <row r="88" spans="1:4" x14ac:dyDescent="0.25">
      <c r="A88" s="10" t="s">
        <v>37</v>
      </c>
      <c r="B88" s="62">
        <f>SUM($B$76:$B$87)/$B$17</f>
        <v>1.9000000000000004</v>
      </c>
    </row>
    <row r="90" spans="1:4" x14ac:dyDescent="0.25">
      <c r="A90" s="1" t="s">
        <v>100</v>
      </c>
      <c r="B90" s="61">
        <f>(SUM($B$76:$B$87)-$D$91*$B$17)/12</f>
        <v>4.850638409455617E-12</v>
      </c>
      <c r="D90" s="1" t="s">
        <v>39</v>
      </c>
    </row>
    <row r="91" spans="1:4" x14ac:dyDescent="0.25">
      <c r="A91" s="1" t="s">
        <v>38</v>
      </c>
      <c r="D91" s="18">
        <f>'計算用(リリース後応札容量)'!D91</f>
        <v>1.9</v>
      </c>
    </row>
    <row r="92" spans="1:4" ht="16.5" thickBot="1" x14ac:dyDescent="0.3"/>
    <row r="93" spans="1:4" ht="16.5" thickBot="1" x14ac:dyDescent="0.3">
      <c r="A93" s="1" t="s">
        <v>101</v>
      </c>
      <c r="B93" s="63">
        <f>(MIN($K$48:$K$59)+$B$90)*1000</f>
        <v>4.850638409455617E-9</v>
      </c>
    </row>
    <row r="94" spans="1:4" ht="16.5" thickBot="1" x14ac:dyDescent="0.3"/>
    <row r="95" spans="1:4" ht="16.5" thickBot="1" x14ac:dyDescent="0.3">
      <c r="A95" s="1" t="s">
        <v>60</v>
      </c>
      <c r="B95" s="64" t="e">
        <f>B93/'（実需給2025年度以降で使用）入力'!$E$17</f>
        <v>#DIV/0!</v>
      </c>
    </row>
  </sheetData>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tint="0.59999389629810485"/>
  </sheetPr>
  <dimension ref="A1:P221"/>
  <sheetViews>
    <sheetView topLeftCell="A172" zoomScale="90" zoomScaleNormal="90" workbookViewId="0">
      <selection activeCell="E35" sqref="E35:P35"/>
    </sheetView>
  </sheetViews>
  <sheetFormatPr defaultColWidth="9" defaultRowHeight="15.75" x14ac:dyDescent="0.25"/>
  <cols>
    <col min="1" max="1" width="9" style="1"/>
    <col min="2" max="4" width="9.125" style="1" bestFit="1" customWidth="1"/>
    <col min="5" max="7" width="9.75" style="1" bestFit="1" customWidth="1"/>
    <col min="8" max="11" width="9.125" style="1" bestFit="1" customWidth="1"/>
    <col min="12" max="12" width="9.75" style="1" bestFit="1" customWidth="1"/>
    <col min="13" max="13" width="9.125" style="1" bestFit="1" customWidth="1"/>
    <col min="14" max="16384" width="9" style="1"/>
  </cols>
  <sheetData>
    <row r="1" spans="1:16" x14ac:dyDescent="0.25">
      <c r="O1" s="5"/>
      <c r="P1" s="6" t="s">
        <v>76</v>
      </c>
    </row>
    <row r="3" spans="1:16" x14ac:dyDescent="0.25">
      <c r="A3" s="23" t="s">
        <v>50</v>
      </c>
      <c r="B3" s="26">
        <v>4</v>
      </c>
      <c r="C3" s="26">
        <v>5</v>
      </c>
      <c r="D3" s="26">
        <v>6</v>
      </c>
      <c r="E3" s="26">
        <v>7</v>
      </c>
      <c r="F3" s="26">
        <v>8</v>
      </c>
      <c r="G3" s="26">
        <v>9</v>
      </c>
      <c r="H3" s="26">
        <v>10</v>
      </c>
      <c r="I3" s="26">
        <v>11</v>
      </c>
      <c r="J3" s="26">
        <v>12</v>
      </c>
      <c r="K3" s="26">
        <v>1</v>
      </c>
      <c r="L3" s="26">
        <v>2</v>
      </c>
      <c r="M3" s="26">
        <v>3</v>
      </c>
    </row>
    <row r="4" spans="1:16" x14ac:dyDescent="0.25">
      <c r="A4" s="25">
        <v>20</v>
      </c>
      <c r="B4" s="49">
        <v>0.89904754949345467</v>
      </c>
      <c r="C4" s="50">
        <v>0.85526345759795075</v>
      </c>
      <c r="D4" s="50">
        <v>0.94957353666752109</v>
      </c>
      <c r="E4" s="50">
        <v>1</v>
      </c>
      <c r="F4" s="50">
        <v>1</v>
      </c>
      <c r="G4" s="50">
        <v>1</v>
      </c>
      <c r="H4" s="50">
        <v>0.96685164324856587</v>
      </c>
      <c r="I4" s="50">
        <v>0.92154124686895567</v>
      </c>
      <c r="J4" s="50">
        <v>0.93360236512576833</v>
      </c>
      <c r="K4" s="50">
        <v>0.96655720494696473</v>
      </c>
      <c r="L4" s="50">
        <v>0.96623841126268029</v>
      </c>
      <c r="M4" s="51">
        <v>0.91519324030959492</v>
      </c>
    </row>
    <row r="5" spans="1:16" x14ac:dyDescent="0.25">
      <c r="A5" s="25">
        <v>19</v>
      </c>
      <c r="B5" s="52">
        <v>0.89904754949345467</v>
      </c>
      <c r="C5" s="53">
        <v>0.85526345759795075</v>
      </c>
      <c r="D5" s="53">
        <v>0.94957353666752109</v>
      </c>
      <c r="E5" s="53">
        <v>1</v>
      </c>
      <c r="F5" s="53">
        <v>1</v>
      </c>
      <c r="G5" s="53">
        <v>1</v>
      </c>
      <c r="H5" s="53">
        <v>0.96685164324856587</v>
      </c>
      <c r="I5" s="53">
        <v>0.92154124686895567</v>
      </c>
      <c r="J5" s="53">
        <v>0.93360236512576833</v>
      </c>
      <c r="K5" s="53">
        <v>0.96655720494696473</v>
      </c>
      <c r="L5" s="53">
        <v>0.96623841126268029</v>
      </c>
      <c r="M5" s="54">
        <v>0.91519324030959492</v>
      </c>
    </row>
    <row r="6" spans="1:16" x14ac:dyDescent="0.25">
      <c r="A6" s="25">
        <v>18</v>
      </c>
      <c r="B6" s="52">
        <v>0.89904754949345467</v>
      </c>
      <c r="C6" s="53">
        <v>0.85526345759795075</v>
      </c>
      <c r="D6" s="53">
        <v>0.94957353666752109</v>
      </c>
      <c r="E6" s="53">
        <v>1</v>
      </c>
      <c r="F6" s="53">
        <v>1</v>
      </c>
      <c r="G6" s="53">
        <v>1</v>
      </c>
      <c r="H6" s="53">
        <v>0.96685164324856587</v>
      </c>
      <c r="I6" s="53">
        <v>0.92154124686895567</v>
      </c>
      <c r="J6" s="53">
        <v>0.93360236512576833</v>
      </c>
      <c r="K6" s="53">
        <v>0.96655720494696473</v>
      </c>
      <c r="L6" s="53">
        <v>0.96623841126268029</v>
      </c>
      <c r="M6" s="54">
        <v>0.91519324030959492</v>
      </c>
    </row>
    <row r="7" spans="1:16" x14ac:dyDescent="0.25">
      <c r="A7" s="25">
        <v>17</v>
      </c>
      <c r="B7" s="52">
        <v>0.89904754949345467</v>
      </c>
      <c r="C7" s="53">
        <v>0.85526345759795075</v>
      </c>
      <c r="D7" s="53">
        <v>0.94957353666752109</v>
      </c>
      <c r="E7" s="53">
        <v>1</v>
      </c>
      <c r="F7" s="53">
        <v>1</v>
      </c>
      <c r="G7" s="53">
        <v>1</v>
      </c>
      <c r="H7" s="53">
        <v>0.96685164324856587</v>
      </c>
      <c r="I7" s="53">
        <v>0.92154124686895567</v>
      </c>
      <c r="J7" s="53">
        <v>0.93360236512576833</v>
      </c>
      <c r="K7" s="53">
        <v>0.96655720494696473</v>
      </c>
      <c r="L7" s="53">
        <v>0.96623841126268029</v>
      </c>
      <c r="M7" s="54">
        <v>0.91519324030959492</v>
      </c>
    </row>
    <row r="8" spans="1:16" x14ac:dyDescent="0.25">
      <c r="A8" s="25">
        <v>16</v>
      </c>
      <c r="B8" s="52">
        <v>0.89904754949345467</v>
      </c>
      <c r="C8" s="53">
        <v>0.85526345759795075</v>
      </c>
      <c r="D8" s="53">
        <v>0.94957353666752109</v>
      </c>
      <c r="E8" s="53">
        <v>1</v>
      </c>
      <c r="F8" s="53">
        <v>1</v>
      </c>
      <c r="G8" s="53">
        <v>1</v>
      </c>
      <c r="H8" s="53">
        <v>0.96685164324856587</v>
      </c>
      <c r="I8" s="53">
        <v>0.92154124686895567</v>
      </c>
      <c r="J8" s="53">
        <v>0.93360236512576833</v>
      </c>
      <c r="K8" s="53">
        <v>0.96655720494696473</v>
      </c>
      <c r="L8" s="53">
        <v>0.96623841126268029</v>
      </c>
      <c r="M8" s="54">
        <v>0.91519324030959492</v>
      </c>
    </row>
    <row r="9" spans="1:16" x14ac:dyDescent="0.25">
      <c r="A9" s="25">
        <v>15</v>
      </c>
      <c r="B9" s="52">
        <v>0.89904754949345467</v>
      </c>
      <c r="C9" s="53">
        <v>0.85526345759795075</v>
      </c>
      <c r="D9" s="53">
        <v>0.94957353666752109</v>
      </c>
      <c r="E9" s="53">
        <v>1</v>
      </c>
      <c r="F9" s="53">
        <v>1</v>
      </c>
      <c r="G9" s="53">
        <v>1</v>
      </c>
      <c r="H9" s="53">
        <v>0.96685164324856587</v>
      </c>
      <c r="I9" s="53">
        <v>0.92154124686895567</v>
      </c>
      <c r="J9" s="53">
        <v>0.93360236512576833</v>
      </c>
      <c r="K9" s="53">
        <v>0.96655720494696473</v>
      </c>
      <c r="L9" s="53">
        <v>0.96623841126268029</v>
      </c>
      <c r="M9" s="54">
        <v>0.91519324030959492</v>
      </c>
    </row>
    <row r="10" spans="1:16" x14ac:dyDescent="0.25">
      <c r="A10" s="25">
        <v>14</v>
      </c>
      <c r="B10" s="52">
        <v>0.89904754949345467</v>
      </c>
      <c r="C10" s="53">
        <v>0.85526345759795075</v>
      </c>
      <c r="D10" s="53">
        <v>0.94957353666752109</v>
      </c>
      <c r="E10" s="53">
        <v>1</v>
      </c>
      <c r="F10" s="53">
        <v>1</v>
      </c>
      <c r="G10" s="53">
        <v>1</v>
      </c>
      <c r="H10" s="53">
        <v>0.96685164324856587</v>
      </c>
      <c r="I10" s="53">
        <v>0.92154124686895567</v>
      </c>
      <c r="J10" s="53">
        <v>0.93360236512576833</v>
      </c>
      <c r="K10" s="53">
        <v>0.96655720494696473</v>
      </c>
      <c r="L10" s="53">
        <v>0.96623841126268029</v>
      </c>
      <c r="M10" s="54">
        <v>0.91519324030959492</v>
      </c>
    </row>
    <row r="11" spans="1:16" x14ac:dyDescent="0.25">
      <c r="A11" s="25">
        <v>13</v>
      </c>
      <c r="B11" s="52">
        <v>0.89619244412835009</v>
      </c>
      <c r="C11" s="53">
        <v>0.85526345759795075</v>
      </c>
      <c r="D11" s="53">
        <v>0.94957353666752109</v>
      </c>
      <c r="E11" s="53">
        <v>1</v>
      </c>
      <c r="F11" s="53">
        <v>1</v>
      </c>
      <c r="G11" s="53">
        <v>1</v>
      </c>
      <c r="H11" s="53">
        <v>0.96685164324856587</v>
      </c>
      <c r="I11" s="53">
        <v>0.92154124686895567</v>
      </c>
      <c r="J11" s="53">
        <v>0.93360236512576833</v>
      </c>
      <c r="K11" s="53">
        <v>0.96655720494696473</v>
      </c>
      <c r="L11" s="53">
        <v>0.96390633386004998</v>
      </c>
      <c r="M11" s="54">
        <v>0.91519324030959492</v>
      </c>
    </row>
    <row r="12" spans="1:16" x14ac:dyDescent="0.25">
      <c r="A12" s="25">
        <v>12</v>
      </c>
      <c r="B12" s="52">
        <v>0.88993801462441202</v>
      </c>
      <c r="C12" s="53">
        <v>0.85526345759795075</v>
      </c>
      <c r="D12" s="53">
        <v>0.94957353666752109</v>
      </c>
      <c r="E12" s="53">
        <v>1</v>
      </c>
      <c r="F12" s="53">
        <v>1</v>
      </c>
      <c r="G12" s="53">
        <v>1</v>
      </c>
      <c r="H12" s="53">
        <v>0.96685164324856587</v>
      </c>
      <c r="I12" s="53">
        <v>0.92154124686895567</v>
      </c>
      <c r="J12" s="53">
        <v>0.93360236512576833</v>
      </c>
      <c r="K12" s="53">
        <v>0.96655720494696473</v>
      </c>
      <c r="L12" s="53">
        <v>0.95535631256451237</v>
      </c>
      <c r="M12" s="54">
        <v>0.91519324030959492</v>
      </c>
    </row>
    <row r="13" spans="1:16" x14ac:dyDescent="0.25">
      <c r="A13" s="25">
        <v>11</v>
      </c>
      <c r="B13" s="52">
        <v>0.8802842609816407</v>
      </c>
      <c r="C13" s="53">
        <v>0.85526345759795075</v>
      </c>
      <c r="D13" s="53">
        <v>0.94899471362624577</v>
      </c>
      <c r="E13" s="53">
        <v>1</v>
      </c>
      <c r="F13" s="53">
        <v>1</v>
      </c>
      <c r="G13" s="53">
        <v>1</v>
      </c>
      <c r="H13" s="53">
        <v>0.96685164324856587</v>
      </c>
      <c r="I13" s="53">
        <v>0.9175838083234148</v>
      </c>
      <c r="J13" s="53">
        <v>0.92741391310950716</v>
      </c>
      <c r="K13" s="53">
        <v>0.96194894727265456</v>
      </c>
      <c r="L13" s="53">
        <v>0.94058834737606656</v>
      </c>
      <c r="M13" s="54">
        <v>0.91288093396000469</v>
      </c>
    </row>
    <row r="14" spans="1:16" x14ac:dyDescent="0.25">
      <c r="A14" s="25">
        <v>10</v>
      </c>
      <c r="B14" s="52">
        <v>0.867231183200036</v>
      </c>
      <c r="C14" s="53">
        <v>0.84917950993096292</v>
      </c>
      <c r="D14" s="53">
        <v>0.93882217954463743</v>
      </c>
      <c r="E14" s="53">
        <v>1</v>
      </c>
      <c r="F14" s="53">
        <v>1</v>
      </c>
      <c r="G14" s="53">
        <v>1</v>
      </c>
      <c r="H14" s="53">
        <v>0.96685164324856587</v>
      </c>
      <c r="I14" s="53">
        <v>0.90773449169289522</v>
      </c>
      <c r="J14" s="53">
        <v>0.91497263987983501</v>
      </c>
      <c r="K14" s="53">
        <v>0.9500600070043641</v>
      </c>
      <c r="L14" s="53">
        <v>0.919602438294713</v>
      </c>
      <c r="M14" s="54">
        <v>0.90356172759921405</v>
      </c>
    </row>
    <row r="15" spans="1:16" x14ac:dyDescent="0.25">
      <c r="A15" s="25">
        <v>9</v>
      </c>
      <c r="B15" s="52">
        <v>0.85077878127959794</v>
      </c>
      <c r="C15" s="53">
        <v>0.8367915109206554</v>
      </c>
      <c r="D15" s="53">
        <v>0.91905593442269584</v>
      </c>
      <c r="E15" s="53">
        <v>1</v>
      </c>
      <c r="F15" s="53">
        <v>1</v>
      </c>
      <c r="G15" s="53">
        <v>1</v>
      </c>
      <c r="H15" s="53">
        <v>0.96066801070050989</v>
      </c>
      <c r="I15" s="53">
        <v>0.89199329697739715</v>
      </c>
      <c r="J15" s="53">
        <v>0.89627854543675234</v>
      </c>
      <c r="K15" s="53">
        <v>0.93089038414209302</v>
      </c>
      <c r="L15" s="53">
        <v>0.89239858532045147</v>
      </c>
      <c r="M15" s="54">
        <v>0.88723562122722277</v>
      </c>
    </row>
    <row r="16" spans="1:16" x14ac:dyDescent="0.25">
      <c r="A16" s="25">
        <v>8</v>
      </c>
      <c r="B16" s="52">
        <v>0.8309270552203265</v>
      </c>
      <c r="C16" s="53">
        <v>0.81809946056702865</v>
      </c>
      <c r="D16" s="53">
        <v>0.88969597826042124</v>
      </c>
      <c r="E16" s="53">
        <v>0.99778532615517235</v>
      </c>
      <c r="F16" s="53">
        <v>0.9907493513543173</v>
      </c>
      <c r="G16" s="53">
        <v>0.98498708077580988</v>
      </c>
      <c r="H16" s="53">
        <v>0.94627764893476063</v>
      </c>
      <c r="I16" s="53">
        <v>0.87036022417692049</v>
      </c>
      <c r="J16" s="53">
        <v>0.87133162978025869</v>
      </c>
      <c r="K16" s="53">
        <v>0.90444007868584175</v>
      </c>
      <c r="L16" s="53">
        <v>0.85897678845328218</v>
      </c>
      <c r="M16" s="54">
        <v>0.86390261484403086</v>
      </c>
    </row>
    <row r="17" spans="1:13" x14ac:dyDescent="0.25">
      <c r="A17" s="25">
        <v>7</v>
      </c>
      <c r="B17" s="52">
        <v>0.8076760050222217</v>
      </c>
      <c r="C17" s="53">
        <v>0.79310335887008232</v>
      </c>
      <c r="D17" s="53">
        <v>0.85074231105781317</v>
      </c>
      <c r="E17" s="53">
        <v>0.96672156432637757</v>
      </c>
      <c r="F17" s="53">
        <v>0.96209731202341131</v>
      </c>
      <c r="G17" s="53">
        <v>0.95278203719886845</v>
      </c>
      <c r="H17" s="53">
        <v>0.92368055795131798</v>
      </c>
      <c r="I17" s="53">
        <v>0.84283527329146513</v>
      </c>
      <c r="J17" s="53">
        <v>0.84013189291035428</v>
      </c>
      <c r="K17" s="53">
        <v>0.87070909063560986</v>
      </c>
      <c r="L17" s="53">
        <v>0.81933704769320492</v>
      </c>
      <c r="M17" s="54">
        <v>0.83356270844963842</v>
      </c>
    </row>
    <row r="18" spans="1:13" x14ac:dyDescent="0.25">
      <c r="A18" s="25">
        <v>6</v>
      </c>
      <c r="B18" s="52">
        <v>0.78102563068528363</v>
      </c>
      <c r="C18" s="53">
        <v>0.76180320582981653</v>
      </c>
      <c r="D18" s="53">
        <v>0.80219493281487231</v>
      </c>
      <c r="E18" s="53">
        <v>0.92141294928491546</v>
      </c>
      <c r="F18" s="53">
        <v>0.92128772271238957</v>
      </c>
      <c r="G18" s="53">
        <v>0.90799175254151976</v>
      </c>
      <c r="H18" s="53">
        <v>0.89287673775018206</v>
      </c>
      <c r="I18" s="53">
        <v>0.80941844432103116</v>
      </c>
      <c r="J18" s="53">
        <v>0.8026793348270389</v>
      </c>
      <c r="K18" s="53">
        <v>0.82969741999139768</v>
      </c>
      <c r="L18" s="53">
        <v>0.77347936304021969</v>
      </c>
      <c r="M18" s="54">
        <v>0.79621590204404535</v>
      </c>
    </row>
    <row r="19" spans="1:13" x14ac:dyDescent="0.25">
      <c r="A19" s="25">
        <v>5</v>
      </c>
      <c r="B19" s="52">
        <v>0.75097593220951209</v>
      </c>
      <c r="C19" s="53">
        <v>0.72419900144623117</v>
      </c>
      <c r="D19" s="53">
        <v>0.74405384353159798</v>
      </c>
      <c r="E19" s="53">
        <v>0.8618594810307858</v>
      </c>
      <c r="F19" s="53">
        <v>0.86832058342125196</v>
      </c>
      <c r="G19" s="53">
        <v>0.85061622680376403</v>
      </c>
      <c r="H19" s="53">
        <v>0.85386618833135297</v>
      </c>
      <c r="I19" s="53">
        <v>0.77010973726561849</v>
      </c>
      <c r="J19" s="53">
        <v>0.75897395553031277</v>
      </c>
      <c r="K19" s="53">
        <v>0.78140506675320487</v>
      </c>
      <c r="L19" s="53">
        <v>0.72140373449432671</v>
      </c>
      <c r="M19" s="54">
        <v>0.75186219562725154</v>
      </c>
    </row>
    <row r="20" spans="1:13" x14ac:dyDescent="0.25">
      <c r="A20" s="25">
        <v>4</v>
      </c>
      <c r="B20" s="52">
        <v>0.71752690959490728</v>
      </c>
      <c r="C20" s="53">
        <v>0.68029074571932646</v>
      </c>
      <c r="D20" s="53">
        <v>0.67631904320799063</v>
      </c>
      <c r="E20" s="53">
        <v>0.78806115956398903</v>
      </c>
      <c r="F20" s="53">
        <v>0.80319589414999859</v>
      </c>
      <c r="G20" s="53">
        <v>0.78065545998560104</v>
      </c>
      <c r="H20" s="53">
        <v>0.80664890969483038</v>
      </c>
      <c r="I20" s="53">
        <v>0.72490915212522733</v>
      </c>
      <c r="J20" s="53">
        <v>0.70901575502017589</v>
      </c>
      <c r="K20" s="53">
        <v>0.72583203092103177</v>
      </c>
      <c r="L20" s="53">
        <v>0.66311016205552598</v>
      </c>
      <c r="M20" s="54">
        <v>0.7005015891992572</v>
      </c>
    </row>
    <row r="21" spans="1:13" x14ac:dyDescent="0.25">
      <c r="A21" s="25">
        <v>3</v>
      </c>
      <c r="B21" s="52">
        <v>0.68067856284146899</v>
      </c>
      <c r="C21" s="53">
        <v>0.63007843864910229</v>
      </c>
      <c r="D21" s="53">
        <v>0.59899053184405004</v>
      </c>
      <c r="E21" s="53">
        <v>0.70001798488452471</v>
      </c>
      <c r="F21" s="53">
        <v>0.72591365489862947</v>
      </c>
      <c r="G21" s="53">
        <v>0.69810945208703101</v>
      </c>
      <c r="H21" s="53">
        <v>0.75122490184061452</v>
      </c>
      <c r="I21" s="53">
        <v>0.67381668889985757</v>
      </c>
      <c r="J21" s="53">
        <v>0.65280473329662803</v>
      </c>
      <c r="K21" s="53">
        <v>0.66297831249487826</v>
      </c>
      <c r="L21" s="53">
        <v>0.59859864572381716</v>
      </c>
      <c r="M21" s="54">
        <v>0.64213408276006234</v>
      </c>
    </row>
    <row r="22" spans="1:13" x14ac:dyDescent="0.25">
      <c r="A22" s="25">
        <v>2</v>
      </c>
      <c r="B22" s="52">
        <v>0.64043089194919745</v>
      </c>
      <c r="C22" s="53">
        <v>0.57356208023555855</v>
      </c>
      <c r="D22" s="53">
        <v>0.51206830943977644</v>
      </c>
      <c r="E22" s="53">
        <v>0.59772995699239306</v>
      </c>
      <c r="F22" s="53">
        <v>0.63647386566714448</v>
      </c>
      <c r="G22" s="53">
        <v>0.60297820310805383</v>
      </c>
      <c r="H22" s="53">
        <v>0.6875941647687055</v>
      </c>
      <c r="I22" s="53">
        <v>0.61683234758950911</v>
      </c>
      <c r="J22" s="53">
        <v>0.59034089035966952</v>
      </c>
      <c r="K22" s="53">
        <v>0.59284391147474436</v>
      </c>
      <c r="L22" s="53">
        <v>0.52786918549920048</v>
      </c>
      <c r="M22" s="54">
        <v>0.57675967630966685</v>
      </c>
    </row>
    <row r="23" spans="1:13" x14ac:dyDescent="0.25">
      <c r="A23" s="25">
        <v>1</v>
      </c>
      <c r="B23" s="55">
        <v>0.59678389691809253</v>
      </c>
      <c r="C23" s="56">
        <v>0.51074167047869534</v>
      </c>
      <c r="D23" s="56">
        <v>0.41555237599516959</v>
      </c>
      <c r="E23" s="56">
        <v>0.48119707588759414</v>
      </c>
      <c r="F23" s="56">
        <v>0.53487652645554373</v>
      </c>
      <c r="G23" s="56">
        <v>0.49526171304866951</v>
      </c>
      <c r="H23" s="56">
        <v>0.61575669847910308</v>
      </c>
      <c r="I23" s="56">
        <v>0.55395612819418205</v>
      </c>
      <c r="J23" s="56">
        <v>0.52162422620930005</v>
      </c>
      <c r="K23" s="56">
        <v>0.51542882786062993</v>
      </c>
      <c r="L23" s="56">
        <v>0.45092178138167599</v>
      </c>
      <c r="M23" s="57">
        <v>0.50437836984807072</v>
      </c>
    </row>
    <row r="24" spans="1:13" x14ac:dyDescent="0.25">
      <c r="B24" s="2"/>
      <c r="C24" s="2"/>
      <c r="D24" s="2"/>
      <c r="E24" s="2"/>
      <c r="F24" s="2"/>
      <c r="G24" s="2"/>
      <c r="H24" s="2"/>
      <c r="I24" s="2"/>
      <c r="J24" s="2"/>
      <c r="K24" s="2"/>
      <c r="L24" s="2"/>
      <c r="M24" s="2"/>
    </row>
    <row r="25" spans="1:13" x14ac:dyDescent="0.25">
      <c r="A25" s="23" t="s">
        <v>51</v>
      </c>
      <c r="B25" s="26">
        <v>4</v>
      </c>
      <c r="C25" s="26">
        <v>5</v>
      </c>
      <c r="D25" s="26">
        <v>6</v>
      </c>
      <c r="E25" s="26">
        <v>7</v>
      </c>
      <c r="F25" s="26">
        <v>8</v>
      </c>
      <c r="G25" s="26">
        <v>9</v>
      </c>
      <c r="H25" s="26">
        <v>10</v>
      </c>
      <c r="I25" s="26">
        <v>11</v>
      </c>
      <c r="J25" s="26">
        <v>12</v>
      </c>
      <c r="K25" s="26">
        <v>1</v>
      </c>
      <c r="L25" s="26">
        <v>2</v>
      </c>
      <c r="M25" s="26">
        <v>3</v>
      </c>
    </row>
    <row r="26" spans="1:13" x14ac:dyDescent="0.25">
      <c r="A26" s="25">
        <v>20</v>
      </c>
      <c r="B26" s="49">
        <v>0.94963722218842861</v>
      </c>
      <c r="C26" s="50">
        <v>0.90230156091075187</v>
      </c>
      <c r="D26" s="50">
        <v>0.99209053357138877</v>
      </c>
      <c r="E26" s="50">
        <v>1</v>
      </c>
      <c r="F26" s="50">
        <v>1</v>
      </c>
      <c r="G26" s="50">
        <v>1</v>
      </c>
      <c r="H26" s="50">
        <v>0.99940463461156348</v>
      </c>
      <c r="I26" s="50">
        <v>0.967919703638771</v>
      </c>
      <c r="J26" s="50">
        <v>0.9928833839513691</v>
      </c>
      <c r="K26" s="50">
        <v>0.99870329286973702</v>
      </c>
      <c r="L26" s="50">
        <v>0.98779451605368762</v>
      </c>
      <c r="M26" s="51">
        <v>0.94000869963385192</v>
      </c>
    </row>
    <row r="27" spans="1:13" x14ac:dyDescent="0.25">
      <c r="A27" s="25">
        <v>19</v>
      </c>
      <c r="B27" s="52">
        <v>0.94963722218842861</v>
      </c>
      <c r="C27" s="53">
        <v>0.90230156091075187</v>
      </c>
      <c r="D27" s="53">
        <v>0.99209053357138877</v>
      </c>
      <c r="E27" s="53">
        <v>1</v>
      </c>
      <c r="F27" s="53">
        <v>1</v>
      </c>
      <c r="G27" s="53">
        <v>1</v>
      </c>
      <c r="H27" s="53">
        <v>0.99940463461156348</v>
      </c>
      <c r="I27" s="53">
        <v>0.967919703638771</v>
      </c>
      <c r="J27" s="53">
        <v>0.9928833839513691</v>
      </c>
      <c r="K27" s="53">
        <v>0.99870329286973702</v>
      </c>
      <c r="L27" s="53">
        <v>0.98779451605368762</v>
      </c>
      <c r="M27" s="54">
        <v>0.94000869963385192</v>
      </c>
    </row>
    <row r="28" spans="1:13" x14ac:dyDescent="0.25">
      <c r="A28" s="25">
        <v>18</v>
      </c>
      <c r="B28" s="52">
        <v>0.94906935553682659</v>
      </c>
      <c r="C28" s="53">
        <v>0.90230156091075187</v>
      </c>
      <c r="D28" s="53">
        <v>0.99209053357138877</v>
      </c>
      <c r="E28" s="53">
        <v>1</v>
      </c>
      <c r="F28" s="53">
        <v>1</v>
      </c>
      <c r="G28" s="53">
        <v>1</v>
      </c>
      <c r="H28" s="53">
        <v>0.99940463461156348</v>
      </c>
      <c r="I28" s="53">
        <v>0.967919703638771</v>
      </c>
      <c r="J28" s="53">
        <v>0.9928833839513691</v>
      </c>
      <c r="K28" s="53">
        <v>0.99870329286973702</v>
      </c>
      <c r="L28" s="53">
        <v>0.98779451605368762</v>
      </c>
      <c r="M28" s="54">
        <v>0.94000869963385192</v>
      </c>
    </row>
    <row r="29" spans="1:13" x14ac:dyDescent="0.25">
      <c r="A29" s="25">
        <v>17</v>
      </c>
      <c r="B29" s="52">
        <v>0.94739094562106885</v>
      </c>
      <c r="C29" s="53">
        <v>0.90230156091075187</v>
      </c>
      <c r="D29" s="53">
        <v>0.99209053357138877</v>
      </c>
      <c r="E29" s="53">
        <v>1</v>
      </c>
      <c r="F29" s="53">
        <v>1</v>
      </c>
      <c r="G29" s="53">
        <v>1</v>
      </c>
      <c r="H29" s="53">
        <v>0.99940463461156348</v>
      </c>
      <c r="I29" s="53">
        <v>0.967919703638771</v>
      </c>
      <c r="J29" s="53">
        <v>0.9928833839513691</v>
      </c>
      <c r="K29" s="53">
        <v>0.99870329286973702</v>
      </c>
      <c r="L29" s="53">
        <v>0.98779451605368762</v>
      </c>
      <c r="M29" s="54">
        <v>0.94000869963385192</v>
      </c>
    </row>
    <row r="30" spans="1:13" x14ac:dyDescent="0.25">
      <c r="A30" s="25">
        <v>16</v>
      </c>
      <c r="B30" s="52">
        <v>0.94460199244115506</v>
      </c>
      <c r="C30" s="53">
        <v>0.90230156091075187</v>
      </c>
      <c r="D30" s="53">
        <v>0.99209053357138877</v>
      </c>
      <c r="E30" s="53">
        <v>1</v>
      </c>
      <c r="F30" s="53">
        <v>1</v>
      </c>
      <c r="G30" s="53">
        <v>1</v>
      </c>
      <c r="H30" s="53">
        <v>0.99940463461156348</v>
      </c>
      <c r="I30" s="53">
        <v>0.967919703638771</v>
      </c>
      <c r="J30" s="53">
        <v>0.9928833839513691</v>
      </c>
      <c r="K30" s="53">
        <v>0.99870329286973702</v>
      </c>
      <c r="L30" s="53">
        <v>0.98779451605368762</v>
      </c>
      <c r="M30" s="54">
        <v>0.94000869963385192</v>
      </c>
    </row>
    <row r="31" spans="1:13" x14ac:dyDescent="0.25">
      <c r="A31" s="25">
        <v>15</v>
      </c>
      <c r="B31" s="52">
        <v>0.94070249599708544</v>
      </c>
      <c r="C31" s="53">
        <v>0.90230156091075187</v>
      </c>
      <c r="D31" s="53">
        <v>0.99209053357138877</v>
      </c>
      <c r="E31" s="53">
        <v>1</v>
      </c>
      <c r="F31" s="53">
        <v>1</v>
      </c>
      <c r="G31" s="53">
        <v>1</v>
      </c>
      <c r="H31" s="53">
        <v>0.99940463461156348</v>
      </c>
      <c r="I31" s="53">
        <v>0.967919703638771</v>
      </c>
      <c r="J31" s="53">
        <v>0.9928833839513691</v>
      </c>
      <c r="K31" s="53">
        <v>0.99870329286973702</v>
      </c>
      <c r="L31" s="53">
        <v>0.98779451605368762</v>
      </c>
      <c r="M31" s="54">
        <v>0.94000869963385192</v>
      </c>
    </row>
    <row r="32" spans="1:13" x14ac:dyDescent="0.25">
      <c r="A32" s="25">
        <v>14</v>
      </c>
      <c r="B32" s="52">
        <v>0.93569245628885989</v>
      </c>
      <c r="C32" s="53">
        <v>0.90230156091075187</v>
      </c>
      <c r="D32" s="53">
        <v>0.99209053357138877</v>
      </c>
      <c r="E32" s="53">
        <v>1</v>
      </c>
      <c r="F32" s="53">
        <v>1</v>
      </c>
      <c r="G32" s="53">
        <v>1</v>
      </c>
      <c r="H32" s="53">
        <v>0.99940463461156348</v>
      </c>
      <c r="I32" s="53">
        <v>0.967919703638771</v>
      </c>
      <c r="J32" s="53">
        <v>0.9928833839513691</v>
      </c>
      <c r="K32" s="53">
        <v>0.99870329286973702</v>
      </c>
      <c r="L32" s="53">
        <v>0.98779451605368762</v>
      </c>
      <c r="M32" s="54">
        <v>0.94000869963385192</v>
      </c>
    </row>
    <row r="33" spans="1:13" x14ac:dyDescent="0.25">
      <c r="A33" s="25">
        <v>13</v>
      </c>
      <c r="B33" s="52">
        <v>0.9295718733164785</v>
      </c>
      <c r="C33" s="53">
        <v>0.90230156091075187</v>
      </c>
      <c r="D33" s="53">
        <v>0.99209053357138877</v>
      </c>
      <c r="E33" s="53">
        <v>1</v>
      </c>
      <c r="F33" s="53">
        <v>1</v>
      </c>
      <c r="G33" s="53">
        <v>1</v>
      </c>
      <c r="H33" s="53">
        <v>0.99940463461156348</v>
      </c>
      <c r="I33" s="53">
        <v>0.967919703638771</v>
      </c>
      <c r="J33" s="53">
        <v>0.9928833839513691</v>
      </c>
      <c r="K33" s="53">
        <v>0.99790921819320533</v>
      </c>
      <c r="L33" s="53">
        <v>0.98606442177395937</v>
      </c>
      <c r="M33" s="54">
        <v>0.94000869963385192</v>
      </c>
    </row>
    <row r="34" spans="1:13" x14ac:dyDescent="0.25">
      <c r="A34" s="25">
        <v>12</v>
      </c>
      <c r="B34" s="52">
        <v>0.92234074707994118</v>
      </c>
      <c r="C34" s="53">
        <v>0.90230156091075187</v>
      </c>
      <c r="D34" s="53">
        <v>0.99209053357138877</v>
      </c>
      <c r="E34" s="53">
        <v>1</v>
      </c>
      <c r="F34" s="53">
        <v>1</v>
      </c>
      <c r="G34" s="53">
        <v>1</v>
      </c>
      <c r="H34" s="53">
        <v>0.99940463461156348</v>
      </c>
      <c r="I34" s="53">
        <v>0.967919703638771</v>
      </c>
      <c r="J34" s="53">
        <v>0.99177088716213702</v>
      </c>
      <c r="K34" s="53">
        <v>0.99355869091057603</v>
      </c>
      <c r="L34" s="53">
        <v>0.97976936331822539</v>
      </c>
      <c r="M34" s="54">
        <v>0.93960036696806104</v>
      </c>
    </row>
    <row r="35" spans="1:13" x14ac:dyDescent="0.25">
      <c r="A35" s="25">
        <v>11</v>
      </c>
      <c r="B35" s="52">
        <v>0.91399907757924792</v>
      </c>
      <c r="C35" s="53">
        <v>0.90230156091075187</v>
      </c>
      <c r="D35" s="53">
        <v>0.99209053357138877</v>
      </c>
      <c r="E35" s="53">
        <v>1</v>
      </c>
      <c r="F35" s="53">
        <v>1</v>
      </c>
      <c r="G35" s="53">
        <v>1</v>
      </c>
      <c r="H35" s="53">
        <v>0.99940463461156348</v>
      </c>
      <c r="I35" s="53">
        <v>0.967919703638771</v>
      </c>
      <c r="J35" s="53">
        <v>0.98723332233325867</v>
      </c>
      <c r="K35" s="53">
        <v>0.98565171102184901</v>
      </c>
      <c r="L35" s="53">
        <v>0.96890934068648549</v>
      </c>
      <c r="M35" s="54">
        <v>0.93616819783985927</v>
      </c>
    </row>
    <row r="36" spans="1:13" x14ac:dyDescent="0.25">
      <c r="A36" s="25">
        <v>10</v>
      </c>
      <c r="B36" s="52">
        <v>0.90454686481439861</v>
      </c>
      <c r="C36" s="53">
        <v>0.89968536727284953</v>
      </c>
      <c r="D36" s="53">
        <v>0.98870500061957178</v>
      </c>
      <c r="E36" s="53">
        <v>1</v>
      </c>
      <c r="F36" s="53">
        <v>1</v>
      </c>
      <c r="G36" s="53">
        <v>1</v>
      </c>
      <c r="H36" s="53">
        <v>0.99940463461156348</v>
      </c>
      <c r="I36" s="53">
        <v>0.96279363825030129</v>
      </c>
      <c r="J36" s="53">
        <v>0.97927068946473417</v>
      </c>
      <c r="K36" s="53">
        <v>0.97418827852702417</v>
      </c>
      <c r="L36" s="53">
        <v>0.95348435387873975</v>
      </c>
      <c r="M36" s="54">
        <v>0.92971219224924684</v>
      </c>
    </row>
    <row r="37" spans="1:13" x14ac:dyDescent="0.25">
      <c r="A37" s="25">
        <v>9</v>
      </c>
      <c r="B37" s="52">
        <v>0.89398410878539358</v>
      </c>
      <c r="C37" s="53">
        <v>0.89444227860718206</v>
      </c>
      <c r="D37" s="53">
        <v>0.97890835642059537</v>
      </c>
      <c r="E37" s="53">
        <v>1</v>
      </c>
      <c r="F37" s="53">
        <v>1</v>
      </c>
      <c r="G37" s="53">
        <v>1</v>
      </c>
      <c r="H37" s="53">
        <v>0.99711031984513898</v>
      </c>
      <c r="I37" s="53">
        <v>0.95157358257685487</v>
      </c>
      <c r="J37" s="53">
        <v>0.96788298855656341</v>
      </c>
      <c r="K37" s="53">
        <v>0.9591683934261015</v>
      </c>
      <c r="L37" s="53">
        <v>0.93349440289498842</v>
      </c>
      <c r="M37" s="54">
        <v>0.92023235019622363</v>
      </c>
    </row>
    <row r="38" spans="1:13" x14ac:dyDescent="0.25">
      <c r="A38" s="25">
        <v>8</v>
      </c>
      <c r="B38" s="52">
        <v>0.88231080949223262</v>
      </c>
      <c r="C38" s="53">
        <v>0.88657229491374945</v>
      </c>
      <c r="D38" s="53">
        <v>0.96270060097445964</v>
      </c>
      <c r="E38" s="53">
        <v>1</v>
      </c>
      <c r="F38" s="53">
        <v>1</v>
      </c>
      <c r="G38" s="53">
        <v>1</v>
      </c>
      <c r="H38" s="53">
        <v>0.98933397661021427</v>
      </c>
      <c r="I38" s="53">
        <v>0.93425953661843164</v>
      </c>
      <c r="J38" s="53">
        <v>0.95307021960874649</v>
      </c>
      <c r="K38" s="53">
        <v>0.94059205571908133</v>
      </c>
      <c r="L38" s="53">
        <v>0.90893948773523114</v>
      </c>
      <c r="M38" s="54">
        <v>0.90772867168078963</v>
      </c>
    </row>
    <row r="39" spans="1:13" x14ac:dyDescent="0.25">
      <c r="A39" s="25">
        <v>7</v>
      </c>
      <c r="B39" s="52">
        <v>0.86952696693491571</v>
      </c>
      <c r="C39" s="53">
        <v>0.87607541619255158</v>
      </c>
      <c r="D39" s="53">
        <v>0.9400817342811647</v>
      </c>
      <c r="E39" s="53">
        <v>0.99667174572507</v>
      </c>
      <c r="F39" s="53">
        <v>0.99729785156642703</v>
      </c>
      <c r="G39" s="53">
        <v>0.98491026684155758</v>
      </c>
      <c r="H39" s="53">
        <v>0.97607560490678935</v>
      </c>
      <c r="I39" s="53">
        <v>0.9108515003750316</v>
      </c>
      <c r="J39" s="53">
        <v>0.93483238262128332</v>
      </c>
      <c r="K39" s="53">
        <v>0.91845926540596334</v>
      </c>
      <c r="L39" s="53">
        <v>0.87981960839946827</v>
      </c>
      <c r="M39" s="54">
        <v>0.89220115670294486</v>
      </c>
    </row>
    <row r="40" spans="1:13" x14ac:dyDescent="0.25">
      <c r="A40" s="25">
        <v>6</v>
      </c>
      <c r="B40" s="52">
        <v>0.85563258111344298</v>
      </c>
      <c r="C40" s="53">
        <v>0.86295164244358857</v>
      </c>
      <c r="D40" s="53">
        <v>0.91105175634071034</v>
      </c>
      <c r="E40" s="53">
        <v>0.97114642981758337</v>
      </c>
      <c r="F40" s="53">
        <v>0.9765704523200186</v>
      </c>
      <c r="G40" s="53">
        <v>0.95869947055083682</v>
      </c>
      <c r="H40" s="53">
        <v>0.95733520473486422</v>
      </c>
      <c r="I40" s="53">
        <v>0.88134947384665474</v>
      </c>
      <c r="J40" s="53">
        <v>0.91316947759417388</v>
      </c>
      <c r="K40" s="53">
        <v>0.89277002248674753</v>
      </c>
      <c r="L40" s="53">
        <v>0.84613476488769945</v>
      </c>
      <c r="M40" s="54">
        <v>0.87364980526268932</v>
      </c>
    </row>
    <row r="41" spans="1:13" x14ac:dyDescent="0.25">
      <c r="A41" s="25">
        <v>5</v>
      </c>
      <c r="B41" s="52">
        <v>0.8406276520278142</v>
      </c>
      <c r="C41" s="53">
        <v>0.84720097366686042</v>
      </c>
      <c r="D41" s="53">
        <v>0.87561066715309666</v>
      </c>
      <c r="E41" s="53">
        <v>0.93583409602391887</v>
      </c>
      <c r="F41" s="53">
        <v>0.94776557920573778</v>
      </c>
      <c r="G41" s="53">
        <v>0.92356628798749629</v>
      </c>
      <c r="H41" s="53">
        <v>0.93311277609443888</v>
      </c>
      <c r="I41" s="53">
        <v>0.84575345703330118</v>
      </c>
      <c r="J41" s="53">
        <v>0.8880815045274183</v>
      </c>
      <c r="K41" s="53">
        <v>0.863524326961434</v>
      </c>
      <c r="L41" s="53">
        <v>0.80788495719992492</v>
      </c>
      <c r="M41" s="54">
        <v>0.8520746173600231</v>
      </c>
    </row>
    <row r="42" spans="1:13" x14ac:dyDescent="0.25">
      <c r="A42" s="25">
        <v>4</v>
      </c>
      <c r="B42" s="52">
        <v>0.8245121796780297</v>
      </c>
      <c r="C42" s="53">
        <v>0.82882340986236702</v>
      </c>
      <c r="D42" s="53">
        <v>0.83375846671832377</v>
      </c>
      <c r="E42" s="53">
        <v>0.89073474434407607</v>
      </c>
      <c r="F42" s="53">
        <v>0.91088323222358436</v>
      </c>
      <c r="G42" s="53">
        <v>0.87951071915153611</v>
      </c>
      <c r="H42" s="53">
        <v>0.90340831898551321</v>
      </c>
      <c r="I42" s="53">
        <v>0.80406344993497092</v>
      </c>
      <c r="J42" s="53">
        <v>0.85956846342101645</v>
      </c>
      <c r="K42" s="53">
        <v>0.83072217883002275</v>
      </c>
      <c r="L42" s="53">
        <v>0.76507018533614457</v>
      </c>
      <c r="M42" s="54">
        <v>0.827475592994946</v>
      </c>
    </row>
    <row r="43" spans="1:13" x14ac:dyDescent="0.25">
      <c r="A43" s="25">
        <v>3</v>
      </c>
      <c r="B43" s="52">
        <v>0.80728616406408915</v>
      </c>
      <c r="C43" s="53">
        <v>0.80781895103010837</v>
      </c>
      <c r="D43" s="53">
        <v>0.78549515503639133</v>
      </c>
      <c r="E43" s="53">
        <v>0.83584837477805529</v>
      </c>
      <c r="F43" s="53">
        <v>0.86592341137355844</v>
      </c>
      <c r="G43" s="53">
        <v>0.82653276404295628</v>
      </c>
      <c r="H43" s="53">
        <v>0.86822183340808745</v>
      </c>
      <c r="I43" s="53">
        <v>0.75627945255166384</v>
      </c>
      <c r="J43" s="53">
        <v>0.82763035427496845</v>
      </c>
      <c r="K43" s="53">
        <v>0.79436357809251379</v>
      </c>
      <c r="L43" s="53">
        <v>0.71769044929635839</v>
      </c>
      <c r="M43" s="54">
        <v>0.79985273216745822</v>
      </c>
    </row>
    <row r="44" spans="1:13" x14ac:dyDescent="0.25">
      <c r="A44" s="25">
        <v>2</v>
      </c>
      <c r="B44" s="52">
        <v>0.78894960518599277</v>
      </c>
      <c r="C44" s="53">
        <v>0.78418759717008468</v>
      </c>
      <c r="D44" s="53">
        <v>0.73082073210729981</v>
      </c>
      <c r="E44" s="53">
        <v>0.77117498732585643</v>
      </c>
      <c r="F44" s="53">
        <v>0.81288611665565991</v>
      </c>
      <c r="G44" s="53">
        <v>0.76463242266175657</v>
      </c>
      <c r="H44" s="53">
        <v>0.82755331936216148</v>
      </c>
      <c r="I44" s="53">
        <v>0.70240146488337996</v>
      </c>
      <c r="J44" s="53">
        <v>0.79226717708927419</v>
      </c>
      <c r="K44" s="53">
        <v>0.75444852474890711</v>
      </c>
      <c r="L44" s="53">
        <v>0.6657457490805665</v>
      </c>
      <c r="M44" s="54">
        <v>0.76920603487755967</v>
      </c>
    </row>
    <row r="45" spans="1:13" x14ac:dyDescent="0.25">
      <c r="A45" s="25">
        <v>1</v>
      </c>
      <c r="B45" s="55">
        <v>0.76950250304374046</v>
      </c>
      <c r="C45" s="56">
        <v>0.75792934828229575</v>
      </c>
      <c r="D45" s="56">
        <v>0.66973519793104885</v>
      </c>
      <c r="E45" s="56">
        <v>0.69671458198747938</v>
      </c>
      <c r="F45" s="56">
        <v>0.75177134806988888</v>
      </c>
      <c r="G45" s="56">
        <v>0.69380969500793732</v>
      </c>
      <c r="H45" s="56">
        <v>0.78140277684773529</v>
      </c>
      <c r="I45" s="56">
        <v>0.64242948693011925</v>
      </c>
      <c r="J45" s="56">
        <v>0.75347893186393367</v>
      </c>
      <c r="K45" s="56">
        <v>0.71097701879920272</v>
      </c>
      <c r="L45" s="56">
        <v>0.60923608468876878</v>
      </c>
      <c r="M45" s="57">
        <v>0.73553550112525035</v>
      </c>
    </row>
    <row r="46" spans="1:13" x14ac:dyDescent="0.25">
      <c r="B46" s="2"/>
      <c r="C46" s="2"/>
      <c r="D46" s="2"/>
      <c r="E46" s="2"/>
      <c r="F46" s="2"/>
      <c r="G46" s="2"/>
      <c r="H46" s="2"/>
      <c r="I46" s="2"/>
      <c r="J46" s="2"/>
      <c r="K46" s="2"/>
      <c r="L46" s="2"/>
      <c r="M46" s="2"/>
    </row>
    <row r="47" spans="1:13" x14ac:dyDescent="0.25">
      <c r="A47" s="23" t="s">
        <v>52</v>
      </c>
      <c r="B47" s="26">
        <v>4</v>
      </c>
      <c r="C47" s="26">
        <v>5</v>
      </c>
      <c r="D47" s="26">
        <v>6</v>
      </c>
      <c r="E47" s="26">
        <v>7</v>
      </c>
      <c r="F47" s="26">
        <v>8</v>
      </c>
      <c r="G47" s="26">
        <v>9</v>
      </c>
      <c r="H47" s="26">
        <v>10</v>
      </c>
      <c r="I47" s="26">
        <v>11</v>
      </c>
      <c r="J47" s="26">
        <v>12</v>
      </c>
      <c r="K47" s="26">
        <v>1</v>
      </c>
      <c r="L47" s="26">
        <v>2</v>
      </c>
      <c r="M47" s="26">
        <v>3</v>
      </c>
    </row>
    <row r="48" spans="1:13" x14ac:dyDescent="0.25">
      <c r="A48" s="25">
        <v>20</v>
      </c>
      <c r="B48" s="49">
        <v>0.88338826254649416</v>
      </c>
      <c r="C48" s="50">
        <v>0.83533903778711671</v>
      </c>
      <c r="D48" s="50">
        <v>0.94788578751655828</v>
      </c>
      <c r="E48" s="50">
        <v>1</v>
      </c>
      <c r="F48" s="50">
        <v>1</v>
      </c>
      <c r="G48" s="50">
        <v>1</v>
      </c>
      <c r="H48" s="50">
        <v>0.93140486134814071</v>
      </c>
      <c r="I48" s="50">
        <v>0.95016803162975716</v>
      </c>
      <c r="J48" s="50">
        <v>0.94163200803266367</v>
      </c>
      <c r="K48" s="50">
        <v>0.96999062565675875</v>
      </c>
      <c r="L48" s="50">
        <v>0.96328007775162539</v>
      </c>
      <c r="M48" s="51">
        <v>0.92327357724584735</v>
      </c>
    </row>
    <row r="49" spans="1:13" x14ac:dyDescent="0.25">
      <c r="A49" s="25">
        <v>19</v>
      </c>
      <c r="B49" s="52">
        <v>0.88338826254649416</v>
      </c>
      <c r="C49" s="53">
        <v>0.83533903778711671</v>
      </c>
      <c r="D49" s="53">
        <v>0.94788578751655828</v>
      </c>
      <c r="E49" s="53">
        <v>1</v>
      </c>
      <c r="F49" s="53">
        <v>1</v>
      </c>
      <c r="G49" s="53">
        <v>1</v>
      </c>
      <c r="H49" s="53">
        <v>0.93140486134814071</v>
      </c>
      <c r="I49" s="53">
        <v>0.95016803162975716</v>
      </c>
      <c r="J49" s="53">
        <v>0.94163200803266367</v>
      </c>
      <c r="K49" s="53">
        <v>0.96999062565675875</v>
      </c>
      <c r="L49" s="53">
        <v>0.96328007775162539</v>
      </c>
      <c r="M49" s="54">
        <v>0.92327357724584735</v>
      </c>
    </row>
    <row r="50" spans="1:13" x14ac:dyDescent="0.25">
      <c r="A50" s="25">
        <v>18</v>
      </c>
      <c r="B50" s="52">
        <v>0.88338826254649416</v>
      </c>
      <c r="C50" s="53">
        <v>0.83533903778711671</v>
      </c>
      <c r="D50" s="53">
        <v>0.94788578751655828</v>
      </c>
      <c r="E50" s="53">
        <v>1</v>
      </c>
      <c r="F50" s="53">
        <v>1</v>
      </c>
      <c r="G50" s="53">
        <v>1</v>
      </c>
      <c r="H50" s="53">
        <v>0.93140486134814071</v>
      </c>
      <c r="I50" s="53">
        <v>0.95016803162975716</v>
      </c>
      <c r="J50" s="53">
        <v>0.94163200803266367</v>
      </c>
      <c r="K50" s="53">
        <v>0.96999062565675875</v>
      </c>
      <c r="L50" s="53">
        <v>0.96328007775162539</v>
      </c>
      <c r="M50" s="54">
        <v>0.92327357724584735</v>
      </c>
    </row>
    <row r="51" spans="1:13" x14ac:dyDescent="0.25">
      <c r="A51" s="25">
        <v>17</v>
      </c>
      <c r="B51" s="52">
        <v>0.88338826254649416</v>
      </c>
      <c r="C51" s="53">
        <v>0.83533903778711671</v>
      </c>
      <c r="D51" s="53">
        <v>0.94788578751655828</v>
      </c>
      <c r="E51" s="53">
        <v>1</v>
      </c>
      <c r="F51" s="53">
        <v>1</v>
      </c>
      <c r="G51" s="53">
        <v>1</v>
      </c>
      <c r="H51" s="53">
        <v>0.93140486134814071</v>
      </c>
      <c r="I51" s="53">
        <v>0.95016803162975716</v>
      </c>
      <c r="J51" s="53">
        <v>0.94163200803266367</v>
      </c>
      <c r="K51" s="53">
        <v>0.96999062565675875</v>
      </c>
      <c r="L51" s="53">
        <v>0.96328007775162539</v>
      </c>
      <c r="M51" s="54">
        <v>0.92327357724584735</v>
      </c>
    </row>
    <row r="52" spans="1:13" x14ac:dyDescent="0.25">
      <c r="A52" s="25">
        <v>16</v>
      </c>
      <c r="B52" s="52">
        <v>0.88338826254649416</v>
      </c>
      <c r="C52" s="53">
        <v>0.83533903778711671</v>
      </c>
      <c r="D52" s="53">
        <v>0.94788578751655828</v>
      </c>
      <c r="E52" s="53">
        <v>1</v>
      </c>
      <c r="F52" s="53">
        <v>1</v>
      </c>
      <c r="G52" s="53">
        <v>1</v>
      </c>
      <c r="H52" s="53">
        <v>0.93140486134814071</v>
      </c>
      <c r="I52" s="53">
        <v>0.95016803162975716</v>
      </c>
      <c r="J52" s="53">
        <v>0.94163200803266367</v>
      </c>
      <c r="K52" s="53">
        <v>0.96999062565675875</v>
      </c>
      <c r="L52" s="53">
        <v>0.96328007775162539</v>
      </c>
      <c r="M52" s="54">
        <v>0.92327357724584735</v>
      </c>
    </row>
    <row r="53" spans="1:13" x14ac:dyDescent="0.25">
      <c r="A53" s="25">
        <v>15</v>
      </c>
      <c r="B53" s="52">
        <v>0.88338826254649416</v>
      </c>
      <c r="C53" s="53">
        <v>0.83533903778711671</v>
      </c>
      <c r="D53" s="53">
        <v>0.94788578751655828</v>
      </c>
      <c r="E53" s="53">
        <v>1</v>
      </c>
      <c r="F53" s="53">
        <v>1</v>
      </c>
      <c r="G53" s="53">
        <v>1</v>
      </c>
      <c r="H53" s="53">
        <v>0.93140486134814071</v>
      </c>
      <c r="I53" s="53">
        <v>0.95016803162975716</v>
      </c>
      <c r="J53" s="53">
        <v>0.94163200803266367</v>
      </c>
      <c r="K53" s="53">
        <v>0.96999062565675875</v>
      </c>
      <c r="L53" s="53">
        <v>0.96328007775162539</v>
      </c>
      <c r="M53" s="54">
        <v>0.92327357724584735</v>
      </c>
    </row>
    <row r="54" spans="1:13" x14ac:dyDescent="0.25">
      <c r="A54" s="25">
        <v>14</v>
      </c>
      <c r="B54" s="52">
        <v>0.88338826254649416</v>
      </c>
      <c r="C54" s="53">
        <v>0.83533903778711671</v>
      </c>
      <c r="D54" s="53">
        <v>0.94788578751655828</v>
      </c>
      <c r="E54" s="53">
        <v>1</v>
      </c>
      <c r="F54" s="53">
        <v>1</v>
      </c>
      <c r="G54" s="53">
        <v>1</v>
      </c>
      <c r="H54" s="53">
        <v>0.93140486134814071</v>
      </c>
      <c r="I54" s="53">
        <v>0.9427563294114838</v>
      </c>
      <c r="J54" s="53">
        <v>0.94163200803266367</v>
      </c>
      <c r="K54" s="53">
        <v>0.96999062565675875</v>
      </c>
      <c r="L54" s="53">
        <v>0.96328007775162539</v>
      </c>
      <c r="M54" s="54">
        <v>0.92327357724584735</v>
      </c>
    </row>
    <row r="55" spans="1:13" x14ac:dyDescent="0.25">
      <c r="A55" s="25">
        <v>13</v>
      </c>
      <c r="B55" s="52">
        <v>0.88338826254649416</v>
      </c>
      <c r="C55" s="53">
        <v>0.83533903778711671</v>
      </c>
      <c r="D55" s="53">
        <v>0.94788578751655828</v>
      </c>
      <c r="E55" s="53">
        <v>1</v>
      </c>
      <c r="F55" s="53">
        <v>1</v>
      </c>
      <c r="G55" s="53">
        <v>1</v>
      </c>
      <c r="H55" s="53">
        <v>0.93140486134814071</v>
      </c>
      <c r="I55" s="53">
        <v>0.92789262600149303</v>
      </c>
      <c r="J55" s="53">
        <v>0.94163200803266367</v>
      </c>
      <c r="K55" s="53">
        <v>0.96999062565675875</v>
      </c>
      <c r="L55" s="53">
        <v>0.96328007775162539</v>
      </c>
      <c r="M55" s="54">
        <v>0.92327357724584735</v>
      </c>
    </row>
    <row r="56" spans="1:13" x14ac:dyDescent="0.25">
      <c r="A56" s="25">
        <v>12</v>
      </c>
      <c r="B56" s="52">
        <v>0.88338826254649416</v>
      </c>
      <c r="C56" s="53">
        <v>0.83533903778711671</v>
      </c>
      <c r="D56" s="53">
        <v>0.94788578751655828</v>
      </c>
      <c r="E56" s="53">
        <v>1</v>
      </c>
      <c r="F56" s="53">
        <v>1</v>
      </c>
      <c r="G56" s="53">
        <v>1</v>
      </c>
      <c r="H56" s="53">
        <v>0.93140486134814071</v>
      </c>
      <c r="I56" s="53">
        <v>0.90557692139978507</v>
      </c>
      <c r="J56" s="53">
        <v>0.94163200803266367</v>
      </c>
      <c r="K56" s="53">
        <v>0.96380452288701735</v>
      </c>
      <c r="L56" s="53">
        <v>0.95726216665078179</v>
      </c>
      <c r="M56" s="54">
        <v>0.91770846565893682</v>
      </c>
    </row>
    <row r="57" spans="1:13" x14ac:dyDescent="0.25">
      <c r="A57" s="25">
        <v>11</v>
      </c>
      <c r="B57" s="52">
        <v>0.87601335448640327</v>
      </c>
      <c r="C57" s="53">
        <v>0.83533903778711671</v>
      </c>
      <c r="D57" s="53">
        <v>0.94788578751655828</v>
      </c>
      <c r="E57" s="53">
        <v>1</v>
      </c>
      <c r="F57" s="53">
        <v>1</v>
      </c>
      <c r="G57" s="53">
        <v>1</v>
      </c>
      <c r="H57" s="53">
        <v>0.93140486134814071</v>
      </c>
      <c r="I57" s="53">
        <v>0.87580921560635994</v>
      </c>
      <c r="J57" s="53">
        <v>0.93985440489633754</v>
      </c>
      <c r="K57" s="53">
        <v>0.9479767010210578</v>
      </c>
      <c r="L57" s="53">
        <v>0.94097211536808112</v>
      </c>
      <c r="M57" s="54">
        <v>0.90283454127548612</v>
      </c>
    </row>
    <row r="58" spans="1:13" x14ac:dyDescent="0.25">
      <c r="A58" s="25">
        <v>10</v>
      </c>
      <c r="B58" s="52">
        <v>0.86010066712563216</v>
      </c>
      <c r="C58" s="53">
        <v>0.82801330840098941</v>
      </c>
      <c r="D58" s="53">
        <v>0.93533775336962321</v>
      </c>
      <c r="E58" s="53">
        <v>1</v>
      </c>
      <c r="F58" s="53">
        <v>1</v>
      </c>
      <c r="G58" s="53">
        <v>1</v>
      </c>
      <c r="H58" s="53">
        <v>0.92544920557301991</v>
      </c>
      <c r="I58" s="53">
        <v>0.83858950862121784</v>
      </c>
      <c r="J58" s="53">
        <v>0.92807791118532634</v>
      </c>
      <c r="K58" s="53">
        <v>0.92250716005887989</v>
      </c>
      <c r="L58" s="53">
        <v>0.91440992390352338</v>
      </c>
      <c r="M58" s="54">
        <v>0.87865180409549493</v>
      </c>
    </row>
    <row r="59" spans="1:13" x14ac:dyDescent="0.25">
      <c r="A59" s="25">
        <v>9</v>
      </c>
      <c r="B59" s="52">
        <v>0.83565020046418059</v>
      </c>
      <c r="C59" s="53">
        <v>0.80952818976199559</v>
      </c>
      <c r="D59" s="53">
        <v>0.90896120765392974</v>
      </c>
      <c r="E59" s="53">
        <v>1</v>
      </c>
      <c r="F59" s="53">
        <v>1</v>
      </c>
      <c r="G59" s="53">
        <v>0.99003311994717358</v>
      </c>
      <c r="H59" s="53">
        <v>0.90607827620599291</v>
      </c>
      <c r="I59" s="53">
        <v>0.79391780044435878</v>
      </c>
      <c r="J59" s="53">
        <v>0.90630252689963031</v>
      </c>
      <c r="K59" s="53">
        <v>0.88739590000048385</v>
      </c>
      <c r="L59" s="53">
        <v>0.87757559225710857</v>
      </c>
      <c r="M59" s="54">
        <v>0.84516025411896312</v>
      </c>
    </row>
    <row r="60" spans="1:13" x14ac:dyDescent="0.25">
      <c r="A60" s="25">
        <v>8</v>
      </c>
      <c r="B60" s="52">
        <v>0.80266195450204925</v>
      </c>
      <c r="C60" s="53">
        <v>0.77988368187013546</v>
      </c>
      <c r="D60" s="53">
        <v>0.86875615036947806</v>
      </c>
      <c r="E60" s="53">
        <v>0.990966500469738</v>
      </c>
      <c r="F60" s="53">
        <v>0.98007510217400329</v>
      </c>
      <c r="G60" s="53">
        <v>0.95913891005161855</v>
      </c>
      <c r="H60" s="53">
        <v>0.87329207324705949</v>
      </c>
      <c r="I60" s="53">
        <v>0.74179409107578209</v>
      </c>
      <c r="J60" s="53">
        <v>0.87452825203924878</v>
      </c>
      <c r="K60" s="53">
        <v>0.84264292084586967</v>
      </c>
      <c r="L60" s="53">
        <v>0.83046912042883669</v>
      </c>
      <c r="M60" s="54">
        <v>0.80235989134589103</v>
      </c>
    </row>
    <row r="61" spans="1:13" x14ac:dyDescent="0.25">
      <c r="A61" s="25">
        <v>7</v>
      </c>
      <c r="B61" s="52">
        <v>0.76113592923923767</v>
      </c>
      <c r="C61" s="53">
        <v>0.73907978472540903</v>
      </c>
      <c r="D61" s="53">
        <v>0.81472258151626797</v>
      </c>
      <c r="E61" s="53">
        <v>0.94519988764182117</v>
      </c>
      <c r="F61" s="53">
        <v>0.9342752215263701</v>
      </c>
      <c r="G61" s="53">
        <v>0.90937392980975362</v>
      </c>
      <c r="H61" s="53">
        <v>0.82709059669621965</v>
      </c>
      <c r="I61" s="53">
        <v>0.68221838051548844</v>
      </c>
      <c r="J61" s="53">
        <v>0.8327550866041824</v>
      </c>
      <c r="K61" s="53">
        <v>0.78824822259503735</v>
      </c>
      <c r="L61" s="53">
        <v>0.77309050841870786</v>
      </c>
      <c r="M61" s="54">
        <v>0.75025071577627844</v>
      </c>
    </row>
    <row r="62" spans="1:13" x14ac:dyDescent="0.25">
      <c r="A62" s="25">
        <v>6</v>
      </c>
      <c r="B62" s="52">
        <v>0.71107212467574588</v>
      </c>
      <c r="C62" s="53">
        <v>0.68711649832781618</v>
      </c>
      <c r="D62" s="53">
        <v>0.74686050109429991</v>
      </c>
      <c r="E62" s="53">
        <v>0.87789689404667048</v>
      </c>
      <c r="F62" s="53">
        <v>0.86846764926703846</v>
      </c>
      <c r="G62" s="53">
        <v>0.84073817922157867</v>
      </c>
      <c r="H62" s="53">
        <v>0.76747384655347384</v>
      </c>
      <c r="I62" s="53">
        <v>0.61519066876347739</v>
      </c>
      <c r="J62" s="53">
        <v>0.78098303059443075</v>
      </c>
      <c r="K62" s="53">
        <v>0.72421180524798667</v>
      </c>
      <c r="L62" s="53">
        <v>0.70543975622672195</v>
      </c>
      <c r="M62" s="54">
        <v>0.68883272741012536</v>
      </c>
    </row>
    <row r="63" spans="1:13" x14ac:dyDescent="0.25">
      <c r="A63" s="25">
        <v>5</v>
      </c>
      <c r="B63" s="52">
        <v>0.65247054081157407</v>
      </c>
      <c r="C63" s="53">
        <v>0.62399382267735692</v>
      </c>
      <c r="D63" s="53">
        <v>0.66516990910357365</v>
      </c>
      <c r="E63" s="53">
        <v>0.7890575196842855</v>
      </c>
      <c r="F63" s="53">
        <v>0.78265238539600879</v>
      </c>
      <c r="G63" s="53">
        <v>0.75323165828709382</v>
      </c>
      <c r="H63" s="53">
        <v>0.69444182281882139</v>
      </c>
      <c r="I63" s="53">
        <v>0.54071095581974937</v>
      </c>
      <c r="J63" s="53">
        <v>0.71921208400999392</v>
      </c>
      <c r="K63" s="53">
        <v>0.65053366880471786</v>
      </c>
      <c r="L63" s="53">
        <v>0.62751686385287886</v>
      </c>
      <c r="M63" s="54">
        <v>0.61810592624743199</v>
      </c>
    </row>
    <row r="64" spans="1:13" x14ac:dyDescent="0.25">
      <c r="A64" s="25">
        <v>4</v>
      </c>
      <c r="B64" s="52">
        <v>0.58533117764672205</v>
      </c>
      <c r="C64" s="53">
        <v>0.54971175777403136</v>
      </c>
      <c r="D64" s="53">
        <v>0.56965080554408898</v>
      </c>
      <c r="E64" s="53">
        <v>0.678681764554667</v>
      </c>
      <c r="F64" s="53">
        <v>0.67682942991328066</v>
      </c>
      <c r="G64" s="53">
        <v>0.64685436700629917</v>
      </c>
      <c r="H64" s="53">
        <v>0.60799452549226274</v>
      </c>
      <c r="I64" s="53">
        <v>0.45877924168430428</v>
      </c>
      <c r="J64" s="53">
        <v>0.64744224685087204</v>
      </c>
      <c r="K64" s="53">
        <v>0.56721381326523068</v>
      </c>
      <c r="L64" s="53">
        <v>0.53932183129717881</v>
      </c>
      <c r="M64" s="54">
        <v>0.53807031228819802</v>
      </c>
    </row>
    <row r="65" spans="1:13" x14ac:dyDescent="0.25">
      <c r="A65" s="25">
        <v>3</v>
      </c>
      <c r="B65" s="52">
        <v>0.50965403518119001</v>
      </c>
      <c r="C65" s="53">
        <v>0.46427030361783939</v>
      </c>
      <c r="D65" s="53">
        <v>0.46030319041584628</v>
      </c>
      <c r="E65" s="53">
        <v>0.54676962865781453</v>
      </c>
      <c r="F65" s="53">
        <v>0.55099878281885406</v>
      </c>
      <c r="G65" s="53">
        <v>0.52160630537919439</v>
      </c>
      <c r="H65" s="53">
        <v>0.50813195457379789</v>
      </c>
      <c r="I65" s="53">
        <v>0.36939552635714196</v>
      </c>
      <c r="J65" s="53">
        <v>0.56567351911706498</v>
      </c>
      <c r="K65" s="53">
        <v>0.47425223862952542</v>
      </c>
      <c r="L65" s="53">
        <v>0.44085465855962164</v>
      </c>
      <c r="M65" s="54">
        <v>0.44872588553242365</v>
      </c>
    </row>
    <row r="66" spans="1:13" x14ac:dyDescent="0.25">
      <c r="A66" s="25">
        <v>2</v>
      </c>
      <c r="B66" s="52">
        <v>0.42543911341497775</v>
      </c>
      <c r="C66" s="53">
        <v>0.36766946020878111</v>
      </c>
      <c r="D66" s="53">
        <v>0.33712706371884527</v>
      </c>
      <c r="E66" s="53">
        <v>0.3933211119937281</v>
      </c>
      <c r="F66" s="53">
        <v>0.40516044411272939</v>
      </c>
      <c r="G66" s="53">
        <v>0.37748747340577982</v>
      </c>
      <c r="H66" s="53">
        <v>0.39485411006342647</v>
      </c>
      <c r="I66" s="53">
        <v>0.27255980983826245</v>
      </c>
      <c r="J66" s="53">
        <v>0.47390590080857287</v>
      </c>
      <c r="K66" s="53">
        <v>0.37164894489760192</v>
      </c>
      <c r="L66" s="53">
        <v>0.33211534564020739</v>
      </c>
      <c r="M66" s="54">
        <v>0.35007264598010884</v>
      </c>
    </row>
    <row r="67" spans="1:13" x14ac:dyDescent="0.25">
      <c r="A67" s="25">
        <v>1</v>
      </c>
      <c r="B67" s="55">
        <v>0.33268641234808544</v>
      </c>
      <c r="C67" s="56">
        <v>0.25990922754685641</v>
      </c>
      <c r="D67" s="56">
        <v>0.20012242545308612</v>
      </c>
      <c r="E67" s="56">
        <v>0.21833621456240779</v>
      </c>
      <c r="F67" s="56">
        <v>0.23931441379490626</v>
      </c>
      <c r="G67" s="56">
        <v>0.21449787108605531</v>
      </c>
      <c r="H67" s="56">
        <v>0.26816099196114884</v>
      </c>
      <c r="I67" s="56">
        <v>0.16827209212766575</v>
      </c>
      <c r="J67" s="56">
        <v>0.37213939192539552</v>
      </c>
      <c r="K67" s="56">
        <v>0.25940393206946022</v>
      </c>
      <c r="L67" s="56">
        <v>0.21310389253893613</v>
      </c>
      <c r="M67" s="57">
        <v>0.24211059363125359</v>
      </c>
    </row>
    <row r="68" spans="1:13" x14ac:dyDescent="0.25">
      <c r="B68" s="2"/>
      <c r="C68" s="2"/>
      <c r="D68" s="2"/>
      <c r="E68" s="2"/>
      <c r="F68" s="2"/>
      <c r="G68" s="2"/>
      <c r="H68" s="2"/>
      <c r="I68" s="2"/>
      <c r="J68" s="2"/>
      <c r="K68" s="2"/>
      <c r="L68" s="2"/>
      <c r="M68" s="2"/>
    </row>
    <row r="69" spans="1:13" x14ac:dyDescent="0.25">
      <c r="A69" s="23" t="s">
        <v>53</v>
      </c>
      <c r="B69" s="26">
        <v>4</v>
      </c>
      <c r="C69" s="26">
        <v>5</v>
      </c>
      <c r="D69" s="26">
        <v>6</v>
      </c>
      <c r="E69" s="26">
        <v>7</v>
      </c>
      <c r="F69" s="26">
        <v>8</v>
      </c>
      <c r="G69" s="26">
        <v>9</v>
      </c>
      <c r="H69" s="26">
        <v>10</v>
      </c>
      <c r="I69" s="26">
        <v>11</v>
      </c>
      <c r="J69" s="26">
        <v>12</v>
      </c>
      <c r="K69" s="26">
        <v>1</v>
      </c>
      <c r="L69" s="26">
        <v>2</v>
      </c>
      <c r="M69" s="26">
        <v>3</v>
      </c>
    </row>
    <row r="70" spans="1:13" x14ac:dyDescent="0.25">
      <c r="A70" s="25">
        <v>20</v>
      </c>
      <c r="B70" s="49">
        <v>0.89489798956098343</v>
      </c>
      <c r="C70" s="50">
        <v>0.86339776449206351</v>
      </c>
      <c r="D70" s="50">
        <v>0.95317102639774753</v>
      </c>
      <c r="E70" s="50">
        <v>0.99757769766967264</v>
      </c>
      <c r="F70" s="50">
        <v>1</v>
      </c>
      <c r="G70" s="50">
        <v>0.99932809062538275</v>
      </c>
      <c r="H70" s="50">
        <v>0.96063072123850957</v>
      </c>
      <c r="I70" s="50">
        <v>0.921207040157761</v>
      </c>
      <c r="J70" s="50">
        <v>0.94340718888991104</v>
      </c>
      <c r="K70" s="50">
        <v>0.95985102307968917</v>
      </c>
      <c r="L70" s="50">
        <v>0.95403008968857739</v>
      </c>
      <c r="M70" s="51">
        <v>0.92862172452839553</v>
      </c>
    </row>
    <row r="71" spans="1:13" x14ac:dyDescent="0.25">
      <c r="A71" s="25">
        <v>19</v>
      </c>
      <c r="B71" s="52">
        <v>0.89489798956098343</v>
      </c>
      <c r="C71" s="53">
        <v>0.86339776449206351</v>
      </c>
      <c r="D71" s="53">
        <v>0.95317102639774753</v>
      </c>
      <c r="E71" s="53">
        <v>0.99757769766967264</v>
      </c>
      <c r="F71" s="53">
        <v>1</v>
      </c>
      <c r="G71" s="53">
        <v>0.99932809062538275</v>
      </c>
      <c r="H71" s="53">
        <v>0.96063072123850957</v>
      </c>
      <c r="I71" s="53">
        <v>0.921207040157761</v>
      </c>
      <c r="J71" s="53">
        <v>0.94340718888991104</v>
      </c>
      <c r="K71" s="53">
        <v>0.95985102307968917</v>
      </c>
      <c r="L71" s="53">
        <v>0.95403008968857739</v>
      </c>
      <c r="M71" s="54">
        <v>0.92862172452839553</v>
      </c>
    </row>
    <row r="72" spans="1:13" x14ac:dyDescent="0.25">
      <c r="A72" s="25">
        <v>18</v>
      </c>
      <c r="B72" s="52">
        <v>0.89489798956098343</v>
      </c>
      <c r="C72" s="53">
        <v>0.86339776449206351</v>
      </c>
      <c r="D72" s="53">
        <v>0.95317102639774753</v>
      </c>
      <c r="E72" s="53">
        <v>0.99757769766967264</v>
      </c>
      <c r="F72" s="53">
        <v>1</v>
      </c>
      <c r="G72" s="53">
        <v>0.99932809062538275</v>
      </c>
      <c r="H72" s="53">
        <v>0.96063072123850957</v>
      </c>
      <c r="I72" s="53">
        <v>0.921207040157761</v>
      </c>
      <c r="J72" s="53">
        <v>0.94340718888991104</v>
      </c>
      <c r="K72" s="53">
        <v>0.95985102307968917</v>
      </c>
      <c r="L72" s="53">
        <v>0.95403008968857739</v>
      </c>
      <c r="M72" s="54">
        <v>0.92862172452839553</v>
      </c>
    </row>
    <row r="73" spans="1:13" x14ac:dyDescent="0.25">
      <c r="A73" s="25">
        <v>17</v>
      </c>
      <c r="B73" s="52">
        <v>0.89489798956098343</v>
      </c>
      <c r="C73" s="53">
        <v>0.86339776449206351</v>
      </c>
      <c r="D73" s="53">
        <v>0.95317102639774753</v>
      </c>
      <c r="E73" s="53">
        <v>0.99757769766967264</v>
      </c>
      <c r="F73" s="53">
        <v>1</v>
      </c>
      <c r="G73" s="53">
        <v>0.99932809062538275</v>
      </c>
      <c r="H73" s="53">
        <v>0.96063072123850957</v>
      </c>
      <c r="I73" s="53">
        <v>0.921207040157761</v>
      </c>
      <c r="J73" s="53">
        <v>0.94340718888991104</v>
      </c>
      <c r="K73" s="53">
        <v>0.95985102307968917</v>
      </c>
      <c r="L73" s="53">
        <v>0.95403008968857739</v>
      </c>
      <c r="M73" s="54">
        <v>0.92862172452839553</v>
      </c>
    </row>
    <row r="74" spans="1:13" x14ac:dyDescent="0.25">
      <c r="A74" s="25">
        <v>16</v>
      </c>
      <c r="B74" s="52">
        <v>0.89489798956098343</v>
      </c>
      <c r="C74" s="53">
        <v>0.86339776449206351</v>
      </c>
      <c r="D74" s="53">
        <v>0.95317102639774753</v>
      </c>
      <c r="E74" s="53">
        <v>0.99757769766967264</v>
      </c>
      <c r="F74" s="53">
        <v>1</v>
      </c>
      <c r="G74" s="53">
        <v>0.99932809062538275</v>
      </c>
      <c r="H74" s="53">
        <v>0.96063072123850957</v>
      </c>
      <c r="I74" s="53">
        <v>0.921207040157761</v>
      </c>
      <c r="J74" s="53">
        <v>0.94340718888991104</v>
      </c>
      <c r="K74" s="53">
        <v>0.95985102307968917</v>
      </c>
      <c r="L74" s="53">
        <v>0.95403008968857739</v>
      </c>
      <c r="M74" s="54">
        <v>0.92862172452839553</v>
      </c>
    </row>
    <row r="75" spans="1:13" x14ac:dyDescent="0.25">
      <c r="A75" s="25">
        <v>15</v>
      </c>
      <c r="B75" s="52">
        <v>0.89489798956098343</v>
      </c>
      <c r="C75" s="53">
        <v>0.86339776449206351</v>
      </c>
      <c r="D75" s="53">
        <v>0.95317102639774753</v>
      </c>
      <c r="E75" s="53">
        <v>0.99757769766967264</v>
      </c>
      <c r="F75" s="53">
        <v>1</v>
      </c>
      <c r="G75" s="53">
        <v>0.99932809062538275</v>
      </c>
      <c r="H75" s="53">
        <v>0.96063072123850957</v>
      </c>
      <c r="I75" s="53">
        <v>0.921207040157761</v>
      </c>
      <c r="J75" s="53">
        <v>0.94340718888991104</v>
      </c>
      <c r="K75" s="53">
        <v>0.95985102307968917</v>
      </c>
      <c r="L75" s="53">
        <v>0.95403008968857739</v>
      </c>
      <c r="M75" s="54">
        <v>0.92862172452839553</v>
      </c>
    </row>
    <row r="76" spans="1:13" x14ac:dyDescent="0.25">
      <c r="A76" s="25">
        <v>14</v>
      </c>
      <c r="B76" s="52">
        <v>0.89489798956098343</v>
      </c>
      <c r="C76" s="53">
        <v>0.86339776449206351</v>
      </c>
      <c r="D76" s="53">
        <v>0.95317102639774753</v>
      </c>
      <c r="E76" s="53">
        <v>0.99757769766967264</v>
      </c>
      <c r="F76" s="53">
        <v>1</v>
      </c>
      <c r="G76" s="53">
        <v>0.99932809062538275</v>
      </c>
      <c r="H76" s="53">
        <v>0.96063072123850957</v>
      </c>
      <c r="I76" s="53">
        <v>0.921207040157761</v>
      </c>
      <c r="J76" s="53">
        <v>0.94340718888991104</v>
      </c>
      <c r="K76" s="53">
        <v>0.95985102307968917</v>
      </c>
      <c r="L76" s="53">
        <v>0.95403008968857739</v>
      </c>
      <c r="M76" s="54">
        <v>0.92862172452839553</v>
      </c>
    </row>
    <row r="77" spans="1:13" x14ac:dyDescent="0.25">
      <c r="A77" s="25">
        <v>13</v>
      </c>
      <c r="B77" s="52">
        <v>0.89489798956098343</v>
      </c>
      <c r="C77" s="53">
        <v>0.86339776449206351</v>
      </c>
      <c r="D77" s="53">
        <v>0.95317102639774753</v>
      </c>
      <c r="E77" s="53">
        <v>0.99757769766967264</v>
      </c>
      <c r="F77" s="53">
        <v>1</v>
      </c>
      <c r="G77" s="53">
        <v>0.99932809062538275</v>
      </c>
      <c r="H77" s="53">
        <v>0.96063072123850957</v>
      </c>
      <c r="I77" s="53">
        <v>0.921207040157761</v>
      </c>
      <c r="J77" s="53">
        <v>0.94340718888991104</v>
      </c>
      <c r="K77" s="53">
        <v>0.95985102307968917</v>
      </c>
      <c r="L77" s="53">
        <v>0.95403008968857739</v>
      </c>
      <c r="M77" s="54">
        <v>0.92862172452839553</v>
      </c>
    </row>
    <row r="78" spans="1:13" x14ac:dyDescent="0.25">
      <c r="A78" s="25">
        <v>12</v>
      </c>
      <c r="B78" s="52">
        <v>0.89381584226165889</v>
      </c>
      <c r="C78" s="53">
        <v>0.86339776449206351</v>
      </c>
      <c r="D78" s="53">
        <v>0.95317102639774753</v>
      </c>
      <c r="E78" s="53">
        <v>0.99757769766967264</v>
      </c>
      <c r="F78" s="53">
        <v>1</v>
      </c>
      <c r="G78" s="53">
        <v>0.99932809062538275</v>
      </c>
      <c r="H78" s="53">
        <v>0.96063072123850957</v>
      </c>
      <c r="I78" s="53">
        <v>0.921207040157761</v>
      </c>
      <c r="J78" s="53">
        <v>0.94340718888991104</v>
      </c>
      <c r="K78" s="53">
        <v>0.95985102307968917</v>
      </c>
      <c r="L78" s="53">
        <v>0.95403008968857739</v>
      </c>
      <c r="M78" s="54">
        <v>0.92862172452839553</v>
      </c>
    </row>
    <row r="79" spans="1:13" x14ac:dyDescent="0.25">
      <c r="A79" s="25">
        <v>11</v>
      </c>
      <c r="B79" s="52">
        <v>0.888966986788852</v>
      </c>
      <c r="C79" s="53">
        <v>0.86339776449206351</v>
      </c>
      <c r="D79" s="53">
        <v>0.95317102639774753</v>
      </c>
      <c r="E79" s="53">
        <v>0.99757769766967264</v>
      </c>
      <c r="F79" s="53">
        <v>1</v>
      </c>
      <c r="G79" s="53">
        <v>0.99932809062538275</v>
      </c>
      <c r="H79" s="53">
        <v>0.96063072123850957</v>
      </c>
      <c r="I79" s="53">
        <v>0.921207040157761</v>
      </c>
      <c r="J79" s="53">
        <v>0.94173889819001488</v>
      </c>
      <c r="K79" s="53">
        <v>0.95426920835874851</v>
      </c>
      <c r="L79" s="53">
        <v>0.94745149248401128</v>
      </c>
      <c r="M79" s="54">
        <v>0.92862172452839553</v>
      </c>
    </row>
    <row r="80" spans="1:13" x14ac:dyDescent="0.25">
      <c r="A80" s="25">
        <v>10</v>
      </c>
      <c r="B80" s="52">
        <v>0.88035142314256254</v>
      </c>
      <c r="C80" s="53">
        <v>0.86339776449206351</v>
      </c>
      <c r="D80" s="53">
        <v>0.95317102639774753</v>
      </c>
      <c r="E80" s="53">
        <v>0.99757769766967264</v>
      </c>
      <c r="F80" s="53">
        <v>1</v>
      </c>
      <c r="G80" s="53">
        <v>0.99932809062538275</v>
      </c>
      <c r="H80" s="53">
        <v>0.96063072123850957</v>
      </c>
      <c r="I80" s="53">
        <v>0.91824849125902297</v>
      </c>
      <c r="J80" s="53">
        <v>0.93310270108571158</v>
      </c>
      <c r="K80" s="53">
        <v>0.9404328253920855</v>
      </c>
      <c r="L80" s="53">
        <v>0.93335463319309797</v>
      </c>
      <c r="M80" s="54">
        <v>0.92609298771268334</v>
      </c>
    </row>
    <row r="81" spans="1:13" x14ac:dyDescent="0.25">
      <c r="A81" s="25">
        <v>9</v>
      </c>
      <c r="B81" s="52">
        <v>0.86796915132279062</v>
      </c>
      <c r="C81" s="53">
        <v>0.85791495145055896</v>
      </c>
      <c r="D81" s="53">
        <v>0.94223771490911346</v>
      </c>
      <c r="E81" s="53">
        <v>0.99757769766967264</v>
      </c>
      <c r="F81" s="53">
        <v>1</v>
      </c>
      <c r="G81" s="53">
        <v>0.99527283318034554</v>
      </c>
      <c r="H81" s="53">
        <v>0.95708847837927591</v>
      </c>
      <c r="I81" s="53">
        <v>0.90753945139835546</v>
      </c>
      <c r="J81" s="53">
        <v>0.91749859757700092</v>
      </c>
      <c r="K81" s="53">
        <v>0.91834187417970048</v>
      </c>
      <c r="L81" s="53">
        <v>0.91173951181583779</v>
      </c>
      <c r="M81" s="54">
        <v>0.91668698974130236</v>
      </c>
    </row>
    <row r="82" spans="1:13" x14ac:dyDescent="0.25">
      <c r="A82" s="25">
        <v>8</v>
      </c>
      <c r="B82" s="52">
        <v>0.85182017132953625</v>
      </c>
      <c r="C82" s="53">
        <v>0.84445281829345586</v>
      </c>
      <c r="D82" s="53">
        <v>0.9200577018388183</v>
      </c>
      <c r="E82" s="53">
        <v>0.9860529924392567</v>
      </c>
      <c r="F82" s="53">
        <v>0.98171889348671437</v>
      </c>
      <c r="G82" s="53">
        <v>0.97895697708922158</v>
      </c>
      <c r="H82" s="53">
        <v>0.94479284305250832</v>
      </c>
      <c r="I82" s="53">
        <v>0.88907992057575846</v>
      </c>
      <c r="J82" s="53">
        <v>0.89492658766388333</v>
      </c>
      <c r="K82" s="53">
        <v>0.88799635472159311</v>
      </c>
      <c r="L82" s="53">
        <v>0.8826061283522304</v>
      </c>
      <c r="M82" s="54">
        <v>0.90040373061425227</v>
      </c>
    </row>
    <row r="83" spans="1:13" x14ac:dyDescent="0.25">
      <c r="A83" s="25">
        <v>7</v>
      </c>
      <c r="B83" s="52">
        <v>0.83190448316279941</v>
      </c>
      <c r="C83" s="53">
        <v>0.82301136502075389</v>
      </c>
      <c r="D83" s="53">
        <v>0.88663098718686228</v>
      </c>
      <c r="E83" s="53">
        <v>0.96139846557456798</v>
      </c>
      <c r="F83" s="53">
        <v>0.94664477222223697</v>
      </c>
      <c r="G83" s="53">
        <v>0.95038052235201076</v>
      </c>
      <c r="H83" s="53">
        <v>0.92374381525820715</v>
      </c>
      <c r="I83" s="53">
        <v>0.86286989879123177</v>
      </c>
      <c r="J83" s="53">
        <v>0.86538667134635849</v>
      </c>
      <c r="K83" s="53">
        <v>0.84939626701776361</v>
      </c>
      <c r="L83" s="53">
        <v>0.84595448280227592</v>
      </c>
      <c r="M83" s="54">
        <v>0.8772432103315333</v>
      </c>
    </row>
    <row r="84" spans="1:13" x14ac:dyDescent="0.25">
      <c r="A84" s="25">
        <v>6</v>
      </c>
      <c r="B84" s="52">
        <v>0.80822208682258012</v>
      </c>
      <c r="C84" s="53">
        <v>0.79359059163245327</v>
      </c>
      <c r="D84" s="53">
        <v>0.84195757095324542</v>
      </c>
      <c r="E84" s="53">
        <v>0.92361411707560626</v>
      </c>
      <c r="F84" s="53">
        <v>0.89604196175879569</v>
      </c>
      <c r="G84" s="53">
        <v>0.90954346896871308</v>
      </c>
      <c r="H84" s="53">
        <v>0.89394139499637237</v>
      </c>
      <c r="I84" s="53">
        <v>0.82890938604477538</v>
      </c>
      <c r="J84" s="53">
        <v>0.82887884862442651</v>
      </c>
      <c r="K84" s="53">
        <v>0.80254161106821187</v>
      </c>
      <c r="L84" s="53">
        <v>0.80178457516597434</v>
      </c>
      <c r="M84" s="54">
        <v>0.84720542889314554</v>
      </c>
    </row>
    <row r="85" spans="1:13" x14ac:dyDescent="0.25">
      <c r="A85" s="25">
        <v>5</v>
      </c>
      <c r="B85" s="52">
        <v>0.78077298230887848</v>
      </c>
      <c r="C85" s="53">
        <v>0.75619049812855388</v>
      </c>
      <c r="D85" s="53">
        <v>0.78603745313796747</v>
      </c>
      <c r="E85" s="53">
        <v>0.87269994694237174</v>
      </c>
      <c r="F85" s="53">
        <v>0.82991046209639041</v>
      </c>
      <c r="G85" s="53">
        <v>0.85644581693932864</v>
      </c>
      <c r="H85" s="53">
        <v>0.85538558226700367</v>
      </c>
      <c r="I85" s="53">
        <v>0.78719838233638928</v>
      </c>
      <c r="J85" s="53">
        <v>0.7854031194980875</v>
      </c>
      <c r="K85" s="53">
        <v>0.747432386872938</v>
      </c>
      <c r="L85" s="53">
        <v>0.75009640544332568</v>
      </c>
      <c r="M85" s="54">
        <v>0.81029038629908878</v>
      </c>
    </row>
    <row r="86" spans="1:13" x14ac:dyDescent="0.25">
      <c r="A86" s="25">
        <v>4</v>
      </c>
      <c r="B86" s="52">
        <v>0.74955716962169427</v>
      </c>
      <c r="C86" s="53">
        <v>0.71081108450905583</v>
      </c>
      <c r="D86" s="53">
        <v>0.71887063374102844</v>
      </c>
      <c r="E86" s="53">
        <v>0.80865595517486433</v>
      </c>
      <c r="F86" s="53">
        <v>0.74825027323502113</v>
      </c>
      <c r="G86" s="53">
        <v>0.79108756626385723</v>
      </c>
      <c r="H86" s="53">
        <v>0.80807637707010138</v>
      </c>
      <c r="I86" s="53">
        <v>0.7377368876660737</v>
      </c>
      <c r="J86" s="53">
        <v>0.73495948396734112</v>
      </c>
      <c r="K86" s="53">
        <v>0.6840685944319419</v>
      </c>
      <c r="L86" s="53">
        <v>0.69088997363432991</v>
      </c>
      <c r="M86" s="54">
        <v>0.76649808254936325</v>
      </c>
    </row>
    <row r="87" spans="1:13" x14ac:dyDescent="0.25">
      <c r="A87" s="25">
        <v>3</v>
      </c>
      <c r="B87" s="52">
        <v>0.71457464876102761</v>
      </c>
      <c r="C87" s="53">
        <v>0.65745235077395914</v>
      </c>
      <c r="D87" s="53">
        <v>0.64045711276242834</v>
      </c>
      <c r="E87" s="53">
        <v>0.73148214177308402</v>
      </c>
      <c r="F87" s="53">
        <v>0.65106139517468775</v>
      </c>
      <c r="G87" s="53">
        <v>0.71346871694229907</v>
      </c>
      <c r="H87" s="53">
        <v>0.75201377940566527</v>
      </c>
      <c r="I87" s="53">
        <v>0.68052490203382865</v>
      </c>
      <c r="J87" s="53">
        <v>0.67754794203218771</v>
      </c>
      <c r="K87" s="53">
        <v>0.61245023374522367</v>
      </c>
      <c r="L87" s="53">
        <v>0.62416527973898717</v>
      </c>
      <c r="M87" s="54">
        <v>0.71582851764396871</v>
      </c>
    </row>
    <row r="88" spans="1:13" x14ac:dyDescent="0.25">
      <c r="A88" s="25">
        <v>2</v>
      </c>
      <c r="B88" s="52">
        <v>0.67582541972687848</v>
      </c>
      <c r="C88" s="53">
        <v>0.59611429692326368</v>
      </c>
      <c r="D88" s="53">
        <v>0.55079689020216738</v>
      </c>
      <c r="E88" s="53">
        <v>0.64117850673703081</v>
      </c>
      <c r="F88" s="53">
        <v>0.53834382791539026</v>
      </c>
      <c r="G88" s="53">
        <v>0.62358926897465405</v>
      </c>
      <c r="H88" s="53">
        <v>0.68719778927369546</v>
      </c>
      <c r="I88" s="53">
        <v>0.61556242543965389</v>
      </c>
      <c r="J88" s="53">
        <v>0.61316849369262716</v>
      </c>
      <c r="K88" s="53">
        <v>0.5325773048127832</v>
      </c>
      <c r="L88" s="53">
        <v>0.54992232375729722</v>
      </c>
      <c r="M88" s="54">
        <v>0.65828169158290539</v>
      </c>
    </row>
    <row r="89" spans="1:13" x14ac:dyDescent="0.25">
      <c r="A89" s="25">
        <v>1</v>
      </c>
      <c r="B89" s="55">
        <v>0.6333094825192469</v>
      </c>
      <c r="C89" s="56">
        <v>0.52679692295696945</v>
      </c>
      <c r="D89" s="56">
        <v>0.44988996606024545</v>
      </c>
      <c r="E89" s="56">
        <v>0.5377450500667047</v>
      </c>
      <c r="F89" s="56">
        <v>0.41009757145712894</v>
      </c>
      <c r="G89" s="56">
        <v>0.52144922236092217</v>
      </c>
      <c r="H89" s="56">
        <v>0.61362840667419194</v>
      </c>
      <c r="I89" s="56">
        <v>0.54284945788354944</v>
      </c>
      <c r="J89" s="56">
        <v>0.54182113894865935</v>
      </c>
      <c r="K89" s="56">
        <v>0.4444498076346205</v>
      </c>
      <c r="L89" s="56">
        <v>0.46816110568926023</v>
      </c>
      <c r="M89" s="57">
        <v>0.59385760436617319</v>
      </c>
    </row>
    <row r="90" spans="1:13" x14ac:dyDescent="0.25">
      <c r="B90" s="2"/>
      <c r="C90" s="2"/>
      <c r="D90" s="2"/>
      <c r="E90" s="2"/>
      <c r="F90" s="2"/>
      <c r="G90" s="2"/>
      <c r="H90" s="2"/>
      <c r="I90" s="2"/>
      <c r="J90" s="2"/>
      <c r="K90" s="2"/>
      <c r="L90" s="2"/>
      <c r="M90" s="2"/>
    </row>
    <row r="91" spans="1:13" x14ac:dyDescent="0.25">
      <c r="A91" s="23" t="s">
        <v>54</v>
      </c>
      <c r="B91" s="26">
        <v>4</v>
      </c>
      <c r="C91" s="26">
        <v>5</v>
      </c>
      <c r="D91" s="26">
        <v>6</v>
      </c>
      <c r="E91" s="26">
        <v>7</v>
      </c>
      <c r="F91" s="26">
        <v>8</v>
      </c>
      <c r="G91" s="26">
        <v>9</v>
      </c>
      <c r="H91" s="26">
        <v>10</v>
      </c>
      <c r="I91" s="26">
        <v>11</v>
      </c>
      <c r="J91" s="26">
        <v>12</v>
      </c>
      <c r="K91" s="26">
        <v>1</v>
      </c>
      <c r="L91" s="26">
        <v>2</v>
      </c>
      <c r="M91" s="26">
        <v>3</v>
      </c>
    </row>
    <row r="92" spans="1:13" x14ac:dyDescent="0.25">
      <c r="A92" s="25">
        <v>20</v>
      </c>
      <c r="B92" s="49">
        <v>0.91939183878928166</v>
      </c>
      <c r="C92" s="50">
        <v>0.87780231333527758</v>
      </c>
      <c r="D92" s="50">
        <v>0.97168832169182506</v>
      </c>
      <c r="E92" s="50">
        <v>1</v>
      </c>
      <c r="F92" s="50">
        <v>1</v>
      </c>
      <c r="G92" s="50">
        <v>1</v>
      </c>
      <c r="H92" s="50">
        <v>0.97991504391380668</v>
      </c>
      <c r="I92" s="50">
        <v>0.94182067238486011</v>
      </c>
      <c r="J92" s="50">
        <v>0.965646178737813</v>
      </c>
      <c r="K92" s="50">
        <v>0.98249648505463627</v>
      </c>
      <c r="L92" s="50">
        <v>0.98095344333418977</v>
      </c>
      <c r="M92" s="51">
        <v>0.94947636294743532</v>
      </c>
    </row>
    <row r="93" spans="1:13" x14ac:dyDescent="0.25">
      <c r="A93" s="25">
        <v>19</v>
      </c>
      <c r="B93" s="52">
        <v>0.91939183878928166</v>
      </c>
      <c r="C93" s="53">
        <v>0.87780231333527758</v>
      </c>
      <c r="D93" s="53">
        <v>0.97168832169182506</v>
      </c>
      <c r="E93" s="53">
        <v>1</v>
      </c>
      <c r="F93" s="53">
        <v>1</v>
      </c>
      <c r="G93" s="53">
        <v>1</v>
      </c>
      <c r="H93" s="53">
        <v>0.97991504391380668</v>
      </c>
      <c r="I93" s="53">
        <v>0.94182067238486011</v>
      </c>
      <c r="J93" s="53">
        <v>0.965646178737813</v>
      </c>
      <c r="K93" s="53">
        <v>0.98249648505463627</v>
      </c>
      <c r="L93" s="53">
        <v>0.98095344333418977</v>
      </c>
      <c r="M93" s="54">
        <v>0.94947636294743532</v>
      </c>
    </row>
    <row r="94" spans="1:13" x14ac:dyDescent="0.25">
      <c r="A94" s="25">
        <v>18</v>
      </c>
      <c r="B94" s="52">
        <v>0.91939183878928166</v>
      </c>
      <c r="C94" s="53">
        <v>0.87780231333527758</v>
      </c>
      <c r="D94" s="53">
        <v>0.97168832169182506</v>
      </c>
      <c r="E94" s="53">
        <v>1</v>
      </c>
      <c r="F94" s="53">
        <v>1</v>
      </c>
      <c r="G94" s="53">
        <v>1</v>
      </c>
      <c r="H94" s="53">
        <v>0.97991504391380668</v>
      </c>
      <c r="I94" s="53">
        <v>0.94182067238486011</v>
      </c>
      <c r="J94" s="53">
        <v>0.965646178737813</v>
      </c>
      <c r="K94" s="53">
        <v>0.98249648505463627</v>
      </c>
      <c r="L94" s="53">
        <v>0.98095344333418977</v>
      </c>
      <c r="M94" s="54">
        <v>0.94947636294743532</v>
      </c>
    </row>
    <row r="95" spans="1:13" x14ac:dyDescent="0.25">
      <c r="A95" s="25">
        <v>17</v>
      </c>
      <c r="B95" s="52">
        <v>0.91939183878928166</v>
      </c>
      <c r="C95" s="53">
        <v>0.87780231333527758</v>
      </c>
      <c r="D95" s="53">
        <v>0.97168832169182506</v>
      </c>
      <c r="E95" s="53">
        <v>1</v>
      </c>
      <c r="F95" s="53">
        <v>1</v>
      </c>
      <c r="G95" s="53">
        <v>1</v>
      </c>
      <c r="H95" s="53">
        <v>0.97991504391380668</v>
      </c>
      <c r="I95" s="53">
        <v>0.94182067238486011</v>
      </c>
      <c r="J95" s="53">
        <v>0.965646178737813</v>
      </c>
      <c r="K95" s="53">
        <v>0.98249648505463627</v>
      </c>
      <c r="L95" s="53">
        <v>0.98095344333418977</v>
      </c>
      <c r="M95" s="54">
        <v>0.94947636294743532</v>
      </c>
    </row>
    <row r="96" spans="1:13" x14ac:dyDescent="0.25">
      <c r="A96" s="25">
        <v>16</v>
      </c>
      <c r="B96" s="52">
        <v>0.91939183878928166</v>
      </c>
      <c r="C96" s="53">
        <v>0.87780231333527758</v>
      </c>
      <c r="D96" s="53">
        <v>0.97168832169182506</v>
      </c>
      <c r="E96" s="53">
        <v>1</v>
      </c>
      <c r="F96" s="53">
        <v>1</v>
      </c>
      <c r="G96" s="53">
        <v>1</v>
      </c>
      <c r="H96" s="53">
        <v>0.97991504391380668</v>
      </c>
      <c r="I96" s="53">
        <v>0.94182067238486011</v>
      </c>
      <c r="J96" s="53">
        <v>0.965646178737813</v>
      </c>
      <c r="K96" s="53">
        <v>0.98249648505463627</v>
      </c>
      <c r="L96" s="53">
        <v>0.98095344333418977</v>
      </c>
      <c r="M96" s="54">
        <v>0.94947636294743532</v>
      </c>
    </row>
    <row r="97" spans="1:13" x14ac:dyDescent="0.25">
      <c r="A97" s="25">
        <v>15</v>
      </c>
      <c r="B97" s="52">
        <v>0.91939183878928166</v>
      </c>
      <c r="C97" s="53">
        <v>0.87780231333527758</v>
      </c>
      <c r="D97" s="53">
        <v>0.97168832169182506</v>
      </c>
      <c r="E97" s="53">
        <v>1</v>
      </c>
      <c r="F97" s="53">
        <v>1</v>
      </c>
      <c r="G97" s="53">
        <v>1</v>
      </c>
      <c r="H97" s="53">
        <v>0.97991504391380668</v>
      </c>
      <c r="I97" s="53">
        <v>0.94182067238486011</v>
      </c>
      <c r="J97" s="53">
        <v>0.965646178737813</v>
      </c>
      <c r="K97" s="53">
        <v>0.98249648505463627</v>
      </c>
      <c r="L97" s="53">
        <v>0.98095344333418977</v>
      </c>
      <c r="M97" s="54">
        <v>0.94947636294743532</v>
      </c>
    </row>
    <row r="98" spans="1:13" x14ac:dyDescent="0.25">
      <c r="A98" s="25">
        <v>14</v>
      </c>
      <c r="B98" s="52">
        <v>0.91939183878928166</v>
      </c>
      <c r="C98" s="53">
        <v>0.87780231333527758</v>
      </c>
      <c r="D98" s="53">
        <v>0.97168832169182506</v>
      </c>
      <c r="E98" s="53">
        <v>1</v>
      </c>
      <c r="F98" s="53">
        <v>1</v>
      </c>
      <c r="G98" s="53">
        <v>1</v>
      </c>
      <c r="H98" s="53">
        <v>0.97991504391380668</v>
      </c>
      <c r="I98" s="53">
        <v>0.94182067238486011</v>
      </c>
      <c r="J98" s="53">
        <v>0.965646178737813</v>
      </c>
      <c r="K98" s="53">
        <v>0.98249648505463627</v>
      </c>
      <c r="L98" s="53">
        <v>0.98095344333418977</v>
      </c>
      <c r="M98" s="54">
        <v>0.94947636294743532</v>
      </c>
    </row>
    <row r="99" spans="1:13" x14ac:dyDescent="0.25">
      <c r="A99" s="25">
        <v>13</v>
      </c>
      <c r="B99" s="52">
        <v>0.91939183878928166</v>
      </c>
      <c r="C99" s="53">
        <v>0.87780231333527758</v>
      </c>
      <c r="D99" s="53">
        <v>0.97168832169182506</v>
      </c>
      <c r="E99" s="53">
        <v>1</v>
      </c>
      <c r="F99" s="53">
        <v>1</v>
      </c>
      <c r="G99" s="53">
        <v>1</v>
      </c>
      <c r="H99" s="53">
        <v>0.97991504391380668</v>
      </c>
      <c r="I99" s="53">
        <v>0.94182067238486011</v>
      </c>
      <c r="J99" s="53">
        <v>0.965646178737813</v>
      </c>
      <c r="K99" s="53">
        <v>0.98249648505463627</v>
      </c>
      <c r="L99" s="53">
        <v>0.98095344333418977</v>
      </c>
      <c r="M99" s="54">
        <v>0.94947636294743532</v>
      </c>
    </row>
    <row r="100" spans="1:13" x14ac:dyDescent="0.25">
      <c r="A100" s="25">
        <v>12</v>
      </c>
      <c r="B100" s="52">
        <v>0.91698893982602869</v>
      </c>
      <c r="C100" s="53">
        <v>0.87780231333527758</v>
      </c>
      <c r="D100" s="53">
        <v>0.97168832169182506</v>
      </c>
      <c r="E100" s="53">
        <v>1</v>
      </c>
      <c r="F100" s="53">
        <v>1</v>
      </c>
      <c r="G100" s="53">
        <v>1</v>
      </c>
      <c r="H100" s="53">
        <v>0.97991504391380668</v>
      </c>
      <c r="I100" s="53">
        <v>0.94182067238486011</v>
      </c>
      <c r="J100" s="53">
        <v>0.965646178737813</v>
      </c>
      <c r="K100" s="53">
        <v>0.98249648505463627</v>
      </c>
      <c r="L100" s="53">
        <v>0.9797468327503922</v>
      </c>
      <c r="M100" s="54">
        <v>0.94947636294743532</v>
      </c>
    </row>
    <row r="101" spans="1:13" x14ac:dyDescent="0.25">
      <c r="A101" s="25">
        <v>11</v>
      </c>
      <c r="B101" s="52">
        <v>0.9119771584390034</v>
      </c>
      <c r="C101" s="53">
        <v>0.87780231333527758</v>
      </c>
      <c r="D101" s="53">
        <v>0.97168832169182506</v>
      </c>
      <c r="E101" s="53">
        <v>1</v>
      </c>
      <c r="F101" s="53">
        <v>1</v>
      </c>
      <c r="G101" s="53">
        <v>1</v>
      </c>
      <c r="H101" s="53">
        <v>0.97991504391380668</v>
      </c>
      <c r="I101" s="53">
        <v>0.94182067238486011</v>
      </c>
      <c r="J101" s="53">
        <v>0.96520323799608021</v>
      </c>
      <c r="K101" s="53">
        <v>0.98249648505463627</v>
      </c>
      <c r="L101" s="53">
        <v>0.97239446241422212</v>
      </c>
      <c r="M101" s="54">
        <v>0.94947636294743532</v>
      </c>
    </row>
    <row r="102" spans="1:13" x14ac:dyDescent="0.25">
      <c r="A102" s="25">
        <v>10</v>
      </c>
      <c r="B102" s="52">
        <v>0.90435649462820589</v>
      </c>
      <c r="C102" s="53">
        <v>0.87595191197723266</v>
      </c>
      <c r="D102" s="53">
        <v>0.96732255840633508</v>
      </c>
      <c r="E102" s="53">
        <v>1</v>
      </c>
      <c r="F102" s="53">
        <v>1</v>
      </c>
      <c r="G102" s="53">
        <v>1</v>
      </c>
      <c r="H102" s="53">
        <v>0.97991504391380668</v>
      </c>
      <c r="I102" s="53">
        <v>0.93819610848975876</v>
      </c>
      <c r="J102" s="53">
        <v>0.95931853228829667</v>
      </c>
      <c r="K102" s="53">
        <v>0.97878709073572134</v>
      </c>
      <c r="L102" s="53">
        <v>0.95889633232567983</v>
      </c>
      <c r="M102" s="54">
        <v>0.94594656424107082</v>
      </c>
    </row>
    <row r="103" spans="1:13" x14ac:dyDescent="0.25">
      <c r="A103" s="25">
        <v>9</v>
      </c>
      <c r="B103" s="52">
        <v>0.89412694839363593</v>
      </c>
      <c r="C103" s="53">
        <v>0.87086366990804265</v>
      </c>
      <c r="D103" s="53">
        <v>0.95606328270038321</v>
      </c>
      <c r="E103" s="53">
        <v>1</v>
      </c>
      <c r="F103" s="53">
        <v>1</v>
      </c>
      <c r="G103" s="53">
        <v>1</v>
      </c>
      <c r="H103" s="53">
        <v>0.97615481826111239</v>
      </c>
      <c r="I103" s="53">
        <v>0.9282535693254621</v>
      </c>
      <c r="J103" s="53">
        <v>0.94799206161446292</v>
      </c>
      <c r="K103" s="53">
        <v>0.9663679651117083</v>
      </c>
      <c r="L103" s="53">
        <v>0.93925244248476514</v>
      </c>
      <c r="M103" s="54">
        <v>0.93706714734870233</v>
      </c>
    </row>
    <row r="104" spans="1:13" x14ac:dyDescent="0.25">
      <c r="A104" s="25">
        <v>8</v>
      </c>
      <c r="B104" s="52">
        <v>0.88128851973529365</v>
      </c>
      <c r="C104" s="53">
        <v>0.86253758712770767</v>
      </c>
      <c r="D104" s="53">
        <v>0.93791049457396947</v>
      </c>
      <c r="E104" s="53">
        <v>1</v>
      </c>
      <c r="F104" s="53">
        <v>1</v>
      </c>
      <c r="G104" s="53">
        <v>1</v>
      </c>
      <c r="H104" s="53">
        <v>0.96548277664659454</v>
      </c>
      <c r="I104" s="53">
        <v>0.91199305489197002</v>
      </c>
      <c r="J104" s="53">
        <v>0.93122382597457853</v>
      </c>
      <c r="K104" s="53">
        <v>0.94523910818259727</v>
      </c>
      <c r="L104" s="53">
        <v>0.91346279289147814</v>
      </c>
      <c r="M104" s="54">
        <v>0.92283811227032975</v>
      </c>
    </row>
    <row r="105" spans="1:13" x14ac:dyDescent="0.25">
      <c r="A105" s="25">
        <v>7</v>
      </c>
      <c r="B105" s="52">
        <v>0.86584120865317904</v>
      </c>
      <c r="C105" s="53">
        <v>0.85097366363622773</v>
      </c>
      <c r="D105" s="53">
        <v>0.91286419402709373</v>
      </c>
      <c r="E105" s="53">
        <v>1</v>
      </c>
      <c r="F105" s="53">
        <v>0.99011860576821631</v>
      </c>
      <c r="G105" s="53">
        <v>0.97991230594173728</v>
      </c>
      <c r="H105" s="53">
        <v>0.9478989190702527</v>
      </c>
      <c r="I105" s="53">
        <v>0.88941456518928252</v>
      </c>
      <c r="J105" s="53">
        <v>0.90901382536864361</v>
      </c>
      <c r="K105" s="53">
        <v>0.91540051994838811</v>
      </c>
      <c r="L105" s="53">
        <v>0.88152738354581883</v>
      </c>
      <c r="M105" s="54">
        <v>0.90325945900595306</v>
      </c>
    </row>
    <row r="106" spans="1:13" x14ac:dyDescent="0.25">
      <c r="A106" s="25">
        <v>6</v>
      </c>
      <c r="B106" s="52">
        <v>0.8477850151472921</v>
      </c>
      <c r="C106" s="53">
        <v>0.83617189943360271</v>
      </c>
      <c r="D106" s="53">
        <v>0.88092438105975623</v>
      </c>
      <c r="E106" s="53">
        <v>0.96104783931784277</v>
      </c>
      <c r="F106" s="53">
        <v>0.95952455862036934</v>
      </c>
      <c r="G106" s="53">
        <v>0.94012981833157994</v>
      </c>
      <c r="H106" s="53">
        <v>0.92340324553208697</v>
      </c>
      <c r="I106" s="53">
        <v>0.86051810021739961</v>
      </c>
      <c r="J106" s="53">
        <v>0.88136205979665816</v>
      </c>
      <c r="K106" s="53">
        <v>0.87685220040908096</v>
      </c>
      <c r="L106" s="53">
        <v>0.84344621444778711</v>
      </c>
      <c r="M106" s="54">
        <v>0.87833118755557238</v>
      </c>
    </row>
    <row r="107" spans="1:13" x14ac:dyDescent="0.25">
      <c r="A107" s="25">
        <v>5</v>
      </c>
      <c r="B107" s="52">
        <v>0.82711993921763294</v>
      </c>
      <c r="C107" s="53">
        <v>0.81813229451983271</v>
      </c>
      <c r="D107" s="53">
        <v>0.84209105567195675</v>
      </c>
      <c r="E107" s="53">
        <v>0.90521586125218478</v>
      </c>
      <c r="F107" s="53">
        <v>0.91897233268703327</v>
      </c>
      <c r="G107" s="53">
        <v>0.8879200301782042</v>
      </c>
      <c r="H107" s="53">
        <v>0.89199575603209746</v>
      </c>
      <c r="I107" s="53">
        <v>0.82530365997632127</v>
      </c>
      <c r="J107" s="53">
        <v>0.84826852925862206</v>
      </c>
      <c r="K107" s="53">
        <v>0.8295941495646757</v>
      </c>
      <c r="L107" s="53">
        <v>0.79921928559738298</v>
      </c>
      <c r="M107" s="54">
        <v>0.84805329791918749</v>
      </c>
    </row>
    <row r="108" spans="1:13" x14ac:dyDescent="0.25">
      <c r="A108" s="25">
        <v>4</v>
      </c>
      <c r="B108" s="52">
        <v>0.80384598086420134</v>
      </c>
      <c r="C108" s="53">
        <v>0.79685484889491776</v>
      </c>
      <c r="D108" s="53">
        <v>0.79636421786369527</v>
      </c>
      <c r="E108" s="53">
        <v>0.83447250813035279</v>
      </c>
      <c r="F108" s="53">
        <v>0.86846192796820809</v>
      </c>
      <c r="G108" s="53">
        <v>0.82328294148161008</v>
      </c>
      <c r="H108" s="53">
        <v>0.85367645057028407</v>
      </c>
      <c r="I108" s="53">
        <v>0.7837712444660474</v>
      </c>
      <c r="J108" s="53">
        <v>0.80973323375453565</v>
      </c>
      <c r="K108" s="53">
        <v>0.77362636741517232</v>
      </c>
      <c r="L108" s="53">
        <v>0.74884659699460654</v>
      </c>
      <c r="M108" s="54">
        <v>0.81242579009679861</v>
      </c>
    </row>
    <row r="109" spans="1:13" x14ac:dyDescent="0.25">
      <c r="A109" s="25">
        <v>3</v>
      </c>
      <c r="B109" s="52">
        <v>0.77796314008699741</v>
      </c>
      <c r="C109" s="53">
        <v>0.77233956255885772</v>
      </c>
      <c r="D109" s="53">
        <v>0.74374386763497202</v>
      </c>
      <c r="E109" s="53">
        <v>0.74881777995234733</v>
      </c>
      <c r="F109" s="53">
        <v>0.80799334446389359</v>
      </c>
      <c r="G109" s="53">
        <v>0.74621855224179745</v>
      </c>
      <c r="H109" s="53">
        <v>0.8084453291466468</v>
      </c>
      <c r="I109" s="53">
        <v>0.73592085368657822</v>
      </c>
      <c r="J109" s="53">
        <v>0.7657561732843986</v>
      </c>
      <c r="K109" s="53">
        <v>0.70894885396057095</v>
      </c>
      <c r="L109" s="53">
        <v>0.6923281486394578</v>
      </c>
      <c r="M109" s="54">
        <v>0.77144866408840551</v>
      </c>
    </row>
    <row r="110" spans="1:13" x14ac:dyDescent="0.25">
      <c r="A110" s="25">
        <v>2</v>
      </c>
      <c r="B110" s="52">
        <v>0.74947141688602115</v>
      </c>
      <c r="C110" s="53">
        <v>0.74458643551165271</v>
      </c>
      <c r="D110" s="53">
        <v>0.68423000498578679</v>
      </c>
      <c r="E110" s="53">
        <v>0.64825167671816808</v>
      </c>
      <c r="F110" s="53">
        <v>0.7375665821740901</v>
      </c>
      <c r="G110" s="53">
        <v>0.65672686245876655</v>
      </c>
      <c r="H110" s="53">
        <v>0.75630239176118563</v>
      </c>
      <c r="I110" s="53">
        <v>0.68175248763791363</v>
      </c>
      <c r="J110" s="53">
        <v>0.71633734784821101</v>
      </c>
      <c r="K110" s="53">
        <v>0.63556160920087146</v>
      </c>
      <c r="L110" s="53">
        <v>0.62966394053193664</v>
      </c>
      <c r="M110" s="54">
        <v>0.72512191989400854</v>
      </c>
    </row>
    <row r="111" spans="1:13" x14ac:dyDescent="0.25">
      <c r="A111" s="25">
        <v>1</v>
      </c>
      <c r="B111" s="55">
        <v>0.71837081126127256</v>
      </c>
      <c r="C111" s="56">
        <v>0.71359546775330274</v>
      </c>
      <c r="D111" s="56">
        <v>0.61782262991613957</v>
      </c>
      <c r="E111" s="56">
        <v>0.53277419842781504</v>
      </c>
      <c r="F111" s="56">
        <v>0.65718164109879729</v>
      </c>
      <c r="G111" s="56">
        <v>0.55480787213251714</v>
      </c>
      <c r="H111" s="56">
        <v>0.69724763841390069</v>
      </c>
      <c r="I111" s="56">
        <v>0.6212661463200535</v>
      </c>
      <c r="J111" s="56">
        <v>0.66147675744597301</v>
      </c>
      <c r="K111" s="56">
        <v>0.55346463313607386</v>
      </c>
      <c r="L111" s="56">
        <v>0.56085397267204318</v>
      </c>
      <c r="M111" s="57">
        <v>0.67344555751360735</v>
      </c>
    </row>
    <row r="112" spans="1:13" x14ac:dyDescent="0.25">
      <c r="B112" s="2"/>
      <c r="C112" s="2"/>
      <c r="D112" s="2"/>
      <c r="E112" s="2"/>
      <c r="F112" s="2"/>
      <c r="G112" s="2"/>
      <c r="H112" s="2"/>
      <c r="I112" s="2"/>
      <c r="J112" s="2"/>
      <c r="K112" s="2"/>
      <c r="L112" s="2"/>
      <c r="M112" s="2"/>
    </row>
    <row r="113" spans="1:13" x14ac:dyDescent="0.25">
      <c r="A113" s="23" t="s">
        <v>55</v>
      </c>
      <c r="B113" s="26">
        <v>4</v>
      </c>
      <c r="C113" s="26">
        <v>5</v>
      </c>
      <c r="D113" s="26">
        <v>6</v>
      </c>
      <c r="E113" s="26">
        <v>7</v>
      </c>
      <c r="F113" s="26">
        <v>8</v>
      </c>
      <c r="G113" s="26">
        <v>9</v>
      </c>
      <c r="H113" s="26">
        <v>10</v>
      </c>
      <c r="I113" s="26">
        <v>11</v>
      </c>
      <c r="J113" s="26">
        <v>12</v>
      </c>
      <c r="K113" s="26">
        <v>1</v>
      </c>
      <c r="L113" s="26">
        <v>2</v>
      </c>
      <c r="M113" s="26">
        <v>3</v>
      </c>
    </row>
    <row r="114" spans="1:13" x14ac:dyDescent="0.25">
      <c r="A114" s="25">
        <v>20</v>
      </c>
      <c r="B114" s="49">
        <v>0.89973953279245933</v>
      </c>
      <c r="C114" s="50">
        <v>0.87808834329693308</v>
      </c>
      <c r="D114" s="50">
        <v>0.96544655428502368</v>
      </c>
      <c r="E114" s="50">
        <v>1</v>
      </c>
      <c r="F114" s="50">
        <v>1</v>
      </c>
      <c r="G114" s="50">
        <v>1</v>
      </c>
      <c r="H114" s="50">
        <v>0.97280125968609465</v>
      </c>
      <c r="I114" s="50">
        <v>0.92890084314437926</v>
      </c>
      <c r="J114" s="50">
        <v>0.95219402068084946</v>
      </c>
      <c r="K114" s="50">
        <v>0.96956812974727125</v>
      </c>
      <c r="L114" s="50">
        <v>0.96121974162549528</v>
      </c>
      <c r="M114" s="51">
        <v>0.93681292997775178</v>
      </c>
    </row>
    <row r="115" spans="1:13" x14ac:dyDescent="0.25">
      <c r="A115" s="25">
        <v>19</v>
      </c>
      <c r="B115" s="52">
        <v>0.89973953279245933</v>
      </c>
      <c r="C115" s="53">
        <v>0.87808834329693308</v>
      </c>
      <c r="D115" s="53">
        <v>0.96544655428502368</v>
      </c>
      <c r="E115" s="53">
        <v>1</v>
      </c>
      <c r="F115" s="53">
        <v>1</v>
      </c>
      <c r="G115" s="53">
        <v>1</v>
      </c>
      <c r="H115" s="53">
        <v>0.97280125968609465</v>
      </c>
      <c r="I115" s="53">
        <v>0.92890084314437926</v>
      </c>
      <c r="J115" s="53">
        <v>0.95219402068084946</v>
      </c>
      <c r="K115" s="53">
        <v>0.96956812974727125</v>
      </c>
      <c r="L115" s="53">
        <v>0.96121974162549528</v>
      </c>
      <c r="M115" s="54">
        <v>0.93681292997775178</v>
      </c>
    </row>
    <row r="116" spans="1:13" x14ac:dyDescent="0.25">
      <c r="A116" s="25">
        <v>18</v>
      </c>
      <c r="B116" s="52">
        <v>0.89973953279245933</v>
      </c>
      <c r="C116" s="53">
        <v>0.87808834329693308</v>
      </c>
      <c r="D116" s="53">
        <v>0.96544655428502368</v>
      </c>
      <c r="E116" s="53">
        <v>1</v>
      </c>
      <c r="F116" s="53">
        <v>1</v>
      </c>
      <c r="G116" s="53">
        <v>1</v>
      </c>
      <c r="H116" s="53">
        <v>0.97280125968609465</v>
      </c>
      <c r="I116" s="53">
        <v>0.92890084314437926</v>
      </c>
      <c r="J116" s="53">
        <v>0.95219402068084946</v>
      </c>
      <c r="K116" s="53">
        <v>0.96956812974727125</v>
      </c>
      <c r="L116" s="53">
        <v>0.96121974162549528</v>
      </c>
      <c r="M116" s="54">
        <v>0.93681292997775178</v>
      </c>
    </row>
    <row r="117" spans="1:13" x14ac:dyDescent="0.25">
      <c r="A117" s="25">
        <v>17</v>
      </c>
      <c r="B117" s="52">
        <v>0.89973953279245933</v>
      </c>
      <c r="C117" s="53">
        <v>0.87808834329693308</v>
      </c>
      <c r="D117" s="53">
        <v>0.96544655428502368</v>
      </c>
      <c r="E117" s="53">
        <v>1</v>
      </c>
      <c r="F117" s="53">
        <v>1</v>
      </c>
      <c r="G117" s="53">
        <v>1</v>
      </c>
      <c r="H117" s="53">
        <v>0.97280125968609465</v>
      </c>
      <c r="I117" s="53">
        <v>0.92890084314437926</v>
      </c>
      <c r="J117" s="53">
        <v>0.95219402068084946</v>
      </c>
      <c r="K117" s="53">
        <v>0.96956812974727125</v>
      </c>
      <c r="L117" s="53">
        <v>0.96121974162549528</v>
      </c>
      <c r="M117" s="54">
        <v>0.93681292997775178</v>
      </c>
    </row>
    <row r="118" spans="1:13" x14ac:dyDescent="0.25">
      <c r="A118" s="25">
        <v>16</v>
      </c>
      <c r="B118" s="52">
        <v>0.89973953279245933</v>
      </c>
      <c r="C118" s="53">
        <v>0.87808834329693308</v>
      </c>
      <c r="D118" s="53">
        <v>0.96544655428502368</v>
      </c>
      <c r="E118" s="53">
        <v>1</v>
      </c>
      <c r="F118" s="53">
        <v>1</v>
      </c>
      <c r="G118" s="53">
        <v>1</v>
      </c>
      <c r="H118" s="53">
        <v>0.97280125968609465</v>
      </c>
      <c r="I118" s="53">
        <v>0.92890084314437926</v>
      </c>
      <c r="J118" s="53">
        <v>0.95219402068084946</v>
      </c>
      <c r="K118" s="53">
        <v>0.96956812974727125</v>
      </c>
      <c r="L118" s="53">
        <v>0.96121974162549528</v>
      </c>
      <c r="M118" s="54">
        <v>0.93681292997775178</v>
      </c>
    </row>
    <row r="119" spans="1:13" x14ac:dyDescent="0.25">
      <c r="A119" s="25">
        <v>15</v>
      </c>
      <c r="B119" s="52">
        <v>0.89973953279245933</v>
      </c>
      <c r="C119" s="53">
        <v>0.87808834329693308</v>
      </c>
      <c r="D119" s="53">
        <v>0.96544655428502368</v>
      </c>
      <c r="E119" s="53">
        <v>1</v>
      </c>
      <c r="F119" s="53">
        <v>1</v>
      </c>
      <c r="G119" s="53">
        <v>1</v>
      </c>
      <c r="H119" s="53">
        <v>0.97280125968609465</v>
      </c>
      <c r="I119" s="53">
        <v>0.92890084314437926</v>
      </c>
      <c r="J119" s="53">
        <v>0.95219402068084946</v>
      </c>
      <c r="K119" s="53">
        <v>0.96956812974727125</v>
      </c>
      <c r="L119" s="53">
        <v>0.96121974162549528</v>
      </c>
      <c r="M119" s="54">
        <v>0.93681292997775178</v>
      </c>
    </row>
    <row r="120" spans="1:13" x14ac:dyDescent="0.25">
      <c r="A120" s="25">
        <v>14</v>
      </c>
      <c r="B120" s="52">
        <v>0.89973953279245933</v>
      </c>
      <c r="C120" s="53">
        <v>0.87808834329693308</v>
      </c>
      <c r="D120" s="53">
        <v>0.96544655428502368</v>
      </c>
      <c r="E120" s="53">
        <v>1</v>
      </c>
      <c r="F120" s="53">
        <v>1</v>
      </c>
      <c r="G120" s="53">
        <v>1</v>
      </c>
      <c r="H120" s="53">
        <v>0.97280125968609465</v>
      </c>
      <c r="I120" s="53">
        <v>0.92890084314437926</v>
      </c>
      <c r="J120" s="53">
        <v>0.95219402068084946</v>
      </c>
      <c r="K120" s="53">
        <v>0.96956812974727125</v>
      </c>
      <c r="L120" s="53">
        <v>0.96121974162549528</v>
      </c>
      <c r="M120" s="54">
        <v>0.93681292997775178</v>
      </c>
    </row>
    <row r="121" spans="1:13" x14ac:dyDescent="0.25">
      <c r="A121" s="25">
        <v>13</v>
      </c>
      <c r="B121" s="52">
        <v>0.89973953279245933</v>
      </c>
      <c r="C121" s="53">
        <v>0.87808834329693308</v>
      </c>
      <c r="D121" s="53">
        <v>0.96544655428502368</v>
      </c>
      <c r="E121" s="53">
        <v>1</v>
      </c>
      <c r="F121" s="53">
        <v>1</v>
      </c>
      <c r="G121" s="53">
        <v>1</v>
      </c>
      <c r="H121" s="53">
        <v>0.97280125968609465</v>
      </c>
      <c r="I121" s="53">
        <v>0.92890084314437926</v>
      </c>
      <c r="J121" s="53">
        <v>0.95219402068084946</v>
      </c>
      <c r="K121" s="53">
        <v>0.96956812974727125</v>
      </c>
      <c r="L121" s="53">
        <v>0.96121974162549528</v>
      </c>
      <c r="M121" s="54">
        <v>0.93681292997775178</v>
      </c>
    </row>
    <row r="122" spans="1:13" x14ac:dyDescent="0.25">
      <c r="A122" s="25">
        <v>12</v>
      </c>
      <c r="B122" s="52">
        <v>0.89973953279245933</v>
      </c>
      <c r="C122" s="53">
        <v>0.87808834329693308</v>
      </c>
      <c r="D122" s="53">
        <v>0.96544655428502368</v>
      </c>
      <c r="E122" s="53">
        <v>1</v>
      </c>
      <c r="F122" s="53">
        <v>1</v>
      </c>
      <c r="G122" s="53">
        <v>1</v>
      </c>
      <c r="H122" s="53">
        <v>0.97280125968609465</v>
      </c>
      <c r="I122" s="53">
        <v>0.92890084314437926</v>
      </c>
      <c r="J122" s="53">
        <v>0.95219402068084946</v>
      </c>
      <c r="K122" s="53">
        <v>0.96956812974727125</v>
      </c>
      <c r="L122" s="53">
        <v>0.96121974162549528</v>
      </c>
      <c r="M122" s="54">
        <v>0.93681292997775178</v>
      </c>
    </row>
    <row r="123" spans="1:13" x14ac:dyDescent="0.25">
      <c r="A123" s="25">
        <v>11</v>
      </c>
      <c r="B123" s="52">
        <v>0.89885664092662421</v>
      </c>
      <c r="C123" s="53">
        <v>0.87808834329693308</v>
      </c>
      <c r="D123" s="53">
        <v>0.96544655428502368</v>
      </c>
      <c r="E123" s="53">
        <v>1</v>
      </c>
      <c r="F123" s="53">
        <v>1</v>
      </c>
      <c r="G123" s="53">
        <v>1</v>
      </c>
      <c r="H123" s="53">
        <v>0.97280125968609465</v>
      </c>
      <c r="I123" s="53">
        <v>0.92890084314437926</v>
      </c>
      <c r="J123" s="53">
        <v>0.95219402068084946</v>
      </c>
      <c r="K123" s="53">
        <v>0.96483996790821613</v>
      </c>
      <c r="L123" s="53">
        <v>0.95548623221633533</v>
      </c>
      <c r="M123" s="54">
        <v>0.93681292997775178</v>
      </c>
    </row>
    <row r="124" spans="1:13" x14ac:dyDescent="0.25">
      <c r="A124" s="25">
        <v>10</v>
      </c>
      <c r="B124" s="52">
        <v>0.89353284902962793</v>
      </c>
      <c r="C124" s="53">
        <v>0.87808834329693308</v>
      </c>
      <c r="D124" s="53">
        <v>0.96544655428502368</v>
      </c>
      <c r="E124" s="53">
        <v>1</v>
      </c>
      <c r="F124" s="53">
        <v>1</v>
      </c>
      <c r="G124" s="53">
        <v>1</v>
      </c>
      <c r="H124" s="53">
        <v>0.97280125968609465</v>
      </c>
      <c r="I124" s="53">
        <v>0.92738356748591255</v>
      </c>
      <c r="J124" s="53">
        <v>0.94874927208647097</v>
      </c>
      <c r="K124" s="53">
        <v>0.95018500518306948</v>
      </c>
      <c r="L124" s="53">
        <v>0.94148340317762802</v>
      </c>
      <c r="M124" s="54">
        <v>0.93681292997775178</v>
      </c>
    </row>
    <row r="125" spans="1:13" x14ac:dyDescent="0.25">
      <c r="A125" s="25">
        <v>9</v>
      </c>
      <c r="B125" s="52">
        <v>0.8837681571014705</v>
      </c>
      <c r="C125" s="53">
        <v>0.87462452988189532</v>
      </c>
      <c r="D125" s="53">
        <v>0.95413124107301206</v>
      </c>
      <c r="E125" s="53">
        <v>1</v>
      </c>
      <c r="F125" s="53">
        <v>1</v>
      </c>
      <c r="G125" s="53">
        <v>1</v>
      </c>
      <c r="H125" s="53">
        <v>0.97035943559151017</v>
      </c>
      <c r="I125" s="53">
        <v>0.91745289846297751</v>
      </c>
      <c r="J125" s="53">
        <v>0.93754084837875329</v>
      </c>
      <c r="K125" s="53">
        <v>0.92560324157183116</v>
      </c>
      <c r="L125" s="53">
        <v>0.91921125450937358</v>
      </c>
      <c r="M125" s="54">
        <v>0.92880257478094164</v>
      </c>
    </row>
    <row r="126" spans="1:13" x14ac:dyDescent="0.25">
      <c r="A126" s="25">
        <v>8</v>
      </c>
      <c r="B126" s="52">
        <v>0.86956256514215202</v>
      </c>
      <c r="C126" s="53">
        <v>0.86013684424039238</v>
      </c>
      <c r="D126" s="53">
        <v>0.92890039747963637</v>
      </c>
      <c r="E126" s="53">
        <v>1</v>
      </c>
      <c r="F126" s="53">
        <v>1</v>
      </c>
      <c r="G126" s="53">
        <v>0.99182473940397431</v>
      </c>
      <c r="H126" s="53">
        <v>0.95712945039201736</v>
      </c>
      <c r="I126" s="53">
        <v>0.8991088360755739</v>
      </c>
      <c r="J126" s="53">
        <v>0.9185687495576963</v>
      </c>
      <c r="K126" s="53">
        <v>0.89109467707450141</v>
      </c>
      <c r="L126" s="53">
        <v>0.88866978621157178</v>
      </c>
      <c r="M126" s="54">
        <v>0.91270506226509529</v>
      </c>
    </row>
    <row r="127" spans="1:13" x14ac:dyDescent="0.25">
      <c r="A127" s="25">
        <v>7</v>
      </c>
      <c r="B127" s="52">
        <v>0.85091607315167239</v>
      </c>
      <c r="C127" s="53">
        <v>0.83462528637242439</v>
      </c>
      <c r="D127" s="53">
        <v>0.88975402350489663</v>
      </c>
      <c r="E127" s="53">
        <v>0.98263225765862616</v>
      </c>
      <c r="F127" s="53">
        <v>0.97024154507721794</v>
      </c>
      <c r="G127" s="53">
        <v>0.95916907329863843</v>
      </c>
      <c r="H127" s="53">
        <v>0.933111304087616</v>
      </c>
      <c r="I127" s="53">
        <v>0.87235138032370196</v>
      </c>
      <c r="J127" s="53">
        <v>0.89183297562329999</v>
      </c>
      <c r="K127" s="53">
        <v>0.84665931169108</v>
      </c>
      <c r="L127" s="53">
        <v>0.84985899828422284</v>
      </c>
      <c r="M127" s="54">
        <v>0.88852039243021264</v>
      </c>
    </row>
    <row r="128" spans="1:13" x14ac:dyDescent="0.25">
      <c r="A128" s="25">
        <v>6</v>
      </c>
      <c r="B128" s="52">
        <v>0.82782868113003161</v>
      </c>
      <c r="C128" s="53">
        <v>0.79808985627799134</v>
      </c>
      <c r="D128" s="53">
        <v>0.83669211914879305</v>
      </c>
      <c r="E128" s="53">
        <v>0.93764924897579194</v>
      </c>
      <c r="F128" s="53">
        <v>0.91920302946136934</v>
      </c>
      <c r="G128" s="53">
        <v>0.91166677453561484</v>
      </c>
      <c r="H128" s="53">
        <v>0.8983049966783061</v>
      </c>
      <c r="I128" s="53">
        <v>0.83718053120736124</v>
      </c>
      <c r="J128" s="53">
        <v>0.85733352657556439</v>
      </c>
      <c r="K128" s="53">
        <v>0.79229714542156693</v>
      </c>
      <c r="L128" s="53">
        <v>0.80277889072732667</v>
      </c>
      <c r="M128" s="54">
        <v>0.85624856527629367</v>
      </c>
    </row>
    <row r="129" spans="1:13" x14ac:dyDescent="0.25">
      <c r="A129" s="25">
        <v>5</v>
      </c>
      <c r="B129" s="52">
        <v>0.80030038907722978</v>
      </c>
      <c r="C129" s="53">
        <v>0.75053055395709323</v>
      </c>
      <c r="D129" s="53">
        <v>0.76971468441132518</v>
      </c>
      <c r="E129" s="53">
        <v>0.87663935717274555</v>
      </c>
      <c r="F129" s="53">
        <v>0.85103597132747433</v>
      </c>
      <c r="G129" s="53">
        <v>0.84931784311490333</v>
      </c>
      <c r="H129" s="53">
        <v>0.85271052816408777</v>
      </c>
      <c r="I129" s="53">
        <v>0.79359628872655219</v>
      </c>
      <c r="J129" s="53">
        <v>0.81507040241448969</v>
      </c>
      <c r="K129" s="53">
        <v>0.72800817826596242</v>
      </c>
      <c r="L129" s="53">
        <v>0.74742946354088313</v>
      </c>
      <c r="M129" s="54">
        <v>0.8158895808033384</v>
      </c>
    </row>
    <row r="130" spans="1:13" x14ac:dyDescent="0.25">
      <c r="A130" s="25">
        <v>4</v>
      </c>
      <c r="B130" s="52">
        <v>0.7683311969932668</v>
      </c>
      <c r="C130" s="53">
        <v>0.69194737940973006</v>
      </c>
      <c r="D130" s="53">
        <v>0.68882171929249325</v>
      </c>
      <c r="E130" s="53">
        <v>0.79960258224948655</v>
      </c>
      <c r="F130" s="53">
        <v>0.7657403706755328</v>
      </c>
      <c r="G130" s="53">
        <v>0.77212227903650366</v>
      </c>
      <c r="H130" s="53">
        <v>0.79632789854496089</v>
      </c>
      <c r="I130" s="53">
        <v>0.74159865288127447</v>
      </c>
      <c r="J130" s="53">
        <v>0.76504360314007558</v>
      </c>
      <c r="K130" s="53">
        <v>0.65379241022426626</v>
      </c>
      <c r="L130" s="53">
        <v>0.68381071672489258</v>
      </c>
      <c r="M130" s="54">
        <v>0.76744343901134682</v>
      </c>
    </row>
    <row r="131" spans="1:13" x14ac:dyDescent="0.25">
      <c r="A131" s="25">
        <v>3</v>
      </c>
      <c r="B131" s="52">
        <v>0.73192110487814277</v>
      </c>
      <c r="C131" s="53">
        <v>0.62234033263590183</v>
      </c>
      <c r="D131" s="53">
        <v>0.59401322379229726</v>
      </c>
      <c r="E131" s="53">
        <v>0.70653892420601516</v>
      </c>
      <c r="F131" s="53">
        <v>0.66331622750554464</v>
      </c>
      <c r="G131" s="53">
        <v>0.68008008230041628</v>
      </c>
      <c r="H131" s="53">
        <v>0.72915710782092535</v>
      </c>
      <c r="I131" s="53">
        <v>0.6811876236715283</v>
      </c>
      <c r="J131" s="53">
        <v>0.70725312875232227</v>
      </c>
      <c r="K131" s="53">
        <v>0.56964984129647855</v>
      </c>
      <c r="L131" s="53">
        <v>0.61192265027935455</v>
      </c>
      <c r="M131" s="54">
        <v>0.71091013990031904</v>
      </c>
    </row>
    <row r="132" spans="1:13" x14ac:dyDescent="0.25">
      <c r="A132" s="25">
        <v>2</v>
      </c>
      <c r="B132" s="52">
        <v>0.69107011273185759</v>
      </c>
      <c r="C132" s="53">
        <v>0.54170941363560843</v>
      </c>
      <c r="D132" s="53">
        <v>0.48528919791073727</v>
      </c>
      <c r="E132" s="53">
        <v>0.59744838304233117</v>
      </c>
      <c r="F132" s="53">
        <v>0.54376354181750997</v>
      </c>
      <c r="G132" s="53">
        <v>0.57319125290664097</v>
      </c>
      <c r="H132" s="53">
        <v>0.6511981559919815</v>
      </c>
      <c r="I132" s="53">
        <v>0.61236320109731368</v>
      </c>
      <c r="J132" s="53">
        <v>0.64169897925122965</v>
      </c>
      <c r="K132" s="53">
        <v>0.4755804714825993</v>
      </c>
      <c r="L132" s="53">
        <v>0.53176526420426939</v>
      </c>
      <c r="M132" s="54">
        <v>0.64628968347025484</v>
      </c>
    </row>
    <row r="133" spans="1:13" x14ac:dyDescent="0.25">
      <c r="A133" s="25">
        <v>1</v>
      </c>
      <c r="B133" s="55">
        <v>0.64577822055441125</v>
      </c>
      <c r="C133" s="56">
        <v>0.45005462240885002</v>
      </c>
      <c r="D133" s="56">
        <v>0.36264964164781321</v>
      </c>
      <c r="E133" s="56">
        <v>0.47233095875843473</v>
      </c>
      <c r="F133" s="56">
        <v>0.40708231361142877</v>
      </c>
      <c r="G133" s="56">
        <v>0.45145579085517773</v>
      </c>
      <c r="H133" s="56">
        <v>0.5624510430581291</v>
      </c>
      <c r="I133" s="56">
        <v>0.53512538515863051</v>
      </c>
      <c r="J133" s="56">
        <v>0.56838115463679773</v>
      </c>
      <c r="K133" s="56">
        <v>0.3715843007826285</v>
      </c>
      <c r="L133" s="56">
        <v>0.44333855849963688</v>
      </c>
      <c r="M133" s="57">
        <v>0.57358206972115444</v>
      </c>
    </row>
    <row r="134" spans="1:13" x14ac:dyDescent="0.25">
      <c r="B134" s="2"/>
      <c r="C134" s="2"/>
      <c r="D134" s="2"/>
      <c r="E134" s="2"/>
      <c r="F134" s="2"/>
      <c r="G134" s="2"/>
      <c r="H134" s="2"/>
      <c r="I134" s="2"/>
      <c r="J134" s="2"/>
      <c r="K134" s="2"/>
      <c r="L134" s="2"/>
      <c r="M134" s="2"/>
    </row>
    <row r="135" spans="1:13" x14ac:dyDescent="0.25">
      <c r="A135" s="23" t="s">
        <v>56</v>
      </c>
      <c r="B135" s="26">
        <v>4</v>
      </c>
      <c r="C135" s="26">
        <v>5</v>
      </c>
      <c r="D135" s="26">
        <v>6</v>
      </c>
      <c r="E135" s="26">
        <v>7</v>
      </c>
      <c r="F135" s="26">
        <v>8</v>
      </c>
      <c r="G135" s="26">
        <v>9</v>
      </c>
      <c r="H135" s="26">
        <v>10</v>
      </c>
      <c r="I135" s="26">
        <v>11</v>
      </c>
      <c r="J135" s="26">
        <v>12</v>
      </c>
      <c r="K135" s="26">
        <v>1</v>
      </c>
      <c r="L135" s="26">
        <v>2</v>
      </c>
      <c r="M135" s="26">
        <v>3</v>
      </c>
    </row>
    <row r="136" spans="1:13" x14ac:dyDescent="0.25">
      <c r="A136" s="25">
        <v>20</v>
      </c>
      <c r="B136" s="49">
        <v>0.92618346243480187</v>
      </c>
      <c r="C136" s="50">
        <v>0.85660880998452105</v>
      </c>
      <c r="D136" s="50">
        <v>0.94934114417511783</v>
      </c>
      <c r="E136" s="50">
        <v>1</v>
      </c>
      <c r="F136" s="50">
        <v>0.99449823858898201</v>
      </c>
      <c r="G136" s="50">
        <v>0.99231013253752165</v>
      </c>
      <c r="H136" s="50">
        <v>0.95383405465987603</v>
      </c>
      <c r="I136" s="50">
        <v>0.91958691266316839</v>
      </c>
      <c r="J136" s="50">
        <v>0.94778118196170436</v>
      </c>
      <c r="K136" s="50">
        <v>0.96036965292240661</v>
      </c>
      <c r="L136" s="50">
        <v>0.96472264731515722</v>
      </c>
      <c r="M136" s="51">
        <v>0.92772972844164769</v>
      </c>
    </row>
    <row r="137" spans="1:13" x14ac:dyDescent="0.25">
      <c r="A137" s="25">
        <v>19</v>
      </c>
      <c r="B137" s="52">
        <v>0.92618346243480187</v>
      </c>
      <c r="C137" s="53">
        <v>0.85660880998452105</v>
      </c>
      <c r="D137" s="53">
        <v>0.94934114417511783</v>
      </c>
      <c r="E137" s="53">
        <v>1</v>
      </c>
      <c r="F137" s="53">
        <v>0.99449823858898201</v>
      </c>
      <c r="G137" s="53">
        <v>0.99231013253752165</v>
      </c>
      <c r="H137" s="53">
        <v>0.95383405465987603</v>
      </c>
      <c r="I137" s="53">
        <v>0.91958691266316839</v>
      </c>
      <c r="J137" s="53">
        <v>0.94778118196170436</v>
      </c>
      <c r="K137" s="53">
        <v>0.96036965292240661</v>
      </c>
      <c r="L137" s="53">
        <v>0.96472264731515722</v>
      </c>
      <c r="M137" s="54">
        <v>0.92772972844164769</v>
      </c>
    </row>
    <row r="138" spans="1:13" x14ac:dyDescent="0.25">
      <c r="A138" s="25">
        <v>18</v>
      </c>
      <c r="B138" s="52">
        <v>0.92521401795008651</v>
      </c>
      <c r="C138" s="53">
        <v>0.85660880998452105</v>
      </c>
      <c r="D138" s="53">
        <v>0.94934114417511783</v>
      </c>
      <c r="E138" s="53">
        <v>1</v>
      </c>
      <c r="F138" s="53">
        <v>0.99449823858898201</v>
      </c>
      <c r="G138" s="53">
        <v>0.99231013253752165</v>
      </c>
      <c r="H138" s="53">
        <v>0.95383405465987603</v>
      </c>
      <c r="I138" s="53">
        <v>0.91958691266316839</v>
      </c>
      <c r="J138" s="53">
        <v>0.94778118196170436</v>
      </c>
      <c r="K138" s="53">
        <v>0.96036965292240661</v>
      </c>
      <c r="L138" s="53">
        <v>0.96472264731515722</v>
      </c>
      <c r="M138" s="54">
        <v>0.92772972844164769</v>
      </c>
    </row>
    <row r="139" spans="1:13" x14ac:dyDescent="0.25">
      <c r="A139" s="25">
        <v>17</v>
      </c>
      <c r="B139" s="52">
        <v>0.92320284521680152</v>
      </c>
      <c r="C139" s="53">
        <v>0.85660880998452105</v>
      </c>
      <c r="D139" s="53">
        <v>0.94934114417511783</v>
      </c>
      <c r="E139" s="53">
        <v>1</v>
      </c>
      <c r="F139" s="53">
        <v>0.99449823858898201</v>
      </c>
      <c r="G139" s="53">
        <v>0.99231013253752165</v>
      </c>
      <c r="H139" s="53">
        <v>0.95383405465987603</v>
      </c>
      <c r="I139" s="53">
        <v>0.91958691266316839</v>
      </c>
      <c r="J139" s="53">
        <v>0.94778118196170436</v>
      </c>
      <c r="K139" s="53">
        <v>0.96036965292240661</v>
      </c>
      <c r="L139" s="53">
        <v>0.96472264731515722</v>
      </c>
      <c r="M139" s="54">
        <v>0.92772972844164769</v>
      </c>
    </row>
    <row r="140" spans="1:13" x14ac:dyDescent="0.25">
      <c r="A140" s="25">
        <v>16</v>
      </c>
      <c r="B140" s="52">
        <v>0.92014994423494667</v>
      </c>
      <c r="C140" s="53">
        <v>0.85660880998452105</v>
      </c>
      <c r="D140" s="53">
        <v>0.94934114417511783</v>
      </c>
      <c r="E140" s="53">
        <v>1</v>
      </c>
      <c r="F140" s="53">
        <v>0.99449823858898201</v>
      </c>
      <c r="G140" s="53">
        <v>0.99231013253752165</v>
      </c>
      <c r="H140" s="53">
        <v>0.95383405465987603</v>
      </c>
      <c r="I140" s="53">
        <v>0.91958691266316839</v>
      </c>
      <c r="J140" s="53">
        <v>0.94778118196170436</v>
      </c>
      <c r="K140" s="53">
        <v>0.96036965292240661</v>
      </c>
      <c r="L140" s="53">
        <v>0.96472264731515722</v>
      </c>
      <c r="M140" s="54">
        <v>0.92772972844164769</v>
      </c>
    </row>
    <row r="141" spans="1:13" x14ac:dyDescent="0.25">
      <c r="A141" s="25">
        <v>15</v>
      </c>
      <c r="B141" s="52">
        <v>0.91605531500452209</v>
      </c>
      <c r="C141" s="53">
        <v>0.85660880998452105</v>
      </c>
      <c r="D141" s="53">
        <v>0.94934114417511783</v>
      </c>
      <c r="E141" s="53">
        <v>1</v>
      </c>
      <c r="F141" s="53">
        <v>0.99449823858898201</v>
      </c>
      <c r="G141" s="53">
        <v>0.99231013253752165</v>
      </c>
      <c r="H141" s="53">
        <v>0.95383405465987603</v>
      </c>
      <c r="I141" s="53">
        <v>0.91958691266316839</v>
      </c>
      <c r="J141" s="53">
        <v>0.94778118196170436</v>
      </c>
      <c r="K141" s="53">
        <v>0.96036965292240661</v>
      </c>
      <c r="L141" s="53">
        <v>0.96472264731515722</v>
      </c>
      <c r="M141" s="54">
        <v>0.92772972844164769</v>
      </c>
    </row>
    <row r="142" spans="1:13" x14ac:dyDescent="0.25">
      <c r="A142" s="25">
        <v>14</v>
      </c>
      <c r="B142" s="52">
        <v>0.91091895752552798</v>
      </c>
      <c r="C142" s="53">
        <v>0.85660880998452105</v>
      </c>
      <c r="D142" s="53">
        <v>0.94934114417511783</v>
      </c>
      <c r="E142" s="53">
        <v>1</v>
      </c>
      <c r="F142" s="53">
        <v>0.99449823858898201</v>
      </c>
      <c r="G142" s="53">
        <v>0.99231013253752165</v>
      </c>
      <c r="H142" s="53">
        <v>0.95383405465987603</v>
      </c>
      <c r="I142" s="53">
        <v>0.91958691266316839</v>
      </c>
      <c r="J142" s="53">
        <v>0.94778118196170436</v>
      </c>
      <c r="K142" s="53">
        <v>0.96036965292240661</v>
      </c>
      <c r="L142" s="53">
        <v>0.96472264731515722</v>
      </c>
      <c r="M142" s="54">
        <v>0.92772972844164769</v>
      </c>
    </row>
    <row r="143" spans="1:13" x14ac:dyDescent="0.25">
      <c r="A143" s="25">
        <v>13</v>
      </c>
      <c r="B143" s="52">
        <v>0.90474087179796403</v>
      </c>
      <c r="C143" s="53">
        <v>0.85660880998452105</v>
      </c>
      <c r="D143" s="53">
        <v>0.94934114417511783</v>
      </c>
      <c r="E143" s="53">
        <v>1</v>
      </c>
      <c r="F143" s="53">
        <v>0.99449823858898201</v>
      </c>
      <c r="G143" s="53">
        <v>0.99231013253752165</v>
      </c>
      <c r="H143" s="53">
        <v>0.95383405465987603</v>
      </c>
      <c r="I143" s="53">
        <v>0.91958691266316839</v>
      </c>
      <c r="J143" s="53">
        <v>0.94778118196170436</v>
      </c>
      <c r="K143" s="53">
        <v>0.96036965292240661</v>
      </c>
      <c r="L143" s="53">
        <v>0.96239041745468246</v>
      </c>
      <c r="M143" s="54">
        <v>0.92772972844164769</v>
      </c>
    </row>
    <row r="144" spans="1:13" x14ac:dyDescent="0.25">
      <c r="A144" s="25">
        <v>12</v>
      </c>
      <c r="B144" s="52">
        <v>0.89752105782183045</v>
      </c>
      <c r="C144" s="53">
        <v>0.85660880998452105</v>
      </c>
      <c r="D144" s="53">
        <v>0.94934114417511783</v>
      </c>
      <c r="E144" s="53">
        <v>1</v>
      </c>
      <c r="F144" s="53">
        <v>0.99449823858898201</v>
      </c>
      <c r="G144" s="53">
        <v>0.99231013253752165</v>
      </c>
      <c r="H144" s="53">
        <v>0.95383405465987603</v>
      </c>
      <c r="I144" s="53">
        <v>0.91958691266316839</v>
      </c>
      <c r="J144" s="53">
        <v>0.94593338452549225</v>
      </c>
      <c r="K144" s="53">
        <v>0.96036965292240661</v>
      </c>
      <c r="L144" s="53">
        <v>0.95570592607822924</v>
      </c>
      <c r="M144" s="54">
        <v>0.92772972844164769</v>
      </c>
    </row>
    <row r="145" spans="1:13" x14ac:dyDescent="0.25">
      <c r="A145" s="25">
        <v>11</v>
      </c>
      <c r="B145" s="52">
        <v>0.88925951559712701</v>
      </c>
      <c r="C145" s="53">
        <v>0.85660880998452105</v>
      </c>
      <c r="D145" s="53">
        <v>0.94934114417511783</v>
      </c>
      <c r="E145" s="53">
        <v>1</v>
      </c>
      <c r="F145" s="53">
        <v>0.99449823858898201</v>
      </c>
      <c r="G145" s="53">
        <v>0.99231013253752165</v>
      </c>
      <c r="H145" s="53">
        <v>0.95383405465987603</v>
      </c>
      <c r="I145" s="53">
        <v>0.91859706127707108</v>
      </c>
      <c r="J145" s="53">
        <v>0.94077772246238978</v>
      </c>
      <c r="K145" s="53">
        <v>0.95646558853001995</v>
      </c>
      <c r="L145" s="53">
        <v>0.94466917318579746</v>
      </c>
      <c r="M145" s="54">
        <v>0.92604828740986844</v>
      </c>
    </row>
    <row r="146" spans="1:13" x14ac:dyDescent="0.25">
      <c r="A146" s="25">
        <v>10</v>
      </c>
      <c r="B146" s="52">
        <v>0.87995624512385395</v>
      </c>
      <c r="C146" s="53">
        <v>0.85460841297856494</v>
      </c>
      <c r="D146" s="53">
        <v>0.94591263538435166</v>
      </c>
      <c r="E146" s="53">
        <v>1</v>
      </c>
      <c r="F146" s="53">
        <v>0.99449823858898201</v>
      </c>
      <c r="G146" s="53">
        <v>0.99231013253752165</v>
      </c>
      <c r="H146" s="53">
        <v>0.95383405465987603</v>
      </c>
      <c r="I146" s="53">
        <v>0.91298634734582507</v>
      </c>
      <c r="J146" s="53">
        <v>0.93231419577239705</v>
      </c>
      <c r="K146" s="53">
        <v>0.94658602433070826</v>
      </c>
      <c r="L146" s="53">
        <v>0.92928015877738712</v>
      </c>
      <c r="M146" s="54">
        <v>0.92066022910494483</v>
      </c>
    </row>
    <row r="147" spans="1:13" x14ac:dyDescent="0.25">
      <c r="A147" s="25">
        <v>9</v>
      </c>
      <c r="B147" s="52">
        <v>0.86961124640201115</v>
      </c>
      <c r="C147" s="53">
        <v>0.8498493464568746</v>
      </c>
      <c r="D147" s="53">
        <v>0.93529071203513603</v>
      </c>
      <c r="E147" s="53">
        <v>1</v>
      </c>
      <c r="F147" s="53">
        <v>0.99328092301864512</v>
      </c>
      <c r="G147" s="53">
        <v>0.98809335075603144</v>
      </c>
      <c r="H147" s="53">
        <v>0.94986629727256822</v>
      </c>
      <c r="I147" s="53">
        <v>0.90275477086943057</v>
      </c>
      <c r="J147" s="53">
        <v>0.92054280445551429</v>
      </c>
      <c r="K147" s="53">
        <v>0.93073096032447156</v>
      </c>
      <c r="L147" s="53">
        <v>0.90953888285299811</v>
      </c>
      <c r="M147" s="54">
        <v>0.91156555352687696</v>
      </c>
    </row>
    <row r="148" spans="1:13" x14ac:dyDescent="0.25">
      <c r="A148" s="25">
        <v>8</v>
      </c>
      <c r="B148" s="52">
        <v>0.85822451943159872</v>
      </c>
      <c r="C148" s="53">
        <v>0.84233161041945048</v>
      </c>
      <c r="D148" s="53">
        <v>0.9174753741274706</v>
      </c>
      <c r="E148" s="53">
        <v>0.99445955810316033</v>
      </c>
      <c r="F148" s="53">
        <v>0.98396968593887391</v>
      </c>
      <c r="G148" s="53">
        <v>0.97493030184984686</v>
      </c>
      <c r="H148" s="53">
        <v>0.9405954766900082</v>
      </c>
      <c r="I148" s="53">
        <v>0.88790233184788736</v>
      </c>
      <c r="J148" s="53">
        <v>0.90546354851174116</v>
      </c>
      <c r="K148" s="53">
        <v>0.90890039651130994</v>
      </c>
      <c r="L148" s="53">
        <v>0.88544534541263054</v>
      </c>
      <c r="M148" s="54">
        <v>0.89876426067566484</v>
      </c>
    </row>
    <row r="149" spans="1:13" x14ac:dyDescent="0.25">
      <c r="A149" s="25">
        <v>7</v>
      </c>
      <c r="B149" s="52">
        <v>0.84579606421261644</v>
      </c>
      <c r="C149" s="53">
        <v>0.83205520486629225</v>
      </c>
      <c r="D149" s="53">
        <v>0.89246662166135549</v>
      </c>
      <c r="E149" s="53">
        <v>0.97513476618619377</v>
      </c>
      <c r="F149" s="53">
        <v>0.96656452734966836</v>
      </c>
      <c r="G149" s="53">
        <v>0.95282098581896801</v>
      </c>
      <c r="H149" s="53">
        <v>0.92602159291219621</v>
      </c>
      <c r="I149" s="53">
        <v>0.86842903028119556</v>
      </c>
      <c r="J149" s="53">
        <v>0.88707642794107788</v>
      </c>
      <c r="K149" s="53">
        <v>0.88109433289122341</v>
      </c>
      <c r="L149" s="53">
        <v>0.85699954645628451</v>
      </c>
      <c r="M149" s="54">
        <v>0.88225635055130835</v>
      </c>
    </row>
    <row r="150" spans="1:13" x14ac:dyDescent="0.25">
      <c r="A150" s="25">
        <v>6</v>
      </c>
      <c r="B150" s="52">
        <v>0.83232588074506453</v>
      </c>
      <c r="C150" s="53">
        <v>0.81902012979740002</v>
      </c>
      <c r="D150" s="53">
        <v>0.8602644546367908</v>
      </c>
      <c r="E150" s="53">
        <v>0.94541385402607225</v>
      </c>
      <c r="F150" s="53">
        <v>0.94106544725102859</v>
      </c>
      <c r="G150" s="53">
        <v>0.92176540266339457</v>
      </c>
      <c r="H150" s="53">
        <v>0.90614464593913191</v>
      </c>
      <c r="I150" s="53">
        <v>0.84433486616935505</v>
      </c>
      <c r="J150" s="53">
        <v>0.86538144274352435</v>
      </c>
      <c r="K150" s="53">
        <v>0.84731276946421197</v>
      </c>
      <c r="L150" s="53">
        <v>0.8242014859839597</v>
      </c>
      <c r="M150" s="54">
        <v>0.86204182315380751</v>
      </c>
    </row>
    <row r="151" spans="1:13" x14ac:dyDescent="0.25">
      <c r="A151" s="25">
        <v>5</v>
      </c>
      <c r="B151" s="52">
        <v>0.81781396902894288</v>
      </c>
      <c r="C151" s="53">
        <v>0.80322638521277379</v>
      </c>
      <c r="D151" s="53">
        <v>0.82086887305377632</v>
      </c>
      <c r="E151" s="53">
        <v>0.9052968216227959</v>
      </c>
      <c r="F151" s="53">
        <v>0.90747244564295448</v>
      </c>
      <c r="G151" s="53">
        <v>0.88176355238312687</v>
      </c>
      <c r="H151" s="53">
        <v>0.88096463577081563</v>
      </c>
      <c r="I151" s="53">
        <v>0.81561983951236594</v>
      </c>
      <c r="J151" s="53">
        <v>0.84037859291908057</v>
      </c>
      <c r="K151" s="53">
        <v>0.80755570623027539</v>
      </c>
      <c r="L151" s="53">
        <v>0.78705116399565644</v>
      </c>
      <c r="M151" s="54">
        <v>0.8381206784831623</v>
      </c>
    </row>
    <row r="152" spans="1:13" x14ac:dyDescent="0.25">
      <c r="A152" s="25">
        <v>4</v>
      </c>
      <c r="B152" s="52">
        <v>0.80226032906425149</v>
      </c>
      <c r="C152" s="53">
        <v>0.78467397111241355</v>
      </c>
      <c r="D152" s="53">
        <v>0.77427987691231215</v>
      </c>
      <c r="E152" s="53">
        <v>0.8547836689763646</v>
      </c>
      <c r="F152" s="53">
        <v>0.86578552252544605</v>
      </c>
      <c r="G152" s="53">
        <v>0.83281543497816468</v>
      </c>
      <c r="H152" s="53">
        <v>0.85048156240724715</v>
      </c>
      <c r="I152" s="53">
        <v>0.78228395031022824</v>
      </c>
      <c r="J152" s="53">
        <v>0.81206787846774664</v>
      </c>
      <c r="K152" s="53">
        <v>0.76182314318941402</v>
      </c>
      <c r="L152" s="53">
        <v>0.74554858049137462</v>
      </c>
      <c r="M152" s="54">
        <v>0.81049291653937294</v>
      </c>
    </row>
    <row r="153" spans="1:13" x14ac:dyDescent="0.25">
      <c r="A153" s="25">
        <v>3</v>
      </c>
      <c r="B153" s="52">
        <v>0.78566496085099036</v>
      </c>
      <c r="C153" s="53">
        <v>0.76336288749631931</v>
      </c>
      <c r="D153" s="53">
        <v>0.72049746621239841</v>
      </c>
      <c r="E153" s="53">
        <v>0.79387439608677846</v>
      </c>
      <c r="F153" s="53">
        <v>0.81600467789850328</v>
      </c>
      <c r="G153" s="53">
        <v>0.77492105044850823</v>
      </c>
      <c r="H153" s="53">
        <v>0.81469542584842647</v>
      </c>
      <c r="I153" s="53">
        <v>0.74432719856294194</v>
      </c>
      <c r="J153" s="53">
        <v>0.78044929938952257</v>
      </c>
      <c r="K153" s="53">
        <v>0.71011508034162762</v>
      </c>
      <c r="L153" s="53">
        <v>0.69969373547111413</v>
      </c>
      <c r="M153" s="54">
        <v>0.77915853732243912</v>
      </c>
    </row>
    <row r="154" spans="1:13" x14ac:dyDescent="0.25">
      <c r="A154" s="25">
        <v>2</v>
      </c>
      <c r="B154" s="52">
        <v>0.7680278643891596</v>
      </c>
      <c r="C154" s="53">
        <v>0.73929313436449107</v>
      </c>
      <c r="D154" s="53">
        <v>0.65952164095403498</v>
      </c>
      <c r="E154" s="53">
        <v>0.72256900295403736</v>
      </c>
      <c r="F154" s="53">
        <v>0.75812991176212619</v>
      </c>
      <c r="G154" s="53">
        <v>0.7080803987941573</v>
      </c>
      <c r="H154" s="53">
        <v>0.77360622609435381</v>
      </c>
      <c r="I154" s="53">
        <v>0.70174958427050693</v>
      </c>
      <c r="J154" s="53">
        <v>0.74552285568440813</v>
      </c>
      <c r="K154" s="53">
        <v>0.65243151768691632</v>
      </c>
      <c r="L154" s="53">
        <v>0.64948662893487508</v>
      </c>
      <c r="M154" s="54">
        <v>0.74411754083236104</v>
      </c>
    </row>
    <row r="155" spans="1:13" x14ac:dyDescent="0.25">
      <c r="A155" s="25">
        <v>1</v>
      </c>
      <c r="B155" s="55">
        <v>0.7493490396787591</v>
      </c>
      <c r="C155" s="56">
        <v>0.71246471171692871</v>
      </c>
      <c r="D155" s="56">
        <v>0.59135240113722176</v>
      </c>
      <c r="E155" s="56">
        <v>0.64086748957814144</v>
      </c>
      <c r="F155" s="56">
        <v>0.69216122411631475</v>
      </c>
      <c r="G155" s="56">
        <v>0.6322934800151121</v>
      </c>
      <c r="H155" s="56">
        <v>0.72721396314502895</v>
      </c>
      <c r="I155" s="56">
        <v>0.65455110743292333</v>
      </c>
      <c r="J155" s="56">
        <v>0.70728854735240354</v>
      </c>
      <c r="K155" s="56">
        <v>0.58877245522527999</v>
      </c>
      <c r="L155" s="56">
        <v>0.59492726088265746</v>
      </c>
      <c r="M155" s="57">
        <v>0.70536992706913859</v>
      </c>
    </row>
    <row r="156" spans="1:13" x14ac:dyDescent="0.25">
      <c r="B156" s="2"/>
      <c r="C156" s="2"/>
      <c r="D156" s="2"/>
      <c r="E156" s="2"/>
      <c r="F156" s="2"/>
      <c r="G156" s="2"/>
      <c r="H156" s="2"/>
      <c r="I156" s="2"/>
      <c r="J156" s="2"/>
      <c r="K156" s="2"/>
      <c r="L156" s="2"/>
      <c r="M156" s="2"/>
    </row>
    <row r="157" spans="1:13" x14ac:dyDescent="0.25">
      <c r="A157" s="23" t="s">
        <v>57</v>
      </c>
      <c r="B157" s="26">
        <v>4</v>
      </c>
      <c r="C157" s="26">
        <v>5</v>
      </c>
      <c r="D157" s="26">
        <v>6</v>
      </c>
      <c r="E157" s="26">
        <v>7</v>
      </c>
      <c r="F157" s="26">
        <v>8</v>
      </c>
      <c r="G157" s="26">
        <v>9</v>
      </c>
      <c r="H157" s="26">
        <v>10</v>
      </c>
      <c r="I157" s="26">
        <v>11</v>
      </c>
      <c r="J157" s="26">
        <v>12</v>
      </c>
      <c r="K157" s="26">
        <v>1</v>
      </c>
      <c r="L157" s="26">
        <v>2</v>
      </c>
      <c r="M157" s="26">
        <v>3</v>
      </c>
    </row>
    <row r="158" spans="1:13" x14ac:dyDescent="0.25">
      <c r="A158" s="25">
        <v>20</v>
      </c>
      <c r="B158" s="49">
        <v>0.92014049662416475</v>
      </c>
      <c r="C158" s="50">
        <v>0.86466973934057001</v>
      </c>
      <c r="D158" s="50">
        <v>0.95677669177356339</v>
      </c>
      <c r="E158" s="50">
        <v>1</v>
      </c>
      <c r="F158" s="50">
        <v>1</v>
      </c>
      <c r="G158" s="50">
        <v>1</v>
      </c>
      <c r="H158" s="50">
        <v>0.96330949292506007</v>
      </c>
      <c r="I158" s="50">
        <v>0.92760053183466773</v>
      </c>
      <c r="J158" s="50">
        <v>0.95338559898809139</v>
      </c>
      <c r="K158" s="50">
        <v>0.96975641792232437</v>
      </c>
      <c r="L158" s="50">
        <v>0.9754002154905016</v>
      </c>
      <c r="M158" s="51">
        <v>0.9357119433775043</v>
      </c>
    </row>
    <row r="159" spans="1:13" x14ac:dyDescent="0.25">
      <c r="A159" s="25">
        <v>19</v>
      </c>
      <c r="B159" s="52">
        <v>0.92014049662416475</v>
      </c>
      <c r="C159" s="53">
        <v>0.86466973934057001</v>
      </c>
      <c r="D159" s="53">
        <v>0.95677669177356339</v>
      </c>
      <c r="E159" s="53">
        <v>1</v>
      </c>
      <c r="F159" s="53">
        <v>1</v>
      </c>
      <c r="G159" s="53">
        <v>1</v>
      </c>
      <c r="H159" s="53">
        <v>0.96330949292506007</v>
      </c>
      <c r="I159" s="53">
        <v>0.92760053183466773</v>
      </c>
      <c r="J159" s="53">
        <v>0.95338559898809139</v>
      </c>
      <c r="K159" s="53">
        <v>0.96975641792232437</v>
      </c>
      <c r="L159" s="53">
        <v>0.9754002154905016</v>
      </c>
      <c r="M159" s="54">
        <v>0.9357119433775043</v>
      </c>
    </row>
    <row r="160" spans="1:13" x14ac:dyDescent="0.25">
      <c r="A160" s="25">
        <v>18</v>
      </c>
      <c r="B160" s="52">
        <v>0.92014049662416475</v>
      </c>
      <c r="C160" s="53">
        <v>0.86466973934057001</v>
      </c>
      <c r="D160" s="53">
        <v>0.95677669177356339</v>
      </c>
      <c r="E160" s="53">
        <v>1</v>
      </c>
      <c r="F160" s="53">
        <v>1</v>
      </c>
      <c r="G160" s="53">
        <v>1</v>
      </c>
      <c r="H160" s="53">
        <v>0.96330949292506007</v>
      </c>
      <c r="I160" s="53">
        <v>0.92760053183466773</v>
      </c>
      <c r="J160" s="53">
        <v>0.95338559898809139</v>
      </c>
      <c r="K160" s="53">
        <v>0.96975641792232437</v>
      </c>
      <c r="L160" s="53">
        <v>0.9754002154905016</v>
      </c>
      <c r="M160" s="54">
        <v>0.9357119433775043</v>
      </c>
    </row>
    <row r="161" spans="1:13" x14ac:dyDescent="0.25">
      <c r="A161" s="25">
        <v>17</v>
      </c>
      <c r="B161" s="52">
        <v>0.92014049662416475</v>
      </c>
      <c r="C161" s="53">
        <v>0.86466973934057001</v>
      </c>
      <c r="D161" s="53">
        <v>0.95677669177356339</v>
      </c>
      <c r="E161" s="53">
        <v>1</v>
      </c>
      <c r="F161" s="53">
        <v>1</v>
      </c>
      <c r="G161" s="53">
        <v>1</v>
      </c>
      <c r="H161" s="53">
        <v>0.96330949292506007</v>
      </c>
      <c r="I161" s="53">
        <v>0.92760053183466773</v>
      </c>
      <c r="J161" s="53">
        <v>0.95338559898809139</v>
      </c>
      <c r="K161" s="53">
        <v>0.96975641792232437</v>
      </c>
      <c r="L161" s="53">
        <v>0.9754002154905016</v>
      </c>
      <c r="M161" s="54">
        <v>0.9357119433775043</v>
      </c>
    </row>
    <row r="162" spans="1:13" x14ac:dyDescent="0.25">
      <c r="A162" s="25">
        <v>16</v>
      </c>
      <c r="B162" s="52">
        <v>0.91987039946992544</v>
      </c>
      <c r="C162" s="53">
        <v>0.86466973934057001</v>
      </c>
      <c r="D162" s="53">
        <v>0.95677669177356339</v>
      </c>
      <c r="E162" s="53">
        <v>1</v>
      </c>
      <c r="F162" s="53">
        <v>1</v>
      </c>
      <c r="G162" s="53">
        <v>1</v>
      </c>
      <c r="H162" s="53">
        <v>0.96330949292506007</v>
      </c>
      <c r="I162" s="53">
        <v>0.92760053183466773</v>
      </c>
      <c r="J162" s="53">
        <v>0.95338559898809139</v>
      </c>
      <c r="K162" s="53">
        <v>0.96975641792232437</v>
      </c>
      <c r="L162" s="53">
        <v>0.9754002154905016</v>
      </c>
      <c r="M162" s="54">
        <v>0.9357119433775043</v>
      </c>
    </row>
    <row r="163" spans="1:13" x14ac:dyDescent="0.25">
      <c r="A163" s="25">
        <v>15</v>
      </c>
      <c r="B163" s="52">
        <v>0.91820987197433079</v>
      </c>
      <c r="C163" s="53">
        <v>0.86466973934057001</v>
      </c>
      <c r="D163" s="53">
        <v>0.95677669177356339</v>
      </c>
      <c r="E163" s="53">
        <v>1</v>
      </c>
      <c r="F163" s="53">
        <v>1</v>
      </c>
      <c r="G163" s="53">
        <v>1</v>
      </c>
      <c r="H163" s="53">
        <v>0.96330949292506007</v>
      </c>
      <c r="I163" s="53">
        <v>0.92760053183466773</v>
      </c>
      <c r="J163" s="53">
        <v>0.95338559898809139</v>
      </c>
      <c r="K163" s="53">
        <v>0.96975641792232437</v>
      </c>
      <c r="L163" s="53">
        <v>0.9754002154905016</v>
      </c>
      <c r="M163" s="54">
        <v>0.9357119433775043</v>
      </c>
    </row>
    <row r="164" spans="1:13" x14ac:dyDescent="0.25">
      <c r="A164" s="25">
        <v>14</v>
      </c>
      <c r="B164" s="52">
        <v>0.9151589141373806</v>
      </c>
      <c r="C164" s="53">
        <v>0.86466973934057001</v>
      </c>
      <c r="D164" s="53">
        <v>0.95677669177356339</v>
      </c>
      <c r="E164" s="53">
        <v>1</v>
      </c>
      <c r="F164" s="53">
        <v>1</v>
      </c>
      <c r="G164" s="53">
        <v>1</v>
      </c>
      <c r="H164" s="53">
        <v>0.96330949292506007</v>
      </c>
      <c r="I164" s="53">
        <v>0.92760053183466773</v>
      </c>
      <c r="J164" s="53">
        <v>0.95338559898809139</v>
      </c>
      <c r="K164" s="53">
        <v>0.96975641792232437</v>
      </c>
      <c r="L164" s="53">
        <v>0.9754002154905016</v>
      </c>
      <c r="M164" s="54">
        <v>0.9357119433775043</v>
      </c>
    </row>
    <row r="165" spans="1:13" x14ac:dyDescent="0.25">
      <c r="A165" s="25">
        <v>13</v>
      </c>
      <c r="B165" s="52">
        <v>0.91071752595907518</v>
      </c>
      <c r="C165" s="53">
        <v>0.86466973934057001</v>
      </c>
      <c r="D165" s="53">
        <v>0.95677669177356339</v>
      </c>
      <c r="E165" s="53">
        <v>1</v>
      </c>
      <c r="F165" s="53">
        <v>1</v>
      </c>
      <c r="G165" s="53">
        <v>1</v>
      </c>
      <c r="H165" s="53">
        <v>0.96330949292506007</v>
      </c>
      <c r="I165" s="53">
        <v>0.92760053183466773</v>
      </c>
      <c r="J165" s="53">
        <v>0.95338559898809139</v>
      </c>
      <c r="K165" s="53">
        <v>0.96975641792232437</v>
      </c>
      <c r="L165" s="53">
        <v>0.97216541120639999</v>
      </c>
      <c r="M165" s="54">
        <v>0.9357119433775043</v>
      </c>
    </row>
    <row r="166" spans="1:13" x14ac:dyDescent="0.25">
      <c r="A166" s="25">
        <v>12</v>
      </c>
      <c r="B166" s="52">
        <v>0.90488570743941432</v>
      </c>
      <c r="C166" s="53">
        <v>0.86466973934057001</v>
      </c>
      <c r="D166" s="53">
        <v>0.95677669177356339</v>
      </c>
      <c r="E166" s="53">
        <v>1</v>
      </c>
      <c r="F166" s="53">
        <v>1</v>
      </c>
      <c r="G166" s="53">
        <v>1</v>
      </c>
      <c r="H166" s="53">
        <v>0.96330949292506007</v>
      </c>
      <c r="I166" s="53">
        <v>0.92760053183466773</v>
      </c>
      <c r="J166" s="53">
        <v>0.95338559898809139</v>
      </c>
      <c r="K166" s="53">
        <v>0.9693580014036931</v>
      </c>
      <c r="L166" s="53">
        <v>0.96481672277220321</v>
      </c>
      <c r="M166" s="54">
        <v>0.9357119433775043</v>
      </c>
    </row>
    <row r="167" spans="1:13" x14ac:dyDescent="0.25">
      <c r="A167" s="25">
        <v>11</v>
      </c>
      <c r="B167" s="52">
        <v>0.89766345857839802</v>
      </c>
      <c r="C167" s="53">
        <v>0.86396840383222417</v>
      </c>
      <c r="D167" s="53">
        <v>0.95677669177356339</v>
      </c>
      <c r="E167" s="53">
        <v>1</v>
      </c>
      <c r="F167" s="53">
        <v>1</v>
      </c>
      <c r="G167" s="53">
        <v>1</v>
      </c>
      <c r="H167" s="53">
        <v>0.96330949292506007</v>
      </c>
      <c r="I167" s="53">
        <v>0.927101051908231</v>
      </c>
      <c r="J167" s="53">
        <v>0.95026036458231511</v>
      </c>
      <c r="K167" s="53">
        <v>0.96413301629738091</v>
      </c>
      <c r="L167" s="53">
        <v>0.95335415018791114</v>
      </c>
      <c r="M167" s="54">
        <v>0.93455126507382991</v>
      </c>
    </row>
    <row r="168" spans="1:13" x14ac:dyDescent="0.25">
      <c r="A168" s="25">
        <v>10</v>
      </c>
      <c r="B168" s="52">
        <v>0.88905077937602639</v>
      </c>
      <c r="C168" s="53">
        <v>0.86117777768630033</v>
      </c>
      <c r="D168" s="53">
        <v>0.95142794351206283</v>
      </c>
      <c r="E168" s="53">
        <v>1</v>
      </c>
      <c r="F168" s="53">
        <v>1</v>
      </c>
      <c r="G168" s="53">
        <v>1</v>
      </c>
      <c r="H168" s="53">
        <v>0.96330949292506007</v>
      </c>
      <c r="I168" s="53">
        <v>0.92184209054839594</v>
      </c>
      <c r="J168" s="53">
        <v>0.94308227477341511</v>
      </c>
      <c r="K168" s="53">
        <v>0.95408146260338778</v>
      </c>
      <c r="L168" s="53">
        <v>0.93777769345352402</v>
      </c>
      <c r="M168" s="54">
        <v>0.92954546795268722</v>
      </c>
    </row>
    <row r="169" spans="1:13" x14ac:dyDescent="0.25">
      <c r="A169" s="25">
        <v>9</v>
      </c>
      <c r="B169" s="52">
        <v>0.87904766983229932</v>
      </c>
      <c r="C169" s="53">
        <v>0.8562978609027988</v>
      </c>
      <c r="D169" s="53">
        <v>0.94039260324697316</v>
      </c>
      <c r="E169" s="53">
        <v>1</v>
      </c>
      <c r="F169" s="53">
        <v>1</v>
      </c>
      <c r="G169" s="53">
        <v>0.998386194981008</v>
      </c>
      <c r="H169" s="53">
        <v>0.95962343289103036</v>
      </c>
      <c r="I169" s="53">
        <v>0.91182364775516234</v>
      </c>
      <c r="J169" s="53">
        <v>0.93185132956139161</v>
      </c>
      <c r="K169" s="53">
        <v>0.9392033403217136</v>
      </c>
      <c r="L169" s="53">
        <v>0.91808735256904173</v>
      </c>
      <c r="M169" s="54">
        <v>0.92069455201407624</v>
      </c>
    </row>
    <row r="170" spans="1:13" x14ac:dyDescent="0.25">
      <c r="A170" s="25">
        <v>8</v>
      </c>
      <c r="B170" s="52">
        <v>0.86765412994721691</v>
      </c>
      <c r="C170" s="53">
        <v>0.84932865348171949</v>
      </c>
      <c r="D170" s="53">
        <v>0.92367067097829425</v>
      </c>
      <c r="E170" s="53">
        <v>1</v>
      </c>
      <c r="F170" s="53">
        <v>0.99253501339718164</v>
      </c>
      <c r="G170" s="53">
        <v>0.98543615453454825</v>
      </c>
      <c r="H170" s="53">
        <v>0.95049715065983964</v>
      </c>
      <c r="I170" s="53">
        <v>0.89704572352853029</v>
      </c>
      <c r="J170" s="53">
        <v>0.91656752894624471</v>
      </c>
      <c r="K170" s="53">
        <v>0.91949864945235849</v>
      </c>
      <c r="L170" s="53">
        <v>0.89428312753446426</v>
      </c>
      <c r="M170" s="54">
        <v>0.90799851725799707</v>
      </c>
    </row>
    <row r="171" spans="1:13" x14ac:dyDescent="0.25">
      <c r="A171" s="25">
        <v>7</v>
      </c>
      <c r="B171" s="52">
        <v>0.85487015972077907</v>
      </c>
      <c r="C171" s="53">
        <v>0.84027015542306227</v>
      </c>
      <c r="D171" s="53">
        <v>0.901262146706026</v>
      </c>
      <c r="E171" s="53">
        <v>0.98465699445742016</v>
      </c>
      <c r="F171" s="53">
        <v>0.97633344469197469</v>
      </c>
      <c r="G171" s="53">
        <v>0.96358104872183969</v>
      </c>
      <c r="H171" s="53">
        <v>0.93593064623148814</v>
      </c>
      <c r="I171" s="53">
        <v>0.87750831786849981</v>
      </c>
      <c r="J171" s="53">
        <v>0.89723087292797421</v>
      </c>
      <c r="K171" s="53">
        <v>0.89496738999532233</v>
      </c>
      <c r="L171" s="53">
        <v>0.86636501834979163</v>
      </c>
      <c r="M171" s="54">
        <v>0.89145736368444961</v>
      </c>
    </row>
    <row r="172" spans="1:13" x14ac:dyDescent="0.25">
      <c r="A172" s="25">
        <v>6</v>
      </c>
      <c r="B172" s="52">
        <v>0.84069575915298578</v>
      </c>
      <c r="C172" s="53">
        <v>0.82912236672682726</v>
      </c>
      <c r="D172" s="53">
        <v>0.87316703043016852</v>
      </c>
      <c r="E172" s="53">
        <v>0.95587294039525106</v>
      </c>
      <c r="F172" s="53">
        <v>0.95268945797785032</v>
      </c>
      <c r="G172" s="53">
        <v>0.93282087754288268</v>
      </c>
      <c r="H172" s="53">
        <v>0.91592391960597574</v>
      </c>
      <c r="I172" s="53">
        <v>0.85321143077507089</v>
      </c>
      <c r="J172" s="53">
        <v>0.87384136150658021</v>
      </c>
      <c r="K172" s="53">
        <v>0.86560956195060523</v>
      </c>
      <c r="L172" s="53">
        <v>0.83433302501502371</v>
      </c>
      <c r="M172" s="54">
        <v>0.87107109129343374</v>
      </c>
    </row>
    <row r="173" spans="1:13" x14ac:dyDescent="0.25">
      <c r="A173" s="25">
        <v>5</v>
      </c>
      <c r="B173" s="52">
        <v>0.82513092824383716</v>
      </c>
      <c r="C173" s="53">
        <v>0.81588528739301436</v>
      </c>
      <c r="D173" s="53">
        <v>0.83938532215072181</v>
      </c>
      <c r="E173" s="53">
        <v>0.91699799194830978</v>
      </c>
      <c r="F173" s="53">
        <v>0.92160305325480829</v>
      </c>
      <c r="G173" s="53">
        <v>0.89315564099767697</v>
      </c>
      <c r="H173" s="53">
        <v>0.89047697078330246</v>
      </c>
      <c r="I173" s="53">
        <v>0.82415506224824342</v>
      </c>
      <c r="J173" s="53">
        <v>0.84639899468206281</v>
      </c>
      <c r="K173" s="53">
        <v>0.8314251653182072</v>
      </c>
      <c r="L173" s="53">
        <v>0.79818714753016062</v>
      </c>
      <c r="M173" s="54">
        <v>0.84683970008494969</v>
      </c>
    </row>
    <row r="174" spans="1:13" x14ac:dyDescent="0.25">
      <c r="A174" s="25">
        <v>4</v>
      </c>
      <c r="B174" s="52">
        <v>0.80817566699333321</v>
      </c>
      <c r="C174" s="53">
        <v>0.80055891742162366</v>
      </c>
      <c r="D174" s="53">
        <v>0.79991702186768598</v>
      </c>
      <c r="E174" s="53">
        <v>0.86803214911659632</v>
      </c>
      <c r="F174" s="53">
        <v>0.88307423052284872</v>
      </c>
      <c r="G174" s="53">
        <v>0.84458533908622258</v>
      </c>
      <c r="H174" s="53">
        <v>0.85958979976346839</v>
      </c>
      <c r="I174" s="53">
        <v>0.79033921228801751</v>
      </c>
      <c r="J174" s="53">
        <v>0.81490377245442192</v>
      </c>
      <c r="K174" s="53">
        <v>0.79241420009812802</v>
      </c>
      <c r="L174" s="53">
        <v>0.75792738589520248</v>
      </c>
      <c r="M174" s="54">
        <v>0.81876319005899734</v>
      </c>
    </row>
    <row r="175" spans="1:13" x14ac:dyDescent="0.25">
      <c r="A175" s="25">
        <v>3</v>
      </c>
      <c r="B175" s="52">
        <v>0.78982997540147382</v>
      </c>
      <c r="C175" s="53">
        <v>0.78314325681265529</v>
      </c>
      <c r="D175" s="53">
        <v>0.75476212958106081</v>
      </c>
      <c r="E175" s="53">
        <v>0.80897541190011069</v>
      </c>
      <c r="F175" s="53">
        <v>0.83710298978197173</v>
      </c>
      <c r="G175" s="53">
        <v>0.78710997180851949</v>
      </c>
      <c r="H175" s="53">
        <v>0.82326240654647331</v>
      </c>
      <c r="I175" s="53">
        <v>0.75176388089439317</v>
      </c>
      <c r="J175" s="53">
        <v>0.77935569482365741</v>
      </c>
      <c r="K175" s="53">
        <v>0.74857666629036801</v>
      </c>
      <c r="L175" s="53">
        <v>0.71355374011014905</v>
      </c>
      <c r="M175" s="54">
        <v>0.78684156121557669</v>
      </c>
    </row>
    <row r="176" spans="1:13" x14ac:dyDescent="0.25">
      <c r="A176" s="25">
        <v>2</v>
      </c>
      <c r="B176" s="52">
        <v>0.77009385346825898</v>
      </c>
      <c r="C176" s="53">
        <v>0.7636383055661089</v>
      </c>
      <c r="D176" s="53">
        <v>0.70392064529084641</v>
      </c>
      <c r="E176" s="53">
        <v>0.73982778029885277</v>
      </c>
      <c r="F176" s="53">
        <v>0.78368933103217697</v>
      </c>
      <c r="G176" s="53">
        <v>0.72072953916456783</v>
      </c>
      <c r="H176" s="53">
        <v>0.78149479113231746</v>
      </c>
      <c r="I176" s="53">
        <v>0.70842906806737027</v>
      </c>
      <c r="J176" s="53">
        <v>0.73975476178976951</v>
      </c>
      <c r="K176" s="53">
        <v>0.69991256389492706</v>
      </c>
      <c r="L176" s="53">
        <v>0.66506621017500045</v>
      </c>
      <c r="M176" s="54">
        <v>0.75107481355468775</v>
      </c>
    </row>
    <row r="177" spans="1:13" x14ac:dyDescent="0.25">
      <c r="A177" s="25">
        <v>1</v>
      </c>
      <c r="B177" s="55">
        <v>0.74896730119368882</v>
      </c>
      <c r="C177" s="56">
        <v>0.74204406368198483</v>
      </c>
      <c r="D177" s="56">
        <v>0.64739256899704289</v>
      </c>
      <c r="E177" s="56">
        <v>0.66058925431282267</v>
      </c>
      <c r="F177" s="56">
        <v>0.72283325427346479</v>
      </c>
      <c r="G177" s="56">
        <v>0.64544404115436738</v>
      </c>
      <c r="H177" s="56">
        <v>0.73428695352100071</v>
      </c>
      <c r="I177" s="56">
        <v>0.66033477380694894</v>
      </c>
      <c r="J177" s="56">
        <v>0.696100973352758</v>
      </c>
      <c r="K177" s="56">
        <v>0.64642189291180507</v>
      </c>
      <c r="L177" s="56">
        <v>0.61246479608975668</v>
      </c>
      <c r="M177" s="57">
        <v>0.71146294707633062</v>
      </c>
    </row>
    <row r="178" spans="1:13" x14ac:dyDescent="0.25">
      <c r="B178" s="2"/>
      <c r="C178" s="2"/>
      <c r="D178" s="2"/>
      <c r="E178" s="2"/>
      <c r="F178" s="2"/>
      <c r="G178" s="2"/>
      <c r="H178" s="2"/>
      <c r="I178" s="2"/>
      <c r="J178" s="2"/>
      <c r="K178" s="2"/>
      <c r="L178" s="2"/>
      <c r="M178" s="2"/>
    </row>
    <row r="179" spans="1:13" x14ac:dyDescent="0.25">
      <c r="A179" s="23" t="s">
        <v>58</v>
      </c>
      <c r="B179" s="26">
        <v>4</v>
      </c>
      <c r="C179" s="26">
        <v>5</v>
      </c>
      <c r="D179" s="26">
        <v>6</v>
      </c>
      <c r="E179" s="26">
        <v>7</v>
      </c>
      <c r="F179" s="26">
        <v>8</v>
      </c>
      <c r="G179" s="26">
        <v>9</v>
      </c>
      <c r="H179" s="26">
        <v>10</v>
      </c>
      <c r="I179" s="26">
        <v>11</v>
      </c>
      <c r="J179" s="26">
        <v>12</v>
      </c>
      <c r="K179" s="26">
        <v>1</v>
      </c>
      <c r="L179" s="26">
        <v>2</v>
      </c>
      <c r="M179" s="26">
        <v>3</v>
      </c>
    </row>
    <row r="180" spans="1:13" x14ac:dyDescent="0.25">
      <c r="A180" s="25">
        <v>20</v>
      </c>
      <c r="B180" s="49">
        <v>0.90449096467942935</v>
      </c>
      <c r="C180" s="50">
        <v>0.877369188566406</v>
      </c>
      <c r="D180" s="50">
        <v>0.96528900033837983</v>
      </c>
      <c r="E180" s="50">
        <v>1</v>
      </c>
      <c r="F180" s="50">
        <v>1</v>
      </c>
      <c r="G180" s="50">
        <v>1</v>
      </c>
      <c r="H180" s="50">
        <v>0.98106815070222664</v>
      </c>
      <c r="I180" s="50">
        <v>0.93327367720997634</v>
      </c>
      <c r="J180" s="50">
        <v>0.95780444045020108</v>
      </c>
      <c r="K180" s="50">
        <v>0.97430313956591119</v>
      </c>
      <c r="L180" s="50">
        <v>0.97138695699592326</v>
      </c>
      <c r="M180" s="51">
        <v>0.93976617940171514</v>
      </c>
    </row>
    <row r="181" spans="1:13" x14ac:dyDescent="0.25">
      <c r="A181" s="25">
        <v>19</v>
      </c>
      <c r="B181" s="52">
        <v>0.90449096467942935</v>
      </c>
      <c r="C181" s="53">
        <v>0.877369188566406</v>
      </c>
      <c r="D181" s="53">
        <v>0.96528900033837983</v>
      </c>
      <c r="E181" s="53">
        <v>1</v>
      </c>
      <c r="F181" s="53">
        <v>1</v>
      </c>
      <c r="G181" s="53">
        <v>1</v>
      </c>
      <c r="H181" s="53">
        <v>0.98106815070222664</v>
      </c>
      <c r="I181" s="53">
        <v>0.93327367720997634</v>
      </c>
      <c r="J181" s="53">
        <v>0.95780444045020108</v>
      </c>
      <c r="K181" s="53">
        <v>0.97430313956591119</v>
      </c>
      <c r="L181" s="53">
        <v>0.97138695699592326</v>
      </c>
      <c r="M181" s="54">
        <v>0.93976617940171514</v>
      </c>
    </row>
    <row r="182" spans="1:13" x14ac:dyDescent="0.25">
      <c r="A182" s="25">
        <v>18</v>
      </c>
      <c r="B182" s="52">
        <v>0.90449096467942935</v>
      </c>
      <c r="C182" s="53">
        <v>0.877369188566406</v>
      </c>
      <c r="D182" s="53">
        <v>0.96528900033837983</v>
      </c>
      <c r="E182" s="53">
        <v>1</v>
      </c>
      <c r="F182" s="53">
        <v>1</v>
      </c>
      <c r="G182" s="53">
        <v>1</v>
      </c>
      <c r="H182" s="53">
        <v>0.98106815070222664</v>
      </c>
      <c r="I182" s="53">
        <v>0.93327367720997634</v>
      </c>
      <c r="J182" s="53">
        <v>0.95780444045020108</v>
      </c>
      <c r="K182" s="53">
        <v>0.97430313956591119</v>
      </c>
      <c r="L182" s="53">
        <v>0.97138695699592326</v>
      </c>
      <c r="M182" s="54">
        <v>0.93976617940171514</v>
      </c>
    </row>
    <row r="183" spans="1:13" x14ac:dyDescent="0.25">
      <c r="A183" s="25">
        <v>17</v>
      </c>
      <c r="B183" s="52">
        <v>0.90449096467942935</v>
      </c>
      <c r="C183" s="53">
        <v>0.877369188566406</v>
      </c>
      <c r="D183" s="53">
        <v>0.96528900033837983</v>
      </c>
      <c r="E183" s="53">
        <v>1</v>
      </c>
      <c r="F183" s="53">
        <v>1</v>
      </c>
      <c r="G183" s="53">
        <v>1</v>
      </c>
      <c r="H183" s="53">
        <v>0.98106815070222664</v>
      </c>
      <c r="I183" s="53">
        <v>0.93327367720997634</v>
      </c>
      <c r="J183" s="53">
        <v>0.95780444045020108</v>
      </c>
      <c r="K183" s="53">
        <v>0.97430313956591119</v>
      </c>
      <c r="L183" s="53">
        <v>0.97138695699592326</v>
      </c>
      <c r="M183" s="54">
        <v>0.93976617940171514</v>
      </c>
    </row>
    <row r="184" spans="1:13" x14ac:dyDescent="0.25">
      <c r="A184" s="25">
        <v>16</v>
      </c>
      <c r="B184" s="52">
        <v>0.90449096467942935</v>
      </c>
      <c r="C184" s="53">
        <v>0.877369188566406</v>
      </c>
      <c r="D184" s="53">
        <v>0.96528900033837983</v>
      </c>
      <c r="E184" s="53">
        <v>1</v>
      </c>
      <c r="F184" s="53">
        <v>1</v>
      </c>
      <c r="G184" s="53">
        <v>1</v>
      </c>
      <c r="H184" s="53">
        <v>0.98106815070222664</v>
      </c>
      <c r="I184" s="53">
        <v>0.93327367720997634</v>
      </c>
      <c r="J184" s="53">
        <v>0.95780444045020108</v>
      </c>
      <c r="K184" s="53">
        <v>0.97430313956591119</v>
      </c>
      <c r="L184" s="53">
        <v>0.97138695699592326</v>
      </c>
      <c r="M184" s="54">
        <v>0.93976617940171514</v>
      </c>
    </row>
    <row r="185" spans="1:13" x14ac:dyDescent="0.25">
      <c r="A185" s="25">
        <v>15</v>
      </c>
      <c r="B185" s="52">
        <v>0.90449096467942935</v>
      </c>
      <c r="C185" s="53">
        <v>0.877369188566406</v>
      </c>
      <c r="D185" s="53">
        <v>0.96528900033837983</v>
      </c>
      <c r="E185" s="53">
        <v>1</v>
      </c>
      <c r="F185" s="53">
        <v>1</v>
      </c>
      <c r="G185" s="53">
        <v>1</v>
      </c>
      <c r="H185" s="53">
        <v>0.98106815070222664</v>
      </c>
      <c r="I185" s="53">
        <v>0.93327367720997634</v>
      </c>
      <c r="J185" s="53">
        <v>0.95780444045020108</v>
      </c>
      <c r="K185" s="53">
        <v>0.97430313956591119</v>
      </c>
      <c r="L185" s="53">
        <v>0.97138695699592326</v>
      </c>
      <c r="M185" s="54">
        <v>0.93976617940171514</v>
      </c>
    </row>
    <row r="186" spans="1:13" x14ac:dyDescent="0.25">
      <c r="A186" s="25">
        <v>14</v>
      </c>
      <c r="B186" s="52">
        <v>0.90449096467942935</v>
      </c>
      <c r="C186" s="53">
        <v>0.877369188566406</v>
      </c>
      <c r="D186" s="53">
        <v>0.96528900033837983</v>
      </c>
      <c r="E186" s="53">
        <v>1</v>
      </c>
      <c r="F186" s="53">
        <v>1</v>
      </c>
      <c r="G186" s="53">
        <v>1</v>
      </c>
      <c r="H186" s="53">
        <v>0.98106815070222664</v>
      </c>
      <c r="I186" s="53">
        <v>0.93327367720997634</v>
      </c>
      <c r="J186" s="53">
        <v>0.95780444045020108</v>
      </c>
      <c r="K186" s="53">
        <v>0.97430313956591119</v>
      </c>
      <c r="L186" s="53">
        <v>0.97138695699592326</v>
      </c>
      <c r="M186" s="54">
        <v>0.93976617940171514</v>
      </c>
    </row>
    <row r="187" spans="1:13" x14ac:dyDescent="0.25">
      <c r="A187" s="25">
        <v>13</v>
      </c>
      <c r="B187" s="52">
        <v>0.90449096467942935</v>
      </c>
      <c r="C187" s="53">
        <v>0.877369188566406</v>
      </c>
      <c r="D187" s="53">
        <v>0.96528900033837983</v>
      </c>
      <c r="E187" s="53">
        <v>1</v>
      </c>
      <c r="F187" s="53">
        <v>1</v>
      </c>
      <c r="G187" s="53">
        <v>1</v>
      </c>
      <c r="H187" s="53">
        <v>0.98106815070222664</v>
      </c>
      <c r="I187" s="53">
        <v>0.93327367720997634</v>
      </c>
      <c r="J187" s="53">
        <v>0.95780444045020108</v>
      </c>
      <c r="K187" s="53">
        <v>0.97430313956591119</v>
      </c>
      <c r="L187" s="53">
        <v>0.97138695699592326</v>
      </c>
      <c r="M187" s="54">
        <v>0.93976617940171514</v>
      </c>
    </row>
    <row r="188" spans="1:13" x14ac:dyDescent="0.25">
      <c r="A188" s="25">
        <v>12</v>
      </c>
      <c r="B188" s="52">
        <v>0.90449096467942935</v>
      </c>
      <c r="C188" s="53">
        <v>0.877369188566406</v>
      </c>
      <c r="D188" s="53">
        <v>0.96528900033837983</v>
      </c>
      <c r="E188" s="53">
        <v>1</v>
      </c>
      <c r="F188" s="53">
        <v>1</v>
      </c>
      <c r="G188" s="53">
        <v>1</v>
      </c>
      <c r="H188" s="53">
        <v>0.98106815070222664</v>
      </c>
      <c r="I188" s="53">
        <v>0.93327367720997634</v>
      </c>
      <c r="J188" s="53">
        <v>0.95780444045020108</v>
      </c>
      <c r="K188" s="53">
        <v>0.97430313956591119</v>
      </c>
      <c r="L188" s="53">
        <v>0.96997052886009549</v>
      </c>
      <c r="M188" s="54">
        <v>0.93976617940171514</v>
      </c>
    </row>
    <row r="189" spans="1:13" x14ac:dyDescent="0.25">
      <c r="A189" s="25">
        <v>11</v>
      </c>
      <c r="B189" s="52">
        <v>0.90179593464514041</v>
      </c>
      <c r="C189" s="53">
        <v>0.877369188566406</v>
      </c>
      <c r="D189" s="53">
        <v>0.96528900033837983</v>
      </c>
      <c r="E189" s="53">
        <v>1</v>
      </c>
      <c r="F189" s="53">
        <v>1</v>
      </c>
      <c r="G189" s="53">
        <v>1</v>
      </c>
      <c r="H189" s="53">
        <v>0.98106815070222664</v>
      </c>
      <c r="I189" s="53">
        <v>0.93327367720997634</v>
      </c>
      <c r="J189" s="53">
        <v>0.95780444045020108</v>
      </c>
      <c r="K189" s="53">
        <v>0.97184393589269757</v>
      </c>
      <c r="L189" s="53">
        <v>0.96163970997272896</v>
      </c>
      <c r="M189" s="54">
        <v>0.93976617940171514</v>
      </c>
    </row>
    <row r="190" spans="1:13" x14ac:dyDescent="0.25">
      <c r="A190" s="25">
        <v>10</v>
      </c>
      <c r="B190" s="52">
        <v>0.89278707494838749</v>
      </c>
      <c r="C190" s="53">
        <v>0.877369188566406</v>
      </c>
      <c r="D190" s="53">
        <v>0.96047516817897804</v>
      </c>
      <c r="E190" s="53">
        <v>1</v>
      </c>
      <c r="F190" s="53">
        <v>1</v>
      </c>
      <c r="G190" s="53">
        <v>1</v>
      </c>
      <c r="H190" s="53">
        <v>0.98106815070222664</v>
      </c>
      <c r="I190" s="53">
        <v>0.92914118496069742</v>
      </c>
      <c r="J190" s="53">
        <v>0.95181025217957993</v>
      </c>
      <c r="K190" s="53">
        <v>0.9623836706772263</v>
      </c>
      <c r="L190" s="53">
        <v>0.94639450033382366</v>
      </c>
      <c r="M190" s="54">
        <v>0.93650273599725453</v>
      </c>
    </row>
    <row r="191" spans="1:13" x14ac:dyDescent="0.25">
      <c r="A191" s="25">
        <v>9</v>
      </c>
      <c r="B191" s="52">
        <v>0.87746438558917084</v>
      </c>
      <c r="C191" s="53">
        <v>0.87032260951117091</v>
      </c>
      <c r="D191" s="53">
        <v>0.94475107080214982</v>
      </c>
      <c r="E191" s="53">
        <v>1</v>
      </c>
      <c r="F191" s="53">
        <v>1</v>
      </c>
      <c r="G191" s="53">
        <v>1</v>
      </c>
      <c r="H191" s="53">
        <v>0.97631133745664012</v>
      </c>
      <c r="I191" s="53">
        <v>0.9165008960202119</v>
      </c>
      <c r="J191" s="53">
        <v>0.93937498221113258</v>
      </c>
      <c r="K191" s="53">
        <v>0.94592234391949748</v>
      </c>
      <c r="L191" s="53">
        <v>0.92423489994337926</v>
      </c>
      <c r="M191" s="54">
        <v>0.92537661994331932</v>
      </c>
    </row>
    <row r="192" spans="1:13" x14ac:dyDescent="0.25">
      <c r="A192" s="25">
        <v>8</v>
      </c>
      <c r="B192" s="52">
        <v>0.85582786656749033</v>
      </c>
      <c r="C192" s="53">
        <v>0.8537043612318761</v>
      </c>
      <c r="D192" s="53">
        <v>0.91811670820789448</v>
      </c>
      <c r="E192" s="53">
        <v>1</v>
      </c>
      <c r="F192" s="53">
        <v>1</v>
      </c>
      <c r="G192" s="53">
        <v>0.99839420611982221</v>
      </c>
      <c r="H192" s="53">
        <v>0.95866470276735083</v>
      </c>
      <c r="I192" s="53">
        <v>0.89535281038851977</v>
      </c>
      <c r="J192" s="53">
        <v>0.92049863054485903</v>
      </c>
      <c r="K192" s="53">
        <v>0.92245995561951133</v>
      </c>
      <c r="L192" s="53">
        <v>0.89516090880139632</v>
      </c>
      <c r="M192" s="54">
        <v>0.90638783123990996</v>
      </c>
    </row>
    <row r="193" spans="1:13" x14ac:dyDescent="0.25">
      <c r="A193" s="25">
        <v>7</v>
      </c>
      <c r="B193" s="52">
        <v>0.82787751788334596</v>
      </c>
      <c r="C193" s="53">
        <v>0.82751444372852156</v>
      </c>
      <c r="D193" s="53">
        <v>0.88057208039621271</v>
      </c>
      <c r="E193" s="53">
        <v>0.98998799234649348</v>
      </c>
      <c r="F193" s="53">
        <v>0.98209152076119333</v>
      </c>
      <c r="G193" s="53">
        <v>0.96600711212200296</v>
      </c>
      <c r="H193" s="53">
        <v>0.92812824663435889</v>
      </c>
      <c r="I193" s="53">
        <v>0.86569692806562104</v>
      </c>
      <c r="J193" s="53">
        <v>0.89518119718075917</v>
      </c>
      <c r="K193" s="53">
        <v>0.89199650577726775</v>
      </c>
      <c r="L193" s="53">
        <v>0.85917252690787449</v>
      </c>
      <c r="M193" s="54">
        <v>0.87953636988702621</v>
      </c>
    </row>
    <row r="194" spans="1:13" x14ac:dyDescent="0.25">
      <c r="A194" s="25">
        <v>6</v>
      </c>
      <c r="B194" s="52">
        <v>0.79361333953673774</v>
      </c>
      <c r="C194" s="53">
        <v>0.7917528570011072</v>
      </c>
      <c r="D194" s="53">
        <v>0.83211718736710427</v>
      </c>
      <c r="E194" s="53">
        <v>0.94892609867490385</v>
      </c>
      <c r="F194" s="53">
        <v>0.94210645719456054</v>
      </c>
      <c r="G194" s="53">
        <v>0.9191577044485445</v>
      </c>
      <c r="H194" s="53">
        <v>0.88470196905766429</v>
      </c>
      <c r="I194" s="53">
        <v>0.82753324905151582</v>
      </c>
      <c r="J194" s="53">
        <v>0.86342268211883311</v>
      </c>
      <c r="K194" s="53">
        <v>0.8545319943927665</v>
      </c>
      <c r="L194" s="53">
        <v>0.81626975426281367</v>
      </c>
      <c r="M194" s="54">
        <v>0.84482223588466798</v>
      </c>
    </row>
    <row r="195" spans="1:13" x14ac:dyDescent="0.25">
      <c r="A195" s="25">
        <v>5</v>
      </c>
      <c r="B195" s="52">
        <v>0.75303533152766566</v>
      </c>
      <c r="C195" s="53">
        <v>0.74641960104963312</v>
      </c>
      <c r="D195" s="53">
        <v>0.77275202912056895</v>
      </c>
      <c r="E195" s="53">
        <v>0.89337660053651291</v>
      </c>
      <c r="F195" s="53">
        <v>0.88872797523811409</v>
      </c>
      <c r="G195" s="53">
        <v>0.85784598309944693</v>
      </c>
      <c r="H195" s="53">
        <v>0.82838587003726705</v>
      </c>
      <c r="I195" s="53">
        <v>0.78086177334620399</v>
      </c>
      <c r="J195" s="53">
        <v>0.82522308535908073</v>
      </c>
      <c r="K195" s="53">
        <v>0.81006642146600782</v>
      </c>
      <c r="L195" s="53">
        <v>0.76645259086621409</v>
      </c>
      <c r="M195" s="54">
        <v>0.80224542923283548</v>
      </c>
    </row>
    <row r="196" spans="1:13" x14ac:dyDescent="0.25">
      <c r="A196" s="25">
        <v>4</v>
      </c>
      <c r="B196" s="52">
        <v>0.70614349385612973</v>
      </c>
      <c r="C196" s="53">
        <v>0.69151467587409932</v>
      </c>
      <c r="D196" s="53">
        <v>0.70247660565660697</v>
      </c>
      <c r="E196" s="53">
        <v>0.82333949793132044</v>
      </c>
      <c r="F196" s="53">
        <v>0.82195607489185341</v>
      </c>
      <c r="G196" s="53">
        <v>0.78207194807471025</v>
      </c>
      <c r="H196" s="53">
        <v>0.75917994957316703</v>
      </c>
      <c r="I196" s="53">
        <v>0.72568250094968545</v>
      </c>
      <c r="J196" s="53">
        <v>0.78058240690150216</v>
      </c>
      <c r="K196" s="53">
        <v>0.75859978699699182</v>
      </c>
      <c r="L196" s="53">
        <v>0.70972103671807574</v>
      </c>
      <c r="M196" s="54">
        <v>0.75180594993152861</v>
      </c>
    </row>
    <row r="197" spans="1:13" x14ac:dyDescent="0.25">
      <c r="A197" s="25">
        <v>3</v>
      </c>
      <c r="B197" s="52">
        <v>0.65293782652212995</v>
      </c>
      <c r="C197" s="53">
        <v>0.62703808147450568</v>
      </c>
      <c r="D197" s="53">
        <v>0.62129091697521832</v>
      </c>
      <c r="E197" s="53">
        <v>0.73881479085932655</v>
      </c>
      <c r="F197" s="53">
        <v>0.74179075615577883</v>
      </c>
      <c r="G197" s="53">
        <v>0.69183559937433436</v>
      </c>
      <c r="H197" s="53">
        <v>0.67708420766536426</v>
      </c>
      <c r="I197" s="53">
        <v>0.66199543186196041</v>
      </c>
      <c r="J197" s="53">
        <v>0.72950064674609738</v>
      </c>
      <c r="K197" s="53">
        <v>0.70013209098571816</v>
      </c>
      <c r="L197" s="53">
        <v>0.64607509181839839</v>
      </c>
      <c r="M197" s="54">
        <v>0.69350379798074735</v>
      </c>
    </row>
    <row r="198" spans="1:13" x14ac:dyDescent="0.25">
      <c r="A198" s="25">
        <v>2</v>
      </c>
      <c r="B198" s="52">
        <v>0.59341832952566631</v>
      </c>
      <c r="C198" s="53">
        <v>0.55298981785085233</v>
      </c>
      <c r="D198" s="53">
        <v>0.5291949630764029</v>
      </c>
      <c r="E198" s="53">
        <v>0.63980247932053136</v>
      </c>
      <c r="F198" s="53">
        <v>0.64823201902989047</v>
      </c>
      <c r="G198" s="53">
        <v>0.58713693699831926</v>
      </c>
      <c r="H198" s="53">
        <v>0.58209864431385894</v>
      </c>
      <c r="I198" s="53">
        <v>0.58980056608302878</v>
      </c>
      <c r="J198" s="53">
        <v>0.67197780489286629</v>
      </c>
      <c r="K198" s="53">
        <v>0.63466333343218706</v>
      </c>
      <c r="L198" s="53">
        <v>0.57551475616718228</v>
      </c>
      <c r="M198" s="54">
        <v>0.62733897338049172</v>
      </c>
    </row>
    <row r="199" spans="1:13" x14ac:dyDescent="0.25">
      <c r="A199" s="25">
        <v>1</v>
      </c>
      <c r="B199" s="55">
        <v>0.52758500286673882</v>
      </c>
      <c r="C199" s="56">
        <v>0.46936988500313931</v>
      </c>
      <c r="D199" s="56">
        <v>0.42618874396016077</v>
      </c>
      <c r="E199" s="56">
        <v>0.52630256331493475</v>
      </c>
      <c r="F199" s="56">
        <v>0.54127986351418811</v>
      </c>
      <c r="G199" s="56">
        <v>0.4679759609466651</v>
      </c>
      <c r="H199" s="56">
        <v>0.47422325951865074</v>
      </c>
      <c r="I199" s="56">
        <v>0.50909790361289042</v>
      </c>
      <c r="J199" s="56">
        <v>0.608013881341809</v>
      </c>
      <c r="K199" s="56">
        <v>0.56219351433639853</v>
      </c>
      <c r="L199" s="56">
        <v>0.49804002976442741</v>
      </c>
      <c r="M199" s="57">
        <v>0.55331147613076181</v>
      </c>
    </row>
    <row r="201" spans="1:13" x14ac:dyDescent="0.25">
      <c r="A201" s="27" t="s">
        <v>59</v>
      </c>
      <c r="B201" s="28">
        <v>4</v>
      </c>
      <c r="C201" s="28">
        <v>5</v>
      </c>
      <c r="D201" s="28">
        <v>6</v>
      </c>
      <c r="E201" s="28">
        <v>7</v>
      </c>
      <c r="F201" s="28">
        <v>8</v>
      </c>
      <c r="G201" s="28">
        <v>9</v>
      </c>
      <c r="H201" s="28">
        <v>10</v>
      </c>
      <c r="I201" s="28">
        <v>11</v>
      </c>
      <c r="J201" s="28">
        <v>12</v>
      </c>
      <c r="K201" s="28">
        <v>1</v>
      </c>
      <c r="L201" s="28">
        <v>2</v>
      </c>
      <c r="M201" s="28">
        <v>3</v>
      </c>
    </row>
    <row r="202" spans="1:13" x14ac:dyDescent="0.25">
      <c r="A202" s="29">
        <v>20</v>
      </c>
      <c r="B202" s="30" t="b">
        <f>IF('（実需給2025年度以降で使用）入力'!$E$16="北海道",B4,IF('（実需給2025年度以降で使用）入力'!$E$16="東北",B26,IF('（実需給2025年度以降で使用）入力'!$E$16="東京",B48,IF('（実需給2025年度以降で使用）入力'!$E$16="中部",B70,IF('（実需給2025年度以降で使用）入力'!$E$16="北陸",B92,IF('（実需給2025年度以降で使用）入力'!$E$16="関西",B114,IF('（実需給2025年度以降で使用）入力'!$E$16="中国",B136,IF('（実需給2025年度以降で使用）入力'!$E$16="四国",B158,IF('（実需給2025年度以降で使用）入力'!$E$16="九州",B180)))))))))</f>
        <v>0</v>
      </c>
      <c r="C202" s="31" t="b">
        <f>IF('（実需給2025年度以降で使用）入力'!$E$16="北海道",C4,IF('（実需給2025年度以降で使用）入力'!$E$16="東北",C26,IF('（実需給2025年度以降で使用）入力'!$E$16="東京",C48,IF('（実需給2025年度以降で使用）入力'!$E$16="中部",C70,IF('（実需給2025年度以降で使用）入力'!$E$16="北陸",C92,IF('（実需給2025年度以降で使用）入力'!$E$16="関西",C114,IF('（実需給2025年度以降で使用）入力'!$E$16="中国",C136,IF('（実需給2025年度以降で使用）入力'!$E$16="四国",C158,IF('（実需給2025年度以降で使用）入力'!$E$16="九州",C180)))))))))</f>
        <v>0</v>
      </c>
      <c r="D202" s="31" t="b">
        <f>IF('（実需給2025年度以降で使用）入力'!$E$16="北海道",D4,IF('（実需給2025年度以降で使用）入力'!$E$16="東北",D26,IF('（実需給2025年度以降で使用）入力'!$E$16="東京",D48,IF('（実需給2025年度以降で使用）入力'!$E$16="中部",D70,IF('（実需給2025年度以降で使用）入力'!$E$16="北陸",D92,IF('（実需給2025年度以降で使用）入力'!$E$16="関西",D114,IF('（実需給2025年度以降で使用）入力'!$E$16="中国",D136,IF('（実需給2025年度以降で使用）入力'!$E$16="四国",D158,IF('（実需給2025年度以降で使用）入力'!$E$16="九州",D180)))))))))</f>
        <v>0</v>
      </c>
      <c r="E202" s="31" t="b">
        <f>IF('（実需給2025年度以降で使用）入力'!$E$16="北海道",E4,IF('（実需給2025年度以降で使用）入力'!$E$16="東北",E26,IF('（実需給2025年度以降で使用）入力'!$E$16="東京",E48,IF('（実需給2025年度以降で使用）入力'!$E$16="中部",E70,IF('（実需給2025年度以降で使用）入力'!$E$16="北陸",E92,IF('（実需給2025年度以降で使用）入力'!$E$16="関西",E114,IF('（実需給2025年度以降で使用）入力'!$E$16="中国",E136,IF('（実需給2025年度以降で使用）入力'!$E$16="四国",E158,IF('（実需給2025年度以降で使用）入力'!$E$16="九州",E180)))))))))</f>
        <v>0</v>
      </c>
      <c r="F202" s="31" t="b">
        <f>IF('（実需給2025年度以降で使用）入力'!$E$16="北海道",F4,IF('（実需給2025年度以降で使用）入力'!$E$16="東北",F26,IF('（実需給2025年度以降で使用）入力'!$E$16="東京",F48,IF('（実需給2025年度以降で使用）入力'!$E$16="中部",F70,IF('（実需給2025年度以降で使用）入力'!$E$16="北陸",F92,IF('（実需給2025年度以降で使用）入力'!$E$16="関西",F114,IF('（実需給2025年度以降で使用）入力'!$E$16="中国",F136,IF('（実需給2025年度以降で使用）入力'!$E$16="四国",F158,IF('（実需給2025年度以降で使用）入力'!$E$16="九州",F180)))))))))</f>
        <v>0</v>
      </c>
      <c r="G202" s="31" t="b">
        <f>IF('（実需給2025年度以降で使用）入力'!$E$16="北海道",G4,IF('（実需給2025年度以降で使用）入力'!$E$16="東北",G26,IF('（実需給2025年度以降で使用）入力'!$E$16="東京",G48,IF('（実需給2025年度以降で使用）入力'!$E$16="中部",G70,IF('（実需給2025年度以降で使用）入力'!$E$16="北陸",G92,IF('（実需給2025年度以降で使用）入力'!$E$16="関西",G114,IF('（実需給2025年度以降で使用）入力'!$E$16="中国",G136,IF('（実需給2025年度以降で使用）入力'!$E$16="四国",G158,IF('（実需給2025年度以降で使用）入力'!$E$16="九州",G180)))))))))</f>
        <v>0</v>
      </c>
      <c r="H202" s="31" t="b">
        <f>IF('（実需給2025年度以降で使用）入力'!$E$16="北海道",H4,IF('（実需給2025年度以降で使用）入力'!$E$16="東北",H26,IF('（実需給2025年度以降で使用）入力'!$E$16="東京",H48,IF('（実需給2025年度以降で使用）入力'!$E$16="中部",H70,IF('（実需給2025年度以降で使用）入力'!$E$16="北陸",H92,IF('（実需給2025年度以降で使用）入力'!$E$16="関西",H114,IF('（実需給2025年度以降で使用）入力'!$E$16="中国",H136,IF('（実需給2025年度以降で使用）入力'!$E$16="四国",H158,IF('（実需給2025年度以降で使用）入力'!$E$16="九州",H180)))))))))</f>
        <v>0</v>
      </c>
      <c r="I202" s="31" t="b">
        <f>IF('（実需給2025年度以降で使用）入力'!$E$16="北海道",I4,IF('（実需給2025年度以降で使用）入力'!$E$16="東北",I26,IF('（実需給2025年度以降で使用）入力'!$E$16="東京",I48,IF('（実需給2025年度以降で使用）入力'!$E$16="中部",I70,IF('（実需給2025年度以降で使用）入力'!$E$16="北陸",I92,IF('（実需給2025年度以降で使用）入力'!$E$16="関西",I114,IF('（実需給2025年度以降で使用）入力'!$E$16="中国",I136,IF('（実需給2025年度以降で使用）入力'!$E$16="四国",I158,IF('（実需給2025年度以降で使用）入力'!$E$16="九州",I180)))))))))</f>
        <v>0</v>
      </c>
      <c r="J202" s="31" t="b">
        <f>IF('（実需給2025年度以降で使用）入力'!$E$16="北海道",J4,IF('（実需給2025年度以降で使用）入力'!$E$16="東北",J26,IF('（実需給2025年度以降で使用）入力'!$E$16="東京",J48,IF('（実需給2025年度以降で使用）入力'!$E$16="中部",J70,IF('（実需給2025年度以降で使用）入力'!$E$16="北陸",J92,IF('（実需給2025年度以降で使用）入力'!$E$16="関西",J114,IF('（実需給2025年度以降で使用）入力'!$E$16="中国",J136,IF('（実需給2025年度以降で使用）入力'!$E$16="四国",J158,IF('（実需給2025年度以降で使用）入力'!$E$16="九州",J180)))))))))</f>
        <v>0</v>
      </c>
      <c r="K202" s="31" t="b">
        <f>IF('（実需給2025年度以降で使用）入力'!$E$16="北海道",K4,IF('（実需給2025年度以降で使用）入力'!$E$16="東北",K26,IF('（実需給2025年度以降で使用）入力'!$E$16="東京",K48,IF('（実需給2025年度以降で使用）入力'!$E$16="中部",K70,IF('（実需給2025年度以降で使用）入力'!$E$16="北陸",K92,IF('（実需給2025年度以降で使用）入力'!$E$16="関西",K114,IF('（実需給2025年度以降で使用）入力'!$E$16="中国",K136,IF('（実需給2025年度以降で使用）入力'!$E$16="四国",K158,IF('（実需給2025年度以降で使用）入力'!$E$16="九州",K180)))))))))</f>
        <v>0</v>
      </c>
      <c r="L202" s="31" t="b">
        <f>IF('（実需給2025年度以降で使用）入力'!$E$16="北海道",L4,IF('（実需給2025年度以降で使用）入力'!$E$16="東北",L26,IF('（実需給2025年度以降で使用）入力'!$E$16="東京",L48,IF('（実需給2025年度以降で使用）入力'!$E$16="中部",L70,IF('（実需給2025年度以降で使用）入力'!$E$16="北陸",L92,IF('（実需給2025年度以降で使用）入力'!$E$16="関西",L114,IF('（実需給2025年度以降で使用）入力'!$E$16="中国",L136,IF('（実需給2025年度以降で使用）入力'!$E$16="四国",L158,IF('（実需給2025年度以降で使用）入力'!$E$16="九州",L180)))))))))</f>
        <v>0</v>
      </c>
      <c r="M202" s="32" t="b">
        <f>IF('（実需給2025年度以降で使用）入力'!$E$16="北海道",M4,IF('（実需給2025年度以降で使用）入力'!$E$16="東北",M26,IF('（実需給2025年度以降で使用）入力'!$E$16="東京",M48,IF('（実需給2025年度以降で使用）入力'!$E$16="中部",M70,IF('（実需給2025年度以降で使用）入力'!$E$16="北陸",M92,IF('（実需給2025年度以降で使用）入力'!$E$16="関西",M114,IF('（実需給2025年度以降で使用）入力'!$E$16="中国",M136,IF('（実需給2025年度以降で使用）入力'!$E$16="四国",M158,IF('（実需給2025年度以降で使用）入力'!$E$16="九州",M180)))))))))</f>
        <v>0</v>
      </c>
    </row>
    <row r="203" spans="1:13" x14ac:dyDescent="0.25">
      <c r="A203" s="29">
        <v>19</v>
      </c>
      <c r="B203" s="33" t="b">
        <f>IF('（実需給2025年度以降で使用）入力'!$E$16="北海道",B5,IF('（実需給2025年度以降で使用）入力'!$E$16="東北",B27,IF('（実需給2025年度以降で使用）入力'!$E$16="東京",B49,IF('（実需給2025年度以降で使用）入力'!$E$16="中部",B71,IF('（実需給2025年度以降で使用）入力'!$E$16="北陸",B93,IF('（実需給2025年度以降で使用）入力'!$E$16="関西",B115,IF('（実需給2025年度以降で使用）入力'!$E$16="中国",B137,IF('（実需給2025年度以降で使用）入力'!$E$16="四国",B159,IF('（実需給2025年度以降で使用）入力'!$E$16="九州",B181)))))))))</f>
        <v>0</v>
      </c>
      <c r="C203" s="34" t="b">
        <f>IF('（実需給2025年度以降で使用）入力'!$E$16="北海道",C5,IF('（実需給2025年度以降で使用）入力'!$E$16="東北",C27,IF('（実需給2025年度以降で使用）入力'!$E$16="東京",C49,IF('（実需給2025年度以降で使用）入力'!$E$16="中部",C71,IF('（実需給2025年度以降で使用）入力'!$E$16="北陸",C93,IF('（実需給2025年度以降で使用）入力'!$E$16="関西",C115,IF('（実需給2025年度以降で使用）入力'!$E$16="中国",C137,IF('（実需給2025年度以降で使用）入力'!$E$16="四国",C159,IF('（実需給2025年度以降で使用）入力'!$E$16="九州",C181)))))))))</f>
        <v>0</v>
      </c>
      <c r="D203" s="34" t="b">
        <f>IF('（実需給2025年度以降で使用）入力'!$E$16="北海道",D5,IF('（実需給2025年度以降で使用）入力'!$E$16="東北",D27,IF('（実需給2025年度以降で使用）入力'!$E$16="東京",D49,IF('（実需給2025年度以降で使用）入力'!$E$16="中部",D71,IF('（実需給2025年度以降で使用）入力'!$E$16="北陸",D93,IF('（実需給2025年度以降で使用）入力'!$E$16="関西",D115,IF('（実需給2025年度以降で使用）入力'!$E$16="中国",D137,IF('（実需給2025年度以降で使用）入力'!$E$16="四国",D159,IF('（実需給2025年度以降で使用）入力'!$E$16="九州",D181)))))))))</f>
        <v>0</v>
      </c>
      <c r="E203" s="34" t="b">
        <f>IF('（実需給2025年度以降で使用）入力'!$E$16="北海道",E5,IF('（実需給2025年度以降で使用）入力'!$E$16="東北",E27,IF('（実需給2025年度以降で使用）入力'!$E$16="東京",E49,IF('（実需給2025年度以降で使用）入力'!$E$16="中部",E71,IF('（実需給2025年度以降で使用）入力'!$E$16="北陸",E93,IF('（実需給2025年度以降で使用）入力'!$E$16="関西",E115,IF('（実需給2025年度以降で使用）入力'!$E$16="中国",E137,IF('（実需給2025年度以降で使用）入力'!$E$16="四国",E159,IF('（実需給2025年度以降で使用）入力'!$E$16="九州",E181)))))))))</f>
        <v>0</v>
      </c>
      <c r="F203" s="34" t="b">
        <f>IF('（実需給2025年度以降で使用）入力'!$E$16="北海道",F5,IF('（実需給2025年度以降で使用）入力'!$E$16="東北",F27,IF('（実需給2025年度以降で使用）入力'!$E$16="東京",F49,IF('（実需給2025年度以降で使用）入力'!$E$16="中部",F71,IF('（実需給2025年度以降で使用）入力'!$E$16="北陸",F93,IF('（実需給2025年度以降で使用）入力'!$E$16="関西",F115,IF('（実需給2025年度以降で使用）入力'!$E$16="中国",F137,IF('（実需給2025年度以降で使用）入力'!$E$16="四国",F159,IF('（実需給2025年度以降で使用）入力'!$E$16="九州",F181)))))))))</f>
        <v>0</v>
      </c>
      <c r="G203" s="34" t="b">
        <f>IF('（実需給2025年度以降で使用）入力'!$E$16="北海道",G5,IF('（実需給2025年度以降で使用）入力'!$E$16="東北",G27,IF('（実需給2025年度以降で使用）入力'!$E$16="東京",G49,IF('（実需給2025年度以降で使用）入力'!$E$16="中部",G71,IF('（実需給2025年度以降で使用）入力'!$E$16="北陸",G93,IF('（実需給2025年度以降で使用）入力'!$E$16="関西",G115,IF('（実需給2025年度以降で使用）入力'!$E$16="中国",G137,IF('（実需給2025年度以降で使用）入力'!$E$16="四国",G159,IF('（実需給2025年度以降で使用）入力'!$E$16="九州",G181)))))))))</f>
        <v>0</v>
      </c>
      <c r="H203" s="34" t="b">
        <f>IF('（実需給2025年度以降で使用）入力'!$E$16="北海道",H5,IF('（実需給2025年度以降で使用）入力'!$E$16="東北",H27,IF('（実需給2025年度以降で使用）入力'!$E$16="東京",H49,IF('（実需給2025年度以降で使用）入力'!$E$16="中部",H71,IF('（実需給2025年度以降で使用）入力'!$E$16="北陸",H93,IF('（実需給2025年度以降で使用）入力'!$E$16="関西",H115,IF('（実需給2025年度以降で使用）入力'!$E$16="中国",H137,IF('（実需給2025年度以降で使用）入力'!$E$16="四国",H159,IF('（実需給2025年度以降で使用）入力'!$E$16="九州",H181)))))))))</f>
        <v>0</v>
      </c>
      <c r="I203" s="34" t="b">
        <f>IF('（実需給2025年度以降で使用）入力'!$E$16="北海道",I5,IF('（実需給2025年度以降で使用）入力'!$E$16="東北",I27,IF('（実需給2025年度以降で使用）入力'!$E$16="東京",I49,IF('（実需給2025年度以降で使用）入力'!$E$16="中部",I71,IF('（実需給2025年度以降で使用）入力'!$E$16="北陸",I93,IF('（実需給2025年度以降で使用）入力'!$E$16="関西",I115,IF('（実需給2025年度以降で使用）入力'!$E$16="中国",I137,IF('（実需給2025年度以降で使用）入力'!$E$16="四国",I159,IF('（実需給2025年度以降で使用）入力'!$E$16="九州",I181)))))))))</f>
        <v>0</v>
      </c>
      <c r="J203" s="34" t="b">
        <f>IF('（実需給2025年度以降で使用）入力'!$E$16="北海道",J5,IF('（実需給2025年度以降で使用）入力'!$E$16="東北",J27,IF('（実需給2025年度以降で使用）入力'!$E$16="東京",J49,IF('（実需給2025年度以降で使用）入力'!$E$16="中部",J71,IF('（実需給2025年度以降で使用）入力'!$E$16="北陸",J93,IF('（実需給2025年度以降で使用）入力'!$E$16="関西",J115,IF('（実需給2025年度以降で使用）入力'!$E$16="中国",J137,IF('（実需給2025年度以降で使用）入力'!$E$16="四国",J159,IF('（実需給2025年度以降で使用）入力'!$E$16="九州",J181)))))))))</f>
        <v>0</v>
      </c>
      <c r="K203" s="34" t="b">
        <f>IF('（実需給2025年度以降で使用）入力'!$E$16="北海道",K5,IF('（実需給2025年度以降で使用）入力'!$E$16="東北",K27,IF('（実需給2025年度以降で使用）入力'!$E$16="東京",K49,IF('（実需給2025年度以降で使用）入力'!$E$16="中部",K71,IF('（実需給2025年度以降で使用）入力'!$E$16="北陸",K93,IF('（実需給2025年度以降で使用）入力'!$E$16="関西",K115,IF('（実需給2025年度以降で使用）入力'!$E$16="中国",K137,IF('（実需給2025年度以降で使用）入力'!$E$16="四国",K159,IF('（実需給2025年度以降で使用）入力'!$E$16="九州",K181)))))))))</f>
        <v>0</v>
      </c>
      <c r="L203" s="34" t="b">
        <f>IF('（実需給2025年度以降で使用）入力'!$E$16="北海道",L5,IF('（実需給2025年度以降で使用）入力'!$E$16="東北",L27,IF('（実需給2025年度以降で使用）入力'!$E$16="東京",L49,IF('（実需給2025年度以降で使用）入力'!$E$16="中部",L71,IF('（実需給2025年度以降で使用）入力'!$E$16="北陸",L93,IF('（実需給2025年度以降で使用）入力'!$E$16="関西",L115,IF('（実需給2025年度以降で使用）入力'!$E$16="中国",L137,IF('（実需給2025年度以降で使用）入力'!$E$16="四国",L159,IF('（実需給2025年度以降で使用）入力'!$E$16="九州",L181)))))))))</f>
        <v>0</v>
      </c>
      <c r="M203" s="35" t="b">
        <f>IF('（実需給2025年度以降で使用）入力'!$E$16="北海道",M5,IF('（実需給2025年度以降で使用）入力'!$E$16="東北",M27,IF('（実需給2025年度以降で使用）入力'!$E$16="東京",M49,IF('（実需給2025年度以降で使用）入力'!$E$16="中部",M71,IF('（実需給2025年度以降で使用）入力'!$E$16="北陸",M93,IF('（実需給2025年度以降で使用）入力'!$E$16="関西",M115,IF('（実需給2025年度以降で使用）入力'!$E$16="中国",M137,IF('（実需給2025年度以降で使用）入力'!$E$16="四国",M159,IF('（実需給2025年度以降で使用）入力'!$E$16="九州",M181)))))))))</f>
        <v>0</v>
      </c>
    </row>
    <row r="204" spans="1:13" x14ac:dyDescent="0.25">
      <c r="A204" s="29">
        <v>18</v>
      </c>
      <c r="B204" s="33" t="b">
        <f>IF('（実需給2025年度以降で使用）入力'!$E$16="北海道",B6,IF('（実需給2025年度以降で使用）入力'!$E$16="東北",B28,IF('（実需給2025年度以降で使用）入力'!$E$16="東京",B50,IF('（実需給2025年度以降で使用）入力'!$E$16="中部",B72,IF('（実需給2025年度以降で使用）入力'!$E$16="北陸",B94,IF('（実需給2025年度以降で使用）入力'!$E$16="関西",B116,IF('（実需給2025年度以降で使用）入力'!$E$16="中国",B138,IF('（実需給2025年度以降で使用）入力'!$E$16="四国",B160,IF('（実需給2025年度以降で使用）入力'!$E$16="九州",B182)))))))))</f>
        <v>0</v>
      </c>
      <c r="C204" s="34" t="b">
        <f>IF('（実需給2025年度以降で使用）入力'!$E$16="北海道",C6,IF('（実需給2025年度以降で使用）入力'!$E$16="東北",C28,IF('（実需給2025年度以降で使用）入力'!$E$16="東京",C50,IF('（実需給2025年度以降で使用）入力'!$E$16="中部",C72,IF('（実需給2025年度以降で使用）入力'!$E$16="北陸",C94,IF('（実需給2025年度以降で使用）入力'!$E$16="関西",C116,IF('（実需給2025年度以降で使用）入力'!$E$16="中国",C138,IF('（実需給2025年度以降で使用）入力'!$E$16="四国",C160,IF('（実需給2025年度以降で使用）入力'!$E$16="九州",C182)))))))))</f>
        <v>0</v>
      </c>
      <c r="D204" s="34" t="b">
        <f>IF('（実需給2025年度以降で使用）入力'!$E$16="北海道",D6,IF('（実需給2025年度以降で使用）入力'!$E$16="東北",D28,IF('（実需給2025年度以降で使用）入力'!$E$16="東京",D50,IF('（実需給2025年度以降で使用）入力'!$E$16="中部",D72,IF('（実需給2025年度以降で使用）入力'!$E$16="北陸",D94,IF('（実需給2025年度以降で使用）入力'!$E$16="関西",D116,IF('（実需給2025年度以降で使用）入力'!$E$16="中国",D138,IF('（実需給2025年度以降で使用）入力'!$E$16="四国",D160,IF('（実需給2025年度以降で使用）入力'!$E$16="九州",D182)))))))))</f>
        <v>0</v>
      </c>
      <c r="E204" s="34" t="b">
        <f>IF('（実需給2025年度以降で使用）入力'!$E$16="北海道",E6,IF('（実需給2025年度以降で使用）入力'!$E$16="東北",E28,IF('（実需給2025年度以降で使用）入力'!$E$16="東京",E50,IF('（実需給2025年度以降で使用）入力'!$E$16="中部",E72,IF('（実需給2025年度以降で使用）入力'!$E$16="北陸",E94,IF('（実需給2025年度以降で使用）入力'!$E$16="関西",E116,IF('（実需給2025年度以降で使用）入力'!$E$16="中国",E138,IF('（実需給2025年度以降で使用）入力'!$E$16="四国",E160,IF('（実需給2025年度以降で使用）入力'!$E$16="九州",E182)))))))))</f>
        <v>0</v>
      </c>
      <c r="F204" s="34" t="b">
        <f>IF('（実需給2025年度以降で使用）入力'!$E$16="北海道",F6,IF('（実需給2025年度以降で使用）入力'!$E$16="東北",F28,IF('（実需給2025年度以降で使用）入力'!$E$16="東京",F50,IF('（実需給2025年度以降で使用）入力'!$E$16="中部",F72,IF('（実需給2025年度以降で使用）入力'!$E$16="北陸",F94,IF('（実需給2025年度以降で使用）入力'!$E$16="関西",F116,IF('（実需給2025年度以降で使用）入力'!$E$16="中国",F138,IF('（実需給2025年度以降で使用）入力'!$E$16="四国",F160,IF('（実需給2025年度以降で使用）入力'!$E$16="九州",F182)))))))))</f>
        <v>0</v>
      </c>
      <c r="G204" s="34" t="b">
        <f>IF('（実需給2025年度以降で使用）入力'!$E$16="北海道",G6,IF('（実需給2025年度以降で使用）入力'!$E$16="東北",G28,IF('（実需給2025年度以降で使用）入力'!$E$16="東京",G50,IF('（実需給2025年度以降で使用）入力'!$E$16="中部",G72,IF('（実需給2025年度以降で使用）入力'!$E$16="北陸",G94,IF('（実需給2025年度以降で使用）入力'!$E$16="関西",G116,IF('（実需給2025年度以降で使用）入力'!$E$16="中国",G138,IF('（実需給2025年度以降で使用）入力'!$E$16="四国",G160,IF('（実需給2025年度以降で使用）入力'!$E$16="九州",G182)))))))))</f>
        <v>0</v>
      </c>
      <c r="H204" s="34" t="b">
        <f>IF('（実需給2025年度以降で使用）入力'!$E$16="北海道",H6,IF('（実需給2025年度以降で使用）入力'!$E$16="東北",H28,IF('（実需給2025年度以降で使用）入力'!$E$16="東京",H50,IF('（実需給2025年度以降で使用）入力'!$E$16="中部",H72,IF('（実需給2025年度以降で使用）入力'!$E$16="北陸",H94,IF('（実需給2025年度以降で使用）入力'!$E$16="関西",H116,IF('（実需給2025年度以降で使用）入力'!$E$16="中国",H138,IF('（実需給2025年度以降で使用）入力'!$E$16="四国",H160,IF('（実需給2025年度以降で使用）入力'!$E$16="九州",H182)))))))))</f>
        <v>0</v>
      </c>
      <c r="I204" s="34" t="b">
        <f>IF('（実需給2025年度以降で使用）入力'!$E$16="北海道",I6,IF('（実需給2025年度以降で使用）入力'!$E$16="東北",I28,IF('（実需給2025年度以降で使用）入力'!$E$16="東京",I50,IF('（実需給2025年度以降で使用）入力'!$E$16="中部",I72,IF('（実需給2025年度以降で使用）入力'!$E$16="北陸",I94,IF('（実需給2025年度以降で使用）入力'!$E$16="関西",I116,IF('（実需給2025年度以降で使用）入力'!$E$16="中国",I138,IF('（実需給2025年度以降で使用）入力'!$E$16="四国",I160,IF('（実需給2025年度以降で使用）入力'!$E$16="九州",I182)))))))))</f>
        <v>0</v>
      </c>
      <c r="J204" s="34" t="b">
        <f>IF('（実需給2025年度以降で使用）入力'!$E$16="北海道",J6,IF('（実需給2025年度以降で使用）入力'!$E$16="東北",J28,IF('（実需給2025年度以降で使用）入力'!$E$16="東京",J50,IF('（実需給2025年度以降で使用）入力'!$E$16="中部",J72,IF('（実需給2025年度以降で使用）入力'!$E$16="北陸",J94,IF('（実需給2025年度以降で使用）入力'!$E$16="関西",J116,IF('（実需給2025年度以降で使用）入力'!$E$16="中国",J138,IF('（実需給2025年度以降で使用）入力'!$E$16="四国",J160,IF('（実需給2025年度以降で使用）入力'!$E$16="九州",J182)))))))))</f>
        <v>0</v>
      </c>
      <c r="K204" s="34" t="b">
        <f>IF('（実需給2025年度以降で使用）入力'!$E$16="北海道",K6,IF('（実需給2025年度以降で使用）入力'!$E$16="東北",K28,IF('（実需給2025年度以降で使用）入力'!$E$16="東京",K50,IF('（実需給2025年度以降で使用）入力'!$E$16="中部",K72,IF('（実需給2025年度以降で使用）入力'!$E$16="北陸",K94,IF('（実需給2025年度以降で使用）入力'!$E$16="関西",K116,IF('（実需給2025年度以降で使用）入力'!$E$16="中国",K138,IF('（実需給2025年度以降で使用）入力'!$E$16="四国",K160,IF('（実需給2025年度以降で使用）入力'!$E$16="九州",K182)))))))))</f>
        <v>0</v>
      </c>
      <c r="L204" s="34" t="b">
        <f>IF('（実需給2025年度以降で使用）入力'!$E$16="北海道",L6,IF('（実需給2025年度以降で使用）入力'!$E$16="東北",L28,IF('（実需給2025年度以降で使用）入力'!$E$16="東京",L50,IF('（実需給2025年度以降で使用）入力'!$E$16="中部",L72,IF('（実需給2025年度以降で使用）入力'!$E$16="北陸",L94,IF('（実需給2025年度以降で使用）入力'!$E$16="関西",L116,IF('（実需給2025年度以降で使用）入力'!$E$16="中国",L138,IF('（実需給2025年度以降で使用）入力'!$E$16="四国",L160,IF('（実需給2025年度以降で使用）入力'!$E$16="九州",L182)))))))))</f>
        <v>0</v>
      </c>
      <c r="M204" s="35" t="b">
        <f>IF('（実需給2025年度以降で使用）入力'!$E$16="北海道",M6,IF('（実需給2025年度以降で使用）入力'!$E$16="東北",M28,IF('（実需給2025年度以降で使用）入力'!$E$16="東京",M50,IF('（実需給2025年度以降で使用）入力'!$E$16="中部",M72,IF('（実需給2025年度以降で使用）入力'!$E$16="北陸",M94,IF('（実需給2025年度以降で使用）入力'!$E$16="関西",M116,IF('（実需給2025年度以降で使用）入力'!$E$16="中国",M138,IF('（実需給2025年度以降で使用）入力'!$E$16="四国",M160,IF('（実需給2025年度以降で使用）入力'!$E$16="九州",M182)))))))))</f>
        <v>0</v>
      </c>
    </row>
    <row r="205" spans="1:13" x14ac:dyDescent="0.25">
      <c r="A205" s="29">
        <v>17</v>
      </c>
      <c r="B205" s="33" t="b">
        <f>IF('（実需給2025年度以降で使用）入力'!$E$16="北海道",B7,IF('（実需給2025年度以降で使用）入力'!$E$16="東北",B29,IF('（実需給2025年度以降で使用）入力'!$E$16="東京",B51,IF('（実需給2025年度以降で使用）入力'!$E$16="中部",B73,IF('（実需給2025年度以降で使用）入力'!$E$16="北陸",B95,IF('（実需給2025年度以降で使用）入力'!$E$16="関西",B117,IF('（実需給2025年度以降で使用）入力'!$E$16="中国",B139,IF('（実需給2025年度以降で使用）入力'!$E$16="四国",B161,IF('（実需給2025年度以降で使用）入力'!$E$16="九州",B183)))))))))</f>
        <v>0</v>
      </c>
      <c r="C205" s="34" t="b">
        <f>IF('（実需給2025年度以降で使用）入力'!$E$16="北海道",C7,IF('（実需給2025年度以降で使用）入力'!$E$16="東北",C29,IF('（実需給2025年度以降で使用）入力'!$E$16="東京",C51,IF('（実需給2025年度以降で使用）入力'!$E$16="中部",C73,IF('（実需給2025年度以降で使用）入力'!$E$16="北陸",C95,IF('（実需給2025年度以降で使用）入力'!$E$16="関西",C117,IF('（実需給2025年度以降で使用）入力'!$E$16="中国",C139,IF('（実需給2025年度以降で使用）入力'!$E$16="四国",C161,IF('（実需給2025年度以降で使用）入力'!$E$16="九州",C183)))))))))</f>
        <v>0</v>
      </c>
      <c r="D205" s="34" t="b">
        <f>IF('（実需給2025年度以降で使用）入力'!$E$16="北海道",D7,IF('（実需給2025年度以降で使用）入力'!$E$16="東北",D29,IF('（実需給2025年度以降で使用）入力'!$E$16="東京",D51,IF('（実需給2025年度以降で使用）入力'!$E$16="中部",D73,IF('（実需給2025年度以降で使用）入力'!$E$16="北陸",D95,IF('（実需給2025年度以降で使用）入力'!$E$16="関西",D117,IF('（実需給2025年度以降で使用）入力'!$E$16="中国",D139,IF('（実需給2025年度以降で使用）入力'!$E$16="四国",D161,IF('（実需給2025年度以降で使用）入力'!$E$16="九州",D183)))))))))</f>
        <v>0</v>
      </c>
      <c r="E205" s="34" t="b">
        <f>IF('（実需給2025年度以降で使用）入力'!$E$16="北海道",E7,IF('（実需給2025年度以降で使用）入力'!$E$16="東北",E29,IF('（実需給2025年度以降で使用）入力'!$E$16="東京",E51,IF('（実需給2025年度以降で使用）入力'!$E$16="中部",E73,IF('（実需給2025年度以降で使用）入力'!$E$16="北陸",E95,IF('（実需給2025年度以降で使用）入力'!$E$16="関西",E117,IF('（実需給2025年度以降で使用）入力'!$E$16="中国",E139,IF('（実需給2025年度以降で使用）入力'!$E$16="四国",E161,IF('（実需給2025年度以降で使用）入力'!$E$16="九州",E183)))))))))</f>
        <v>0</v>
      </c>
      <c r="F205" s="34" t="b">
        <f>IF('（実需給2025年度以降で使用）入力'!$E$16="北海道",F7,IF('（実需給2025年度以降で使用）入力'!$E$16="東北",F29,IF('（実需給2025年度以降で使用）入力'!$E$16="東京",F51,IF('（実需給2025年度以降で使用）入力'!$E$16="中部",F73,IF('（実需給2025年度以降で使用）入力'!$E$16="北陸",F95,IF('（実需給2025年度以降で使用）入力'!$E$16="関西",F117,IF('（実需給2025年度以降で使用）入力'!$E$16="中国",F139,IF('（実需給2025年度以降で使用）入力'!$E$16="四国",F161,IF('（実需給2025年度以降で使用）入力'!$E$16="九州",F183)))))))))</f>
        <v>0</v>
      </c>
      <c r="G205" s="34" t="b">
        <f>IF('（実需給2025年度以降で使用）入力'!$E$16="北海道",G7,IF('（実需給2025年度以降で使用）入力'!$E$16="東北",G29,IF('（実需給2025年度以降で使用）入力'!$E$16="東京",G51,IF('（実需給2025年度以降で使用）入力'!$E$16="中部",G73,IF('（実需給2025年度以降で使用）入力'!$E$16="北陸",G95,IF('（実需給2025年度以降で使用）入力'!$E$16="関西",G117,IF('（実需給2025年度以降で使用）入力'!$E$16="中国",G139,IF('（実需給2025年度以降で使用）入力'!$E$16="四国",G161,IF('（実需給2025年度以降で使用）入力'!$E$16="九州",G183)))))))))</f>
        <v>0</v>
      </c>
      <c r="H205" s="34" t="b">
        <f>IF('（実需給2025年度以降で使用）入力'!$E$16="北海道",H7,IF('（実需給2025年度以降で使用）入力'!$E$16="東北",H29,IF('（実需給2025年度以降で使用）入力'!$E$16="東京",H51,IF('（実需給2025年度以降で使用）入力'!$E$16="中部",H73,IF('（実需給2025年度以降で使用）入力'!$E$16="北陸",H95,IF('（実需給2025年度以降で使用）入力'!$E$16="関西",H117,IF('（実需給2025年度以降で使用）入力'!$E$16="中国",H139,IF('（実需給2025年度以降で使用）入力'!$E$16="四国",H161,IF('（実需給2025年度以降で使用）入力'!$E$16="九州",H183)))))))))</f>
        <v>0</v>
      </c>
      <c r="I205" s="34" t="b">
        <f>IF('（実需給2025年度以降で使用）入力'!$E$16="北海道",I7,IF('（実需給2025年度以降で使用）入力'!$E$16="東北",I29,IF('（実需給2025年度以降で使用）入力'!$E$16="東京",I51,IF('（実需給2025年度以降で使用）入力'!$E$16="中部",I73,IF('（実需給2025年度以降で使用）入力'!$E$16="北陸",I95,IF('（実需給2025年度以降で使用）入力'!$E$16="関西",I117,IF('（実需給2025年度以降で使用）入力'!$E$16="中国",I139,IF('（実需給2025年度以降で使用）入力'!$E$16="四国",I161,IF('（実需給2025年度以降で使用）入力'!$E$16="九州",I183)))))))))</f>
        <v>0</v>
      </c>
      <c r="J205" s="34" t="b">
        <f>IF('（実需給2025年度以降で使用）入力'!$E$16="北海道",J7,IF('（実需給2025年度以降で使用）入力'!$E$16="東北",J29,IF('（実需給2025年度以降で使用）入力'!$E$16="東京",J51,IF('（実需給2025年度以降で使用）入力'!$E$16="中部",J73,IF('（実需給2025年度以降で使用）入力'!$E$16="北陸",J95,IF('（実需給2025年度以降で使用）入力'!$E$16="関西",J117,IF('（実需給2025年度以降で使用）入力'!$E$16="中国",J139,IF('（実需給2025年度以降で使用）入力'!$E$16="四国",J161,IF('（実需給2025年度以降で使用）入力'!$E$16="九州",J183)))))))))</f>
        <v>0</v>
      </c>
      <c r="K205" s="34" t="b">
        <f>IF('（実需給2025年度以降で使用）入力'!$E$16="北海道",K7,IF('（実需給2025年度以降で使用）入力'!$E$16="東北",K29,IF('（実需給2025年度以降で使用）入力'!$E$16="東京",K51,IF('（実需給2025年度以降で使用）入力'!$E$16="中部",K73,IF('（実需給2025年度以降で使用）入力'!$E$16="北陸",K95,IF('（実需給2025年度以降で使用）入力'!$E$16="関西",K117,IF('（実需給2025年度以降で使用）入力'!$E$16="中国",K139,IF('（実需給2025年度以降で使用）入力'!$E$16="四国",K161,IF('（実需給2025年度以降で使用）入力'!$E$16="九州",K183)))))))))</f>
        <v>0</v>
      </c>
      <c r="L205" s="34" t="b">
        <f>IF('（実需給2025年度以降で使用）入力'!$E$16="北海道",L7,IF('（実需給2025年度以降で使用）入力'!$E$16="東北",L29,IF('（実需給2025年度以降で使用）入力'!$E$16="東京",L51,IF('（実需給2025年度以降で使用）入力'!$E$16="中部",L73,IF('（実需給2025年度以降で使用）入力'!$E$16="北陸",L95,IF('（実需給2025年度以降で使用）入力'!$E$16="関西",L117,IF('（実需給2025年度以降で使用）入力'!$E$16="中国",L139,IF('（実需給2025年度以降で使用）入力'!$E$16="四国",L161,IF('（実需給2025年度以降で使用）入力'!$E$16="九州",L183)))))))))</f>
        <v>0</v>
      </c>
      <c r="M205" s="35" t="b">
        <f>IF('（実需給2025年度以降で使用）入力'!$E$16="北海道",M7,IF('（実需給2025年度以降で使用）入力'!$E$16="東北",M29,IF('（実需給2025年度以降で使用）入力'!$E$16="東京",M51,IF('（実需給2025年度以降で使用）入力'!$E$16="中部",M73,IF('（実需給2025年度以降で使用）入力'!$E$16="北陸",M95,IF('（実需給2025年度以降で使用）入力'!$E$16="関西",M117,IF('（実需給2025年度以降で使用）入力'!$E$16="中国",M139,IF('（実需給2025年度以降で使用）入力'!$E$16="四国",M161,IF('（実需給2025年度以降で使用）入力'!$E$16="九州",M183)))))))))</f>
        <v>0</v>
      </c>
    </row>
    <row r="206" spans="1:13" x14ac:dyDescent="0.25">
      <c r="A206" s="29">
        <v>16</v>
      </c>
      <c r="B206" s="33" t="b">
        <f>IF('（実需給2025年度以降で使用）入力'!$E$16="北海道",B8,IF('（実需給2025年度以降で使用）入力'!$E$16="東北",B30,IF('（実需給2025年度以降で使用）入力'!$E$16="東京",B52,IF('（実需給2025年度以降で使用）入力'!$E$16="中部",B74,IF('（実需給2025年度以降で使用）入力'!$E$16="北陸",B96,IF('（実需給2025年度以降で使用）入力'!$E$16="関西",B118,IF('（実需給2025年度以降で使用）入力'!$E$16="中国",B140,IF('（実需給2025年度以降で使用）入力'!$E$16="四国",B162,IF('（実需給2025年度以降で使用）入力'!$E$16="九州",B184)))))))))</f>
        <v>0</v>
      </c>
      <c r="C206" s="34" t="b">
        <f>IF('（実需給2025年度以降で使用）入力'!$E$16="北海道",C8,IF('（実需給2025年度以降で使用）入力'!$E$16="東北",C30,IF('（実需給2025年度以降で使用）入力'!$E$16="東京",C52,IF('（実需給2025年度以降で使用）入力'!$E$16="中部",C74,IF('（実需給2025年度以降で使用）入力'!$E$16="北陸",C96,IF('（実需給2025年度以降で使用）入力'!$E$16="関西",C118,IF('（実需給2025年度以降で使用）入力'!$E$16="中国",C140,IF('（実需給2025年度以降で使用）入力'!$E$16="四国",C162,IF('（実需給2025年度以降で使用）入力'!$E$16="九州",C184)))))))))</f>
        <v>0</v>
      </c>
      <c r="D206" s="34" t="b">
        <f>IF('（実需給2025年度以降で使用）入力'!$E$16="北海道",D8,IF('（実需給2025年度以降で使用）入力'!$E$16="東北",D30,IF('（実需給2025年度以降で使用）入力'!$E$16="東京",D52,IF('（実需給2025年度以降で使用）入力'!$E$16="中部",D74,IF('（実需給2025年度以降で使用）入力'!$E$16="北陸",D96,IF('（実需給2025年度以降で使用）入力'!$E$16="関西",D118,IF('（実需給2025年度以降で使用）入力'!$E$16="中国",D140,IF('（実需給2025年度以降で使用）入力'!$E$16="四国",D162,IF('（実需給2025年度以降で使用）入力'!$E$16="九州",D184)))))))))</f>
        <v>0</v>
      </c>
      <c r="E206" s="34" t="b">
        <f>IF('（実需給2025年度以降で使用）入力'!$E$16="北海道",E8,IF('（実需給2025年度以降で使用）入力'!$E$16="東北",E30,IF('（実需給2025年度以降で使用）入力'!$E$16="東京",E52,IF('（実需給2025年度以降で使用）入力'!$E$16="中部",E74,IF('（実需給2025年度以降で使用）入力'!$E$16="北陸",E96,IF('（実需給2025年度以降で使用）入力'!$E$16="関西",E118,IF('（実需給2025年度以降で使用）入力'!$E$16="中国",E140,IF('（実需給2025年度以降で使用）入力'!$E$16="四国",E162,IF('（実需給2025年度以降で使用）入力'!$E$16="九州",E184)))))))))</f>
        <v>0</v>
      </c>
      <c r="F206" s="34" t="b">
        <f>IF('（実需給2025年度以降で使用）入力'!$E$16="北海道",F8,IF('（実需給2025年度以降で使用）入力'!$E$16="東北",F30,IF('（実需給2025年度以降で使用）入力'!$E$16="東京",F52,IF('（実需給2025年度以降で使用）入力'!$E$16="中部",F74,IF('（実需給2025年度以降で使用）入力'!$E$16="北陸",F96,IF('（実需給2025年度以降で使用）入力'!$E$16="関西",F118,IF('（実需給2025年度以降で使用）入力'!$E$16="中国",F140,IF('（実需給2025年度以降で使用）入力'!$E$16="四国",F162,IF('（実需給2025年度以降で使用）入力'!$E$16="九州",F184)))))))))</f>
        <v>0</v>
      </c>
      <c r="G206" s="34" t="b">
        <f>IF('（実需給2025年度以降で使用）入力'!$E$16="北海道",G8,IF('（実需給2025年度以降で使用）入力'!$E$16="東北",G30,IF('（実需給2025年度以降で使用）入力'!$E$16="東京",G52,IF('（実需給2025年度以降で使用）入力'!$E$16="中部",G74,IF('（実需給2025年度以降で使用）入力'!$E$16="北陸",G96,IF('（実需給2025年度以降で使用）入力'!$E$16="関西",G118,IF('（実需給2025年度以降で使用）入力'!$E$16="中国",G140,IF('（実需給2025年度以降で使用）入力'!$E$16="四国",G162,IF('（実需給2025年度以降で使用）入力'!$E$16="九州",G184)))))))))</f>
        <v>0</v>
      </c>
      <c r="H206" s="34" t="b">
        <f>IF('（実需給2025年度以降で使用）入力'!$E$16="北海道",H8,IF('（実需給2025年度以降で使用）入力'!$E$16="東北",H30,IF('（実需給2025年度以降で使用）入力'!$E$16="東京",H52,IF('（実需給2025年度以降で使用）入力'!$E$16="中部",H74,IF('（実需給2025年度以降で使用）入力'!$E$16="北陸",H96,IF('（実需給2025年度以降で使用）入力'!$E$16="関西",H118,IF('（実需給2025年度以降で使用）入力'!$E$16="中国",H140,IF('（実需給2025年度以降で使用）入力'!$E$16="四国",H162,IF('（実需給2025年度以降で使用）入力'!$E$16="九州",H184)))))))))</f>
        <v>0</v>
      </c>
      <c r="I206" s="34" t="b">
        <f>IF('（実需給2025年度以降で使用）入力'!$E$16="北海道",I8,IF('（実需給2025年度以降で使用）入力'!$E$16="東北",I30,IF('（実需給2025年度以降で使用）入力'!$E$16="東京",I52,IF('（実需給2025年度以降で使用）入力'!$E$16="中部",I74,IF('（実需給2025年度以降で使用）入力'!$E$16="北陸",I96,IF('（実需給2025年度以降で使用）入力'!$E$16="関西",I118,IF('（実需給2025年度以降で使用）入力'!$E$16="中国",I140,IF('（実需給2025年度以降で使用）入力'!$E$16="四国",I162,IF('（実需給2025年度以降で使用）入力'!$E$16="九州",I184)))))))))</f>
        <v>0</v>
      </c>
      <c r="J206" s="34" t="b">
        <f>IF('（実需給2025年度以降で使用）入力'!$E$16="北海道",J8,IF('（実需給2025年度以降で使用）入力'!$E$16="東北",J30,IF('（実需給2025年度以降で使用）入力'!$E$16="東京",J52,IF('（実需給2025年度以降で使用）入力'!$E$16="中部",J74,IF('（実需給2025年度以降で使用）入力'!$E$16="北陸",J96,IF('（実需給2025年度以降で使用）入力'!$E$16="関西",J118,IF('（実需給2025年度以降で使用）入力'!$E$16="中国",J140,IF('（実需給2025年度以降で使用）入力'!$E$16="四国",J162,IF('（実需給2025年度以降で使用）入力'!$E$16="九州",J184)))))))))</f>
        <v>0</v>
      </c>
      <c r="K206" s="34" t="b">
        <f>IF('（実需給2025年度以降で使用）入力'!$E$16="北海道",K8,IF('（実需給2025年度以降で使用）入力'!$E$16="東北",K30,IF('（実需給2025年度以降で使用）入力'!$E$16="東京",K52,IF('（実需給2025年度以降で使用）入力'!$E$16="中部",K74,IF('（実需給2025年度以降で使用）入力'!$E$16="北陸",K96,IF('（実需給2025年度以降で使用）入力'!$E$16="関西",K118,IF('（実需給2025年度以降で使用）入力'!$E$16="中国",K140,IF('（実需給2025年度以降で使用）入力'!$E$16="四国",K162,IF('（実需給2025年度以降で使用）入力'!$E$16="九州",K184)))))))))</f>
        <v>0</v>
      </c>
      <c r="L206" s="34" t="b">
        <f>IF('（実需給2025年度以降で使用）入力'!$E$16="北海道",L8,IF('（実需給2025年度以降で使用）入力'!$E$16="東北",L30,IF('（実需給2025年度以降で使用）入力'!$E$16="東京",L52,IF('（実需給2025年度以降で使用）入力'!$E$16="中部",L74,IF('（実需給2025年度以降で使用）入力'!$E$16="北陸",L96,IF('（実需給2025年度以降で使用）入力'!$E$16="関西",L118,IF('（実需給2025年度以降で使用）入力'!$E$16="中国",L140,IF('（実需給2025年度以降で使用）入力'!$E$16="四国",L162,IF('（実需給2025年度以降で使用）入力'!$E$16="九州",L184)))))))))</f>
        <v>0</v>
      </c>
      <c r="M206" s="35" t="b">
        <f>IF('（実需給2025年度以降で使用）入力'!$E$16="北海道",M8,IF('（実需給2025年度以降で使用）入力'!$E$16="東北",M30,IF('（実需給2025年度以降で使用）入力'!$E$16="東京",M52,IF('（実需給2025年度以降で使用）入力'!$E$16="中部",M74,IF('（実需給2025年度以降で使用）入力'!$E$16="北陸",M96,IF('（実需給2025年度以降で使用）入力'!$E$16="関西",M118,IF('（実需給2025年度以降で使用）入力'!$E$16="中国",M140,IF('（実需給2025年度以降で使用）入力'!$E$16="四国",M162,IF('（実需給2025年度以降で使用）入力'!$E$16="九州",M184)))))))))</f>
        <v>0</v>
      </c>
    </row>
    <row r="207" spans="1:13" x14ac:dyDescent="0.25">
      <c r="A207" s="29">
        <v>15</v>
      </c>
      <c r="B207" s="33" t="b">
        <f>IF('（実需給2025年度以降で使用）入力'!$E$16="北海道",B9,IF('（実需給2025年度以降で使用）入力'!$E$16="東北",B31,IF('（実需給2025年度以降で使用）入力'!$E$16="東京",B53,IF('（実需給2025年度以降で使用）入力'!$E$16="中部",B75,IF('（実需給2025年度以降で使用）入力'!$E$16="北陸",B97,IF('（実需給2025年度以降で使用）入力'!$E$16="関西",B119,IF('（実需給2025年度以降で使用）入力'!$E$16="中国",B141,IF('（実需給2025年度以降で使用）入力'!$E$16="四国",B163,IF('（実需給2025年度以降で使用）入力'!$E$16="九州",B185)))))))))</f>
        <v>0</v>
      </c>
      <c r="C207" s="34" t="b">
        <f>IF('（実需給2025年度以降で使用）入力'!$E$16="北海道",C9,IF('（実需給2025年度以降で使用）入力'!$E$16="東北",C31,IF('（実需給2025年度以降で使用）入力'!$E$16="東京",C53,IF('（実需給2025年度以降で使用）入力'!$E$16="中部",C75,IF('（実需給2025年度以降で使用）入力'!$E$16="北陸",C97,IF('（実需給2025年度以降で使用）入力'!$E$16="関西",C119,IF('（実需給2025年度以降で使用）入力'!$E$16="中国",C141,IF('（実需給2025年度以降で使用）入力'!$E$16="四国",C163,IF('（実需給2025年度以降で使用）入力'!$E$16="九州",C185)))))))))</f>
        <v>0</v>
      </c>
      <c r="D207" s="34" t="b">
        <f>IF('（実需給2025年度以降で使用）入力'!$E$16="北海道",D9,IF('（実需給2025年度以降で使用）入力'!$E$16="東北",D31,IF('（実需給2025年度以降で使用）入力'!$E$16="東京",D53,IF('（実需給2025年度以降で使用）入力'!$E$16="中部",D75,IF('（実需給2025年度以降で使用）入力'!$E$16="北陸",D97,IF('（実需給2025年度以降で使用）入力'!$E$16="関西",D119,IF('（実需給2025年度以降で使用）入力'!$E$16="中国",D141,IF('（実需給2025年度以降で使用）入力'!$E$16="四国",D163,IF('（実需給2025年度以降で使用）入力'!$E$16="九州",D185)))))))))</f>
        <v>0</v>
      </c>
      <c r="E207" s="34" t="b">
        <f>IF('（実需給2025年度以降で使用）入力'!$E$16="北海道",E9,IF('（実需給2025年度以降で使用）入力'!$E$16="東北",E31,IF('（実需給2025年度以降で使用）入力'!$E$16="東京",E53,IF('（実需給2025年度以降で使用）入力'!$E$16="中部",E75,IF('（実需給2025年度以降で使用）入力'!$E$16="北陸",E97,IF('（実需給2025年度以降で使用）入力'!$E$16="関西",E119,IF('（実需給2025年度以降で使用）入力'!$E$16="中国",E141,IF('（実需給2025年度以降で使用）入力'!$E$16="四国",E163,IF('（実需給2025年度以降で使用）入力'!$E$16="九州",E185)))))))))</f>
        <v>0</v>
      </c>
      <c r="F207" s="34" t="b">
        <f>IF('（実需給2025年度以降で使用）入力'!$E$16="北海道",F9,IF('（実需給2025年度以降で使用）入力'!$E$16="東北",F31,IF('（実需給2025年度以降で使用）入力'!$E$16="東京",F53,IF('（実需給2025年度以降で使用）入力'!$E$16="中部",F75,IF('（実需給2025年度以降で使用）入力'!$E$16="北陸",F97,IF('（実需給2025年度以降で使用）入力'!$E$16="関西",F119,IF('（実需給2025年度以降で使用）入力'!$E$16="中国",F141,IF('（実需給2025年度以降で使用）入力'!$E$16="四国",F163,IF('（実需給2025年度以降で使用）入力'!$E$16="九州",F185)))))))))</f>
        <v>0</v>
      </c>
      <c r="G207" s="34" t="b">
        <f>IF('（実需給2025年度以降で使用）入力'!$E$16="北海道",G9,IF('（実需給2025年度以降で使用）入力'!$E$16="東北",G31,IF('（実需給2025年度以降で使用）入力'!$E$16="東京",G53,IF('（実需給2025年度以降で使用）入力'!$E$16="中部",G75,IF('（実需給2025年度以降で使用）入力'!$E$16="北陸",G97,IF('（実需給2025年度以降で使用）入力'!$E$16="関西",G119,IF('（実需給2025年度以降で使用）入力'!$E$16="中国",G141,IF('（実需給2025年度以降で使用）入力'!$E$16="四国",G163,IF('（実需給2025年度以降で使用）入力'!$E$16="九州",G185)))))))))</f>
        <v>0</v>
      </c>
      <c r="H207" s="34" t="b">
        <f>IF('（実需給2025年度以降で使用）入力'!$E$16="北海道",H9,IF('（実需給2025年度以降で使用）入力'!$E$16="東北",H31,IF('（実需給2025年度以降で使用）入力'!$E$16="東京",H53,IF('（実需給2025年度以降で使用）入力'!$E$16="中部",H75,IF('（実需給2025年度以降で使用）入力'!$E$16="北陸",H97,IF('（実需給2025年度以降で使用）入力'!$E$16="関西",H119,IF('（実需給2025年度以降で使用）入力'!$E$16="中国",H141,IF('（実需給2025年度以降で使用）入力'!$E$16="四国",H163,IF('（実需給2025年度以降で使用）入力'!$E$16="九州",H185)))))))))</f>
        <v>0</v>
      </c>
      <c r="I207" s="34" t="b">
        <f>IF('（実需給2025年度以降で使用）入力'!$E$16="北海道",I9,IF('（実需給2025年度以降で使用）入力'!$E$16="東北",I31,IF('（実需給2025年度以降で使用）入力'!$E$16="東京",I53,IF('（実需給2025年度以降で使用）入力'!$E$16="中部",I75,IF('（実需給2025年度以降で使用）入力'!$E$16="北陸",I97,IF('（実需給2025年度以降で使用）入力'!$E$16="関西",I119,IF('（実需給2025年度以降で使用）入力'!$E$16="中国",I141,IF('（実需給2025年度以降で使用）入力'!$E$16="四国",I163,IF('（実需給2025年度以降で使用）入力'!$E$16="九州",I185)))))))))</f>
        <v>0</v>
      </c>
      <c r="J207" s="34" t="b">
        <f>IF('（実需給2025年度以降で使用）入力'!$E$16="北海道",J9,IF('（実需給2025年度以降で使用）入力'!$E$16="東北",J31,IF('（実需給2025年度以降で使用）入力'!$E$16="東京",J53,IF('（実需給2025年度以降で使用）入力'!$E$16="中部",J75,IF('（実需給2025年度以降で使用）入力'!$E$16="北陸",J97,IF('（実需給2025年度以降で使用）入力'!$E$16="関西",J119,IF('（実需給2025年度以降で使用）入力'!$E$16="中国",J141,IF('（実需給2025年度以降で使用）入力'!$E$16="四国",J163,IF('（実需給2025年度以降で使用）入力'!$E$16="九州",J185)))))))))</f>
        <v>0</v>
      </c>
      <c r="K207" s="34" t="b">
        <f>IF('（実需給2025年度以降で使用）入力'!$E$16="北海道",K9,IF('（実需給2025年度以降で使用）入力'!$E$16="東北",K31,IF('（実需給2025年度以降で使用）入力'!$E$16="東京",K53,IF('（実需給2025年度以降で使用）入力'!$E$16="中部",K75,IF('（実需給2025年度以降で使用）入力'!$E$16="北陸",K97,IF('（実需給2025年度以降で使用）入力'!$E$16="関西",K119,IF('（実需給2025年度以降で使用）入力'!$E$16="中国",K141,IF('（実需給2025年度以降で使用）入力'!$E$16="四国",K163,IF('（実需給2025年度以降で使用）入力'!$E$16="九州",K185)))))))))</f>
        <v>0</v>
      </c>
      <c r="L207" s="34" t="b">
        <f>IF('（実需給2025年度以降で使用）入力'!$E$16="北海道",L9,IF('（実需給2025年度以降で使用）入力'!$E$16="東北",L31,IF('（実需給2025年度以降で使用）入力'!$E$16="東京",L53,IF('（実需給2025年度以降で使用）入力'!$E$16="中部",L75,IF('（実需給2025年度以降で使用）入力'!$E$16="北陸",L97,IF('（実需給2025年度以降で使用）入力'!$E$16="関西",L119,IF('（実需給2025年度以降で使用）入力'!$E$16="中国",L141,IF('（実需給2025年度以降で使用）入力'!$E$16="四国",L163,IF('（実需給2025年度以降で使用）入力'!$E$16="九州",L185)))))))))</f>
        <v>0</v>
      </c>
      <c r="M207" s="35" t="b">
        <f>IF('（実需給2025年度以降で使用）入力'!$E$16="北海道",M9,IF('（実需給2025年度以降で使用）入力'!$E$16="東北",M31,IF('（実需給2025年度以降で使用）入力'!$E$16="東京",M53,IF('（実需給2025年度以降で使用）入力'!$E$16="中部",M75,IF('（実需給2025年度以降で使用）入力'!$E$16="北陸",M97,IF('（実需給2025年度以降で使用）入力'!$E$16="関西",M119,IF('（実需給2025年度以降で使用）入力'!$E$16="中国",M141,IF('（実需給2025年度以降で使用）入力'!$E$16="四国",M163,IF('（実需給2025年度以降で使用）入力'!$E$16="九州",M185)))))))))</f>
        <v>0</v>
      </c>
    </row>
    <row r="208" spans="1:13" x14ac:dyDescent="0.25">
      <c r="A208" s="29">
        <v>14</v>
      </c>
      <c r="B208" s="33" t="b">
        <f>IF('（実需給2025年度以降で使用）入力'!$E$16="北海道",B10,IF('（実需給2025年度以降で使用）入力'!$E$16="東北",B32,IF('（実需給2025年度以降で使用）入力'!$E$16="東京",B54,IF('（実需給2025年度以降で使用）入力'!$E$16="中部",B76,IF('（実需給2025年度以降で使用）入力'!$E$16="北陸",B98,IF('（実需給2025年度以降で使用）入力'!$E$16="関西",B120,IF('（実需給2025年度以降で使用）入力'!$E$16="中国",B142,IF('（実需給2025年度以降で使用）入力'!$E$16="四国",B164,IF('（実需給2025年度以降で使用）入力'!$E$16="九州",B186)))))))))</f>
        <v>0</v>
      </c>
      <c r="C208" s="34" t="b">
        <f>IF('（実需給2025年度以降で使用）入力'!$E$16="北海道",C10,IF('（実需給2025年度以降で使用）入力'!$E$16="東北",C32,IF('（実需給2025年度以降で使用）入力'!$E$16="東京",C54,IF('（実需給2025年度以降で使用）入力'!$E$16="中部",C76,IF('（実需給2025年度以降で使用）入力'!$E$16="北陸",C98,IF('（実需給2025年度以降で使用）入力'!$E$16="関西",C120,IF('（実需給2025年度以降で使用）入力'!$E$16="中国",C142,IF('（実需給2025年度以降で使用）入力'!$E$16="四国",C164,IF('（実需給2025年度以降で使用）入力'!$E$16="九州",C186)))))))))</f>
        <v>0</v>
      </c>
      <c r="D208" s="34" t="b">
        <f>IF('（実需給2025年度以降で使用）入力'!$E$16="北海道",D10,IF('（実需給2025年度以降で使用）入力'!$E$16="東北",D32,IF('（実需給2025年度以降で使用）入力'!$E$16="東京",D54,IF('（実需給2025年度以降で使用）入力'!$E$16="中部",D76,IF('（実需給2025年度以降で使用）入力'!$E$16="北陸",D98,IF('（実需給2025年度以降で使用）入力'!$E$16="関西",D120,IF('（実需給2025年度以降で使用）入力'!$E$16="中国",D142,IF('（実需給2025年度以降で使用）入力'!$E$16="四国",D164,IF('（実需給2025年度以降で使用）入力'!$E$16="九州",D186)))))))))</f>
        <v>0</v>
      </c>
      <c r="E208" s="34" t="b">
        <f>IF('（実需給2025年度以降で使用）入力'!$E$16="北海道",E10,IF('（実需給2025年度以降で使用）入力'!$E$16="東北",E32,IF('（実需給2025年度以降で使用）入力'!$E$16="東京",E54,IF('（実需給2025年度以降で使用）入力'!$E$16="中部",E76,IF('（実需給2025年度以降で使用）入力'!$E$16="北陸",E98,IF('（実需給2025年度以降で使用）入力'!$E$16="関西",E120,IF('（実需給2025年度以降で使用）入力'!$E$16="中国",E142,IF('（実需給2025年度以降で使用）入力'!$E$16="四国",E164,IF('（実需給2025年度以降で使用）入力'!$E$16="九州",E186)))))))))</f>
        <v>0</v>
      </c>
      <c r="F208" s="34" t="b">
        <f>IF('（実需給2025年度以降で使用）入力'!$E$16="北海道",F10,IF('（実需給2025年度以降で使用）入力'!$E$16="東北",F32,IF('（実需給2025年度以降で使用）入力'!$E$16="東京",F54,IF('（実需給2025年度以降で使用）入力'!$E$16="中部",F76,IF('（実需給2025年度以降で使用）入力'!$E$16="北陸",F98,IF('（実需給2025年度以降で使用）入力'!$E$16="関西",F120,IF('（実需給2025年度以降で使用）入力'!$E$16="中国",F142,IF('（実需給2025年度以降で使用）入力'!$E$16="四国",F164,IF('（実需給2025年度以降で使用）入力'!$E$16="九州",F186)))))))))</f>
        <v>0</v>
      </c>
      <c r="G208" s="34" t="b">
        <f>IF('（実需給2025年度以降で使用）入力'!$E$16="北海道",G10,IF('（実需給2025年度以降で使用）入力'!$E$16="東北",G32,IF('（実需給2025年度以降で使用）入力'!$E$16="東京",G54,IF('（実需給2025年度以降で使用）入力'!$E$16="中部",G76,IF('（実需給2025年度以降で使用）入力'!$E$16="北陸",G98,IF('（実需給2025年度以降で使用）入力'!$E$16="関西",G120,IF('（実需給2025年度以降で使用）入力'!$E$16="中国",G142,IF('（実需給2025年度以降で使用）入力'!$E$16="四国",G164,IF('（実需給2025年度以降で使用）入力'!$E$16="九州",G186)))))))))</f>
        <v>0</v>
      </c>
      <c r="H208" s="34" t="b">
        <f>IF('（実需給2025年度以降で使用）入力'!$E$16="北海道",H10,IF('（実需給2025年度以降で使用）入力'!$E$16="東北",H32,IF('（実需給2025年度以降で使用）入力'!$E$16="東京",H54,IF('（実需給2025年度以降で使用）入力'!$E$16="中部",H76,IF('（実需給2025年度以降で使用）入力'!$E$16="北陸",H98,IF('（実需給2025年度以降で使用）入力'!$E$16="関西",H120,IF('（実需給2025年度以降で使用）入力'!$E$16="中国",H142,IF('（実需給2025年度以降で使用）入力'!$E$16="四国",H164,IF('（実需給2025年度以降で使用）入力'!$E$16="九州",H186)))))))))</f>
        <v>0</v>
      </c>
      <c r="I208" s="34" t="b">
        <f>IF('（実需給2025年度以降で使用）入力'!$E$16="北海道",I10,IF('（実需給2025年度以降で使用）入力'!$E$16="東北",I32,IF('（実需給2025年度以降で使用）入力'!$E$16="東京",I54,IF('（実需給2025年度以降で使用）入力'!$E$16="中部",I76,IF('（実需給2025年度以降で使用）入力'!$E$16="北陸",I98,IF('（実需給2025年度以降で使用）入力'!$E$16="関西",I120,IF('（実需給2025年度以降で使用）入力'!$E$16="中国",I142,IF('（実需給2025年度以降で使用）入力'!$E$16="四国",I164,IF('（実需給2025年度以降で使用）入力'!$E$16="九州",I186)))))))))</f>
        <v>0</v>
      </c>
      <c r="J208" s="34" t="b">
        <f>IF('（実需給2025年度以降で使用）入力'!$E$16="北海道",J10,IF('（実需給2025年度以降で使用）入力'!$E$16="東北",J32,IF('（実需給2025年度以降で使用）入力'!$E$16="東京",J54,IF('（実需給2025年度以降で使用）入力'!$E$16="中部",J76,IF('（実需給2025年度以降で使用）入力'!$E$16="北陸",J98,IF('（実需給2025年度以降で使用）入力'!$E$16="関西",J120,IF('（実需給2025年度以降で使用）入力'!$E$16="中国",J142,IF('（実需給2025年度以降で使用）入力'!$E$16="四国",J164,IF('（実需給2025年度以降で使用）入力'!$E$16="九州",J186)))))))))</f>
        <v>0</v>
      </c>
      <c r="K208" s="34" t="b">
        <f>IF('（実需給2025年度以降で使用）入力'!$E$16="北海道",K10,IF('（実需給2025年度以降で使用）入力'!$E$16="東北",K32,IF('（実需給2025年度以降で使用）入力'!$E$16="東京",K54,IF('（実需給2025年度以降で使用）入力'!$E$16="中部",K76,IF('（実需給2025年度以降で使用）入力'!$E$16="北陸",K98,IF('（実需給2025年度以降で使用）入力'!$E$16="関西",K120,IF('（実需給2025年度以降で使用）入力'!$E$16="中国",K142,IF('（実需給2025年度以降で使用）入力'!$E$16="四国",K164,IF('（実需給2025年度以降で使用）入力'!$E$16="九州",K186)))))))))</f>
        <v>0</v>
      </c>
      <c r="L208" s="34" t="b">
        <f>IF('（実需給2025年度以降で使用）入力'!$E$16="北海道",L10,IF('（実需給2025年度以降で使用）入力'!$E$16="東北",L32,IF('（実需給2025年度以降で使用）入力'!$E$16="東京",L54,IF('（実需給2025年度以降で使用）入力'!$E$16="中部",L76,IF('（実需給2025年度以降で使用）入力'!$E$16="北陸",L98,IF('（実需給2025年度以降で使用）入力'!$E$16="関西",L120,IF('（実需給2025年度以降で使用）入力'!$E$16="中国",L142,IF('（実需給2025年度以降で使用）入力'!$E$16="四国",L164,IF('（実需給2025年度以降で使用）入力'!$E$16="九州",L186)))))))))</f>
        <v>0</v>
      </c>
      <c r="M208" s="35" t="b">
        <f>IF('（実需給2025年度以降で使用）入力'!$E$16="北海道",M10,IF('（実需給2025年度以降で使用）入力'!$E$16="東北",M32,IF('（実需給2025年度以降で使用）入力'!$E$16="東京",M54,IF('（実需給2025年度以降で使用）入力'!$E$16="中部",M76,IF('（実需給2025年度以降で使用）入力'!$E$16="北陸",M98,IF('（実需給2025年度以降で使用）入力'!$E$16="関西",M120,IF('（実需給2025年度以降で使用）入力'!$E$16="中国",M142,IF('（実需給2025年度以降で使用）入力'!$E$16="四国",M164,IF('（実需給2025年度以降で使用）入力'!$E$16="九州",M186)))))))))</f>
        <v>0</v>
      </c>
    </row>
    <row r="209" spans="1:13" x14ac:dyDescent="0.25">
      <c r="A209" s="29">
        <v>13</v>
      </c>
      <c r="B209" s="33" t="b">
        <f>IF('（実需給2025年度以降で使用）入力'!$E$16="北海道",B11,IF('（実需給2025年度以降で使用）入力'!$E$16="東北",B33,IF('（実需給2025年度以降で使用）入力'!$E$16="東京",B55,IF('（実需給2025年度以降で使用）入力'!$E$16="中部",B77,IF('（実需給2025年度以降で使用）入力'!$E$16="北陸",B99,IF('（実需給2025年度以降で使用）入力'!$E$16="関西",B121,IF('（実需給2025年度以降で使用）入力'!$E$16="中国",B143,IF('（実需給2025年度以降で使用）入力'!$E$16="四国",B165,IF('（実需給2025年度以降で使用）入力'!$E$16="九州",B187)))))))))</f>
        <v>0</v>
      </c>
      <c r="C209" s="34" t="b">
        <f>IF('（実需給2025年度以降で使用）入力'!$E$16="北海道",C11,IF('（実需給2025年度以降で使用）入力'!$E$16="東北",C33,IF('（実需給2025年度以降で使用）入力'!$E$16="東京",C55,IF('（実需給2025年度以降で使用）入力'!$E$16="中部",C77,IF('（実需給2025年度以降で使用）入力'!$E$16="北陸",C99,IF('（実需給2025年度以降で使用）入力'!$E$16="関西",C121,IF('（実需給2025年度以降で使用）入力'!$E$16="中国",C143,IF('（実需給2025年度以降で使用）入力'!$E$16="四国",C165,IF('（実需給2025年度以降で使用）入力'!$E$16="九州",C187)))))))))</f>
        <v>0</v>
      </c>
      <c r="D209" s="34" t="b">
        <f>IF('（実需給2025年度以降で使用）入力'!$E$16="北海道",D11,IF('（実需給2025年度以降で使用）入力'!$E$16="東北",D33,IF('（実需給2025年度以降で使用）入力'!$E$16="東京",D55,IF('（実需給2025年度以降で使用）入力'!$E$16="中部",D77,IF('（実需給2025年度以降で使用）入力'!$E$16="北陸",D99,IF('（実需給2025年度以降で使用）入力'!$E$16="関西",D121,IF('（実需給2025年度以降で使用）入力'!$E$16="中国",D143,IF('（実需給2025年度以降で使用）入力'!$E$16="四国",D165,IF('（実需給2025年度以降で使用）入力'!$E$16="九州",D187)))))))))</f>
        <v>0</v>
      </c>
      <c r="E209" s="34" t="b">
        <f>IF('（実需給2025年度以降で使用）入力'!$E$16="北海道",E11,IF('（実需給2025年度以降で使用）入力'!$E$16="東北",E33,IF('（実需給2025年度以降で使用）入力'!$E$16="東京",E55,IF('（実需給2025年度以降で使用）入力'!$E$16="中部",E77,IF('（実需給2025年度以降で使用）入力'!$E$16="北陸",E99,IF('（実需給2025年度以降で使用）入力'!$E$16="関西",E121,IF('（実需給2025年度以降で使用）入力'!$E$16="中国",E143,IF('（実需給2025年度以降で使用）入力'!$E$16="四国",E165,IF('（実需給2025年度以降で使用）入力'!$E$16="九州",E187)))))))))</f>
        <v>0</v>
      </c>
      <c r="F209" s="34" t="b">
        <f>IF('（実需給2025年度以降で使用）入力'!$E$16="北海道",F11,IF('（実需給2025年度以降で使用）入力'!$E$16="東北",F33,IF('（実需給2025年度以降で使用）入力'!$E$16="東京",F55,IF('（実需給2025年度以降で使用）入力'!$E$16="中部",F77,IF('（実需給2025年度以降で使用）入力'!$E$16="北陸",F99,IF('（実需給2025年度以降で使用）入力'!$E$16="関西",F121,IF('（実需給2025年度以降で使用）入力'!$E$16="中国",F143,IF('（実需給2025年度以降で使用）入力'!$E$16="四国",F165,IF('（実需給2025年度以降で使用）入力'!$E$16="九州",F187)))))))))</f>
        <v>0</v>
      </c>
      <c r="G209" s="34" t="b">
        <f>IF('（実需給2025年度以降で使用）入力'!$E$16="北海道",G11,IF('（実需給2025年度以降で使用）入力'!$E$16="東北",G33,IF('（実需給2025年度以降で使用）入力'!$E$16="東京",G55,IF('（実需給2025年度以降で使用）入力'!$E$16="中部",G77,IF('（実需給2025年度以降で使用）入力'!$E$16="北陸",G99,IF('（実需給2025年度以降で使用）入力'!$E$16="関西",G121,IF('（実需給2025年度以降で使用）入力'!$E$16="中国",G143,IF('（実需給2025年度以降で使用）入力'!$E$16="四国",G165,IF('（実需給2025年度以降で使用）入力'!$E$16="九州",G187)))))))))</f>
        <v>0</v>
      </c>
      <c r="H209" s="34" t="b">
        <f>IF('（実需給2025年度以降で使用）入力'!$E$16="北海道",H11,IF('（実需給2025年度以降で使用）入力'!$E$16="東北",H33,IF('（実需給2025年度以降で使用）入力'!$E$16="東京",H55,IF('（実需給2025年度以降で使用）入力'!$E$16="中部",H77,IF('（実需給2025年度以降で使用）入力'!$E$16="北陸",H99,IF('（実需給2025年度以降で使用）入力'!$E$16="関西",H121,IF('（実需給2025年度以降で使用）入力'!$E$16="中国",H143,IF('（実需給2025年度以降で使用）入力'!$E$16="四国",H165,IF('（実需給2025年度以降で使用）入力'!$E$16="九州",H187)))))))))</f>
        <v>0</v>
      </c>
      <c r="I209" s="34" t="b">
        <f>IF('（実需給2025年度以降で使用）入力'!$E$16="北海道",I11,IF('（実需給2025年度以降で使用）入力'!$E$16="東北",I33,IF('（実需給2025年度以降で使用）入力'!$E$16="東京",I55,IF('（実需給2025年度以降で使用）入力'!$E$16="中部",I77,IF('（実需給2025年度以降で使用）入力'!$E$16="北陸",I99,IF('（実需給2025年度以降で使用）入力'!$E$16="関西",I121,IF('（実需給2025年度以降で使用）入力'!$E$16="中国",I143,IF('（実需給2025年度以降で使用）入力'!$E$16="四国",I165,IF('（実需給2025年度以降で使用）入力'!$E$16="九州",I187)))))))))</f>
        <v>0</v>
      </c>
      <c r="J209" s="34" t="b">
        <f>IF('（実需給2025年度以降で使用）入力'!$E$16="北海道",J11,IF('（実需給2025年度以降で使用）入力'!$E$16="東北",J33,IF('（実需給2025年度以降で使用）入力'!$E$16="東京",J55,IF('（実需給2025年度以降で使用）入力'!$E$16="中部",J77,IF('（実需給2025年度以降で使用）入力'!$E$16="北陸",J99,IF('（実需給2025年度以降で使用）入力'!$E$16="関西",J121,IF('（実需給2025年度以降で使用）入力'!$E$16="中国",J143,IF('（実需給2025年度以降で使用）入力'!$E$16="四国",J165,IF('（実需給2025年度以降で使用）入力'!$E$16="九州",J187)))))))))</f>
        <v>0</v>
      </c>
      <c r="K209" s="34" t="b">
        <f>IF('（実需給2025年度以降で使用）入力'!$E$16="北海道",K11,IF('（実需給2025年度以降で使用）入力'!$E$16="東北",K33,IF('（実需給2025年度以降で使用）入力'!$E$16="東京",K55,IF('（実需給2025年度以降で使用）入力'!$E$16="中部",K77,IF('（実需給2025年度以降で使用）入力'!$E$16="北陸",K99,IF('（実需給2025年度以降で使用）入力'!$E$16="関西",K121,IF('（実需給2025年度以降で使用）入力'!$E$16="中国",K143,IF('（実需給2025年度以降で使用）入力'!$E$16="四国",K165,IF('（実需給2025年度以降で使用）入力'!$E$16="九州",K187)))))))))</f>
        <v>0</v>
      </c>
      <c r="L209" s="34" t="b">
        <f>IF('（実需給2025年度以降で使用）入力'!$E$16="北海道",L11,IF('（実需給2025年度以降で使用）入力'!$E$16="東北",L33,IF('（実需給2025年度以降で使用）入力'!$E$16="東京",L55,IF('（実需給2025年度以降で使用）入力'!$E$16="中部",L77,IF('（実需給2025年度以降で使用）入力'!$E$16="北陸",L99,IF('（実需給2025年度以降で使用）入力'!$E$16="関西",L121,IF('（実需給2025年度以降で使用）入力'!$E$16="中国",L143,IF('（実需給2025年度以降で使用）入力'!$E$16="四国",L165,IF('（実需給2025年度以降で使用）入力'!$E$16="九州",L187)))))))))</f>
        <v>0</v>
      </c>
      <c r="M209" s="35" t="b">
        <f>IF('（実需給2025年度以降で使用）入力'!$E$16="北海道",M11,IF('（実需給2025年度以降で使用）入力'!$E$16="東北",M33,IF('（実需給2025年度以降で使用）入力'!$E$16="東京",M55,IF('（実需給2025年度以降で使用）入力'!$E$16="中部",M77,IF('（実需給2025年度以降で使用）入力'!$E$16="北陸",M99,IF('（実需給2025年度以降で使用）入力'!$E$16="関西",M121,IF('（実需給2025年度以降で使用）入力'!$E$16="中国",M143,IF('（実需給2025年度以降で使用）入力'!$E$16="四国",M165,IF('（実需給2025年度以降で使用）入力'!$E$16="九州",M187)))))))))</f>
        <v>0</v>
      </c>
    </row>
    <row r="210" spans="1:13" x14ac:dyDescent="0.25">
      <c r="A210" s="29">
        <v>12</v>
      </c>
      <c r="B210" s="33" t="b">
        <f>IF('（実需給2025年度以降で使用）入力'!$E$16="北海道",B12,IF('（実需給2025年度以降で使用）入力'!$E$16="東北",B34,IF('（実需給2025年度以降で使用）入力'!$E$16="東京",B56,IF('（実需給2025年度以降で使用）入力'!$E$16="中部",B78,IF('（実需給2025年度以降で使用）入力'!$E$16="北陸",B100,IF('（実需給2025年度以降で使用）入力'!$E$16="関西",B122,IF('（実需給2025年度以降で使用）入力'!$E$16="中国",B144,IF('（実需給2025年度以降で使用）入力'!$E$16="四国",B166,IF('（実需給2025年度以降で使用）入力'!$E$16="九州",B188)))))))))</f>
        <v>0</v>
      </c>
      <c r="C210" s="34" t="b">
        <f>IF('（実需給2025年度以降で使用）入力'!$E$16="北海道",C12,IF('（実需給2025年度以降で使用）入力'!$E$16="東北",C34,IF('（実需給2025年度以降で使用）入力'!$E$16="東京",C56,IF('（実需給2025年度以降で使用）入力'!$E$16="中部",C78,IF('（実需給2025年度以降で使用）入力'!$E$16="北陸",C100,IF('（実需給2025年度以降で使用）入力'!$E$16="関西",C122,IF('（実需給2025年度以降で使用）入力'!$E$16="中国",C144,IF('（実需給2025年度以降で使用）入力'!$E$16="四国",C166,IF('（実需給2025年度以降で使用）入力'!$E$16="九州",C188)))))))))</f>
        <v>0</v>
      </c>
      <c r="D210" s="34" t="b">
        <f>IF('（実需給2025年度以降で使用）入力'!$E$16="北海道",D12,IF('（実需給2025年度以降で使用）入力'!$E$16="東北",D34,IF('（実需給2025年度以降で使用）入力'!$E$16="東京",D56,IF('（実需給2025年度以降で使用）入力'!$E$16="中部",D78,IF('（実需給2025年度以降で使用）入力'!$E$16="北陸",D100,IF('（実需給2025年度以降で使用）入力'!$E$16="関西",D122,IF('（実需給2025年度以降で使用）入力'!$E$16="中国",D144,IF('（実需給2025年度以降で使用）入力'!$E$16="四国",D166,IF('（実需給2025年度以降で使用）入力'!$E$16="九州",D188)))))))))</f>
        <v>0</v>
      </c>
      <c r="E210" s="34" t="b">
        <f>IF('（実需給2025年度以降で使用）入力'!$E$16="北海道",E12,IF('（実需給2025年度以降で使用）入力'!$E$16="東北",E34,IF('（実需給2025年度以降で使用）入力'!$E$16="東京",E56,IF('（実需給2025年度以降で使用）入力'!$E$16="中部",E78,IF('（実需給2025年度以降で使用）入力'!$E$16="北陸",E100,IF('（実需給2025年度以降で使用）入力'!$E$16="関西",E122,IF('（実需給2025年度以降で使用）入力'!$E$16="中国",E144,IF('（実需給2025年度以降で使用）入力'!$E$16="四国",E166,IF('（実需給2025年度以降で使用）入力'!$E$16="九州",E188)))))))))</f>
        <v>0</v>
      </c>
      <c r="F210" s="34" t="b">
        <f>IF('（実需給2025年度以降で使用）入力'!$E$16="北海道",F12,IF('（実需給2025年度以降で使用）入力'!$E$16="東北",F34,IF('（実需給2025年度以降で使用）入力'!$E$16="東京",F56,IF('（実需給2025年度以降で使用）入力'!$E$16="中部",F78,IF('（実需給2025年度以降で使用）入力'!$E$16="北陸",F100,IF('（実需給2025年度以降で使用）入力'!$E$16="関西",F122,IF('（実需給2025年度以降で使用）入力'!$E$16="中国",F144,IF('（実需給2025年度以降で使用）入力'!$E$16="四国",F166,IF('（実需給2025年度以降で使用）入力'!$E$16="九州",F188)))))))))</f>
        <v>0</v>
      </c>
      <c r="G210" s="34" t="b">
        <f>IF('（実需給2025年度以降で使用）入力'!$E$16="北海道",G12,IF('（実需給2025年度以降で使用）入力'!$E$16="東北",G34,IF('（実需給2025年度以降で使用）入力'!$E$16="東京",G56,IF('（実需給2025年度以降で使用）入力'!$E$16="中部",G78,IF('（実需給2025年度以降で使用）入力'!$E$16="北陸",G100,IF('（実需給2025年度以降で使用）入力'!$E$16="関西",G122,IF('（実需給2025年度以降で使用）入力'!$E$16="中国",G144,IF('（実需給2025年度以降で使用）入力'!$E$16="四国",G166,IF('（実需給2025年度以降で使用）入力'!$E$16="九州",G188)))))))))</f>
        <v>0</v>
      </c>
      <c r="H210" s="34" t="b">
        <f>IF('（実需給2025年度以降で使用）入力'!$E$16="北海道",H12,IF('（実需給2025年度以降で使用）入力'!$E$16="東北",H34,IF('（実需給2025年度以降で使用）入力'!$E$16="東京",H56,IF('（実需給2025年度以降で使用）入力'!$E$16="中部",H78,IF('（実需給2025年度以降で使用）入力'!$E$16="北陸",H100,IF('（実需給2025年度以降で使用）入力'!$E$16="関西",H122,IF('（実需給2025年度以降で使用）入力'!$E$16="中国",H144,IF('（実需給2025年度以降で使用）入力'!$E$16="四国",H166,IF('（実需給2025年度以降で使用）入力'!$E$16="九州",H188)))))))))</f>
        <v>0</v>
      </c>
      <c r="I210" s="34" t="b">
        <f>IF('（実需給2025年度以降で使用）入力'!$E$16="北海道",I12,IF('（実需給2025年度以降で使用）入力'!$E$16="東北",I34,IF('（実需給2025年度以降で使用）入力'!$E$16="東京",I56,IF('（実需給2025年度以降で使用）入力'!$E$16="中部",I78,IF('（実需給2025年度以降で使用）入力'!$E$16="北陸",I100,IF('（実需給2025年度以降で使用）入力'!$E$16="関西",I122,IF('（実需給2025年度以降で使用）入力'!$E$16="中国",I144,IF('（実需給2025年度以降で使用）入力'!$E$16="四国",I166,IF('（実需給2025年度以降で使用）入力'!$E$16="九州",I188)))))))))</f>
        <v>0</v>
      </c>
      <c r="J210" s="34" t="b">
        <f>IF('（実需給2025年度以降で使用）入力'!$E$16="北海道",J12,IF('（実需給2025年度以降で使用）入力'!$E$16="東北",J34,IF('（実需給2025年度以降で使用）入力'!$E$16="東京",J56,IF('（実需給2025年度以降で使用）入力'!$E$16="中部",J78,IF('（実需給2025年度以降で使用）入力'!$E$16="北陸",J100,IF('（実需給2025年度以降で使用）入力'!$E$16="関西",J122,IF('（実需給2025年度以降で使用）入力'!$E$16="中国",J144,IF('（実需給2025年度以降で使用）入力'!$E$16="四国",J166,IF('（実需給2025年度以降で使用）入力'!$E$16="九州",J188)))))))))</f>
        <v>0</v>
      </c>
      <c r="K210" s="34" t="b">
        <f>IF('（実需給2025年度以降で使用）入力'!$E$16="北海道",K12,IF('（実需給2025年度以降で使用）入力'!$E$16="東北",K34,IF('（実需給2025年度以降で使用）入力'!$E$16="東京",K56,IF('（実需給2025年度以降で使用）入力'!$E$16="中部",K78,IF('（実需給2025年度以降で使用）入力'!$E$16="北陸",K100,IF('（実需給2025年度以降で使用）入力'!$E$16="関西",K122,IF('（実需給2025年度以降で使用）入力'!$E$16="中国",K144,IF('（実需給2025年度以降で使用）入力'!$E$16="四国",K166,IF('（実需給2025年度以降で使用）入力'!$E$16="九州",K188)))))))))</f>
        <v>0</v>
      </c>
      <c r="L210" s="34" t="b">
        <f>IF('（実需給2025年度以降で使用）入力'!$E$16="北海道",L12,IF('（実需給2025年度以降で使用）入力'!$E$16="東北",L34,IF('（実需給2025年度以降で使用）入力'!$E$16="東京",L56,IF('（実需給2025年度以降で使用）入力'!$E$16="中部",L78,IF('（実需給2025年度以降で使用）入力'!$E$16="北陸",L100,IF('（実需給2025年度以降で使用）入力'!$E$16="関西",L122,IF('（実需給2025年度以降で使用）入力'!$E$16="中国",L144,IF('（実需給2025年度以降で使用）入力'!$E$16="四国",L166,IF('（実需給2025年度以降で使用）入力'!$E$16="九州",L188)))))))))</f>
        <v>0</v>
      </c>
      <c r="M210" s="35" t="b">
        <f>IF('（実需給2025年度以降で使用）入力'!$E$16="北海道",M12,IF('（実需給2025年度以降で使用）入力'!$E$16="東北",M34,IF('（実需給2025年度以降で使用）入力'!$E$16="東京",M56,IF('（実需給2025年度以降で使用）入力'!$E$16="中部",M78,IF('（実需給2025年度以降で使用）入力'!$E$16="北陸",M100,IF('（実需給2025年度以降で使用）入力'!$E$16="関西",M122,IF('（実需給2025年度以降で使用）入力'!$E$16="中国",M144,IF('（実需給2025年度以降で使用）入力'!$E$16="四国",M166,IF('（実需給2025年度以降で使用）入力'!$E$16="九州",M188)))))))))</f>
        <v>0</v>
      </c>
    </row>
    <row r="211" spans="1:13" x14ac:dyDescent="0.25">
      <c r="A211" s="29">
        <v>11</v>
      </c>
      <c r="B211" s="33" t="b">
        <f>IF('（実需給2025年度以降で使用）入力'!$E$16="北海道",B13,IF('（実需給2025年度以降で使用）入力'!$E$16="東北",B35,IF('（実需給2025年度以降で使用）入力'!$E$16="東京",B57,IF('（実需給2025年度以降で使用）入力'!$E$16="中部",B79,IF('（実需給2025年度以降で使用）入力'!$E$16="北陸",B101,IF('（実需給2025年度以降で使用）入力'!$E$16="関西",B123,IF('（実需給2025年度以降で使用）入力'!$E$16="中国",B145,IF('（実需給2025年度以降で使用）入力'!$E$16="四国",B167,IF('（実需給2025年度以降で使用）入力'!$E$16="九州",B189)))))))))</f>
        <v>0</v>
      </c>
      <c r="C211" s="34" t="b">
        <f>IF('（実需給2025年度以降で使用）入力'!$E$16="北海道",C13,IF('（実需給2025年度以降で使用）入力'!$E$16="東北",C35,IF('（実需給2025年度以降で使用）入力'!$E$16="東京",C57,IF('（実需給2025年度以降で使用）入力'!$E$16="中部",C79,IF('（実需給2025年度以降で使用）入力'!$E$16="北陸",C101,IF('（実需給2025年度以降で使用）入力'!$E$16="関西",C123,IF('（実需給2025年度以降で使用）入力'!$E$16="中国",C145,IF('（実需給2025年度以降で使用）入力'!$E$16="四国",C167,IF('（実需給2025年度以降で使用）入力'!$E$16="九州",C189)))))))))</f>
        <v>0</v>
      </c>
      <c r="D211" s="34" t="b">
        <f>IF('（実需給2025年度以降で使用）入力'!$E$16="北海道",D13,IF('（実需給2025年度以降で使用）入力'!$E$16="東北",D35,IF('（実需給2025年度以降で使用）入力'!$E$16="東京",D57,IF('（実需給2025年度以降で使用）入力'!$E$16="中部",D79,IF('（実需給2025年度以降で使用）入力'!$E$16="北陸",D101,IF('（実需給2025年度以降で使用）入力'!$E$16="関西",D123,IF('（実需給2025年度以降で使用）入力'!$E$16="中国",D145,IF('（実需給2025年度以降で使用）入力'!$E$16="四国",D167,IF('（実需給2025年度以降で使用）入力'!$E$16="九州",D189)))))))))</f>
        <v>0</v>
      </c>
      <c r="E211" s="34" t="b">
        <f>IF('（実需給2025年度以降で使用）入力'!$E$16="北海道",E13,IF('（実需給2025年度以降で使用）入力'!$E$16="東北",E35,IF('（実需給2025年度以降で使用）入力'!$E$16="東京",E57,IF('（実需給2025年度以降で使用）入力'!$E$16="中部",E79,IF('（実需給2025年度以降で使用）入力'!$E$16="北陸",E101,IF('（実需給2025年度以降で使用）入力'!$E$16="関西",E123,IF('（実需給2025年度以降で使用）入力'!$E$16="中国",E145,IF('（実需給2025年度以降で使用）入力'!$E$16="四国",E167,IF('（実需給2025年度以降で使用）入力'!$E$16="九州",E189)))))))))</f>
        <v>0</v>
      </c>
      <c r="F211" s="34" t="b">
        <f>IF('（実需給2025年度以降で使用）入力'!$E$16="北海道",F13,IF('（実需給2025年度以降で使用）入力'!$E$16="東北",F35,IF('（実需給2025年度以降で使用）入力'!$E$16="東京",F57,IF('（実需給2025年度以降で使用）入力'!$E$16="中部",F79,IF('（実需給2025年度以降で使用）入力'!$E$16="北陸",F101,IF('（実需給2025年度以降で使用）入力'!$E$16="関西",F123,IF('（実需給2025年度以降で使用）入力'!$E$16="中国",F145,IF('（実需給2025年度以降で使用）入力'!$E$16="四国",F167,IF('（実需給2025年度以降で使用）入力'!$E$16="九州",F189)))))))))</f>
        <v>0</v>
      </c>
      <c r="G211" s="34" t="b">
        <f>IF('（実需給2025年度以降で使用）入力'!$E$16="北海道",G13,IF('（実需給2025年度以降で使用）入力'!$E$16="東北",G35,IF('（実需給2025年度以降で使用）入力'!$E$16="東京",G57,IF('（実需給2025年度以降で使用）入力'!$E$16="中部",G79,IF('（実需給2025年度以降で使用）入力'!$E$16="北陸",G101,IF('（実需給2025年度以降で使用）入力'!$E$16="関西",G123,IF('（実需給2025年度以降で使用）入力'!$E$16="中国",G145,IF('（実需給2025年度以降で使用）入力'!$E$16="四国",G167,IF('（実需給2025年度以降で使用）入力'!$E$16="九州",G189)))))))))</f>
        <v>0</v>
      </c>
      <c r="H211" s="34" t="b">
        <f>IF('（実需給2025年度以降で使用）入力'!$E$16="北海道",H13,IF('（実需給2025年度以降で使用）入力'!$E$16="東北",H35,IF('（実需給2025年度以降で使用）入力'!$E$16="東京",H57,IF('（実需給2025年度以降で使用）入力'!$E$16="中部",H79,IF('（実需給2025年度以降で使用）入力'!$E$16="北陸",H101,IF('（実需給2025年度以降で使用）入力'!$E$16="関西",H123,IF('（実需給2025年度以降で使用）入力'!$E$16="中国",H145,IF('（実需給2025年度以降で使用）入力'!$E$16="四国",H167,IF('（実需給2025年度以降で使用）入力'!$E$16="九州",H189)))))))))</f>
        <v>0</v>
      </c>
      <c r="I211" s="34" t="b">
        <f>IF('（実需給2025年度以降で使用）入力'!$E$16="北海道",I13,IF('（実需給2025年度以降で使用）入力'!$E$16="東北",I35,IF('（実需給2025年度以降で使用）入力'!$E$16="東京",I57,IF('（実需給2025年度以降で使用）入力'!$E$16="中部",I79,IF('（実需給2025年度以降で使用）入力'!$E$16="北陸",I101,IF('（実需給2025年度以降で使用）入力'!$E$16="関西",I123,IF('（実需給2025年度以降で使用）入力'!$E$16="中国",I145,IF('（実需給2025年度以降で使用）入力'!$E$16="四国",I167,IF('（実需給2025年度以降で使用）入力'!$E$16="九州",I189)))))))))</f>
        <v>0</v>
      </c>
      <c r="J211" s="34" t="b">
        <f>IF('（実需給2025年度以降で使用）入力'!$E$16="北海道",J13,IF('（実需給2025年度以降で使用）入力'!$E$16="東北",J35,IF('（実需給2025年度以降で使用）入力'!$E$16="東京",J57,IF('（実需給2025年度以降で使用）入力'!$E$16="中部",J79,IF('（実需給2025年度以降で使用）入力'!$E$16="北陸",J101,IF('（実需給2025年度以降で使用）入力'!$E$16="関西",J123,IF('（実需給2025年度以降で使用）入力'!$E$16="中国",J145,IF('（実需給2025年度以降で使用）入力'!$E$16="四国",J167,IF('（実需給2025年度以降で使用）入力'!$E$16="九州",J189)))))))))</f>
        <v>0</v>
      </c>
      <c r="K211" s="34" t="b">
        <f>IF('（実需給2025年度以降で使用）入力'!$E$16="北海道",K13,IF('（実需給2025年度以降で使用）入力'!$E$16="東北",K35,IF('（実需給2025年度以降で使用）入力'!$E$16="東京",K57,IF('（実需給2025年度以降で使用）入力'!$E$16="中部",K79,IF('（実需給2025年度以降で使用）入力'!$E$16="北陸",K101,IF('（実需給2025年度以降で使用）入力'!$E$16="関西",K123,IF('（実需給2025年度以降で使用）入力'!$E$16="中国",K145,IF('（実需給2025年度以降で使用）入力'!$E$16="四国",K167,IF('（実需給2025年度以降で使用）入力'!$E$16="九州",K189)))))))))</f>
        <v>0</v>
      </c>
      <c r="L211" s="34" t="b">
        <f>IF('（実需給2025年度以降で使用）入力'!$E$16="北海道",L13,IF('（実需給2025年度以降で使用）入力'!$E$16="東北",L35,IF('（実需給2025年度以降で使用）入力'!$E$16="東京",L57,IF('（実需給2025年度以降で使用）入力'!$E$16="中部",L79,IF('（実需給2025年度以降で使用）入力'!$E$16="北陸",L101,IF('（実需給2025年度以降で使用）入力'!$E$16="関西",L123,IF('（実需給2025年度以降で使用）入力'!$E$16="中国",L145,IF('（実需給2025年度以降で使用）入力'!$E$16="四国",L167,IF('（実需給2025年度以降で使用）入力'!$E$16="九州",L189)))))))))</f>
        <v>0</v>
      </c>
      <c r="M211" s="35" t="b">
        <f>IF('（実需給2025年度以降で使用）入力'!$E$16="北海道",M13,IF('（実需給2025年度以降で使用）入力'!$E$16="東北",M35,IF('（実需給2025年度以降で使用）入力'!$E$16="東京",M57,IF('（実需給2025年度以降で使用）入力'!$E$16="中部",M79,IF('（実需給2025年度以降で使用）入力'!$E$16="北陸",M101,IF('（実需給2025年度以降で使用）入力'!$E$16="関西",M123,IF('（実需給2025年度以降で使用）入力'!$E$16="中国",M145,IF('（実需給2025年度以降で使用）入力'!$E$16="四国",M167,IF('（実需給2025年度以降で使用）入力'!$E$16="九州",M189)))))))))</f>
        <v>0</v>
      </c>
    </row>
    <row r="212" spans="1:13" x14ac:dyDescent="0.25">
      <c r="A212" s="29">
        <v>10</v>
      </c>
      <c r="B212" s="33" t="b">
        <f>IF('（実需給2025年度以降で使用）入力'!$E$16="北海道",B14,IF('（実需給2025年度以降で使用）入力'!$E$16="東北",B36,IF('（実需給2025年度以降で使用）入力'!$E$16="東京",B58,IF('（実需給2025年度以降で使用）入力'!$E$16="中部",B80,IF('（実需給2025年度以降で使用）入力'!$E$16="北陸",B102,IF('（実需給2025年度以降で使用）入力'!$E$16="関西",B124,IF('（実需給2025年度以降で使用）入力'!$E$16="中国",B146,IF('（実需給2025年度以降で使用）入力'!$E$16="四国",B168,IF('（実需給2025年度以降で使用）入力'!$E$16="九州",B190)))))))))</f>
        <v>0</v>
      </c>
      <c r="C212" s="34" t="b">
        <f>IF('（実需給2025年度以降で使用）入力'!$E$16="北海道",C14,IF('（実需給2025年度以降で使用）入力'!$E$16="東北",C36,IF('（実需給2025年度以降で使用）入力'!$E$16="東京",C58,IF('（実需給2025年度以降で使用）入力'!$E$16="中部",C80,IF('（実需給2025年度以降で使用）入力'!$E$16="北陸",C102,IF('（実需給2025年度以降で使用）入力'!$E$16="関西",C124,IF('（実需給2025年度以降で使用）入力'!$E$16="中国",C146,IF('（実需給2025年度以降で使用）入力'!$E$16="四国",C168,IF('（実需給2025年度以降で使用）入力'!$E$16="九州",C190)))))))))</f>
        <v>0</v>
      </c>
      <c r="D212" s="34" t="b">
        <f>IF('（実需給2025年度以降で使用）入力'!$E$16="北海道",D14,IF('（実需給2025年度以降で使用）入力'!$E$16="東北",D36,IF('（実需給2025年度以降で使用）入力'!$E$16="東京",D58,IF('（実需給2025年度以降で使用）入力'!$E$16="中部",D80,IF('（実需給2025年度以降で使用）入力'!$E$16="北陸",D102,IF('（実需給2025年度以降で使用）入力'!$E$16="関西",D124,IF('（実需給2025年度以降で使用）入力'!$E$16="中国",D146,IF('（実需給2025年度以降で使用）入力'!$E$16="四国",D168,IF('（実需給2025年度以降で使用）入力'!$E$16="九州",D190)))))))))</f>
        <v>0</v>
      </c>
      <c r="E212" s="34" t="b">
        <f>IF('（実需給2025年度以降で使用）入力'!$E$16="北海道",E14,IF('（実需給2025年度以降で使用）入力'!$E$16="東北",E36,IF('（実需給2025年度以降で使用）入力'!$E$16="東京",E58,IF('（実需給2025年度以降で使用）入力'!$E$16="中部",E80,IF('（実需給2025年度以降で使用）入力'!$E$16="北陸",E102,IF('（実需給2025年度以降で使用）入力'!$E$16="関西",E124,IF('（実需給2025年度以降で使用）入力'!$E$16="中国",E146,IF('（実需給2025年度以降で使用）入力'!$E$16="四国",E168,IF('（実需給2025年度以降で使用）入力'!$E$16="九州",E190)))))))))</f>
        <v>0</v>
      </c>
      <c r="F212" s="34" t="b">
        <f>IF('（実需給2025年度以降で使用）入力'!$E$16="北海道",F14,IF('（実需給2025年度以降で使用）入力'!$E$16="東北",F36,IF('（実需給2025年度以降で使用）入力'!$E$16="東京",F58,IF('（実需給2025年度以降で使用）入力'!$E$16="中部",F80,IF('（実需給2025年度以降で使用）入力'!$E$16="北陸",F102,IF('（実需給2025年度以降で使用）入力'!$E$16="関西",F124,IF('（実需給2025年度以降で使用）入力'!$E$16="中国",F146,IF('（実需給2025年度以降で使用）入力'!$E$16="四国",F168,IF('（実需給2025年度以降で使用）入力'!$E$16="九州",F190)))))))))</f>
        <v>0</v>
      </c>
      <c r="G212" s="34" t="b">
        <f>IF('（実需給2025年度以降で使用）入力'!$E$16="北海道",G14,IF('（実需給2025年度以降で使用）入力'!$E$16="東北",G36,IF('（実需給2025年度以降で使用）入力'!$E$16="東京",G58,IF('（実需給2025年度以降で使用）入力'!$E$16="中部",G80,IF('（実需給2025年度以降で使用）入力'!$E$16="北陸",G102,IF('（実需給2025年度以降で使用）入力'!$E$16="関西",G124,IF('（実需給2025年度以降で使用）入力'!$E$16="中国",G146,IF('（実需給2025年度以降で使用）入力'!$E$16="四国",G168,IF('（実需給2025年度以降で使用）入力'!$E$16="九州",G190)))))))))</f>
        <v>0</v>
      </c>
      <c r="H212" s="34" t="b">
        <f>IF('（実需給2025年度以降で使用）入力'!$E$16="北海道",H14,IF('（実需給2025年度以降で使用）入力'!$E$16="東北",H36,IF('（実需給2025年度以降で使用）入力'!$E$16="東京",H58,IF('（実需給2025年度以降で使用）入力'!$E$16="中部",H80,IF('（実需給2025年度以降で使用）入力'!$E$16="北陸",H102,IF('（実需給2025年度以降で使用）入力'!$E$16="関西",H124,IF('（実需給2025年度以降で使用）入力'!$E$16="中国",H146,IF('（実需給2025年度以降で使用）入力'!$E$16="四国",H168,IF('（実需給2025年度以降で使用）入力'!$E$16="九州",H190)))))))))</f>
        <v>0</v>
      </c>
      <c r="I212" s="34" t="b">
        <f>IF('（実需給2025年度以降で使用）入力'!$E$16="北海道",I14,IF('（実需給2025年度以降で使用）入力'!$E$16="東北",I36,IF('（実需給2025年度以降で使用）入力'!$E$16="東京",I58,IF('（実需給2025年度以降で使用）入力'!$E$16="中部",I80,IF('（実需給2025年度以降で使用）入力'!$E$16="北陸",I102,IF('（実需給2025年度以降で使用）入力'!$E$16="関西",I124,IF('（実需給2025年度以降で使用）入力'!$E$16="中国",I146,IF('（実需給2025年度以降で使用）入力'!$E$16="四国",I168,IF('（実需給2025年度以降で使用）入力'!$E$16="九州",I190)))))))))</f>
        <v>0</v>
      </c>
      <c r="J212" s="34" t="b">
        <f>IF('（実需給2025年度以降で使用）入力'!$E$16="北海道",J14,IF('（実需給2025年度以降で使用）入力'!$E$16="東北",J36,IF('（実需給2025年度以降で使用）入力'!$E$16="東京",J58,IF('（実需給2025年度以降で使用）入力'!$E$16="中部",J80,IF('（実需給2025年度以降で使用）入力'!$E$16="北陸",J102,IF('（実需給2025年度以降で使用）入力'!$E$16="関西",J124,IF('（実需給2025年度以降で使用）入力'!$E$16="中国",J146,IF('（実需給2025年度以降で使用）入力'!$E$16="四国",J168,IF('（実需給2025年度以降で使用）入力'!$E$16="九州",J190)))))))))</f>
        <v>0</v>
      </c>
      <c r="K212" s="34" t="b">
        <f>IF('（実需給2025年度以降で使用）入力'!$E$16="北海道",K14,IF('（実需給2025年度以降で使用）入力'!$E$16="東北",K36,IF('（実需給2025年度以降で使用）入力'!$E$16="東京",K58,IF('（実需給2025年度以降で使用）入力'!$E$16="中部",K80,IF('（実需給2025年度以降で使用）入力'!$E$16="北陸",K102,IF('（実需給2025年度以降で使用）入力'!$E$16="関西",K124,IF('（実需給2025年度以降で使用）入力'!$E$16="中国",K146,IF('（実需給2025年度以降で使用）入力'!$E$16="四国",K168,IF('（実需給2025年度以降で使用）入力'!$E$16="九州",K190)))))))))</f>
        <v>0</v>
      </c>
      <c r="L212" s="34" t="b">
        <f>IF('（実需給2025年度以降で使用）入力'!$E$16="北海道",L14,IF('（実需給2025年度以降で使用）入力'!$E$16="東北",L36,IF('（実需給2025年度以降で使用）入力'!$E$16="東京",L58,IF('（実需給2025年度以降で使用）入力'!$E$16="中部",L80,IF('（実需給2025年度以降で使用）入力'!$E$16="北陸",L102,IF('（実需給2025年度以降で使用）入力'!$E$16="関西",L124,IF('（実需給2025年度以降で使用）入力'!$E$16="中国",L146,IF('（実需給2025年度以降で使用）入力'!$E$16="四国",L168,IF('（実需給2025年度以降で使用）入力'!$E$16="九州",L190)))))))))</f>
        <v>0</v>
      </c>
      <c r="M212" s="35" t="b">
        <f>IF('（実需給2025年度以降で使用）入力'!$E$16="北海道",M14,IF('（実需給2025年度以降で使用）入力'!$E$16="東北",M36,IF('（実需給2025年度以降で使用）入力'!$E$16="東京",M58,IF('（実需給2025年度以降で使用）入力'!$E$16="中部",M80,IF('（実需給2025年度以降で使用）入力'!$E$16="北陸",M102,IF('（実需給2025年度以降で使用）入力'!$E$16="関西",M124,IF('（実需給2025年度以降で使用）入力'!$E$16="中国",M146,IF('（実需給2025年度以降で使用）入力'!$E$16="四国",M168,IF('（実需給2025年度以降で使用）入力'!$E$16="九州",M190)))))))))</f>
        <v>0</v>
      </c>
    </row>
    <row r="213" spans="1:13" x14ac:dyDescent="0.25">
      <c r="A213" s="29">
        <v>9</v>
      </c>
      <c r="B213" s="33" t="b">
        <f>IF('（実需給2025年度以降で使用）入力'!$E$16="北海道",B15,IF('（実需給2025年度以降で使用）入力'!$E$16="東北",B37,IF('（実需給2025年度以降で使用）入力'!$E$16="東京",B59,IF('（実需給2025年度以降で使用）入力'!$E$16="中部",B81,IF('（実需給2025年度以降で使用）入力'!$E$16="北陸",B103,IF('（実需給2025年度以降で使用）入力'!$E$16="関西",B125,IF('（実需給2025年度以降で使用）入力'!$E$16="中国",B147,IF('（実需給2025年度以降で使用）入力'!$E$16="四国",B169,IF('（実需給2025年度以降で使用）入力'!$E$16="九州",B191)))))))))</f>
        <v>0</v>
      </c>
      <c r="C213" s="34" t="b">
        <f>IF('（実需給2025年度以降で使用）入力'!$E$16="北海道",C15,IF('（実需給2025年度以降で使用）入力'!$E$16="東北",C37,IF('（実需給2025年度以降で使用）入力'!$E$16="東京",C59,IF('（実需給2025年度以降で使用）入力'!$E$16="中部",C81,IF('（実需給2025年度以降で使用）入力'!$E$16="北陸",C103,IF('（実需給2025年度以降で使用）入力'!$E$16="関西",C125,IF('（実需給2025年度以降で使用）入力'!$E$16="中国",C147,IF('（実需給2025年度以降で使用）入力'!$E$16="四国",C169,IF('（実需給2025年度以降で使用）入力'!$E$16="九州",C191)))))))))</f>
        <v>0</v>
      </c>
      <c r="D213" s="34" t="b">
        <f>IF('（実需給2025年度以降で使用）入力'!$E$16="北海道",D15,IF('（実需給2025年度以降で使用）入力'!$E$16="東北",D37,IF('（実需給2025年度以降で使用）入力'!$E$16="東京",D59,IF('（実需給2025年度以降で使用）入力'!$E$16="中部",D81,IF('（実需給2025年度以降で使用）入力'!$E$16="北陸",D103,IF('（実需給2025年度以降で使用）入力'!$E$16="関西",D125,IF('（実需給2025年度以降で使用）入力'!$E$16="中国",D147,IF('（実需給2025年度以降で使用）入力'!$E$16="四国",D169,IF('（実需給2025年度以降で使用）入力'!$E$16="九州",D191)))))))))</f>
        <v>0</v>
      </c>
      <c r="E213" s="34" t="b">
        <f>IF('（実需給2025年度以降で使用）入力'!$E$16="北海道",E15,IF('（実需給2025年度以降で使用）入力'!$E$16="東北",E37,IF('（実需給2025年度以降で使用）入力'!$E$16="東京",E59,IF('（実需給2025年度以降で使用）入力'!$E$16="中部",E81,IF('（実需給2025年度以降で使用）入力'!$E$16="北陸",E103,IF('（実需給2025年度以降で使用）入力'!$E$16="関西",E125,IF('（実需給2025年度以降で使用）入力'!$E$16="中国",E147,IF('（実需給2025年度以降で使用）入力'!$E$16="四国",E169,IF('（実需給2025年度以降で使用）入力'!$E$16="九州",E191)))))))))</f>
        <v>0</v>
      </c>
      <c r="F213" s="34" t="b">
        <f>IF('（実需給2025年度以降で使用）入力'!$E$16="北海道",F15,IF('（実需給2025年度以降で使用）入力'!$E$16="東北",F37,IF('（実需給2025年度以降で使用）入力'!$E$16="東京",F59,IF('（実需給2025年度以降で使用）入力'!$E$16="中部",F81,IF('（実需給2025年度以降で使用）入力'!$E$16="北陸",F103,IF('（実需給2025年度以降で使用）入力'!$E$16="関西",F125,IF('（実需給2025年度以降で使用）入力'!$E$16="中国",F147,IF('（実需給2025年度以降で使用）入力'!$E$16="四国",F169,IF('（実需給2025年度以降で使用）入力'!$E$16="九州",F191)))))))))</f>
        <v>0</v>
      </c>
      <c r="G213" s="34" t="b">
        <f>IF('（実需給2025年度以降で使用）入力'!$E$16="北海道",G15,IF('（実需給2025年度以降で使用）入力'!$E$16="東北",G37,IF('（実需給2025年度以降で使用）入力'!$E$16="東京",G59,IF('（実需給2025年度以降で使用）入力'!$E$16="中部",G81,IF('（実需給2025年度以降で使用）入力'!$E$16="北陸",G103,IF('（実需給2025年度以降で使用）入力'!$E$16="関西",G125,IF('（実需給2025年度以降で使用）入力'!$E$16="中国",G147,IF('（実需給2025年度以降で使用）入力'!$E$16="四国",G169,IF('（実需給2025年度以降で使用）入力'!$E$16="九州",G191)))))))))</f>
        <v>0</v>
      </c>
      <c r="H213" s="34" t="b">
        <f>IF('（実需給2025年度以降で使用）入力'!$E$16="北海道",H15,IF('（実需給2025年度以降で使用）入力'!$E$16="東北",H37,IF('（実需給2025年度以降で使用）入力'!$E$16="東京",H59,IF('（実需給2025年度以降で使用）入力'!$E$16="中部",H81,IF('（実需給2025年度以降で使用）入力'!$E$16="北陸",H103,IF('（実需給2025年度以降で使用）入力'!$E$16="関西",H125,IF('（実需給2025年度以降で使用）入力'!$E$16="中国",H147,IF('（実需給2025年度以降で使用）入力'!$E$16="四国",H169,IF('（実需給2025年度以降で使用）入力'!$E$16="九州",H191)))))))))</f>
        <v>0</v>
      </c>
      <c r="I213" s="34" t="b">
        <f>IF('（実需給2025年度以降で使用）入力'!$E$16="北海道",I15,IF('（実需給2025年度以降で使用）入力'!$E$16="東北",I37,IF('（実需給2025年度以降で使用）入力'!$E$16="東京",I59,IF('（実需給2025年度以降で使用）入力'!$E$16="中部",I81,IF('（実需給2025年度以降で使用）入力'!$E$16="北陸",I103,IF('（実需給2025年度以降で使用）入力'!$E$16="関西",I125,IF('（実需給2025年度以降で使用）入力'!$E$16="中国",I147,IF('（実需給2025年度以降で使用）入力'!$E$16="四国",I169,IF('（実需給2025年度以降で使用）入力'!$E$16="九州",I191)))))))))</f>
        <v>0</v>
      </c>
      <c r="J213" s="34" t="b">
        <f>IF('（実需給2025年度以降で使用）入力'!$E$16="北海道",J15,IF('（実需給2025年度以降で使用）入力'!$E$16="東北",J37,IF('（実需給2025年度以降で使用）入力'!$E$16="東京",J59,IF('（実需給2025年度以降で使用）入力'!$E$16="中部",J81,IF('（実需給2025年度以降で使用）入力'!$E$16="北陸",J103,IF('（実需給2025年度以降で使用）入力'!$E$16="関西",J125,IF('（実需給2025年度以降で使用）入力'!$E$16="中国",J147,IF('（実需給2025年度以降で使用）入力'!$E$16="四国",J169,IF('（実需給2025年度以降で使用）入力'!$E$16="九州",J191)))))))))</f>
        <v>0</v>
      </c>
      <c r="K213" s="34" t="b">
        <f>IF('（実需給2025年度以降で使用）入力'!$E$16="北海道",K15,IF('（実需給2025年度以降で使用）入力'!$E$16="東北",K37,IF('（実需給2025年度以降で使用）入力'!$E$16="東京",K59,IF('（実需給2025年度以降で使用）入力'!$E$16="中部",K81,IF('（実需給2025年度以降で使用）入力'!$E$16="北陸",K103,IF('（実需給2025年度以降で使用）入力'!$E$16="関西",K125,IF('（実需給2025年度以降で使用）入力'!$E$16="中国",K147,IF('（実需給2025年度以降で使用）入力'!$E$16="四国",K169,IF('（実需給2025年度以降で使用）入力'!$E$16="九州",K191)))))))))</f>
        <v>0</v>
      </c>
      <c r="L213" s="34" t="b">
        <f>IF('（実需給2025年度以降で使用）入力'!$E$16="北海道",L15,IF('（実需給2025年度以降で使用）入力'!$E$16="東北",L37,IF('（実需給2025年度以降で使用）入力'!$E$16="東京",L59,IF('（実需給2025年度以降で使用）入力'!$E$16="中部",L81,IF('（実需給2025年度以降で使用）入力'!$E$16="北陸",L103,IF('（実需給2025年度以降で使用）入力'!$E$16="関西",L125,IF('（実需給2025年度以降で使用）入力'!$E$16="中国",L147,IF('（実需給2025年度以降で使用）入力'!$E$16="四国",L169,IF('（実需給2025年度以降で使用）入力'!$E$16="九州",L191)))))))))</f>
        <v>0</v>
      </c>
      <c r="M213" s="35" t="b">
        <f>IF('（実需給2025年度以降で使用）入力'!$E$16="北海道",M15,IF('（実需給2025年度以降で使用）入力'!$E$16="東北",M37,IF('（実需給2025年度以降で使用）入力'!$E$16="東京",M59,IF('（実需給2025年度以降で使用）入力'!$E$16="中部",M81,IF('（実需給2025年度以降で使用）入力'!$E$16="北陸",M103,IF('（実需給2025年度以降で使用）入力'!$E$16="関西",M125,IF('（実需給2025年度以降で使用）入力'!$E$16="中国",M147,IF('（実需給2025年度以降で使用）入力'!$E$16="四国",M169,IF('（実需給2025年度以降で使用）入力'!$E$16="九州",M191)))))))))</f>
        <v>0</v>
      </c>
    </row>
    <row r="214" spans="1:13" x14ac:dyDescent="0.25">
      <c r="A214" s="29">
        <v>8</v>
      </c>
      <c r="B214" s="33" t="b">
        <f>IF('（実需給2025年度以降で使用）入力'!$E$16="北海道",B16,IF('（実需給2025年度以降で使用）入力'!$E$16="東北",B38,IF('（実需給2025年度以降で使用）入力'!$E$16="東京",B60,IF('（実需給2025年度以降で使用）入力'!$E$16="中部",B82,IF('（実需給2025年度以降で使用）入力'!$E$16="北陸",B104,IF('（実需給2025年度以降で使用）入力'!$E$16="関西",B126,IF('（実需給2025年度以降で使用）入力'!$E$16="中国",B148,IF('（実需給2025年度以降で使用）入力'!$E$16="四国",B170,IF('（実需給2025年度以降で使用）入力'!$E$16="九州",B192)))))))))</f>
        <v>0</v>
      </c>
      <c r="C214" s="34" t="b">
        <f>IF('（実需給2025年度以降で使用）入力'!$E$16="北海道",C16,IF('（実需給2025年度以降で使用）入力'!$E$16="東北",C38,IF('（実需給2025年度以降で使用）入力'!$E$16="東京",C60,IF('（実需給2025年度以降で使用）入力'!$E$16="中部",C82,IF('（実需給2025年度以降で使用）入力'!$E$16="北陸",C104,IF('（実需給2025年度以降で使用）入力'!$E$16="関西",C126,IF('（実需給2025年度以降で使用）入力'!$E$16="中国",C148,IF('（実需給2025年度以降で使用）入力'!$E$16="四国",C170,IF('（実需給2025年度以降で使用）入力'!$E$16="九州",C192)))))))))</f>
        <v>0</v>
      </c>
      <c r="D214" s="34" t="b">
        <f>IF('（実需給2025年度以降で使用）入力'!$E$16="北海道",D16,IF('（実需給2025年度以降で使用）入力'!$E$16="東北",D38,IF('（実需給2025年度以降で使用）入力'!$E$16="東京",D60,IF('（実需給2025年度以降で使用）入力'!$E$16="中部",D82,IF('（実需給2025年度以降で使用）入力'!$E$16="北陸",D104,IF('（実需給2025年度以降で使用）入力'!$E$16="関西",D126,IF('（実需給2025年度以降で使用）入力'!$E$16="中国",D148,IF('（実需給2025年度以降で使用）入力'!$E$16="四国",D170,IF('（実需給2025年度以降で使用）入力'!$E$16="九州",D192)))))))))</f>
        <v>0</v>
      </c>
      <c r="E214" s="34" t="b">
        <f>IF('（実需給2025年度以降で使用）入力'!$E$16="北海道",E16,IF('（実需給2025年度以降で使用）入力'!$E$16="東北",E38,IF('（実需給2025年度以降で使用）入力'!$E$16="東京",E60,IF('（実需給2025年度以降で使用）入力'!$E$16="中部",E82,IF('（実需給2025年度以降で使用）入力'!$E$16="北陸",E104,IF('（実需給2025年度以降で使用）入力'!$E$16="関西",E126,IF('（実需給2025年度以降で使用）入力'!$E$16="中国",E148,IF('（実需給2025年度以降で使用）入力'!$E$16="四国",E170,IF('（実需給2025年度以降で使用）入力'!$E$16="九州",E192)))))))))</f>
        <v>0</v>
      </c>
      <c r="F214" s="34" t="b">
        <f>IF('（実需給2025年度以降で使用）入力'!$E$16="北海道",F16,IF('（実需給2025年度以降で使用）入力'!$E$16="東北",F38,IF('（実需給2025年度以降で使用）入力'!$E$16="東京",F60,IF('（実需給2025年度以降で使用）入力'!$E$16="中部",F82,IF('（実需給2025年度以降で使用）入力'!$E$16="北陸",F104,IF('（実需給2025年度以降で使用）入力'!$E$16="関西",F126,IF('（実需給2025年度以降で使用）入力'!$E$16="中国",F148,IF('（実需給2025年度以降で使用）入力'!$E$16="四国",F170,IF('（実需給2025年度以降で使用）入力'!$E$16="九州",F192)))))))))</f>
        <v>0</v>
      </c>
      <c r="G214" s="34" t="b">
        <f>IF('（実需給2025年度以降で使用）入力'!$E$16="北海道",G16,IF('（実需給2025年度以降で使用）入力'!$E$16="東北",G38,IF('（実需給2025年度以降で使用）入力'!$E$16="東京",G60,IF('（実需給2025年度以降で使用）入力'!$E$16="中部",G82,IF('（実需給2025年度以降で使用）入力'!$E$16="北陸",G104,IF('（実需給2025年度以降で使用）入力'!$E$16="関西",G126,IF('（実需給2025年度以降で使用）入力'!$E$16="中国",G148,IF('（実需給2025年度以降で使用）入力'!$E$16="四国",G170,IF('（実需給2025年度以降で使用）入力'!$E$16="九州",G192)))))))))</f>
        <v>0</v>
      </c>
      <c r="H214" s="34" t="b">
        <f>IF('（実需給2025年度以降で使用）入力'!$E$16="北海道",H16,IF('（実需給2025年度以降で使用）入力'!$E$16="東北",H38,IF('（実需給2025年度以降で使用）入力'!$E$16="東京",H60,IF('（実需給2025年度以降で使用）入力'!$E$16="中部",H82,IF('（実需給2025年度以降で使用）入力'!$E$16="北陸",H104,IF('（実需給2025年度以降で使用）入力'!$E$16="関西",H126,IF('（実需給2025年度以降で使用）入力'!$E$16="中国",H148,IF('（実需給2025年度以降で使用）入力'!$E$16="四国",H170,IF('（実需給2025年度以降で使用）入力'!$E$16="九州",H192)))))))))</f>
        <v>0</v>
      </c>
      <c r="I214" s="34" t="b">
        <f>IF('（実需給2025年度以降で使用）入力'!$E$16="北海道",I16,IF('（実需給2025年度以降で使用）入力'!$E$16="東北",I38,IF('（実需給2025年度以降で使用）入力'!$E$16="東京",I60,IF('（実需給2025年度以降で使用）入力'!$E$16="中部",I82,IF('（実需給2025年度以降で使用）入力'!$E$16="北陸",I104,IF('（実需給2025年度以降で使用）入力'!$E$16="関西",I126,IF('（実需給2025年度以降で使用）入力'!$E$16="中国",I148,IF('（実需給2025年度以降で使用）入力'!$E$16="四国",I170,IF('（実需給2025年度以降で使用）入力'!$E$16="九州",I192)))))))))</f>
        <v>0</v>
      </c>
      <c r="J214" s="34" t="b">
        <f>IF('（実需給2025年度以降で使用）入力'!$E$16="北海道",J16,IF('（実需給2025年度以降で使用）入力'!$E$16="東北",J38,IF('（実需給2025年度以降で使用）入力'!$E$16="東京",J60,IF('（実需給2025年度以降で使用）入力'!$E$16="中部",J82,IF('（実需給2025年度以降で使用）入力'!$E$16="北陸",J104,IF('（実需給2025年度以降で使用）入力'!$E$16="関西",J126,IF('（実需給2025年度以降で使用）入力'!$E$16="中国",J148,IF('（実需給2025年度以降で使用）入力'!$E$16="四国",J170,IF('（実需給2025年度以降で使用）入力'!$E$16="九州",J192)))))))))</f>
        <v>0</v>
      </c>
      <c r="K214" s="34" t="b">
        <f>IF('（実需給2025年度以降で使用）入力'!$E$16="北海道",K16,IF('（実需給2025年度以降で使用）入力'!$E$16="東北",K38,IF('（実需給2025年度以降で使用）入力'!$E$16="東京",K60,IF('（実需給2025年度以降で使用）入力'!$E$16="中部",K82,IF('（実需給2025年度以降で使用）入力'!$E$16="北陸",K104,IF('（実需給2025年度以降で使用）入力'!$E$16="関西",K126,IF('（実需給2025年度以降で使用）入力'!$E$16="中国",K148,IF('（実需給2025年度以降で使用）入力'!$E$16="四国",K170,IF('（実需給2025年度以降で使用）入力'!$E$16="九州",K192)))))))))</f>
        <v>0</v>
      </c>
      <c r="L214" s="34" t="b">
        <f>IF('（実需給2025年度以降で使用）入力'!$E$16="北海道",L16,IF('（実需給2025年度以降で使用）入力'!$E$16="東北",L38,IF('（実需給2025年度以降で使用）入力'!$E$16="東京",L60,IF('（実需給2025年度以降で使用）入力'!$E$16="中部",L82,IF('（実需給2025年度以降で使用）入力'!$E$16="北陸",L104,IF('（実需給2025年度以降で使用）入力'!$E$16="関西",L126,IF('（実需給2025年度以降で使用）入力'!$E$16="中国",L148,IF('（実需給2025年度以降で使用）入力'!$E$16="四国",L170,IF('（実需給2025年度以降で使用）入力'!$E$16="九州",L192)))))))))</f>
        <v>0</v>
      </c>
      <c r="M214" s="35" t="b">
        <f>IF('（実需給2025年度以降で使用）入力'!$E$16="北海道",M16,IF('（実需給2025年度以降で使用）入力'!$E$16="東北",M38,IF('（実需給2025年度以降で使用）入力'!$E$16="東京",M60,IF('（実需給2025年度以降で使用）入力'!$E$16="中部",M82,IF('（実需給2025年度以降で使用）入力'!$E$16="北陸",M104,IF('（実需給2025年度以降で使用）入力'!$E$16="関西",M126,IF('（実需給2025年度以降で使用）入力'!$E$16="中国",M148,IF('（実需給2025年度以降で使用）入力'!$E$16="四国",M170,IF('（実需給2025年度以降で使用）入力'!$E$16="九州",M192)))))))))</f>
        <v>0</v>
      </c>
    </row>
    <row r="215" spans="1:13" x14ac:dyDescent="0.25">
      <c r="A215" s="29">
        <v>7</v>
      </c>
      <c r="B215" s="33" t="b">
        <f>IF('（実需給2025年度以降で使用）入力'!$E$16="北海道",B17,IF('（実需給2025年度以降で使用）入力'!$E$16="東北",B39,IF('（実需給2025年度以降で使用）入力'!$E$16="東京",B61,IF('（実需給2025年度以降で使用）入力'!$E$16="中部",B83,IF('（実需給2025年度以降で使用）入力'!$E$16="北陸",B105,IF('（実需給2025年度以降で使用）入力'!$E$16="関西",B127,IF('（実需給2025年度以降で使用）入力'!$E$16="中国",B149,IF('（実需給2025年度以降で使用）入力'!$E$16="四国",B171,IF('（実需給2025年度以降で使用）入力'!$E$16="九州",B193)))))))))</f>
        <v>0</v>
      </c>
      <c r="C215" s="34" t="b">
        <f>IF('（実需給2025年度以降で使用）入力'!$E$16="北海道",C17,IF('（実需給2025年度以降で使用）入力'!$E$16="東北",C39,IF('（実需給2025年度以降で使用）入力'!$E$16="東京",C61,IF('（実需給2025年度以降で使用）入力'!$E$16="中部",C83,IF('（実需給2025年度以降で使用）入力'!$E$16="北陸",C105,IF('（実需給2025年度以降で使用）入力'!$E$16="関西",C127,IF('（実需給2025年度以降で使用）入力'!$E$16="中国",C149,IF('（実需給2025年度以降で使用）入力'!$E$16="四国",C171,IF('（実需給2025年度以降で使用）入力'!$E$16="九州",C193)))))))))</f>
        <v>0</v>
      </c>
      <c r="D215" s="34" t="b">
        <f>IF('（実需給2025年度以降で使用）入力'!$E$16="北海道",D17,IF('（実需給2025年度以降で使用）入力'!$E$16="東北",D39,IF('（実需給2025年度以降で使用）入力'!$E$16="東京",D61,IF('（実需給2025年度以降で使用）入力'!$E$16="中部",D83,IF('（実需給2025年度以降で使用）入力'!$E$16="北陸",D105,IF('（実需給2025年度以降で使用）入力'!$E$16="関西",D127,IF('（実需給2025年度以降で使用）入力'!$E$16="中国",D149,IF('（実需給2025年度以降で使用）入力'!$E$16="四国",D171,IF('（実需給2025年度以降で使用）入力'!$E$16="九州",D193)))))))))</f>
        <v>0</v>
      </c>
      <c r="E215" s="34" t="b">
        <f>IF('（実需給2025年度以降で使用）入力'!$E$16="北海道",E17,IF('（実需給2025年度以降で使用）入力'!$E$16="東北",E39,IF('（実需給2025年度以降で使用）入力'!$E$16="東京",E61,IF('（実需給2025年度以降で使用）入力'!$E$16="中部",E83,IF('（実需給2025年度以降で使用）入力'!$E$16="北陸",E105,IF('（実需給2025年度以降で使用）入力'!$E$16="関西",E127,IF('（実需給2025年度以降で使用）入力'!$E$16="中国",E149,IF('（実需給2025年度以降で使用）入力'!$E$16="四国",E171,IF('（実需給2025年度以降で使用）入力'!$E$16="九州",E193)))))))))</f>
        <v>0</v>
      </c>
      <c r="F215" s="34" t="b">
        <f>IF('（実需給2025年度以降で使用）入力'!$E$16="北海道",F17,IF('（実需給2025年度以降で使用）入力'!$E$16="東北",F39,IF('（実需給2025年度以降で使用）入力'!$E$16="東京",F61,IF('（実需給2025年度以降で使用）入力'!$E$16="中部",F83,IF('（実需給2025年度以降で使用）入力'!$E$16="北陸",F105,IF('（実需給2025年度以降で使用）入力'!$E$16="関西",F127,IF('（実需給2025年度以降で使用）入力'!$E$16="中国",F149,IF('（実需給2025年度以降で使用）入力'!$E$16="四国",F171,IF('（実需給2025年度以降で使用）入力'!$E$16="九州",F193)))))))))</f>
        <v>0</v>
      </c>
      <c r="G215" s="34" t="b">
        <f>IF('（実需給2025年度以降で使用）入力'!$E$16="北海道",G17,IF('（実需給2025年度以降で使用）入力'!$E$16="東北",G39,IF('（実需給2025年度以降で使用）入力'!$E$16="東京",G61,IF('（実需給2025年度以降で使用）入力'!$E$16="中部",G83,IF('（実需給2025年度以降で使用）入力'!$E$16="北陸",G105,IF('（実需給2025年度以降で使用）入力'!$E$16="関西",G127,IF('（実需給2025年度以降で使用）入力'!$E$16="中国",G149,IF('（実需給2025年度以降で使用）入力'!$E$16="四国",G171,IF('（実需給2025年度以降で使用）入力'!$E$16="九州",G193)))))))))</f>
        <v>0</v>
      </c>
      <c r="H215" s="34" t="b">
        <f>IF('（実需給2025年度以降で使用）入力'!$E$16="北海道",H17,IF('（実需給2025年度以降で使用）入力'!$E$16="東北",H39,IF('（実需給2025年度以降で使用）入力'!$E$16="東京",H61,IF('（実需給2025年度以降で使用）入力'!$E$16="中部",H83,IF('（実需給2025年度以降で使用）入力'!$E$16="北陸",H105,IF('（実需給2025年度以降で使用）入力'!$E$16="関西",H127,IF('（実需給2025年度以降で使用）入力'!$E$16="中国",H149,IF('（実需給2025年度以降で使用）入力'!$E$16="四国",H171,IF('（実需給2025年度以降で使用）入力'!$E$16="九州",H193)))))))))</f>
        <v>0</v>
      </c>
      <c r="I215" s="34" t="b">
        <f>IF('（実需給2025年度以降で使用）入力'!$E$16="北海道",I17,IF('（実需給2025年度以降で使用）入力'!$E$16="東北",I39,IF('（実需給2025年度以降で使用）入力'!$E$16="東京",I61,IF('（実需給2025年度以降で使用）入力'!$E$16="中部",I83,IF('（実需給2025年度以降で使用）入力'!$E$16="北陸",I105,IF('（実需給2025年度以降で使用）入力'!$E$16="関西",I127,IF('（実需給2025年度以降で使用）入力'!$E$16="中国",I149,IF('（実需給2025年度以降で使用）入力'!$E$16="四国",I171,IF('（実需給2025年度以降で使用）入力'!$E$16="九州",I193)))))))))</f>
        <v>0</v>
      </c>
      <c r="J215" s="34" t="b">
        <f>IF('（実需給2025年度以降で使用）入力'!$E$16="北海道",J17,IF('（実需給2025年度以降で使用）入力'!$E$16="東北",J39,IF('（実需給2025年度以降で使用）入力'!$E$16="東京",J61,IF('（実需給2025年度以降で使用）入力'!$E$16="中部",J83,IF('（実需給2025年度以降で使用）入力'!$E$16="北陸",J105,IF('（実需給2025年度以降で使用）入力'!$E$16="関西",J127,IF('（実需給2025年度以降で使用）入力'!$E$16="中国",J149,IF('（実需給2025年度以降で使用）入力'!$E$16="四国",J171,IF('（実需給2025年度以降で使用）入力'!$E$16="九州",J193)))))))))</f>
        <v>0</v>
      </c>
      <c r="K215" s="34" t="b">
        <f>IF('（実需給2025年度以降で使用）入力'!$E$16="北海道",K17,IF('（実需給2025年度以降で使用）入力'!$E$16="東北",K39,IF('（実需給2025年度以降で使用）入力'!$E$16="東京",K61,IF('（実需給2025年度以降で使用）入力'!$E$16="中部",K83,IF('（実需給2025年度以降で使用）入力'!$E$16="北陸",K105,IF('（実需給2025年度以降で使用）入力'!$E$16="関西",K127,IF('（実需給2025年度以降で使用）入力'!$E$16="中国",K149,IF('（実需給2025年度以降で使用）入力'!$E$16="四国",K171,IF('（実需給2025年度以降で使用）入力'!$E$16="九州",K193)))))))))</f>
        <v>0</v>
      </c>
      <c r="L215" s="34" t="b">
        <f>IF('（実需給2025年度以降で使用）入力'!$E$16="北海道",L17,IF('（実需給2025年度以降で使用）入力'!$E$16="東北",L39,IF('（実需給2025年度以降で使用）入力'!$E$16="東京",L61,IF('（実需給2025年度以降で使用）入力'!$E$16="中部",L83,IF('（実需給2025年度以降で使用）入力'!$E$16="北陸",L105,IF('（実需給2025年度以降で使用）入力'!$E$16="関西",L127,IF('（実需給2025年度以降で使用）入力'!$E$16="中国",L149,IF('（実需給2025年度以降で使用）入力'!$E$16="四国",L171,IF('（実需給2025年度以降で使用）入力'!$E$16="九州",L193)))))))))</f>
        <v>0</v>
      </c>
      <c r="M215" s="35" t="b">
        <f>IF('（実需給2025年度以降で使用）入力'!$E$16="北海道",M17,IF('（実需給2025年度以降で使用）入力'!$E$16="東北",M39,IF('（実需給2025年度以降で使用）入力'!$E$16="東京",M61,IF('（実需給2025年度以降で使用）入力'!$E$16="中部",M83,IF('（実需給2025年度以降で使用）入力'!$E$16="北陸",M105,IF('（実需給2025年度以降で使用）入力'!$E$16="関西",M127,IF('（実需給2025年度以降で使用）入力'!$E$16="中国",M149,IF('（実需給2025年度以降で使用）入力'!$E$16="四国",M171,IF('（実需給2025年度以降で使用）入力'!$E$16="九州",M193)))))))))</f>
        <v>0</v>
      </c>
    </row>
    <row r="216" spans="1:13" x14ac:dyDescent="0.25">
      <c r="A216" s="29">
        <v>6</v>
      </c>
      <c r="B216" s="33" t="b">
        <f>IF('（実需給2025年度以降で使用）入力'!$E$16="北海道",B18,IF('（実需給2025年度以降で使用）入力'!$E$16="東北",B40,IF('（実需給2025年度以降で使用）入力'!$E$16="東京",B62,IF('（実需給2025年度以降で使用）入力'!$E$16="中部",B84,IF('（実需給2025年度以降で使用）入力'!$E$16="北陸",B106,IF('（実需給2025年度以降で使用）入力'!$E$16="関西",B128,IF('（実需給2025年度以降で使用）入力'!$E$16="中国",B150,IF('（実需給2025年度以降で使用）入力'!$E$16="四国",B172,IF('（実需給2025年度以降で使用）入力'!$E$16="九州",B194)))))))))</f>
        <v>0</v>
      </c>
      <c r="C216" s="34" t="b">
        <f>IF('（実需給2025年度以降で使用）入力'!$E$16="北海道",C18,IF('（実需給2025年度以降で使用）入力'!$E$16="東北",C40,IF('（実需給2025年度以降で使用）入力'!$E$16="東京",C62,IF('（実需給2025年度以降で使用）入力'!$E$16="中部",C84,IF('（実需給2025年度以降で使用）入力'!$E$16="北陸",C106,IF('（実需給2025年度以降で使用）入力'!$E$16="関西",C128,IF('（実需給2025年度以降で使用）入力'!$E$16="中国",C150,IF('（実需給2025年度以降で使用）入力'!$E$16="四国",C172,IF('（実需給2025年度以降で使用）入力'!$E$16="九州",C194)))))))))</f>
        <v>0</v>
      </c>
      <c r="D216" s="34" t="b">
        <f>IF('（実需給2025年度以降で使用）入力'!$E$16="北海道",D18,IF('（実需給2025年度以降で使用）入力'!$E$16="東北",D40,IF('（実需給2025年度以降で使用）入力'!$E$16="東京",D62,IF('（実需給2025年度以降で使用）入力'!$E$16="中部",D84,IF('（実需給2025年度以降で使用）入力'!$E$16="北陸",D106,IF('（実需給2025年度以降で使用）入力'!$E$16="関西",D128,IF('（実需給2025年度以降で使用）入力'!$E$16="中国",D150,IF('（実需給2025年度以降で使用）入力'!$E$16="四国",D172,IF('（実需給2025年度以降で使用）入力'!$E$16="九州",D194)))))))))</f>
        <v>0</v>
      </c>
      <c r="E216" s="34" t="b">
        <f>IF('（実需給2025年度以降で使用）入力'!$E$16="北海道",E18,IF('（実需給2025年度以降で使用）入力'!$E$16="東北",E40,IF('（実需給2025年度以降で使用）入力'!$E$16="東京",E62,IF('（実需給2025年度以降で使用）入力'!$E$16="中部",E84,IF('（実需給2025年度以降で使用）入力'!$E$16="北陸",E106,IF('（実需給2025年度以降で使用）入力'!$E$16="関西",E128,IF('（実需給2025年度以降で使用）入力'!$E$16="中国",E150,IF('（実需給2025年度以降で使用）入力'!$E$16="四国",E172,IF('（実需給2025年度以降で使用）入力'!$E$16="九州",E194)))))))))</f>
        <v>0</v>
      </c>
      <c r="F216" s="34" t="b">
        <f>IF('（実需給2025年度以降で使用）入力'!$E$16="北海道",F18,IF('（実需給2025年度以降で使用）入力'!$E$16="東北",F40,IF('（実需給2025年度以降で使用）入力'!$E$16="東京",F62,IF('（実需給2025年度以降で使用）入力'!$E$16="中部",F84,IF('（実需給2025年度以降で使用）入力'!$E$16="北陸",F106,IF('（実需給2025年度以降で使用）入力'!$E$16="関西",F128,IF('（実需給2025年度以降で使用）入力'!$E$16="中国",F150,IF('（実需給2025年度以降で使用）入力'!$E$16="四国",F172,IF('（実需給2025年度以降で使用）入力'!$E$16="九州",F194)))))))))</f>
        <v>0</v>
      </c>
      <c r="G216" s="34" t="b">
        <f>IF('（実需給2025年度以降で使用）入力'!$E$16="北海道",G18,IF('（実需給2025年度以降で使用）入力'!$E$16="東北",G40,IF('（実需給2025年度以降で使用）入力'!$E$16="東京",G62,IF('（実需給2025年度以降で使用）入力'!$E$16="中部",G84,IF('（実需給2025年度以降で使用）入力'!$E$16="北陸",G106,IF('（実需給2025年度以降で使用）入力'!$E$16="関西",G128,IF('（実需給2025年度以降で使用）入力'!$E$16="中国",G150,IF('（実需給2025年度以降で使用）入力'!$E$16="四国",G172,IF('（実需給2025年度以降で使用）入力'!$E$16="九州",G194)))))))))</f>
        <v>0</v>
      </c>
      <c r="H216" s="34" t="b">
        <f>IF('（実需給2025年度以降で使用）入力'!$E$16="北海道",H18,IF('（実需給2025年度以降で使用）入力'!$E$16="東北",H40,IF('（実需給2025年度以降で使用）入力'!$E$16="東京",H62,IF('（実需給2025年度以降で使用）入力'!$E$16="中部",H84,IF('（実需給2025年度以降で使用）入力'!$E$16="北陸",H106,IF('（実需給2025年度以降で使用）入力'!$E$16="関西",H128,IF('（実需給2025年度以降で使用）入力'!$E$16="中国",H150,IF('（実需給2025年度以降で使用）入力'!$E$16="四国",H172,IF('（実需給2025年度以降で使用）入力'!$E$16="九州",H194)))))))))</f>
        <v>0</v>
      </c>
      <c r="I216" s="34" t="b">
        <f>IF('（実需給2025年度以降で使用）入力'!$E$16="北海道",I18,IF('（実需給2025年度以降で使用）入力'!$E$16="東北",I40,IF('（実需給2025年度以降で使用）入力'!$E$16="東京",I62,IF('（実需給2025年度以降で使用）入力'!$E$16="中部",I84,IF('（実需給2025年度以降で使用）入力'!$E$16="北陸",I106,IF('（実需給2025年度以降で使用）入力'!$E$16="関西",I128,IF('（実需給2025年度以降で使用）入力'!$E$16="中国",I150,IF('（実需給2025年度以降で使用）入力'!$E$16="四国",I172,IF('（実需給2025年度以降で使用）入力'!$E$16="九州",I194)))))))))</f>
        <v>0</v>
      </c>
      <c r="J216" s="34" t="b">
        <f>IF('（実需給2025年度以降で使用）入力'!$E$16="北海道",J18,IF('（実需給2025年度以降で使用）入力'!$E$16="東北",J40,IF('（実需給2025年度以降で使用）入力'!$E$16="東京",J62,IF('（実需給2025年度以降で使用）入力'!$E$16="中部",J84,IF('（実需給2025年度以降で使用）入力'!$E$16="北陸",J106,IF('（実需給2025年度以降で使用）入力'!$E$16="関西",J128,IF('（実需給2025年度以降で使用）入力'!$E$16="中国",J150,IF('（実需給2025年度以降で使用）入力'!$E$16="四国",J172,IF('（実需給2025年度以降で使用）入力'!$E$16="九州",J194)))))))))</f>
        <v>0</v>
      </c>
      <c r="K216" s="34" t="b">
        <f>IF('（実需給2025年度以降で使用）入力'!$E$16="北海道",K18,IF('（実需給2025年度以降で使用）入力'!$E$16="東北",K40,IF('（実需給2025年度以降で使用）入力'!$E$16="東京",K62,IF('（実需給2025年度以降で使用）入力'!$E$16="中部",K84,IF('（実需給2025年度以降で使用）入力'!$E$16="北陸",K106,IF('（実需給2025年度以降で使用）入力'!$E$16="関西",K128,IF('（実需給2025年度以降で使用）入力'!$E$16="中国",K150,IF('（実需給2025年度以降で使用）入力'!$E$16="四国",K172,IF('（実需給2025年度以降で使用）入力'!$E$16="九州",K194)))))))))</f>
        <v>0</v>
      </c>
      <c r="L216" s="34" t="b">
        <f>IF('（実需給2025年度以降で使用）入力'!$E$16="北海道",L18,IF('（実需給2025年度以降で使用）入力'!$E$16="東北",L40,IF('（実需給2025年度以降で使用）入力'!$E$16="東京",L62,IF('（実需給2025年度以降で使用）入力'!$E$16="中部",L84,IF('（実需給2025年度以降で使用）入力'!$E$16="北陸",L106,IF('（実需給2025年度以降で使用）入力'!$E$16="関西",L128,IF('（実需給2025年度以降で使用）入力'!$E$16="中国",L150,IF('（実需給2025年度以降で使用）入力'!$E$16="四国",L172,IF('（実需給2025年度以降で使用）入力'!$E$16="九州",L194)))))))))</f>
        <v>0</v>
      </c>
      <c r="M216" s="35" t="b">
        <f>IF('（実需給2025年度以降で使用）入力'!$E$16="北海道",M18,IF('（実需給2025年度以降で使用）入力'!$E$16="東北",M40,IF('（実需給2025年度以降で使用）入力'!$E$16="東京",M62,IF('（実需給2025年度以降で使用）入力'!$E$16="中部",M84,IF('（実需給2025年度以降で使用）入力'!$E$16="北陸",M106,IF('（実需給2025年度以降で使用）入力'!$E$16="関西",M128,IF('（実需給2025年度以降で使用）入力'!$E$16="中国",M150,IF('（実需給2025年度以降で使用）入力'!$E$16="四国",M172,IF('（実需給2025年度以降で使用）入力'!$E$16="九州",M194)))))))))</f>
        <v>0</v>
      </c>
    </row>
    <row r="217" spans="1:13" x14ac:dyDescent="0.25">
      <c r="A217" s="29">
        <v>5</v>
      </c>
      <c r="B217" s="33" t="b">
        <f>IF('（実需給2025年度以降で使用）入力'!$E$16="北海道",B19,IF('（実需給2025年度以降で使用）入力'!$E$16="東北",B41,IF('（実需給2025年度以降で使用）入力'!$E$16="東京",B63,IF('（実需給2025年度以降で使用）入力'!$E$16="中部",B85,IF('（実需給2025年度以降で使用）入力'!$E$16="北陸",B107,IF('（実需給2025年度以降で使用）入力'!$E$16="関西",B129,IF('（実需給2025年度以降で使用）入力'!$E$16="中国",B151,IF('（実需給2025年度以降で使用）入力'!$E$16="四国",B173,IF('（実需給2025年度以降で使用）入力'!$E$16="九州",B195)))))))))</f>
        <v>0</v>
      </c>
      <c r="C217" s="34" t="b">
        <f>IF('（実需給2025年度以降で使用）入力'!$E$16="北海道",C19,IF('（実需給2025年度以降で使用）入力'!$E$16="東北",C41,IF('（実需給2025年度以降で使用）入力'!$E$16="東京",C63,IF('（実需給2025年度以降で使用）入力'!$E$16="中部",C85,IF('（実需給2025年度以降で使用）入力'!$E$16="北陸",C107,IF('（実需給2025年度以降で使用）入力'!$E$16="関西",C129,IF('（実需給2025年度以降で使用）入力'!$E$16="中国",C151,IF('（実需給2025年度以降で使用）入力'!$E$16="四国",C173,IF('（実需給2025年度以降で使用）入力'!$E$16="九州",C195)))))))))</f>
        <v>0</v>
      </c>
      <c r="D217" s="34" t="b">
        <f>IF('（実需給2025年度以降で使用）入力'!$E$16="北海道",D19,IF('（実需給2025年度以降で使用）入力'!$E$16="東北",D41,IF('（実需給2025年度以降で使用）入力'!$E$16="東京",D63,IF('（実需給2025年度以降で使用）入力'!$E$16="中部",D85,IF('（実需給2025年度以降で使用）入力'!$E$16="北陸",D107,IF('（実需給2025年度以降で使用）入力'!$E$16="関西",D129,IF('（実需給2025年度以降で使用）入力'!$E$16="中国",D151,IF('（実需給2025年度以降で使用）入力'!$E$16="四国",D173,IF('（実需給2025年度以降で使用）入力'!$E$16="九州",D195)))))))))</f>
        <v>0</v>
      </c>
      <c r="E217" s="34" t="b">
        <f>IF('（実需給2025年度以降で使用）入力'!$E$16="北海道",E19,IF('（実需給2025年度以降で使用）入力'!$E$16="東北",E41,IF('（実需給2025年度以降で使用）入力'!$E$16="東京",E63,IF('（実需給2025年度以降で使用）入力'!$E$16="中部",E85,IF('（実需給2025年度以降で使用）入力'!$E$16="北陸",E107,IF('（実需給2025年度以降で使用）入力'!$E$16="関西",E129,IF('（実需給2025年度以降で使用）入力'!$E$16="中国",E151,IF('（実需給2025年度以降で使用）入力'!$E$16="四国",E173,IF('（実需給2025年度以降で使用）入力'!$E$16="九州",E195)))))))))</f>
        <v>0</v>
      </c>
      <c r="F217" s="34" t="b">
        <f>IF('（実需給2025年度以降で使用）入力'!$E$16="北海道",F19,IF('（実需給2025年度以降で使用）入力'!$E$16="東北",F41,IF('（実需給2025年度以降で使用）入力'!$E$16="東京",F63,IF('（実需給2025年度以降で使用）入力'!$E$16="中部",F85,IF('（実需給2025年度以降で使用）入力'!$E$16="北陸",F107,IF('（実需給2025年度以降で使用）入力'!$E$16="関西",F129,IF('（実需給2025年度以降で使用）入力'!$E$16="中国",F151,IF('（実需給2025年度以降で使用）入力'!$E$16="四国",F173,IF('（実需給2025年度以降で使用）入力'!$E$16="九州",F195)))))))))</f>
        <v>0</v>
      </c>
      <c r="G217" s="34" t="b">
        <f>IF('（実需給2025年度以降で使用）入力'!$E$16="北海道",G19,IF('（実需給2025年度以降で使用）入力'!$E$16="東北",G41,IF('（実需給2025年度以降で使用）入力'!$E$16="東京",G63,IF('（実需給2025年度以降で使用）入力'!$E$16="中部",G85,IF('（実需給2025年度以降で使用）入力'!$E$16="北陸",G107,IF('（実需給2025年度以降で使用）入力'!$E$16="関西",G129,IF('（実需給2025年度以降で使用）入力'!$E$16="中国",G151,IF('（実需給2025年度以降で使用）入力'!$E$16="四国",G173,IF('（実需給2025年度以降で使用）入力'!$E$16="九州",G195)))))))))</f>
        <v>0</v>
      </c>
      <c r="H217" s="34" t="b">
        <f>IF('（実需給2025年度以降で使用）入力'!$E$16="北海道",H19,IF('（実需給2025年度以降で使用）入力'!$E$16="東北",H41,IF('（実需給2025年度以降で使用）入力'!$E$16="東京",H63,IF('（実需給2025年度以降で使用）入力'!$E$16="中部",H85,IF('（実需給2025年度以降で使用）入力'!$E$16="北陸",H107,IF('（実需給2025年度以降で使用）入力'!$E$16="関西",H129,IF('（実需給2025年度以降で使用）入力'!$E$16="中国",H151,IF('（実需給2025年度以降で使用）入力'!$E$16="四国",H173,IF('（実需給2025年度以降で使用）入力'!$E$16="九州",H195)))))))))</f>
        <v>0</v>
      </c>
      <c r="I217" s="34" t="b">
        <f>IF('（実需給2025年度以降で使用）入力'!$E$16="北海道",I19,IF('（実需給2025年度以降で使用）入力'!$E$16="東北",I41,IF('（実需給2025年度以降で使用）入力'!$E$16="東京",I63,IF('（実需給2025年度以降で使用）入力'!$E$16="中部",I85,IF('（実需給2025年度以降で使用）入力'!$E$16="北陸",I107,IF('（実需給2025年度以降で使用）入力'!$E$16="関西",I129,IF('（実需給2025年度以降で使用）入力'!$E$16="中国",I151,IF('（実需給2025年度以降で使用）入力'!$E$16="四国",I173,IF('（実需給2025年度以降で使用）入力'!$E$16="九州",I195)))))))))</f>
        <v>0</v>
      </c>
      <c r="J217" s="34" t="b">
        <f>IF('（実需給2025年度以降で使用）入力'!$E$16="北海道",J19,IF('（実需給2025年度以降で使用）入力'!$E$16="東北",J41,IF('（実需給2025年度以降で使用）入力'!$E$16="東京",J63,IF('（実需給2025年度以降で使用）入力'!$E$16="中部",J85,IF('（実需給2025年度以降で使用）入力'!$E$16="北陸",J107,IF('（実需給2025年度以降で使用）入力'!$E$16="関西",J129,IF('（実需給2025年度以降で使用）入力'!$E$16="中国",J151,IF('（実需給2025年度以降で使用）入力'!$E$16="四国",J173,IF('（実需給2025年度以降で使用）入力'!$E$16="九州",J195)))))))))</f>
        <v>0</v>
      </c>
      <c r="K217" s="34" t="b">
        <f>IF('（実需給2025年度以降で使用）入力'!$E$16="北海道",K19,IF('（実需給2025年度以降で使用）入力'!$E$16="東北",K41,IF('（実需給2025年度以降で使用）入力'!$E$16="東京",K63,IF('（実需給2025年度以降で使用）入力'!$E$16="中部",K85,IF('（実需給2025年度以降で使用）入力'!$E$16="北陸",K107,IF('（実需給2025年度以降で使用）入力'!$E$16="関西",K129,IF('（実需給2025年度以降で使用）入力'!$E$16="中国",K151,IF('（実需給2025年度以降で使用）入力'!$E$16="四国",K173,IF('（実需給2025年度以降で使用）入力'!$E$16="九州",K195)))))))))</f>
        <v>0</v>
      </c>
      <c r="L217" s="34" t="b">
        <f>IF('（実需給2025年度以降で使用）入力'!$E$16="北海道",L19,IF('（実需給2025年度以降で使用）入力'!$E$16="東北",L41,IF('（実需給2025年度以降で使用）入力'!$E$16="東京",L63,IF('（実需給2025年度以降で使用）入力'!$E$16="中部",L85,IF('（実需給2025年度以降で使用）入力'!$E$16="北陸",L107,IF('（実需給2025年度以降で使用）入力'!$E$16="関西",L129,IF('（実需給2025年度以降で使用）入力'!$E$16="中国",L151,IF('（実需給2025年度以降で使用）入力'!$E$16="四国",L173,IF('（実需給2025年度以降で使用）入力'!$E$16="九州",L195)))))))))</f>
        <v>0</v>
      </c>
      <c r="M217" s="35" t="b">
        <f>IF('（実需給2025年度以降で使用）入力'!$E$16="北海道",M19,IF('（実需給2025年度以降で使用）入力'!$E$16="東北",M41,IF('（実需給2025年度以降で使用）入力'!$E$16="東京",M63,IF('（実需給2025年度以降で使用）入力'!$E$16="中部",M85,IF('（実需給2025年度以降で使用）入力'!$E$16="北陸",M107,IF('（実需給2025年度以降で使用）入力'!$E$16="関西",M129,IF('（実需給2025年度以降で使用）入力'!$E$16="中国",M151,IF('（実需給2025年度以降で使用）入力'!$E$16="四国",M173,IF('（実需給2025年度以降で使用）入力'!$E$16="九州",M195)))))))))</f>
        <v>0</v>
      </c>
    </row>
    <row r="218" spans="1:13" x14ac:dyDescent="0.25">
      <c r="A218" s="29">
        <v>4</v>
      </c>
      <c r="B218" s="33" t="b">
        <f>IF('（実需給2025年度以降で使用）入力'!$E$16="北海道",B20,IF('（実需給2025年度以降で使用）入力'!$E$16="東北",B42,IF('（実需給2025年度以降で使用）入力'!$E$16="東京",B64,IF('（実需給2025年度以降で使用）入力'!$E$16="中部",B86,IF('（実需給2025年度以降で使用）入力'!$E$16="北陸",B108,IF('（実需給2025年度以降で使用）入力'!$E$16="関西",B130,IF('（実需給2025年度以降で使用）入力'!$E$16="中国",B152,IF('（実需給2025年度以降で使用）入力'!$E$16="四国",B174,IF('（実需給2025年度以降で使用）入力'!$E$16="九州",B196)))))))))</f>
        <v>0</v>
      </c>
      <c r="C218" s="34" t="b">
        <f>IF('（実需給2025年度以降で使用）入力'!$E$16="北海道",C20,IF('（実需給2025年度以降で使用）入力'!$E$16="東北",C42,IF('（実需給2025年度以降で使用）入力'!$E$16="東京",C64,IF('（実需給2025年度以降で使用）入力'!$E$16="中部",C86,IF('（実需給2025年度以降で使用）入力'!$E$16="北陸",C108,IF('（実需給2025年度以降で使用）入力'!$E$16="関西",C130,IF('（実需給2025年度以降で使用）入力'!$E$16="中国",C152,IF('（実需給2025年度以降で使用）入力'!$E$16="四国",C174,IF('（実需給2025年度以降で使用）入力'!$E$16="九州",C196)))))))))</f>
        <v>0</v>
      </c>
      <c r="D218" s="34" t="b">
        <f>IF('（実需給2025年度以降で使用）入力'!$E$16="北海道",D20,IF('（実需給2025年度以降で使用）入力'!$E$16="東北",D42,IF('（実需給2025年度以降で使用）入力'!$E$16="東京",D64,IF('（実需給2025年度以降で使用）入力'!$E$16="中部",D86,IF('（実需給2025年度以降で使用）入力'!$E$16="北陸",D108,IF('（実需給2025年度以降で使用）入力'!$E$16="関西",D130,IF('（実需給2025年度以降で使用）入力'!$E$16="中国",D152,IF('（実需給2025年度以降で使用）入力'!$E$16="四国",D174,IF('（実需給2025年度以降で使用）入力'!$E$16="九州",D196)))))))))</f>
        <v>0</v>
      </c>
      <c r="E218" s="34" t="b">
        <f>IF('（実需給2025年度以降で使用）入力'!$E$16="北海道",E20,IF('（実需給2025年度以降で使用）入力'!$E$16="東北",E42,IF('（実需給2025年度以降で使用）入力'!$E$16="東京",E64,IF('（実需給2025年度以降で使用）入力'!$E$16="中部",E86,IF('（実需給2025年度以降で使用）入力'!$E$16="北陸",E108,IF('（実需給2025年度以降で使用）入力'!$E$16="関西",E130,IF('（実需給2025年度以降で使用）入力'!$E$16="中国",E152,IF('（実需給2025年度以降で使用）入力'!$E$16="四国",E174,IF('（実需給2025年度以降で使用）入力'!$E$16="九州",E196)))))))))</f>
        <v>0</v>
      </c>
      <c r="F218" s="34" t="b">
        <f>IF('（実需給2025年度以降で使用）入力'!$E$16="北海道",F20,IF('（実需給2025年度以降で使用）入力'!$E$16="東北",F42,IF('（実需給2025年度以降で使用）入力'!$E$16="東京",F64,IF('（実需給2025年度以降で使用）入力'!$E$16="中部",F86,IF('（実需給2025年度以降で使用）入力'!$E$16="北陸",F108,IF('（実需給2025年度以降で使用）入力'!$E$16="関西",F130,IF('（実需給2025年度以降で使用）入力'!$E$16="中国",F152,IF('（実需給2025年度以降で使用）入力'!$E$16="四国",F174,IF('（実需給2025年度以降で使用）入力'!$E$16="九州",F196)))))))))</f>
        <v>0</v>
      </c>
      <c r="G218" s="34" t="b">
        <f>IF('（実需給2025年度以降で使用）入力'!$E$16="北海道",G20,IF('（実需給2025年度以降で使用）入力'!$E$16="東北",G42,IF('（実需給2025年度以降で使用）入力'!$E$16="東京",G64,IF('（実需給2025年度以降で使用）入力'!$E$16="中部",G86,IF('（実需給2025年度以降で使用）入力'!$E$16="北陸",G108,IF('（実需給2025年度以降で使用）入力'!$E$16="関西",G130,IF('（実需給2025年度以降で使用）入力'!$E$16="中国",G152,IF('（実需給2025年度以降で使用）入力'!$E$16="四国",G174,IF('（実需給2025年度以降で使用）入力'!$E$16="九州",G196)))))))))</f>
        <v>0</v>
      </c>
      <c r="H218" s="34" t="b">
        <f>IF('（実需給2025年度以降で使用）入力'!$E$16="北海道",H20,IF('（実需給2025年度以降で使用）入力'!$E$16="東北",H42,IF('（実需給2025年度以降で使用）入力'!$E$16="東京",H64,IF('（実需給2025年度以降で使用）入力'!$E$16="中部",H86,IF('（実需給2025年度以降で使用）入力'!$E$16="北陸",H108,IF('（実需給2025年度以降で使用）入力'!$E$16="関西",H130,IF('（実需給2025年度以降で使用）入力'!$E$16="中国",H152,IF('（実需給2025年度以降で使用）入力'!$E$16="四国",H174,IF('（実需給2025年度以降で使用）入力'!$E$16="九州",H196)))))))))</f>
        <v>0</v>
      </c>
      <c r="I218" s="34" t="b">
        <f>IF('（実需給2025年度以降で使用）入力'!$E$16="北海道",I20,IF('（実需給2025年度以降で使用）入力'!$E$16="東北",I42,IF('（実需給2025年度以降で使用）入力'!$E$16="東京",I64,IF('（実需給2025年度以降で使用）入力'!$E$16="中部",I86,IF('（実需給2025年度以降で使用）入力'!$E$16="北陸",I108,IF('（実需給2025年度以降で使用）入力'!$E$16="関西",I130,IF('（実需給2025年度以降で使用）入力'!$E$16="中国",I152,IF('（実需給2025年度以降で使用）入力'!$E$16="四国",I174,IF('（実需給2025年度以降で使用）入力'!$E$16="九州",I196)))))))))</f>
        <v>0</v>
      </c>
      <c r="J218" s="34" t="b">
        <f>IF('（実需給2025年度以降で使用）入力'!$E$16="北海道",J20,IF('（実需給2025年度以降で使用）入力'!$E$16="東北",J42,IF('（実需給2025年度以降で使用）入力'!$E$16="東京",J64,IF('（実需給2025年度以降で使用）入力'!$E$16="中部",J86,IF('（実需給2025年度以降で使用）入力'!$E$16="北陸",J108,IF('（実需給2025年度以降で使用）入力'!$E$16="関西",J130,IF('（実需給2025年度以降で使用）入力'!$E$16="中国",J152,IF('（実需給2025年度以降で使用）入力'!$E$16="四国",J174,IF('（実需給2025年度以降で使用）入力'!$E$16="九州",J196)))))))))</f>
        <v>0</v>
      </c>
      <c r="K218" s="34" t="b">
        <f>IF('（実需給2025年度以降で使用）入力'!$E$16="北海道",K20,IF('（実需給2025年度以降で使用）入力'!$E$16="東北",K42,IF('（実需給2025年度以降で使用）入力'!$E$16="東京",K64,IF('（実需給2025年度以降で使用）入力'!$E$16="中部",K86,IF('（実需給2025年度以降で使用）入力'!$E$16="北陸",K108,IF('（実需給2025年度以降で使用）入力'!$E$16="関西",K130,IF('（実需給2025年度以降で使用）入力'!$E$16="中国",K152,IF('（実需給2025年度以降で使用）入力'!$E$16="四国",K174,IF('（実需給2025年度以降で使用）入力'!$E$16="九州",K196)))))))))</f>
        <v>0</v>
      </c>
      <c r="L218" s="34" t="b">
        <f>IF('（実需給2025年度以降で使用）入力'!$E$16="北海道",L20,IF('（実需給2025年度以降で使用）入力'!$E$16="東北",L42,IF('（実需給2025年度以降で使用）入力'!$E$16="東京",L64,IF('（実需給2025年度以降で使用）入力'!$E$16="中部",L86,IF('（実需給2025年度以降で使用）入力'!$E$16="北陸",L108,IF('（実需給2025年度以降で使用）入力'!$E$16="関西",L130,IF('（実需給2025年度以降で使用）入力'!$E$16="中国",L152,IF('（実需給2025年度以降で使用）入力'!$E$16="四国",L174,IF('（実需給2025年度以降で使用）入力'!$E$16="九州",L196)))))))))</f>
        <v>0</v>
      </c>
      <c r="M218" s="35" t="b">
        <f>IF('（実需給2025年度以降で使用）入力'!$E$16="北海道",M20,IF('（実需給2025年度以降で使用）入力'!$E$16="東北",M42,IF('（実需給2025年度以降で使用）入力'!$E$16="東京",M64,IF('（実需給2025年度以降で使用）入力'!$E$16="中部",M86,IF('（実需給2025年度以降で使用）入力'!$E$16="北陸",M108,IF('（実需給2025年度以降で使用）入力'!$E$16="関西",M130,IF('（実需給2025年度以降で使用）入力'!$E$16="中国",M152,IF('（実需給2025年度以降で使用）入力'!$E$16="四国",M174,IF('（実需給2025年度以降で使用）入力'!$E$16="九州",M196)))))))))</f>
        <v>0</v>
      </c>
    </row>
    <row r="219" spans="1:13" x14ac:dyDescent="0.25">
      <c r="A219" s="29">
        <v>3</v>
      </c>
      <c r="B219" s="33" t="b">
        <f>IF('（実需給2025年度以降で使用）入力'!$E$16="北海道",B21,IF('（実需給2025年度以降で使用）入力'!$E$16="東北",B43,IF('（実需給2025年度以降で使用）入力'!$E$16="東京",B65,IF('（実需給2025年度以降で使用）入力'!$E$16="中部",B87,IF('（実需給2025年度以降で使用）入力'!$E$16="北陸",B109,IF('（実需給2025年度以降で使用）入力'!$E$16="関西",B131,IF('（実需給2025年度以降で使用）入力'!$E$16="中国",B153,IF('（実需給2025年度以降で使用）入力'!$E$16="四国",B175,IF('（実需給2025年度以降で使用）入力'!$E$16="九州",B197)))))))))</f>
        <v>0</v>
      </c>
      <c r="C219" s="34" t="b">
        <f>IF('（実需給2025年度以降で使用）入力'!$E$16="北海道",C21,IF('（実需給2025年度以降で使用）入力'!$E$16="東北",C43,IF('（実需給2025年度以降で使用）入力'!$E$16="東京",C65,IF('（実需給2025年度以降で使用）入力'!$E$16="中部",C87,IF('（実需給2025年度以降で使用）入力'!$E$16="北陸",C109,IF('（実需給2025年度以降で使用）入力'!$E$16="関西",C131,IF('（実需給2025年度以降で使用）入力'!$E$16="中国",C153,IF('（実需給2025年度以降で使用）入力'!$E$16="四国",C175,IF('（実需給2025年度以降で使用）入力'!$E$16="九州",C197)))))))))</f>
        <v>0</v>
      </c>
      <c r="D219" s="34" t="b">
        <f>IF('（実需給2025年度以降で使用）入力'!$E$16="北海道",D21,IF('（実需給2025年度以降で使用）入力'!$E$16="東北",D43,IF('（実需給2025年度以降で使用）入力'!$E$16="東京",D65,IF('（実需給2025年度以降で使用）入力'!$E$16="中部",D87,IF('（実需給2025年度以降で使用）入力'!$E$16="北陸",D109,IF('（実需給2025年度以降で使用）入力'!$E$16="関西",D131,IF('（実需給2025年度以降で使用）入力'!$E$16="中国",D153,IF('（実需給2025年度以降で使用）入力'!$E$16="四国",D175,IF('（実需給2025年度以降で使用）入力'!$E$16="九州",D197)))))))))</f>
        <v>0</v>
      </c>
      <c r="E219" s="34" t="b">
        <f>IF('（実需給2025年度以降で使用）入力'!$E$16="北海道",E21,IF('（実需給2025年度以降で使用）入力'!$E$16="東北",E43,IF('（実需給2025年度以降で使用）入力'!$E$16="東京",E65,IF('（実需給2025年度以降で使用）入力'!$E$16="中部",E87,IF('（実需給2025年度以降で使用）入力'!$E$16="北陸",E109,IF('（実需給2025年度以降で使用）入力'!$E$16="関西",E131,IF('（実需給2025年度以降で使用）入力'!$E$16="中国",E153,IF('（実需給2025年度以降で使用）入力'!$E$16="四国",E175,IF('（実需給2025年度以降で使用）入力'!$E$16="九州",E197)))))))))</f>
        <v>0</v>
      </c>
      <c r="F219" s="34" t="b">
        <f>IF('（実需給2025年度以降で使用）入力'!$E$16="北海道",F21,IF('（実需給2025年度以降で使用）入力'!$E$16="東北",F43,IF('（実需給2025年度以降で使用）入力'!$E$16="東京",F65,IF('（実需給2025年度以降で使用）入力'!$E$16="中部",F87,IF('（実需給2025年度以降で使用）入力'!$E$16="北陸",F109,IF('（実需給2025年度以降で使用）入力'!$E$16="関西",F131,IF('（実需給2025年度以降で使用）入力'!$E$16="中国",F153,IF('（実需給2025年度以降で使用）入力'!$E$16="四国",F175,IF('（実需給2025年度以降で使用）入力'!$E$16="九州",F197)))))))))</f>
        <v>0</v>
      </c>
      <c r="G219" s="34" t="b">
        <f>IF('（実需給2025年度以降で使用）入力'!$E$16="北海道",G21,IF('（実需給2025年度以降で使用）入力'!$E$16="東北",G43,IF('（実需給2025年度以降で使用）入力'!$E$16="東京",G65,IF('（実需給2025年度以降で使用）入力'!$E$16="中部",G87,IF('（実需給2025年度以降で使用）入力'!$E$16="北陸",G109,IF('（実需給2025年度以降で使用）入力'!$E$16="関西",G131,IF('（実需給2025年度以降で使用）入力'!$E$16="中国",G153,IF('（実需給2025年度以降で使用）入力'!$E$16="四国",G175,IF('（実需給2025年度以降で使用）入力'!$E$16="九州",G197)))))))))</f>
        <v>0</v>
      </c>
      <c r="H219" s="34" t="b">
        <f>IF('（実需給2025年度以降で使用）入力'!$E$16="北海道",H21,IF('（実需給2025年度以降で使用）入力'!$E$16="東北",H43,IF('（実需給2025年度以降で使用）入力'!$E$16="東京",H65,IF('（実需給2025年度以降で使用）入力'!$E$16="中部",H87,IF('（実需給2025年度以降で使用）入力'!$E$16="北陸",H109,IF('（実需給2025年度以降で使用）入力'!$E$16="関西",H131,IF('（実需給2025年度以降で使用）入力'!$E$16="中国",H153,IF('（実需給2025年度以降で使用）入力'!$E$16="四国",H175,IF('（実需給2025年度以降で使用）入力'!$E$16="九州",H197)))))))))</f>
        <v>0</v>
      </c>
      <c r="I219" s="34" t="b">
        <f>IF('（実需給2025年度以降で使用）入力'!$E$16="北海道",I21,IF('（実需給2025年度以降で使用）入力'!$E$16="東北",I43,IF('（実需給2025年度以降で使用）入力'!$E$16="東京",I65,IF('（実需給2025年度以降で使用）入力'!$E$16="中部",I87,IF('（実需給2025年度以降で使用）入力'!$E$16="北陸",I109,IF('（実需給2025年度以降で使用）入力'!$E$16="関西",I131,IF('（実需給2025年度以降で使用）入力'!$E$16="中国",I153,IF('（実需給2025年度以降で使用）入力'!$E$16="四国",I175,IF('（実需給2025年度以降で使用）入力'!$E$16="九州",I197)))))))))</f>
        <v>0</v>
      </c>
      <c r="J219" s="34" t="b">
        <f>IF('（実需給2025年度以降で使用）入力'!$E$16="北海道",J21,IF('（実需給2025年度以降で使用）入力'!$E$16="東北",J43,IF('（実需給2025年度以降で使用）入力'!$E$16="東京",J65,IF('（実需給2025年度以降で使用）入力'!$E$16="中部",J87,IF('（実需給2025年度以降で使用）入力'!$E$16="北陸",J109,IF('（実需給2025年度以降で使用）入力'!$E$16="関西",J131,IF('（実需給2025年度以降で使用）入力'!$E$16="中国",J153,IF('（実需給2025年度以降で使用）入力'!$E$16="四国",J175,IF('（実需給2025年度以降で使用）入力'!$E$16="九州",J197)))))))))</f>
        <v>0</v>
      </c>
      <c r="K219" s="34" t="b">
        <f>IF('（実需給2025年度以降で使用）入力'!$E$16="北海道",K21,IF('（実需給2025年度以降で使用）入力'!$E$16="東北",K43,IF('（実需給2025年度以降で使用）入力'!$E$16="東京",K65,IF('（実需給2025年度以降で使用）入力'!$E$16="中部",K87,IF('（実需給2025年度以降で使用）入力'!$E$16="北陸",K109,IF('（実需給2025年度以降で使用）入力'!$E$16="関西",K131,IF('（実需給2025年度以降で使用）入力'!$E$16="中国",K153,IF('（実需給2025年度以降で使用）入力'!$E$16="四国",K175,IF('（実需給2025年度以降で使用）入力'!$E$16="九州",K197)))))))))</f>
        <v>0</v>
      </c>
      <c r="L219" s="34" t="b">
        <f>IF('（実需給2025年度以降で使用）入力'!$E$16="北海道",L21,IF('（実需給2025年度以降で使用）入力'!$E$16="東北",L43,IF('（実需給2025年度以降で使用）入力'!$E$16="東京",L65,IF('（実需給2025年度以降で使用）入力'!$E$16="中部",L87,IF('（実需給2025年度以降で使用）入力'!$E$16="北陸",L109,IF('（実需給2025年度以降で使用）入力'!$E$16="関西",L131,IF('（実需給2025年度以降で使用）入力'!$E$16="中国",L153,IF('（実需給2025年度以降で使用）入力'!$E$16="四国",L175,IF('（実需給2025年度以降で使用）入力'!$E$16="九州",L197)))))))))</f>
        <v>0</v>
      </c>
      <c r="M219" s="35" t="b">
        <f>IF('（実需給2025年度以降で使用）入力'!$E$16="北海道",M21,IF('（実需給2025年度以降で使用）入力'!$E$16="東北",M43,IF('（実需給2025年度以降で使用）入力'!$E$16="東京",M65,IF('（実需給2025年度以降で使用）入力'!$E$16="中部",M87,IF('（実需給2025年度以降で使用）入力'!$E$16="北陸",M109,IF('（実需給2025年度以降で使用）入力'!$E$16="関西",M131,IF('（実需給2025年度以降で使用）入力'!$E$16="中国",M153,IF('（実需給2025年度以降で使用）入力'!$E$16="四国",M175,IF('（実需給2025年度以降で使用）入力'!$E$16="九州",M197)))))))))</f>
        <v>0</v>
      </c>
    </row>
    <row r="220" spans="1:13" x14ac:dyDescent="0.25">
      <c r="A220" s="29">
        <v>2</v>
      </c>
      <c r="B220" s="33" t="b">
        <f>IF('（実需給2025年度以降で使用）入力'!$E$16="北海道",B22,IF('（実需給2025年度以降で使用）入力'!$E$16="東北",B44,IF('（実需給2025年度以降で使用）入力'!$E$16="東京",B66,IF('（実需給2025年度以降で使用）入力'!$E$16="中部",B88,IF('（実需給2025年度以降で使用）入力'!$E$16="北陸",B110,IF('（実需給2025年度以降で使用）入力'!$E$16="関西",B132,IF('（実需給2025年度以降で使用）入力'!$E$16="中国",B154,IF('（実需給2025年度以降で使用）入力'!$E$16="四国",B176,IF('（実需給2025年度以降で使用）入力'!$E$16="九州",B198)))))))))</f>
        <v>0</v>
      </c>
      <c r="C220" s="34" t="b">
        <f>IF('（実需給2025年度以降で使用）入力'!$E$16="北海道",C22,IF('（実需給2025年度以降で使用）入力'!$E$16="東北",C44,IF('（実需給2025年度以降で使用）入力'!$E$16="東京",C66,IF('（実需給2025年度以降で使用）入力'!$E$16="中部",C88,IF('（実需給2025年度以降で使用）入力'!$E$16="北陸",C110,IF('（実需給2025年度以降で使用）入力'!$E$16="関西",C132,IF('（実需給2025年度以降で使用）入力'!$E$16="中国",C154,IF('（実需給2025年度以降で使用）入力'!$E$16="四国",C176,IF('（実需給2025年度以降で使用）入力'!$E$16="九州",C198)))))))))</f>
        <v>0</v>
      </c>
      <c r="D220" s="34" t="b">
        <f>IF('（実需給2025年度以降で使用）入力'!$E$16="北海道",D22,IF('（実需給2025年度以降で使用）入力'!$E$16="東北",D44,IF('（実需給2025年度以降で使用）入力'!$E$16="東京",D66,IF('（実需給2025年度以降で使用）入力'!$E$16="中部",D88,IF('（実需給2025年度以降で使用）入力'!$E$16="北陸",D110,IF('（実需給2025年度以降で使用）入力'!$E$16="関西",D132,IF('（実需給2025年度以降で使用）入力'!$E$16="中国",D154,IF('（実需給2025年度以降で使用）入力'!$E$16="四国",D176,IF('（実需給2025年度以降で使用）入力'!$E$16="九州",D198)))))))))</f>
        <v>0</v>
      </c>
      <c r="E220" s="34" t="b">
        <f>IF('（実需給2025年度以降で使用）入力'!$E$16="北海道",E22,IF('（実需給2025年度以降で使用）入力'!$E$16="東北",E44,IF('（実需給2025年度以降で使用）入力'!$E$16="東京",E66,IF('（実需給2025年度以降で使用）入力'!$E$16="中部",E88,IF('（実需給2025年度以降で使用）入力'!$E$16="北陸",E110,IF('（実需給2025年度以降で使用）入力'!$E$16="関西",E132,IF('（実需給2025年度以降で使用）入力'!$E$16="中国",E154,IF('（実需給2025年度以降で使用）入力'!$E$16="四国",E176,IF('（実需給2025年度以降で使用）入力'!$E$16="九州",E198)))))))))</f>
        <v>0</v>
      </c>
      <c r="F220" s="34" t="b">
        <f>IF('（実需給2025年度以降で使用）入力'!$E$16="北海道",F22,IF('（実需給2025年度以降で使用）入力'!$E$16="東北",F44,IF('（実需給2025年度以降で使用）入力'!$E$16="東京",F66,IF('（実需給2025年度以降で使用）入力'!$E$16="中部",F88,IF('（実需給2025年度以降で使用）入力'!$E$16="北陸",F110,IF('（実需給2025年度以降で使用）入力'!$E$16="関西",F132,IF('（実需給2025年度以降で使用）入力'!$E$16="中国",F154,IF('（実需給2025年度以降で使用）入力'!$E$16="四国",F176,IF('（実需給2025年度以降で使用）入力'!$E$16="九州",F198)))))))))</f>
        <v>0</v>
      </c>
      <c r="G220" s="34" t="b">
        <f>IF('（実需給2025年度以降で使用）入力'!$E$16="北海道",G22,IF('（実需給2025年度以降で使用）入力'!$E$16="東北",G44,IF('（実需給2025年度以降で使用）入力'!$E$16="東京",G66,IF('（実需給2025年度以降で使用）入力'!$E$16="中部",G88,IF('（実需給2025年度以降で使用）入力'!$E$16="北陸",G110,IF('（実需給2025年度以降で使用）入力'!$E$16="関西",G132,IF('（実需給2025年度以降で使用）入力'!$E$16="中国",G154,IF('（実需給2025年度以降で使用）入力'!$E$16="四国",G176,IF('（実需給2025年度以降で使用）入力'!$E$16="九州",G198)))))))))</f>
        <v>0</v>
      </c>
      <c r="H220" s="34" t="b">
        <f>IF('（実需給2025年度以降で使用）入力'!$E$16="北海道",H22,IF('（実需給2025年度以降で使用）入力'!$E$16="東北",H44,IF('（実需給2025年度以降で使用）入力'!$E$16="東京",H66,IF('（実需給2025年度以降で使用）入力'!$E$16="中部",H88,IF('（実需給2025年度以降で使用）入力'!$E$16="北陸",H110,IF('（実需給2025年度以降で使用）入力'!$E$16="関西",H132,IF('（実需給2025年度以降で使用）入力'!$E$16="中国",H154,IF('（実需給2025年度以降で使用）入力'!$E$16="四国",H176,IF('（実需給2025年度以降で使用）入力'!$E$16="九州",H198)))))))))</f>
        <v>0</v>
      </c>
      <c r="I220" s="34" t="b">
        <f>IF('（実需給2025年度以降で使用）入力'!$E$16="北海道",I22,IF('（実需給2025年度以降で使用）入力'!$E$16="東北",I44,IF('（実需給2025年度以降で使用）入力'!$E$16="東京",I66,IF('（実需給2025年度以降で使用）入力'!$E$16="中部",I88,IF('（実需給2025年度以降で使用）入力'!$E$16="北陸",I110,IF('（実需給2025年度以降で使用）入力'!$E$16="関西",I132,IF('（実需給2025年度以降で使用）入力'!$E$16="中国",I154,IF('（実需給2025年度以降で使用）入力'!$E$16="四国",I176,IF('（実需給2025年度以降で使用）入力'!$E$16="九州",I198)))))))))</f>
        <v>0</v>
      </c>
      <c r="J220" s="34" t="b">
        <f>IF('（実需給2025年度以降で使用）入力'!$E$16="北海道",J22,IF('（実需給2025年度以降で使用）入力'!$E$16="東北",J44,IF('（実需給2025年度以降で使用）入力'!$E$16="東京",J66,IF('（実需給2025年度以降で使用）入力'!$E$16="中部",J88,IF('（実需給2025年度以降で使用）入力'!$E$16="北陸",J110,IF('（実需給2025年度以降で使用）入力'!$E$16="関西",J132,IF('（実需給2025年度以降で使用）入力'!$E$16="中国",J154,IF('（実需給2025年度以降で使用）入力'!$E$16="四国",J176,IF('（実需給2025年度以降で使用）入力'!$E$16="九州",J198)))))))))</f>
        <v>0</v>
      </c>
      <c r="K220" s="34" t="b">
        <f>IF('（実需給2025年度以降で使用）入力'!$E$16="北海道",K22,IF('（実需給2025年度以降で使用）入力'!$E$16="東北",K44,IF('（実需給2025年度以降で使用）入力'!$E$16="東京",K66,IF('（実需給2025年度以降で使用）入力'!$E$16="中部",K88,IF('（実需給2025年度以降で使用）入力'!$E$16="北陸",K110,IF('（実需給2025年度以降で使用）入力'!$E$16="関西",K132,IF('（実需給2025年度以降で使用）入力'!$E$16="中国",K154,IF('（実需給2025年度以降で使用）入力'!$E$16="四国",K176,IF('（実需給2025年度以降で使用）入力'!$E$16="九州",K198)))))))))</f>
        <v>0</v>
      </c>
      <c r="L220" s="34" t="b">
        <f>IF('（実需給2025年度以降で使用）入力'!$E$16="北海道",L22,IF('（実需給2025年度以降で使用）入力'!$E$16="東北",L44,IF('（実需給2025年度以降で使用）入力'!$E$16="東京",L66,IF('（実需給2025年度以降で使用）入力'!$E$16="中部",L88,IF('（実需給2025年度以降で使用）入力'!$E$16="北陸",L110,IF('（実需給2025年度以降で使用）入力'!$E$16="関西",L132,IF('（実需給2025年度以降で使用）入力'!$E$16="中国",L154,IF('（実需給2025年度以降で使用）入力'!$E$16="四国",L176,IF('（実需給2025年度以降で使用）入力'!$E$16="九州",L198)))))))))</f>
        <v>0</v>
      </c>
      <c r="M220" s="35" t="b">
        <f>IF('（実需給2025年度以降で使用）入力'!$E$16="北海道",M22,IF('（実需給2025年度以降で使用）入力'!$E$16="東北",M44,IF('（実需給2025年度以降で使用）入力'!$E$16="東京",M66,IF('（実需給2025年度以降で使用）入力'!$E$16="中部",M88,IF('（実需給2025年度以降で使用）入力'!$E$16="北陸",M110,IF('（実需給2025年度以降で使用）入力'!$E$16="関西",M132,IF('（実需給2025年度以降で使用）入力'!$E$16="中国",M154,IF('（実需給2025年度以降で使用）入力'!$E$16="四国",M176,IF('（実需給2025年度以降で使用）入力'!$E$16="九州",M198)))))))))</f>
        <v>0</v>
      </c>
    </row>
    <row r="221" spans="1:13" x14ac:dyDescent="0.25">
      <c r="A221" s="29">
        <v>1</v>
      </c>
      <c r="B221" s="36" t="b">
        <f>IF('（実需給2025年度以降で使用）入力'!$E$16="北海道",B23,IF('（実需給2025年度以降で使用）入力'!$E$16="東北",B45,IF('（実需給2025年度以降で使用）入力'!$E$16="東京",B67,IF('（実需給2025年度以降で使用）入力'!$E$16="中部",B89,IF('（実需給2025年度以降で使用）入力'!$E$16="北陸",B111,IF('（実需給2025年度以降で使用）入力'!$E$16="関西",B133,IF('（実需給2025年度以降で使用）入力'!$E$16="中国",B155,IF('（実需給2025年度以降で使用）入力'!$E$16="四国",B177,IF('（実需給2025年度以降で使用）入力'!$E$16="九州",B199)))))))))</f>
        <v>0</v>
      </c>
      <c r="C221" s="37" t="b">
        <f>IF('（実需給2025年度以降で使用）入力'!$E$16="北海道",C23,IF('（実需給2025年度以降で使用）入力'!$E$16="東北",C45,IF('（実需給2025年度以降で使用）入力'!$E$16="東京",C67,IF('（実需給2025年度以降で使用）入力'!$E$16="中部",C89,IF('（実需給2025年度以降で使用）入力'!$E$16="北陸",C111,IF('（実需給2025年度以降で使用）入力'!$E$16="関西",C133,IF('（実需給2025年度以降で使用）入力'!$E$16="中国",C155,IF('（実需給2025年度以降で使用）入力'!$E$16="四国",C177,IF('（実需給2025年度以降で使用）入力'!$E$16="九州",C199)))))))))</f>
        <v>0</v>
      </c>
      <c r="D221" s="37" t="b">
        <f>IF('（実需給2025年度以降で使用）入力'!$E$16="北海道",D23,IF('（実需給2025年度以降で使用）入力'!$E$16="東北",D45,IF('（実需給2025年度以降で使用）入力'!$E$16="東京",D67,IF('（実需給2025年度以降で使用）入力'!$E$16="中部",D89,IF('（実需給2025年度以降で使用）入力'!$E$16="北陸",D111,IF('（実需給2025年度以降で使用）入力'!$E$16="関西",D133,IF('（実需給2025年度以降で使用）入力'!$E$16="中国",D155,IF('（実需給2025年度以降で使用）入力'!$E$16="四国",D177,IF('（実需給2025年度以降で使用）入力'!$E$16="九州",D199)))))))))</f>
        <v>0</v>
      </c>
      <c r="E221" s="37" t="b">
        <f>IF('（実需給2025年度以降で使用）入力'!$E$16="北海道",E23,IF('（実需給2025年度以降で使用）入力'!$E$16="東北",E45,IF('（実需給2025年度以降で使用）入力'!$E$16="東京",E67,IF('（実需給2025年度以降で使用）入力'!$E$16="中部",E89,IF('（実需給2025年度以降で使用）入力'!$E$16="北陸",E111,IF('（実需給2025年度以降で使用）入力'!$E$16="関西",E133,IF('（実需給2025年度以降で使用）入力'!$E$16="中国",E155,IF('（実需給2025年度以降で使用）入力'!$E$16="四国",E177,IF('（実需給2025年度以降で使用）入力'!$E$16="九州",E199)))))))))</f>
        <v>0</v>
      </c>
      <c r="F221" s="37" t="b">
        <f>IF('（実需給2025年度以降で使用）入力'!$E$16="北海道",F23,IF('（実需給2025年度以降で使用）入力'!$E$16="東北",F45,IF('（実需給2025年度以降で使用）入力'!$E$16="東京",F67,IF('（実需給2025年度以降で使用）入力'!$E$16="中部",F89,IF('（実需給2025年度以降で使用）入力'!$E$16="北陸",F111,IF('（実需給2025年度以降で使用）入力'!$E$16="関西",F133,IF('（実需給2025年度以降で使用）入力'!$E$16="中国",F155,IF('（実需給2025年度以降で使用）入力'!$E$16="四国",F177,IF('（実需給2025年度以降で使用）入力'!$E$16="九州",F199)))))))))</f>
        <v>0</v>
      </c>
      <c r="G221" s="37" t="b">
        <f>IF('（実需給2025年度以降で使用）入力'!$E$16="北海道",G23,IF('（実需給2025年度以降で使用）入力'!$E$16="東北",G45,IF('（実需給2025年度以降で使用）入力'!$E$16="東京",G67,IF('（実需給2025年度以降で使用）入力'!$E$16="中部",G89,IF('（実需給2025年度以降で使用）入力'!$E$16="北陸",G111,IF('（実需給2025年度以降で使用）入力'!$E$16="関西",G133,IF('（実需給2025年度以降で使用）入力'!$E$16="中国",G155,IF('（実需給2025年度以降で使用）入力'!$E$16="四国",G177,IF('（実需給2025年度以降で使用）入力'!$E$16="九州",G199)))))))))</f>
        <v>0</v>
      </c>
      <c r="H221" s="37" t="b">
        <f>IF('（実需給2025年度以降で使用）入力'!$E$16="北海道",H23,IF('（実需給2025年度以降で使用）入力'!$E$16="東北",H45,IF('（実需給2025年度以降で使用）入力'!$E$16="東京",H67,IF('（実需給2025年度以降で使用）入力'!$E$16="中部",H89,IF('（実需給2025年度以降で使用）入力'!$E$16="北陸",H111,IF('（実需給2025年度以降で使用）入力'!$E$16="関西",H133,IF('（実需給2025年度以降で使用）入力'!$E$16="中国",H155,IF('（実需給2025年度以降で使用）入力'!$E$16="四国",H177,IF('（実需給2025年度以降で使用）入力'!$E$16="九州",H199)))))))))</f>
        <v>0</v>
      </c>
      <c r="I221" s="37" t="b">
        <f>IF('（実需給2025年度以降で使用）入力'!$E$16="北海道",I23,IF('（実需給2025年度以降で使用）入力'!$E$16="東北",I45,IF('（実需給2025年度以降で使用）入力'!$E$16="東京",I67,IF('（実需給2025年度以降で使用）入力'!$E$16="中部",I89,IF('（実需給2025年度以降で使用）入力'!$E$16="北陸",I111,IF('（実需給2025年度以降で使用）入力'!$E$16="関西",I133,IF('（実需給2025年度以降で使用）入力'!$E$16="中国",I155,IF('（実需給2025年度以降で使用）入力'!$E$16="四国",I177,IF('（実需給2025年度以降で使用）入力'!$E$16="九州",I199)))))))))</f>
        <v>0</v>
      </c>
      <c r="J221" s="37" t="b">
        <f>IF('（実需給2025年度以降で使用）入力'!$E$16="北海道",J23,IF('（実需給2025年度以降で使用）入力'!$E$16="東北",J45,IF('（実需給2025年度以降で使用）入力'!$E$16="東京",J67,IF('（実需給2025年度以降で使用）入力'!$E$16="中部",J89,IF('（実需給2025年度以降で使用）入力'!$E$16="北陸",J111,IF('（実需給2025年度以降で使用）入力'!$E$16="関西",J133,IF('（実需給2025年度以降で使用）入力'!$E$16="中国",J155,IF('（実需給2025年度以降で使用）入力'!$E$16="四国",J177,IF('（実需給2025年度以降で使用）入力'!$E$16="九州",J199)))))))))</f>
        <v>0</v>
      </c>
      <c r="K221" s="37" t="b">
        <f>IF('（実需給2025年度以降で使用）入力'!$E$16="北海道",K23,IF('（実需給2025年度以降で使用）入力'!$E$16="東北",K45,IF('（実需給2025年度以降で使用）入力'!$E$16="東京",K67,IF('（実需給2025年度以降で使用）入力'!$E$16="中部",K89,IF('（実需給2025年度以降で使用）入力'!$E$16="北陸",K111,IF('（実需給2025年度以降で使用）入力'!$E$16="関西",K133,IF('（実需給2025年度以降で使用）入力'!$E$16="中国",K155,IF('（実需給2025年度以降で使用）入力'!$E$16="四国",K177,IF('（実需給2025年度以降で使用）入力'!$E$16="九州",K199)))))))))</f>
        <v>0</v>
      </c>
      <c r="L221" s="37" t="b">
        <f>IF('（実需給2025年度以降で使用）入力'!$E$16="北海道",L23,IF('（実需給2025年度以降で使用）入力'!$E$16="東北",L45,IF('（実需給2025年度以降で使用）入力'!$E$16="東京",L67,IF('（実需給2025年度以降で使用）入力'!$E$16="中部",L89,IF('（実需給2025年度以降で使用）入力'!$E$16="北陸",L111,IF('（実需給2025年度以降で使用）入力'!$E$16="関西",L133,IF('（実需給2025年度以降で使用）入力'!$E$16="中国",L155,IF('（実需給2025年度以降で使用）入力'!$E$16="四国",L177,IF('（実需給2025年度以降で使用）入力'!$E$16="九州",L199)))))))))</f>
        <v>0</v>
      </c>
      <c r="M221" s="38" t="b">
        <f>IF('（実需給2025年度以降で使用）入力'!$E$16="北海道",M23,IF('（実需給2025年度以降で使用）入力'!$E$16="東北",M45,IF('（実需給2025年度以降で使用）入力'!$E$16="東京",M67,IF('（実需給2025年度以降で使用）入力'!$E$16="中部",M89,IF('（実需給2025年度以降で使用）入力'!$E$16="北陸",M111,IF('（実需給2025年度以降で使用）入力'!$E$16="関西",M133,IF('（実需給2025年度以降で使用）入力'!$E$16="中国",M155,IF('（実需給2025年度以降で使用）入力'!$E$16="四国",M177,IF('（実需給2025年度以降で使用）入力'!$E$16="九州",M199)))))))))</f>
        <v>0</v>
      </c>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記載例</vt:lpstr>
      <vt:lpstr>【リリースAX】入力</vt:lpstr>
      <vt:lpstr>webにUP時は非表示にする⇒</vt:lpstr>
      <vt:lpstr>入力</vt:lpstr>
      <vt:lpstr>（実需給2025年度以降で使用）入力</vt:lpstr>
      <vt:lpstr>計算用(リリース後応札容量)</vt:lpstr>
      <vt:lpstr>計算用(メインオークション応札容量)</vt:lpstr>
      <vt:lpstr>調整係数一覧</vt:lpstr>
      <vt:lpstr>'（実需給2025年度以降で使用）入力'!Print_Area</vt:lpstr>
      <vt:lpstr>【リリースAX】入力!Print_Area</vt:lpstr>
      <vt:lpstr>記載例!Print_Area</vt:lpstr>
      <vt:lpstr>入力!Print_Area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2023-04-19T04:03:39Z</dcterms:modified>
</cp:coreProperties>
</file>