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codeName="ThisWorkbook" defaultThemeVersion="124226"/>
  <mc:AlternateContent xmlns:mc="http://schemas.openxmlformats.org/markup-compatibility/2006">
    <mc:Choice Requires="x15">
      <x15ac:absPath xmlns:x15ac="http://schemas.microsoft.com/office/spreadsheetml/2010/11/ac" url="\\172.18.25.71\容量市場\05_実務体制構築\03  開設準備支援業務委託\18 追加オークション募集要綱\2023年募集に向けた要綱作成（実需給2024年度）\04.過去約款、過去要綱、契約・解約合意書、誓約書\期待容量等算定諸元一覧\02_HP公表\20230419_公表分\"/>
    </mc:Choice>
  </mc:AlternateContent>
  <xr:revisionPtr revIDLastSave="0" documentId="13_ncr:1_{0A10FCE2-FC79-4559-A485-A220A51BCD1E}" xr6:coauthVersionLast="36" xr6:coauthVersionMax="36" xr10:uidLastSave="{00000000-0000-0000-0000-000000000000}"/>
  <workbookProtection workbookAlgorithmName="SHA-512" workbookHashValue="RbYvNe180enW2G/DYd7kznp3epI24BeXpKddYUr8fs3TRpj/TTTJ+ojX4ShoodIUT+q+r7lf1cHatwY4kjqKaQ==" workbookSaltValue="ye5r7HnDbOiz9M0a0P1k3A==" workbookSpinCount="100000" lockStructure="1"/>
  <bookViews>
    <workbookView xWindow="0" yWindow="0" windowWidth="14550" windowHeight="10740" tabRatio="851" xr2:uid="{9A1C53C1-873B-47F7-914D-2425CF02D60B}"/>
  </bookViews>
  <sheets>
    <sheet name="記載例" sheetId="21" r:id="rId1"/>
    <sheet name="【調達AX】入力" sheetId="8" r:id="rId2"/>
    <sheet name="webにUP時は非表示にする⇒" sheetId="13" state="hidden" r:id="rId3"/>
    <sheet name="入力" sheetId="22" state="hidden" r:id="rId4"/>
    <sheet name="（実需給2025年度以降で使用）入力" sheetId="4" state="hidden" r:id="rId5"/>
    <sheet name="計算用(最新期待容量)" sheetId="2" state="hidden" r:id="rId6"/>
    <sheet name="計算用(メイン契約容量×調達AX調整係数)" sheetId="25" state="hidden" r:id="rId7"/>
    <sheet name="計算用(メイン＆調達)" sheetId="23" state="hidden" r:id="rId8"/>
    <sheet name="計算用(応札容量)" sheetId="6" state="hidden" r:id="rId9"/>
    <sheet name="調整係数一覧" sheetId="7" state="hidden" r:id="rId10"/>
  </sheets>
  <definedNames>
    <definedName name="_xlnm.Print_Area" localSheetId="4">'（実需給2025年度以降で使用）入力'!$A$1:$Q$73</definedName>
    <definedName name="_xlnm.Print_Area" localSheetId="1">【調達AX】入力!$A$1:$Y$72</definedName>
    <definedName name="_xlnm.Print_Area" localSheetId="0">記載例!$A$1:$X$72</definedName>
    <definedName name="_xlnm.Print_Area" localSheetId="3">入力!$A$1:$Q$52</definedName>
  </definedNames>
  <calcPr calcId="191029"/>
</workbook>
</file>

<file path=xl/calcChain.xml><?xml version="1.0" encoding="utf-8"?>
<calcChain xmlns="http://schemas.openxmlformats.org/spreadsheetml/2006/main">
  <c r="B34" i="2" l="1"/>
  <c r="F50" i="4" l="1"/>
  <c r="G50" i="4"/>
  <c r="H50" i="4"/>
  <c r="I50" i="4"/>
  <c r="J50" i="4"/>
  <c r="K50" i="4"/>
  <c r="L50" i="4"/>
  <c r="M50" i="4"/>
  <c r="N50" i="4"/>
  <c r="O50" i="4"/>
  <c r="P50" i="4"/>
  <c r="E50" i="4"/>
  <c r="F48" i="4"/>
  <c r="G48" i="4"/>
  <c r="H48" i="4"/>
  <c r="I48" i="4"/>
  <c r="J48" i="4"/>
  <c r="K48" i="4"/>
  <c r="L48" i="4"/>
  <c r="M48" i="4"/>
  <c r="N48" i="4"/>
  <c r="O48" i="4"/>
  <c r="P48" i="4"/>
  <c r="E48" i="4"/>
  <c r="O46" i="4"/>
  <c r="P46" i="4"/>
  <c r="F46" i="4"/>
  <c r="G46" i="4"/>
  <c r="H46" i="4"/>
  <c r="I46" i="4"/>
  <c r="J46" i="4"/>
  <c r="K46" i="4"/>
  <c r="L46" i="4"/>
  <c r="M46" i="4"/>
  <c r="N46" i="4"/>
  <c r="E46" i="4"/>
  <c r="D91" i="25"/>
  <c r="G38" i="25"/>
  <c r="I36" i="25"/>
  <c r="J31" i="25"/>
  <c r="I31" i="25"/>
  <c r="H31" i="25"/>
  <c r="G31" i="25"/>
  <c r="F31" i="25"/>
  <c r="E31" i="25"/>
  <c r="D31" i="25"/>
  <c r="C31" i="25"/>
  <c r="B31" i="25"/>
  <c r="J30" i="25"/>
  <c r="I30" i="25"/>
  <c r="H30" i="25"/>
  <c r="G30" i="25"/>
  <c r="F30" i="25"/>
  <c r="E30" i="25"/>
  <c r="D30" i="25"/>
  <c r="C30" i="25"/>
  <c r="B30" i="25"/>
  <c r="J29" i="25"/>
  <c r="I29" i="25"/>
  <c r="H29" i="25"/>
  <c r="G29" i="25"/>
  <c r="F29" i="25"/>
  <c r="E29" i="25"/>
  <c r="D29" i="25"/>
  <c r="C29" i="25"/>
  <c r="B29" i="25"/>
  <c r="J28" i="25"/>
  <c r="I28" i="25"/>
  <c r="H28" i="25"/>
  <c r="G28" i="25"/>
  <c r="F28" i="25"/>
  <c r="E28" i="25"/>
  <c r="D28" i="25"/>
  <c r="C28" i="25"/>
  <c r="B28" i="25"/>
  <c r="J27" i="25"/>
  <c r="I27" i="25"/>
  <c r="H27" i="25"/>
  <c r="G27" i="25"/>
  <c r="F27" i="25"/>
  <c r="E27" i="25"/>
  <c r="D27" i="25"/>
  <c r="C27" i="25"/>
  <c r="B27" i="25"/>
  <c r="J26" i="25"/>
  <c r="I26" i="25"/>
  <c r="H26" i="25"/>
  <c r="G26" i="25"/>
  <c r="F26" i="25"/>
  <c r="E26" i="25"/>
  <c r="D26" i="25"/>
  <c r="C26" i="25"/>
  <c r="B26" i="25"/>
  <c r="J25" i="25"/>
  <c r="I25" i="25"/>
  <c r="H25" i="25"/>
  <c r="G25" i="25"/>
  <c r="F25" i="25"/>
  <c r="E25" i="25"/>
  <c r="D25" i="25"/>
  <c r="C25" i="25"/>
  <c r="B25" i="25"/>
  <c r="J24" i="25"/>
  <c r="I24" i="25"/>
  <c r="H24" i="25"/>
  <c r="G24" i="25"/>
  <c r="F24" i="25"/>
  <c r="E24" i="25"/>
  <c r="D24" i="25"/>
  <c r="C24" i="25"/>
  <c r="B24" i="25"/>
  <c r="J23" i="25"/>
  <c r="I23" i="25"/>
  <c r="H23" i="25"/>
  <c r="H37" i="25" s="1"/>
  <c r="G23" i="25"/>
  <c r="F23" i="25"/>
  <c r="E23" i="25"/>
  <c r="D23" i="25"/>
  <c r="C23" i="25"/>
  <c r="B23" i="25"/>
  <c r="J22" i="25"/>
  <c r="I22" i="25"/>
  <c r="H22" i="25"/>
  <c r="G22" i="25"/>
  <c r="F22" i="25"/>
  <c r="E22" i="25"/>
  <c r="D22" i="25"/>
  <c r="C22" i="25"/>
  <c r="B22" i="25"/>
  <c r="J21" i="25"/>
  <c r="I21" i="25"/>
  <c r="H21" i="25"/>
  <c r="G21" i="25"/>
  <c r="F21" i="25"/>
  <c r="E21" i="25"/>
  <c r="D21" i="25"/>
  <c r="C21" i="25"/>
  <c r="B21" i="25"/>
  <c r="J20" i="25"/>
  <c r="I20" i="25"/>
  <c r="H20" i="25"/>
  <c r="G20" i="25"/>
  <c r="F20" i="25"/>
  <c r="E20" i="25"/>
  <c r="D20" i="25"/>
  <c r="C20" i="25"/>
  <c r="B20" i="25"/>
  <c r="B17" i="25"/>
  <c r="J15" i="25"/>
  <c r="J45" i="25" s="1"/>
  <c r="I15" i="25"/>
  <c r="I45" i="25" s="1"/>
  <c r="H15" i="25"/>
  <c r="H45" i="25" s="1"/>
  <c r="G15" i="25"/>
  <c r="G45" i="25" s="1"/>
  <c r="F15" i="25"/>
  <c r="F45" i="25" s="1"/>
  <c r="E15" i="25"/>
  <c r="E45" i="25" s="1"/>
  <c r="D15" i="25"/>
  <c r="D45" i="25" s="1"/>
  <c r="C15" i="25"/>
  <c r="C45" i="25" s="1"/>
  <c r="B15" i="25"/>
  <c r="B45" i="25" s="1"/>
  <c r="J14" i="25"/>
  <c r="J44" i="25" s="1"/>
  <c r="I14" i="25"/>
  <c r="I44" i="25" s="1"/>
  <c r="H14" i="25"/>
  <c r="H44" i="25" s="1"/>
  <c r="G14" i="25"/>
  <c r="G44" i="25" s="1"/>
  <c r="F14" i="25"/>
  <c r="F44" i="25" s="1"/>
  <c r="E14" i="25"/>
  <c r="E44" i="25" s="1"/>
  <c r="D14" i="25"/>
  <c r="D44" i="25" s="1"/>
  <c r="C14" i="25"/>
  <c r="C44" i="25" s="1"/>
  <c r="B14" i="25"/>
  <c r="B44" i="25" s="1"/>
  <c r="J13" i="25"/>
  <c r="J43" i="25" s="1"/>
  <c r="I13" i="25"/>
  <c r="I43" i="25" s="1"/>
  <c r="H13" i="25"/>
  <c r="H43" i="25" s="1"/>
  <c r="G13" i="25"/>
  <c r="G43" i="25" s="1"/>
  <c r="F13" i="25"/>
  <c r="F43" i="25" s="1"/>
  <c r="E13" i="25"/>
  <c r="E43" i="25" s="1"/>
  <c r="D13" i="25"/>
  <c r="D43" i="25" s="1"/>
  <c r="C13" i="25"/>
  <c r="C43" i="25" s="1"/>
  <c r="B13" i="25"/>
  <c r="B43" i="25" s="1"/>
  <c r="J12" i="25"/>
  <c r="J42" i="25" s="1"/>
  <c r="I12" i="25"/>
  <c r="I42" i="25" s="1"/>
  <c r="H12" i="25"/>
  <c r="G12" i="25"/>
  <c r="G42" i="25" s="1"/>
  <c r="F12" i="25"/>
  <c r="E12" i="25"/>
  <c r="E42" i="25" s="1"/>
  <c r="D12" i="25"/>
  <c r="D42" i="25" s="1"/>
  <c r="C12" i="25"/>
  <c r="C42" i="25" s="1"/>
  <c r="B12" i="25"/>
  <c r="B42" i="25" s="1"/>
  <c r="J11" i="25"/>
  <c r="J41" i="25" s="1"/>
  <c r="I11" i="25"/>
  <c r="H11" i="25"/>
  <c r="H41" i="25" s="1"/>
  <c r="G11" i="25"/>
  <c r="F11" i="25"/>
  <c r="F41" i="25" s="1"/>
  <c r="E11" i="25"/>
  <c r="E41" i="25" s="1"/>
  <c r="D11" i="25"/>
  <c r="D41" i="25" s="1"/>
  <c r="C11" i="25"/>
  <c r="C41" i="25" s="1"/>
  <c r="B11" i="25"/>
  <c r="B41" i="25" s="1"/>
  <c r="J10" i="25"/>
  <c r="I10" i="25"/>
  <c r="I40" i="25" s="1"/>
  <c r="H10" i="25"/>
  <c r="G10" i="25"/>
  <c r="G40" i="25" s="1"/>
  <c r="F10" i="25"/>
  <c r="F40" i="25" s="1"/>
  <c r="E10" i="25"/>
  <c r="E40" i="25" s="1"/>
  <c r="D10" i="25"/>
  <c r="D40" i="25" s="1"/>
  <c r="C10" i="25"/>
  <c r="C40" i="25" s="1"/>
  <c r="B10" i="25"/>
  <c r="J9" i="25"/>
  <c r="J39" i="25" s="1"/>
  <c r="I9" i="25"/>
  <c r="H9" i="25"/>
  <c r="H39" i="25" s="1"/>
  <c r="G9" i="25"/>
  <c r="G39" i="25" s="1"/>
  <c r="F9" i="25"/>
  <c r="F39" i="25" s="1"/>
  <c r="E9" i="25"/>
  <c r="E39" i="25" s="1"/>
  <c r="D9" i="25"/>
  <c r="D39" i="25" s="1"/>
  <c r="C9" i="25"/>
  <c r="B9" i="25"/>
  <c r="B39" i="25" s="1"/>
  <c r="J8" i="25"/>
  <c r="I8" i="25"/>
  <c r="I38" i="25" s="1"/>
  <c r="H8" i="25"/>
  <c r="H38" i="25" s="1"/>
  <c r="G8" i="25"/>
  <c r="F8" i="25"/>
  <c r="F38" i="25" s="1"/>
  <c r="E8" i="25"/>
  <c r="E38" i="25" s="1"/>
  <c r="D8" i="25"/>
  <c r="C8" i="25"/>
  <c r="C38" i="25" s="1"/>
  <c r="B8" i="25"/>
  <c r="J7" i="25"/>
  <c r="J37" i="25" s="1"/>
  <c r="I7" i="25"/>
  <c r="I37" i="25" s="1"/>
  <c r="H7" i="25"/>
  <c r="G7" i="25"/>
  <c r="G37" i="25" s="1"/>
  <c r="F7" i="25"/>
  <c r="F37" i="25" s="1"/>
  <c r="E7" i="25"/>
  <c r="D7" i="25"/>
  <c r="D37" i="25" s="1"/>
  <c r="C7" i="25"/>
  <c r="B7" i="25"/>
  <c r="B37" i="25" s="1"/>
  <c r="J6" i="25"/>
  <c r="J36" i="25" s="1"/>
  <c r="I6" i="25"/>
  <c r="H6" i="25"/>
  <c r="H36" i="25" s="1"/>
  <c r="G6" i="25"/>
  <c r="G36" i="25" s="1"/>
  <c r="F6" i="25"/>
  <c r="E6" i="25"/>
  <c r="E36" i="25" s="1"/>
  <c r="D6" i="25"/>
  <c r="C6" i="25"/>
  <c r="C36" i="25" s="1"/>
  <c r="B6" i="25"/>
  <c r="B36" i="25" s="1"/>
  <c r="J5" i="25"/>
  <c r="J35" i="25" s="1"/>
  <c r="I5" i="25"/>
  <c r="I35" i="25" s="1"/>
  <c r="H5" i="25"/>
  <c r="H35" i="25" s="1"/>
  <c r="G5" i="25"/>
  <c r="F5" i="25"/>
  <c r="F35" i="25" s="1"/>
  <c r="E5" i="25"/>
  <c r="D5" i="25"/>
  <c r="D35" i="25" s="1"/>
  <c r="C5" i="25"/>
  <c r="C35" i="25" s="1"/>
  <c r="B5" i="25"/>
  <c r="B35" i="25" s="1"/>
  <c r="J4" i="25"/>
  <c r="J34" i="25" s="1"/>
  <c r="I4" i="25"/>
  <c r="I34" i="25" s="1"/>
  <c r="H4" i="25"/>
  <c r="G4" i="25"/>
  <c r="G34" i="25" s="1"/>
  <c r="F4" i="25"/>
  <c r="E4" i="25"/>
  <c r="E34" i="25" s="1"/>
  <c r="D4" i="25"/>
  <c r="D34" i="25" s="1"/>
  <c r="C4" i="25"/>
  <c r="C34" i="25" s="1"/>
  <c r="B4" i="25"/>
  <c r="B34" i="25" s="1"/>
  <c r="F34" i="25" l="1"/>
  <c r="E35" i="25"/>
  <c r="D36" i="25"/>
  <c r="C37" i="25"/>
  <c r="B38" i="25"/>
  <c r="J38" i="25"/>
  <c r="I39" i="25"/>
  <c r="H40" i="25"/>
  <c r="G41" i="25"/>
  <c r="F42" i="25"/>
  <c r="H34" i="25"/>
  <c r="G35" i="25"/>
  <c r="F36" i="25"/>
  <c r="E37" i="25"/>
  <c r="D38" i="25"/>
  <c r="C39" i="25"/>
  <c r="B40" i="25"/>
  <c r="J40" i="25"/>
  <c r="I41" i="25"/>
  <c r="H42" i="25"/>
  <c r="F39" i="4"/>
  <c r="G39" i="4"/>
  <c r="H39" i="4"/>
  <c r="I39" i="4"/>
  <c r="J39" i="4"/>
  <c r="K39" i="4"/>
  <c r="L39" i="4"/>
  <c r="M39" i="4"/>
  <c r="N39" i="4"/>
  <c r="O39" i="4"/>
  <c r="P39" i="4"/>
  <c r="E39" i="4"/>
  <c r="F37" i="4"/>
  <c r="G37" i="4"/>
  <c r="H37" i="4"/>
  <c r="I37" i="4"/>
  <c r="J37" i="4"/>
  <c r="K37" i="4"/>
  <c r="L37" i="4"/>
  <c r="M37" i="4"/>
  <c r="N37" i="4"/>
  <c r="O37" i="4"/>
  <c r="P37" i="4"/>
  <c r="E37" i="4"/>
  <c r="F30" i="4"/>
  <c r="F27" i="22" s="1"/>
  <c r="G30" i="4"/>
  <c r="G27" i="22" s="1"/>
  <c r="H30" i="4"/>
  <c r="H27" i="22" s="1"/>
  <c r="I30" i="4"/>
  <c r="I27" i="22" s="1"/>
  <c r="J30" i="4"/>
  <c r="J27" i="22" s="1"/>
  <c r="K30" i="4"/>
  <c r="K27" i="22" s="1"/>
  <c r="L30" i="4"/>
  <c r="L27" i="22" s="1"/>
  <c r="M30" i="4"/>
  <c r="M27" i="22" s="1"/>
  <c r="N30" i="4"/>
  <c r="N27" i="22" s="1"/>
  <c r="O30" i="4"/>
  <c r="O27" i="22" s="1"/>
  <c r="P30" i="4"/>
  <c r="P27" i="22" s="1"/>
  <c r="E30" i="4"/>
  <c r="E27" i="22" s="1"/>
  <c r="F28" i="4"/>
  <c r="F25" i="22" s="1"/>
  <c r="G28" i="4"/>
  <c r="G25" i="22" s="1"/>
  <c r="H28" i="4"/>
  <c r="H25" i="22" s="1"/>
  <c r="I28" i="4"/>
  <c r="I25" i="22" s="1"/>
  <c r="J28" i="4"/>
  <c r="J25" i="22" s="1"/>
  <c r="K28" i="4"/>
  <c r="K25" i="22" s="1"/>
  <c r="L28" i="4"/>
  <c r="L25" i="22" s="1"/>
  <c r="M28" i="4"/>
  <c r="M25" i="22" s="1"/>
  <c r="N28" i="4"/>
  <c r="N25" i="22" s="1"/>
  <c r="O28" i="4"/>
  <c r="O25" i="22" s="1"/>
  <c r="P28" i="4"/>
  <c r="E28" i="4"/>
  <c r="E25" i="22" s="1"/>
  <c r="D91" i="23"/>
  <c r="J31" i="23"/>
  <c r="I31" i="23"/>
  <c r="H31" i="23"/>
  <c r="G31" i="23"/>
  <c r="F31" i="23"/>
  <c r="E31" i="23"/>
  <c r="D31" i="23"/>
  <c r="C31" i="23"/>
  <c r="B31" i="23"/>
  <c r="J30" i="23"/>
  <c r="I30" i="23"/>
  <c r="H30" i="23"/>
  <c r="G30" i="23"/>
  <c r="F30" i="23"/>
  <c r="E30" i="23"/>
  <c r="D30" i="23"/>
  <c r="C30" i="23"/>
  <c r="B30" i="23"/>
  <c r="J29" i="23"/>
  <c r="I29" i="23"/>
  <c r="H29" i="23"/>
  <c r="G29" i="23"/>
  <c r="F29" i="23"/>
  <c r="E29" i="23"/>
  <c r="D29" i="23"/>
  <c r="C29" i="23"/>
  <c r="B29" i="23"/>
  <c r="J28" i="23"/>
  <c r="I28" i="23"/>
  <c r="H28" i="23"/>
  <c r="G28" i="23"/>
  <c r="F28" i="23"/>
  <c r="E28" i="23"/>
  <c r="D28" i="23"/>
  <c r="C28" i="23"/>
  <c r="B28" i="23"/>
  <c r="J27" i="23"/>
  <c r="I27" i="23"/>
  <c r="I41" i="23" s="1"/>
  <c r="H27" i="23"/>
  <c r="G27" i="23"/>
  <c r="F27" i="23"/>
  <c r="E27" i="23"/>
  <c r="D27" i="23"/>
  <c r="C27" i="23"/>
  <c r="B27" i="23"/>
  <c r="J26" i="23"/>
  <c r="I26" i="23"/>
  <c r="H26" i="23"/>
  <c r="G26" i="23"/>
  <c r="F26" i="23"/>
  <c r="E26" i="23"/>
  <c r="D26" i="23"/>
  <c r="C26" i="23"/>
  <c r="B26" i="23"/>
  <c r="J25" i="23"/>
  <c r="I25" i="23"/>
  <c r="H25" i="23"/>
  <c r="G25" i="23"/>
  <c r="F25" i="23"/>
  <c r="E25" i="23"/>
  <c r="D25" i="23"/>
  <c r="C25" i="23"/>
  <c r="B25" i="23"/>
  <c r="J24" i="23"/>
  <c r="I24" i="23"/>
  <c r="H24" i="23"/>
  <c r="G24" i="23"/>
  <c r="F24" i="23"/>
  <c r="E24" i="23"/>
  <c r="D24" i="23"/>
  <c r="C24" i="23"/>
  <c r="B24" i="23"/>
  <c r="J23" i="23"/>
  <c r="I23" i="23"/>
  <c r="H23" i="23"/>
  <c r="G23" i="23"/>
  <c r="F23" i="23"/>
  <c r="E23" i="23"/>
  <c r="D23" i="23"/>
  <c r="C23" i="23"/>
  <c r="B23" i="23"/>
  <c r="J22" i="23"/>
  <c r="I22" i="23"/>
  <c r="H22" i="23"/>
  <c r="G22" i="23"/>
  <c r="F22" i="23"/>
  <c r="E22" i="23"/>
  <c r="D22" i="23"/>
  <c r="C22" i="23"/>
  <c r="B22" i="23"/>
  <c r="J21" i="23"/>
  <c r="I21" i="23"/>
  <c r="H21" i="23"/>
  <c r="G21" i="23"/>
  <c r="F21" i="23"/>
  <c r="E21" i="23"/>
  <c r="D21" i="23"/>
  <c r="C21" i="23"/>
  <c r="B21" i="23"/>
  <c r="J20" i="23"/>
  <c r="I20" i="23"/>
  <c r="H20" i="23"/>
  <c r="G20" i="23"/>
  <c r="F20" i="23"/>
  <c r="E20" i="23"/>
  <c r="D20" i="23"/>
  <c r="C20" i="23"/>
  <c r="B20" i="23"/>
  <c r="B17" i="23"/>
  <c r="J15" i="23"/>
  <c r="J45" i="23" s="1"/>
  <c r="I15" i="23"/>
  <c r="I45" i="23" s="1"/>
  <c r="H15" i="23"/>
  <c r="G15" i="23"/>
  <c r="F15" i="23"/>
  <c r="F45" i="23" s="1"/>
  <c r="E15" i="23"/>
  <c r="E45" i="23" s="1"/>
  <c r="D15" i="23"/>
  <c r="D45" i="23" s="1"/>
  <c r="C15" i="23"/>
  <c r="C45" i="23" s="1"/>
  <c r="B15" i="23"/>
  <c r="B45" i="23" s="1"/>
  <c r="J14" i="23"/>
  <c r="J44" i="23" s="1"/>
  <c r="I14" i="23"/>
  <c r="H14" i="23"/>
  <c r="G14" i="23"/>
  <c r="G44" i="23" s="1"/>
  <c r="F14" i="23"/>
  <c r="F44" i="23" s="1"/>
  <c r="E14" i="23"/>
  <c r="E44" i="23" s="1"/>
  <c r="D14" i="23"/>
  <c r="D44" i="23" s="1"/>
  <c r="C14" i="23"/>
  <c r="C44" i="23" s="1"/>
  <c r="B14" i="23"/>
  <c r="B44" i="23" s="1"/>
  <c r="J13" i="23"/>
  <c r="I13" i="23"/>
  <c r="H13" i="23"/>
  <c r="H43" i="23" s="1"/>
  <c r="G13" i="23"/>
  <c r="G43" i="23" s="1"/>
  <c r="F13" i="23"/>
  <c r="F43" i="23" s="1"/>
  <c r="E13" i="23"/>
  <c r="E43" i="23" s="1"/>
  <c r="D13" i="23"/>
  <c r="D43" i="23" s="1"/>
  <c r="C13" i="23"/>
  <c r="C43" i="23" s="1"/>
  <c r="B13" i="23"/>
  <c r="J12" i="23"/>
  <c r="I12" i="23"/>
  <c r="I42" i="23" s="1"/>
  <c r="H12" i="23"/>
  <c r="H42" i="23" s="1"/>
  <c r="G12" i="23"/>
  <c r="G42" i="23" s="1"/>
  <c r="F12" i="23"/>
  <c r="F42" i="23" s="1"/>
  <c r="E12" i="23"/>
  <c r="E42" i="23" s="1"/>
  <c r="D12" i="23"/>
  <c r="D42" i="23" s="1"/>
  <c r="C12" i="23"/>
  <c r="B12" i="23"/>
  <c r="J11" i="23"/>
  <c r="J41" i="23" s="1"/>
  <c r="I11" i="23"/>
  <c r="H11" i="23"/>
  <c r="H41" i="23" s="1"/>
  <c r="G11" i="23"/>
  <c r="G41" i="23" s="1"/>
  <c r="F11" i="23"/>
  <c r="F41" i="23" s="1"/>
  <c r="E11" i="23"/>
  <c r="E41" i="23" s="1"/>
  <c r="D11" i="23"/>
  <c r="C11" i="23"/>
  <c r="B11" i="23"/>
  <c r="B41" i="23" s="1"/>
  <c r="J10" i="23"/>
  <c r="J40" i="23" s="1"/>
  <c r="I10" i="23"/>
  <c r="I40" i="23" s="1"/>
  <c r="H10" i="23"/>
  <c r="H40" i="23" s="1"/>
  <c r="G10" i="23"/>
  <c r="G40" i="23" s="1"/>
  <c r="F10" i="23"/>
  <c r="F40" i="23" s="1"/>
  <c r="E10" i="23"/>
  <c r="D10" i="23"/>
  <c r="C10" i="23"/>
  <c r="C40" i="23" s="1"/>
  <c r="B10" i="23"/>
  <c r="B40" i="23" s="1"/>
  <c r="J9" i="23"/>
  <c r="J39" i="23" s="1"/>
  <c r="I9" i="23"/>
  <c r="I39" i="23" s="1"/>
  <c r="H9" i="23"/>
  <c r="H39" i="23" s="1"/>
  <c r="G9" i="23"/>
  <c r="G39" i="23" s="1"/>
  <c r="F9" i="23"/>
  <c r="E9" i="23"/>
  <c r="D9" i="23"/>
  <c r="D39" i="23" s="1"/>
  <c r="C9" i="23"/>
  <c r="C39" i="23" s="1"/>
  <c r="B9" i="23"/>
  <c r="B39" i="23" s="1"/>
  <c r="J8" i="23"/>
  <c r="J38" i="23" s="1"/>
  <c r="I8" i="23"/>
  <c r="I38" i="23" s="1"/>
  <c r="H8" i="23"/>
  <c r="H38" i="23" s="1"/>
  <c r="G8" i="23"/>
  <c r="F8" i="23"/>
  <c r="E8" i="23"/>
  <c r="E38" i="23" s="1"/>
  <c r="D8" i="23"/>
  <c r="D38" i="23" s="1"/>
  <c r="C8" i="23"/>
  <c r="C38" i="23" s="1"/>
  <c r="B8" i="23"/>
  <c r="B38" i="23" s="1"/>
  <c r="J7" i="23"/>
  <c r="J37" i="23" s="1"/>
  <c r="I7" i="23"/>
  <c r="I37" i="23" s="1"/>
  <c r="H7" i="23"/>
  <c r="G7" i="23"/>
  <c r="F7" i="23"/>
  <c r="F37" i="23" s="1"/>
  <c r="E7" i="23"/>
  <c r="E37" i="23" s="1"/>
  <c r="D7" i="23"/>
  <c r="D37" i="23" s="1"/>
  <c r="C7" i="23"/>
  <c r="C37" i="23" s="1"/>
  <c r="B7" i="23"/>
  <c r="B37" i="23" s="1"/>
  <c r="J6" i="23"/>
  <c r="J36" i="23" s="1"/>
  <c r="I6" i="23"/>
  <c r="H6" i="23"/>
  <c r="G6" i="23"/>
  <c r="G36" i="23" s="1"/>
  <c r="F6" i="23"/>
  <c r="F36" i="23" s="1"/>
  <c r="E6" i="23"/>
  <c r="E36" i="23" s="1"/>
  <c r="D6" i="23"/>
  <c r="D36" i="23" s="1"/>
  <c r="C6" i="23"/>
  <c r="C36" i="23" s="1"/>
  <c r="B6" i="23"/>
  <c r="B36" i="23" s="1"/>
  <c r="J5" i="23"/>
  <c r="I5" i="23"/>
  <c r="H5" i="23"/>
  <c r="H35" i="23" s="1"/>
  <c r="G5" i="23"/>
  <c r="G35" i="23" s="1"/>
  <c r="F5" i="23"/>
  <c r="F35" i="23" s="1"/>
  <c r="E5" i="23"/>
  <c r="E35" i="23" s="1"/>
  <c r="D5" i="23"/>
  <c r="D35" i="23" s="1"/>
  <c r="C5" i="23"/>
  <c r="C35" i="23" s="1"/>
  <c r="B5" i="23"/>
  <c r="J4" i="23"/>
  <c r="I4" i="23"/>
  <c r="I34" i="23" s="1"/>
  <c r="H4" i="23"/>
  <c r="H34" i="23" s="1"/>
  <c r="G4" i="23"/>
  <c r="G34" i="23" s="1"/>
  <c r="F4" i="23"/>
  <c r="F34" i="23" s="1"/>
  <c r="E4" i="23"/>
  <c r="D4" i="23"/>
  <c r="D34" i="23" s="1"/>
  <c r="C4" i="23"/>
  <c r="B4" i="23"/>
  <c r="P25" i="22"/>
  <c r="H45" i="23" l="1"/>
  <c r="B43" i="23"/>
  <c r="I44" i="23"/>
  <c r="J43" i="23"/>
  <c r="B35" i="23"/>
  <c r="J35" i="23"/>
  <c r="I36" i="23"/>
  <c r="H37" i="23"/>
  <c r="G38" i="23"/>
  <c r="F39" i="23"/>
  <c r="E40" i="23"/>
  <c r="D41" i="23"/>
  <c r="C42" i="23"/>
  <c r="C34" i="23"/>
  <c r="I41" i="4"/>
  <c r="F41" i="4"/>
  <c r="M41" i="4"/>
  <c r="L41" i="4"/>
  <c r="B34" i="23"/>
  <c r="J34" i="23"/>
  <c r="I35" i="23"/>
  <c r="H36" i="23"/>
  <c r="G37" i="23"/>
  <c r="F38" i="23"/>
  <c r="E39" i="23"/>
  <c r="D40" i="23"/>
  <c r="C41" i="23"/>
  <c r="B42" i="23"/>
  <c r="J42" i="23"/>
  <c r="I43" i="23"/>
  <c r="H44" i="23"/>
  <c r="G45" i="23"/>
  <c r="E34" i="23"/>
  <c r="J41" i="4"/>
  <c r="E41" i="4"/>
  <c r="K41" i="4"/>
  <c r="N41" i="4"/>
  <c r="H41" i="4"/>
  <c r="O41" i="4"/>
  <c r="G41" i="4"/>
  <c r="P41" i="4"/>
  <c r="E20" i="22"/>
  <c r="F20" i="22"/>
  <c r="G20" i="22"/>
  <c r="H20" i="22"/>
  <c r="I20" i="22"/>
  <c r="J20" i="22"/>
  <c r="K20" i="22"/>
  <c r="L20" i="22"/>
  <c r="M20" i="22"/>
  <c r="N20" i="22"/>
  <c r="O20" i="22"/>
  <c r="P20" i="22"/>
  <c r="E29" i="22"/>
  <c r="F29" i="22"/>
  <c r="G29" i="22"/>
  <c r="H29" i="22"/>
  <c r="I29" i="22"/>
  <c r="J29" i="22"/>
  <c r="K29" i="22"/>
  <c r="L29" i="22"/>
  <c r="M29" i="22"/>
  <c r="N29" i="22"/>
  <c r="O29" i="22"/>
  <c r="P29" i="22"/>
  <c r="F50" i="8" l="1"/>
  <c r="I50" i="8"/>
  <c r="M50" i="8"/>
  <c r="L50" i="8"/>
  <c r="G50" i="8"/>
  <c r="H50" i="8"/>
  <c r="O50" i="8"/>
  <c r="N50" i="8"/>
  <c r="K50" i="8"/>
  <c r="E50" i="8"/>
  <c r="J50" i="8"/>
  <c r="P50" i="8"/>
  <c r="F21" i="4"/>
  <c r="G21" i="4"/>
  <c r="H21" i="4"/>
  <c r="I21" i="4"/>
  <c r="J21" i="4"/>
  <c r="K21" i="4"/>
  <c r="L21" i="4"/>
  <c r="M21" i="4"/>
  <c r="N21" i="4"/>
  <c r="O21" i="4"/>
  <c r="P21" i="4"/>
  <c r="E21" i="4"/>
  <c r="F19" i="4"/>
  <c r="G19" i="4"/>
  <c r="H19" i="4"/>
  <c r="I19" i="4"/>
  <c r="J19" i="4"/>
  <c r="K19" i="4"/>
  <c r="L19" i="4"/>
  <c r="M19" i="4"/>
  <c r="N19" i="4"/>
  <c r="O19" i="4"/>
  <c r="P19" i="4"/>
  <c r="P23" i="4" s="1"/>
  <c r="P23" i="8" s="1"/>
  <c r="E19" i="4"/>
  <c r="H23" i="4" l="1"/>
  <c r="E23" i="4"/>
  <c r="I23" i="4"/>
  <c r="L23" i="4"/>
  <c r="J23" i="4"/>
  <c r="O23" i="4"/>
  <c r="G23" i="4"/>
  <c r="G23" i="8" s="1"/>
  <c r="N23" i="4"/>
  <c r="F23" i="4"/>
  <c r="M23" i="4"/>
  <c r="M23" i="8" s="1"/>
  <c r="K23" i="4"/>
  <c r="E17" i="4"/>
  <c r="E14" i="4"/>
  <c r="E13" i="4"/>
  <c r="E10" i="22" s="1"/>
  <c r="E16" i="4"/>
  <c r="H23" i="8" l="1"/>
  <c r="L23" i="8"/>
  <c r="I23" i="8"/>
  <c r="E59" i="25"/>
  <c r="E58" i="25"/>
  <c r="E57" i="25"/>
  <c r="E56" i="25"/>
  <c r="E55" i="25"/>
  <c r="E54" i="25"/>
  <c r="E53" i="25"/>
  <c r="E52" i="25"/>
  <c r="E51" i="25"/>
  <c r="E50" i="25"/>
  <c r="E49" i="25"/>
  <c r="E48" i="25"/>
  <c r="D59" i="25"/>
  <c r="D58" i="25"/>
  <c r="D57" i="25"/>
  <c r="D56" i="25"/>
  <c r="D55" i="25"/>
  <c r="D54" i="25"/>
  <c r="D53" i="25"/>
  <c r="D52" i="25"/>
  <c r="D51" i="25"/>
  <c r="D50" i="25"/>
  <c r="D49" i="25"/>
  <c r="D48" i="25"/>
  <c r="C59" i="25"/>
  <c r="C58" i="25"/>
  <c r="C57" i="25"/>
  <c r="C56" i="25"/>
  <c r="C55" i="25"/>
  <c r="C54" i="25"/>
  <c r="C53" i="25"/>
  <c r="C52" i="25"/>
  <c r="C51" i="25"/>
  <c r="C50" i="25"/>
  <c r="C49" i="25"/>
  <c r="C48" i="25"/>
  <c r="B59" i="25"/>
  <c r="B58" i="25"/>
  <c r="B57" i="25"/>
  <c r="B56" i="25"/>
  <c r="B55" i="25"/>
  <c r="B54" i="25"/>
  <c r="B53" i="25"/>
  <c r="B52" i="25"/>
  <c r="B51" i="25"/>
  <c r="B50" i="25"/>
  <c r="B49" i="25"/>
  <c r="B48" i="25"/>
  <c r="I59" i="25"/>
  <c r="I58" i="25"/>
  <c r="I57" i="25"/>
  <c r="I56" i="25"/>
  <c r="I55" i="25"/>
  <c r="I54" i="25"/>
  <c r="I53" i="25"/>
  <c r="I52" i="25"/>
  <c r="I51" i="25"/>
  <c r="I50" i="25"/>
  <c r="I49" i="25"/>
  <c r="I48" i="25"/>
  <c r="G59" i="25"/>
  <c r="G58" i="25"/>
  <c r="G57" i="25"/>
  <c r="G56" i="25"/>
  <c r="G55" i="25"/>
  <c r="G54" i="25"/>
  <c r="G53" i="25"/>
  <c r="G52" i="25"/>
  <c r="G51" i="25"/>
  <c r="G50" i="25"/>
  <c r="G49" i="25"/>
  <c r="G48" i="25"/>
  <c r="F59" i="25"/>
  <c r="F58" i="25"/>
  <c r="F57" i="25"/>
  <c r="F56" i="25"/>
  <c r="F55" i="25"/>
  <c r="F54" i="25"/>
  <c r="F53" i="25"/>
  <c r="F52" i="25"/>
  <c r="F51" i="25"/>
  <c r="F50" i="25"/>
  <c r="F49" i="25"/>
  <c r="F48" i="25"/>
  <c r="E23" i="8"/>
  <c r="J23" i="8"/>
  <c r="F23" i="8"/>
  <c r="O23" i="8"/>
  <c r="G59" i="6"/>
  <c r="G58" i="6"/>
  <c r="G57" i="6"/>
  <c r="G56" i="6"/>
  <c r="G55" i="6"/>
  <c r="G54" i="6"/>
  <c r="G53" i="6"/>
  <c r="G52" i="6"/>
  <c r="G51" i="6"/>
  <c r="G50" i="6"/>
  <c r="G49" i="6"/>
  <c r="G48" i="6"/>
  <c r="G59" i="23"/>
  <c r="G58" i="23"/>
  <c r="G57" i="23"/>
  <c r="G56" i="23"/>
  <c r="G55" i="23"/>
  <c r="G54" i="23"/>
  <c r="G53" i="23"/>
  <c r="G52" i="23"/>
  <c r="G51" i="23"/>
  <c r="G50" i="23"/>
  <c r="G49" i="23"/>
  <c r="G48" i="23"/>
  <c r="F59" i="6"/>
  <c r="F58" i="6"/>
  <c r="F57" i="6"/>
  <c r="F56" i="6"/>
  <c r="F55" i="6"/>
  <c r="F54" i="6"/>
  <c r="F53" i="6"/>
  <c r="F52" i="6"/>
  <c r="F51" i="6"/>
  <c r="F50" i="6"/>
  <c r="F49" i="6"/>
  <c r="F48" i="6"/>
  <c r="F59" i="23"/>
  <c r="F58" i="23"/>
  <c r="F57" i="23"/>
  <c r="F56" i="23"/>
  <c r="F55" i="23"/>
  <c r="F54" i="23"/>
  <c r="F53" i="23"/>
  <c r="F52" i="23"/>
  <c r="F51" i="23"/>
  <c r="F50" i="23"/>
  <c r="F49" i="23"/>
  <c r="F48" i="23"/>
  <c r="E59" i="6"/>
  <c r="E58" i="6"/>
  <c r="E57" i="6"/>
  <c r="E56" i="6"/>
  <c r="E55" i="6"/>
  <c r="E54" i="6"/>
  <c r="E53" i="6"/>
  <c r="E52" i="6"/>
  <c r="E51" i="6"/>
  <c r="E50" i="6"/>
  <c r="E49" i="6"/>
  <c r="E48" i="6"/>
  <c r="E59" i="23"/>
  <c r="E58" i="23"/>
  <c r="E57" i="23"/>
  <c r="E56" i="23"/>
  <c r="E55" i="23"/>
  <c r="E54" i="23"/>
  <c r="E53" i="23"/>
  <c r="E52" i="23"/>
  <c r="E51" i="23"/>
  <c r="E50" i="23"/>
  <c r="E49" i="23"/>
  <c r="E48" i="23"/>
  <c r="D59" i="6"/>
  <c r="D58" i="6"/>
  <c r="D57" i="6"/>
  <c r="D56" i="6"/>
  <c r="D55" i="6"/>
  <c r="D54" i="6"/>
  <c r="D53" i="6"/>
  <c r="D52" i="6"/>
  <c r="D51" i="6"/>
  <c r="D50" i="6"/>
  <c r="D49" i="6"/>
  <c r="D48" i="6"/>
  <c r="D59" i="23"/>
  <c r="D58" i="23"/>
  <c r="D57" i="23"/>
  <c r="D56" i="23"/>
  <c r="D55" i="23"/>
  <c r="D54" i="23"/>
  <c r="D53" i="23"/>
  <c r="D52" i="23"/>
  <c r="D51" i="23"/>
  <c r="D50" i="23"/>
  <c r="D49" i="23"/>
  <c r="D48" i="23"/>
  <c r="B59" i="6"/>
  <c r="B58" i="6"/>
  <c r="B57" i="6"/>
  <c r="B56" i="6"/>
  <c r="B55" i="6"/>
  <c r="B54" i="6"/>
  <c r="B53" i="6"/>
  <c r="B52" i="6"/>
  <c r="B51" i="6"/>
  <c r="B50" i="6"/>
  <c r="B49" i="6"/>
  <c r="B48" i="6"/>
  <c r="B59" i="23"/>
  <c r="B58" i="23"/>
  <c r="B57" i="23"/>
  <c r="B56" i="23"/>
  <c r="B55" i="23"/>
  <c r="B54" i="23"/>
  <c r="B53" i="23"/>
  <c r="B52" i="23"/>
  <c r="B51" i="23"/>
  <c r="B50" i="23"/>
  <c r="B49" i="23"/>
  <c r="B48" i="23"/>
  <c r="I59" i="6"/>
  <c r="I58" i="6"/>
  <c r="I57" i="6"/>
  <c r="I56" i="6"/>
  <c r="I55" i="6"/>
  <c r="I54" i="6"/>
  <c r="I53" i="6"/>
  <c r="I52" i="6"/>
  <c r="I51" i="6"/>
  <c r="I50" i="6"/>
  <c r="I49" i="6"/>
  <c r="I48" i="6"/>
  <c r="I59" i="23"/>
  <c r="I58" i="23"/>
  <c r="I57" i="23"/>
  <c r="I56" i="23"/>
  <c r="I55" i="23"/>
  <c r="I54" i="23"/>
  <c r="I53" i="23"/>
  <c r="I52" i="23"/>
  <c r="I51" i="23"/>
  <c r="I50" i="23"/>
  <c r="I49" i="23"/>
  <c r="I48" i="23"/>
  <c r="N23" i="8"/>
  <c r="K23" i="8"/>
  <c r="E32" i="4"/>
  <c r="E68" i="25" l="1"/>
  <c r="I65" i="25"/>
  <c r="G66" i="25"/>
  <c r="F68" i="25"/>
  <c r="C71" i="25"/>
  <c r="D68" i="25"/>
  <c r="I71" i="25"/>
  <c r="C64" i="25"/>
  <c r="D64" i="25"/>
  <c r="E64" i="25"/>
  <c r="E71" i="25"/>
  <c r="F64" i="25"/>
  <c r="E66" i="25"/>
  <c r="G65" i="25"/>
  <c r="G72" i="25"/>
  <c r="B65" i="25"/>
  <c r="B72" i="25"/>
  <c r="C65" i="25"/>
  <c r="C72" i="25"/>
  <c r="D65" i="25"/>
  <c r="D72" i="25"/>
  <c r="E65" i="25"/>
  <c r="E72" i="25"/>
  <c r="D67" i="25"/>
  <c r="C66" i="25"/>
  <c r="C68" i="25"/>
  <c r="F66" i="25"/>
  <c r="F73" i="25"/>
  <c r="G73" i="25"/>
  <c r="B66" i="25"/>
  <c r="B73" i="25"/>
  <c r="C73" i="25"/>
  <c r="D66" i="25"/>
  <c r="D73" i="25"/>
  <c r="E67" i="25"/>
  <c r="F67" i="25"/>
  <c r="C63" i="25"/>
  <c r="I66" i="25"/>
  <c r="I73" i="25"/>
  <c r="B67" i="25"/>
  <c r="B64" i="25"/>
  <c r="C67" i="25"/>
  <c r="I69" i="25"/>
  <c r="I62" i="25"/>
  <c r="D69" i="25"/>
  <c r="I67" i="25"/>
  <c r="D62" i="25"/>
  <c r="G67" i="25"/>
  <c r="B68" i="25"/>
  <c r="B62" i="25"/>
  <c r="B69" i="25"/>
  <c r="C62" i="25"/>
  <c r="C69" i="25"/>
  <c r="I72" i="25"/>
  <c r="G68" i="25"/>
  <c r="C70" i="25"/>
  <c r="I68" i="25"/>
  <c r="B71" i="25"/>
  <c r="G71" i="25"/>
  <c r="E62" i="25"/>
  <c r="F62" i="25"/>
  <c r="G69" i="25"/>
  <c r="F72" i="25"/>
  <c r="B63" i="25"/>
  <c r="B70" i="25"/>
  <c r="E69" i="25"/>
  <c r="F69" i="25"/>
  <c r="G62" i="25"/>
  <c r="G64" i="25"/>
  <c r="I63" i="25"/>
  <c r="I70" i="25"/>
  <c r="D63" i="25"/>
  <c r="D70" i="25"/>
  <c r="E63" i="25"/>
  <c r="E70" i="25"/>
  <c r="F63" i="25"/>
  <c r="F70" i="25"/>
  <c r="G63" i="25"/>
  <c r="G70" i="25"/>
  <c r="F65" i="25"/>
  <c r="E73" i="25"/>
  <c r="I64" i="25"/>
  <c r="D71" i="25"/>
  <c r="F71" i="25"/>
  <c r="E63" i="23"/>
  <c r="E42" i="8"/>
  <c r="B67" i="23"/>
  <c r="G72" i="23"/>
  <c r="E66" i="23"/>
  <c r="D73" i="23"/>
  <c r="I66" i="23"/>
  <c r="F70" i="23"/>
  <c r="E65" i="23"/>
  <c r="E67" i="23"/>
  <c r="D66" i="23"/>
  <c r="E69" i="23"/>
  <c r="G68" i="23"/>
  <c r="D67" i="23"/>
  <c r="D70" i="23"/>
  <c r="B63" i="23"/>
  <c r="B66" i="23"/>
  <c r="I68" i="23"/>
  <c r="E70" i="23"/>
  <c r="B68" i="23"/>
  <c r="B65" i="23"/>
  <c r="B70" i="23"/>
  <c r="B64" i="23"/>
  <c r="F69" i="23"/>
  <c r="G62" i="23"/>
  <c r="F67" i="23"/>
  <c r="B73" i="23"/>
  <c r="B69" i="23"/>
  <c r="I63" i="23"/>
  <c r="B72" i="23"/>
  <c r="F65" i="23"/>
  <c r="F68" i="23"/>
  <c r="E71" i="23"/>
  <c r="F73" i="23"/>
  <c r="B71" i="23"/>
  <c r="I64" i="23"/>
  <c r="D71" i="23"/>
  <c r="I67" i="23"/>
  <c r="F63" i="23"/>
  <c r="G70" i="23"/>
  <c r="D69" i="23"/>
  <c r="I69" i="23"/>
  <c r="I62" i="23"/>
  <c r="I71" i="23"/>
  <c r="I65" i="23"/>
  <c r="D63" i="23"/>
  <c r="D68" i="23"/>
  <c r="D72" i="23"/>
  <c r="E68" i="23"/>
  <c r="E64" i="23"/>
  <c r="F71" i="23"/>
  <c r="I72" i="23"/>
  <c r="G63" i="23"/>
  <c r="I70" i="23"/>
  <c r="G65" i="23"/>
  <c r="I73" i="23"/>
  <c r="F72" i="23"/>
  <c r="D64" i="23"/>
  <c r="E73" i="23"/>
  <c r="D62" i="23"/>
  <c r="B62" i="23"/>
  <c r="G66" i="23"/>
  <c r="F62" i="23"/>
  <c r="G69" i="23"/>
  <c r="D65" i="23"/>
  <c r="E72" i="23"/>
  <c r="E62" i="23"/>
  <c r="F64" i="23"/>
  <c r="G71" i="23"/>
  <c r="G64" i="23"/>
  <c r="F66" i="23"/>
  <c r="G73" i="23"/>
  <c r="G67" i="23"/>
  <c r="G32" i="4" l="1"/>
  <c r="K32" i="4"/>
  <c r="J32" i="4"/>
  <c r="G42" i="8" l="1"/>
  <c r="J42" i="8"/>
  <c r="K42" i="8"/>
  <c r="N32" i="4"/>
  <c r="F32" i="4"/>
  <c r="H32" i="4"/>
  <c r="P32" i="4"/>
  <c r="O32" i="4"/>
  <c r="M32"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F42" i="8" l="1"/>
  <c r="N42" i="8"/>
  <c r="I42" i="8"/>
  <c r="M42" i="8"/>
  <c r="L42" i="8"/>
  <c r="O42" i="8"/>
  <c r="P42" i="8"/>
  <c r="H42" i="8"/>
  <c r="I59" i="2"/>
  <c r="F59" i="2"/>
  <c r="E59" i="2"/>
  <c r="B59" i="2"/>
  <c r="I58" i="2"/>
  <c r="F58" i="2"/>
  <c r="E58" i="2"/>
  <c r="B58" i="2"/>
  <c r="I57" i="2"/>
  <c r="F57" i="2"/>
  <c r="E57" i="2"/>
  <c r="B57" i="2"/>
  <c r="I56" i="2"/>
  <c r="F56" i="2"/>
  <c r="E56" i="2"/>
  <c r="B56" i="2"/>
  <c r="I55" i="2"/>
  <c r="F55" i="2"/>
  <c r="E55" i="2"/>
  <c r="B55" i="2"/>
  <c r="I54" i="2"/>
  <c r="F54" i="2"/>
  <c r="E54" i="2"/>
  <c r="B54" i="2"/>
  <c r="I53" i="2"/>
  <c r="F53" i="2"/>
  <c r="E53" i="2"/>
  <c r="B53" i="2"/>
  <c r="I52" i="2"/>
  <c r="F52" i="2"/>
  <c r="E52" i="2"/>
  <c r="B52" i="2"/>
  <c r="I51" i="2"/>
  <c r="F51" i="2"/>
  <c r="E51" i="2"/>
  <c r="B51" i="2"/>
  <c r="I50" i="2"/>
  <c r="F50" i="2"/>
  <c r="E50" i="2"/>
  <c r="B50" i="2"/>
  <c r="I49" i="2"/>
  <c r="F49" i="2"/>
  <c r="E49" i="2"/>
  <c r="B49" i="2"/>
  <c r="I48" i="2"/>
  <c r="F48" i="2"/>
  <c r="E48" i="2"/>
  <c r="B48" i="2"/>
  <c r="B62" i="2" l="1"/>
  <c r="B63" i="2"/>
  <c r="M221" i="7"/>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P52" i="4" s="1"/>
  <c r="H59" i="25" s="1"/>
  <c r="L216" i="7"/>
  <c r="O52" i="4" s="1"/>
  <c r="H58" i="25" s="1"/>
  <c r="K216" i="7"/>
  <c r="N52" i="4" s="1"/>
  <c r="H57" i="25" s="1"/>
  <c r="J216" i="7"/>
  <c r="M52" i="4" s="1"/>
  <c r="H56" i="25" s="1"/>
  <c r="I216" i="7"/>
  <c r="L52" i="4" s="1"/>
  <c r="H55" i="25" s="1"/>
  <c r="H216" i="7"/>
  <c r="K52" i="4" s="1"/>
  <c r="H54" i="25" s="1"/>
  <c r="G216" i="7"/>
  <c r="J52" i="4" s="1"/>
  <c r="H53" i="25" s="1"/>
  <c r="F216" i="7"/>
  <c r="I52" i="4" s="1"/>
  <c r="H52" i="25" s="1"/>
  <c r="E216" i="7"/>
  <c r="H52" i="4" s="1"/>
  <c r="H51" i="25" s="1"/>
  <c r="D216" i="7"/>
  <c r="G52" i="4" s="1"/>
  <c r="H50" i="25" s="1"/>
  <c r="C216" i="7"/>
  <c r="F52" i="4" s="1"/>
  <c r="H49" i="25" s="1"/>
  <c r="B216" i="7"/>
  <c r="E52" i="4" s="1"/>
  <c r="H48" i="25" s="1"/>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H72" i="25" l="1"/>
  <c r="H64" i="25"/>
  <c r="H65" i="25"/>
  <c r="H73" i="25"/>
  <c r="H66" i="25"/>
  <c r="H67" i="25"/>
  <c r="H68" i="25"/>
  <c r="H69" i="25"/>
  <c r="H62" i="25"/>
  <c r="H70" i="25"/>
  <c r="H63" i="25"/>
  <c r="H71" i="25"/>
  <c r="G34" i="4"/>
  <c r="O34" i="4"/>
  <c r="H34" i="4"/>
  <c r="P34" i="4"/>
  <c r="J34" i="4"/>
  <c r="K34" i="4"/>
  <c r="L34" i="4"/>
  <c r="I34" i="4"/>
  <c r="E34" i="4"/>
  <c r="M34" i="4"/>
  <c r="F34" i="4"/>
  <c r="N34" i="4"/>
  <c r="G43" i="4"/>
  <c r="H50" i="6" s="1"/>
  <c r="O43" i="4"/>
  <c r="H58" i="6" s="1"/>
  <c r="H43" i="4"/>
  <c r="H51" i="6" s="1"/>
  <c r="P43" i="4"/>
  <c r="H59" i="6" s="1"/>
  <c r="I43" i="4"/>
  <c r="H52" i="6" s="1"/>
  <c r="J43" i="4"/>
  <c r="H53" i="6" s="1"/>
  <c r="K43" i="4"/>
  <c r="H54" i="6" s="1"/>
  <c r="L43" i="4"/>
  <c r="H55" i="6" s="1"/>
  <c r="M43" i="4"/>
  <c r="H56" i="6" s="1"/>
  <c r="F43" i="4"/>
  <c r="H49" i="6" s="1"/>
  <c r="N43" i="4"/>
  <c r="H57" i="6" s="1"/>
  <c r="E43" i="4"/>
  <c r="E25" i="4"/>
  <c r="M25" i="4"/>
  <c r="H56" i="2" s="1"/>
  <c r="F25" i="4"/>
  <c r="H49" i="2" s="1"/>
  <c r="J25" i="4"/>
  <c r="H53" i="2" s="1"/>
  <c r="N25" i="4"/>
  <c r="H57" i="2" s="1"/>
  <c r="I25" i="4"/>
  <c r="H52" i="2" s="1"/>
  <c r="G25" i="4"/>
  <c r="H50" i="2" s="1"/>
  <c r="K25" i="4"/>
  <c r="H54" i="2" s="1"/>
  <c r="O25" i="4"/>
  <c r="H58" i="2" s="1"/>
  <c r="H25" i="4"/>
  <c r="H51" i="2" s="1"/>
  <c r="L25" i="4"/>
  <c r="H55" i="2" s="1"/>
  <c r="P25" i="4"/>
  <c r="H59" i="2" s="1"/>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B35" i="6" s="1"/>
  <c r="C5" i="6"/>
  <c r="C35" i="6" s="1"/>
  <c r="D5" i="6"/>
  <c r="D35" i="6" s="1"/>
  <c r="E5" i="6"/>
  <c r="F5" i="6"/>
  <c r="G5" i="6"/>
  <c r="H5" i="6"/>
  <c r="I5" i="6"/>
  <c r="I35" i="6" s="1"/>
  <c r="J5" i="6"/>
  <c r="J35" i="6" s="1"/>
  <c r="B6" i="6"/>
  <c r="B36" i="6" s="1"/>
  <c r="C6" i="6"/>
  <c r="C36" i="6" s="1"/>
  <c r="D6" i="6"/>
  <c r="E6" i="6"/>
  <c r="F6" i="6"/>
  <c r="G6" i="6"/>
  <c r="H6" i="6"/>
  <c r="H36" i="6" s="1"/>
  <c r="I6" i="6"/>
  <c r="I36" i="6" s="1"/>
  <c r="J6" i="6"/>
  <c r="J36" i="6" s="1"/>
  <c r="B7" i="6"/>
  <c r="B37" i="6" s="1"/>
  <c r="C7" i="6"/>
  <c r="D7" i="6"/>
  <c r="E7" i="6"/>
  <c r="F7" i="6"/>
  <c r="G7" i="6"/>
  <c r="G37" i="6" s="1"/>
  <c r="H7" i="6"/>
  <c r="H37" i="6" s="1"/>
  <c r="I7" i="6"/>
  <c r="I37" i="6" s="1"/>
  <c r="J7" i="6"/>
  <c r="J37" i="6" s="1"/>
  <c r="B8" i="6"/>
  <c r="C8" i="6"/>
  <c r="D8" i="6"/>
  <c r="E8" i="6"/>
  <c r="F8" i="6"/>
  <c r="F38" i="6" s="1"/>
  <c r="G8" i="6"/>
  <c r="G38" i="6" s="1"/>
  <c r="H8" i="6"/>
  <c r="H38" i="6" s="1"/>
  <c r="I8" i="6"/>
  <c r="I38" i="6" s="1"/>
  <c r="J8" i="6"/>
  <c r="B9" i="6"/>
  <c r="C9" i="6"/>
  <c r="D9" i="6"/>
  <c r="E9" i="6"/>
  <c r="E39" i="6" s="1"/>
  <c r="F9" i="6"/>
  <c r="F39" i="6" s="1"/>
  <c r="G9" i="6"/>
  <c r="G39" i="6" s="1"/>
  <c r="H9" i="6"/>
  <c r="H39" i="6" s="1"/>
  <c r="I9" i="6"/>
  <c r="J9" i="6"/>
  <c r="B10" i="6"/>
  <c r="C10" i="6"/>
  <c r="D10" i="6"/>
  <c r="D40" i="6" s="1"/>
  <c r="E10" i="6"/>
  <c r="E40" i="6" s="1"/>
  <c r="F10" i="6"/>
  <c r="F40" i="6" s="1"/>
  <c r="G10" i="6"/>
  <c r="G40" i="6" s="1"/>
  <c r="H10" i="6"/>
  <c r="I10" i="6"/>
  <c r="J10" i="6"/>
  <c r="B11" i="6"/>
  <c r="C11" i="6"/>
  <c r="C41" i="6" s="1"/>
  <c r="D11" i="6"/>
  <c r="D41" i="6" s="1"/>
  <c r="E11" i="6"/>
  <c r="E41" i="6" s="1"/>
  <c r="F11" i="6"/>
  <c r="F41" i="6" s="1"/>
  <c r="G11" i="6"/>
  <c r="H11" i="6"/>
  <c r="I11" i="6"/>
  <c r="J11" i="6"/>
  <c r="B12" i="6"/>
  <c r="B42" i="6" s="1"/>
  <c r="C12" i="6"/>
  <c r="D12" i="6"/>
  <c r="D42" i="6" s="1"/>
  <c r="E12" i="6"/>
  <c r="E42" i="6" s="1"/>
  <c r="F12" i="6"/>
  <c r="G12" i="6"/>
  <c r="H12" i="6"/>
  <c r="I12" i="6"/>
  <c r="J12" i="6"/>
  <c r="J42" i="6" s="1"/>
  <c r="B13" i="6"/>
  <c r="B43" i="6" s="1"/>
  <c r="C13" i="6"/>
  <c r="C43" i="6" s="1"/>
  <c r="D13" i="6"/>
  <c r="E13" i="6"/>
  <c r="F13" i="6"/>
  <c r="G13" i="6"/>
  <c r="H13" i="6"/>
  <c r="I13" i="6"/>
  <c r="I43" i="6" s="1"/>
  <c r="J13" i="6"/>
  <c r="J43" i="6" s="1"/>
  <c r="B14" i="6"/>
  <c r="B44" i="6" s="1"/>
  <c r="C14" i="6"/>
  <c r="C44" i="6" s="1"/>
  <c r="D14" i="6"/>
  <c r="E14" i="6"/>
  <c r="F14" i="6"/>
  <c r="G14" i="6"/>
  <c r="H14" i="6"/>
  <c r="H44" i="6" s="1"/>
  <c r="I14" i="6"/>
  <c r="I44" i="6" s="1"/>
  <c r="J14" i="6"/>
  <c r="J44" i="6" s="1"/>
  <c r="B15" i="6"/>
  <c r="B45" i="6" s="1"/>
  <c r="C15" i="6"/>
  <c r="D15" i="6"/>
  <c r="E15" i="6"/>
  <c r="F15" i="6"/>
  <c r="G15" i="6"/>
  <c r="G45" i="6" s="1"/>
  <c r="H15" i="6"/>
  <c r="H45" i="6" s="1"/>
  <c r="I15" i="6"/>
  <c r="I45" i="6" s="1"/>
  <c r="J15" i="6"/>
  <c r="J45" i="6" s="1"/>
  <c r="C4" i="6"/>
  <c r="D4" i="6"/>
  <c r="E4" i="6"/>
  <c r="F4" i="6"/>
  <c r="G4" i="6"/>
  <c r="G34" i="6" s="1"/>
  <c r="H4" i="6"/>
  <c r="H34" i="6" s="1"/>
  <c r="I4" i="6"/>
  <c r="I34" i="6" s="1"/>
  <c r="J4" i="6"/>
  <c r="J34" i="6" s="1"/>
  <c r="B4" i="6"/>
  <c r="F45" i="6" l="1"/>
  <c r="G44" i="6"/>
  <c r="H43" i="6"/>
  <c r="D43" i="6"/>
  <c r="I42" i="6"/>
  <c r="C40" i="6"/>
  <c r="F37" i="6"/>
  <c r="F34" i="6"/>
  <c r="J41" i="6"/>
  <c r="E38" i="6"/>
  <c r="G36" i="6"/>
  <c r="B41" i="6"/>
  <c r="D39" i="6"/>
  <c r="H35" i="6"/>
  <c r="C42" i="6"/>
  <c r="C58" i="23"/>
  <c r="H58" i="23"/>
  <c r="C48" i="23"/>
  <c r="H48" i="23"/>
  <c r="C50" i="23"/>
  <c r="H50" i="23"/>
  <c r="C48" i="6"/>
  <c r="H48" i="6"/>
  <c r="C52" i="23"/>
  <c r="H52" i="23"/>
  <c r="C55" i="23"/>
  <c r="H55" i="23"/>
  <c r="C56" i="23"/>
  <c r="H56" i="23"/>
  <c r="J48" i="2"/>
  <c r="H48" i="2"/>
  <c r="C57" i="23"/>
  <c r="H57" i="23"/>
  <c r="C59" i="23"/>
  <c r="H59" i="23"/>
  <c r="C54" i="23"/>
  <c r="H54" i="23"/>
  <c r="C53" i="23"/>
  <c r="H53" i="23"/>
  <c r="C49" i="23"/>
  <c r="H49" i="23"/>
  <c r="C51" i="23"/>
  <c r="H51" i="23"/>
  <c r="P52" i="8"/>
  <c r="C59" i="6"/>
  <c r="C57" i="6"/>
  <c r="C51" i="6"/>
  <c r="C58" i="6"/>
  <c r="C56" i="6"/>
  <c r="C50" i="6"/>
  <c r="F52" i="8"/>
  <c r="C49" i="6"/>
  <c r="L52" i="8"/>
  <c r="C55" i="6"/>
  <c r="C54" i="6"/>
  <c r="J52" i="8"/>
  <c r="C53" i="6"/>
  <c r="C52" i="6"/>
  <c r="J59" i="6"/>
  <c r="J58" i="6"/>
  <c r="O52" i="8"/>
  <c r="J52" i="6"/>
  <c r="J49" i="6"/>
  <c r="J50" i="6"/>
  <c r="P34" i="8"/>
  <c r="J59" i="25"/>
  <c r="K59" i="25" s="1"/>
  <c r="N34" i="8"/>
  <c r="J57" i="25"/>
  <c r="K57" i="25" s="1"/>
  <c r="I34" i="8"/>
  <c r="J52" i="25"/>
  <c r="K52" i="25" s="1"/>
  <c r="H34" i="8"/>
  <c r="J51" i="25"/>
  <c r="K51" i="25" s="1"/>
  <c r="F34" i="8"/>
  <c r="J49" i="25"/>
  <c r="K49" i="25" s="1"/>
  <c r="J56" i="6"/>
  <c r="K34" i="8"/>
  <c r="J54" i="25"/>
  <c r="K54" i="25" s="1"/>
  <c r="O34" i="8"/>
  <c r="J58" i="25"/>
  <c r="K58" i="25" s="1"/>
  <c r="L34" i="8"/>
  <c r="J55" i="25"/>
  <c r="K55" i="25" s="1"/>
  <c r="M34" i="8"/>
  <c r="J56" i="25"/>
  <c r="K56" i="25" s="1"/>
  <c r="J55" i="6"/>
  <c r="E34" i="8"/>
  <c r="J48" i="25"/>
  <c r="J34" i="8"/>
  <c r="J53" i="25"/>
  <c r="K53" i="25" s="1"/>
  <c r="J53" i="6"/>
  <c r="G34" i="8"/>
  <c r="J50" i="25"/>
  <c r="K50" i="25" s="1"/>
  <c r="M52" i="8"/>
  <c r="I52" i="8"/>
  <c r="G52" i="8"/>
  <c r="J57" i="6"/>
  <c r="J51" i="6"/>
  <c r="N52" i="8"/>
  <c r="K52" i="8"/>
  <c r="H52" i="8"/>
  <c r="J54" i="6"/>
  <c r="J59" i="23"/>
  <c r="P44" i="8"/>
  <c r="M44" i="8"/>
  <c r="J56" i="23"/>
  <c r="J51" i="23"/>
  <c r="H44" i="8"/>
  <c r="L44" i="8"/>
  <c r="J55" i="23"/>
  <c r="J58" i="23"/>
  <c r="O44" i="8"/>
  <c r="J54" i="23"/>
  <c r="K44" i="8"/>
  <c r="J50" i="23"/>
  <c r="G44" i="8"/>
  <c r="I44" i="8"/>
  <c r="J52" i="23"/>
  <c r="J44" i="8"/>
  <c r="J53" i="23"/>
  <c r="F44" i="8"/>
  <c r="J49" i="23"/>
  <c r="E52" i="8"/>
  <c r="N44" i="8"/>
  <c r="J57" i="23"/>
  <c r="E44" i="8"/>
  <c r="J48" i="23"/>
  <c r="J48" i="6"/>
  <c r="E34" i="6"/>
  <c r="E45" i="6"/>
  <c r="F44" i="6"/>
  <c r="G43" i="6"/>
  <c r="H42" i="6"/>
  <c r="I41" i="6"/>
  <c r="J40" i="6"/>
  <c r="B40" i="6"/>
  <c r="B68" i="6" s="1"/>
  <c r="C39" i="6"/>
  <c r="D38" i="6"/>
  <c r="E37" i="6"/>
  <c r="F36" i="6"/>
  <c r="G35" i="6"/>
  <c r="D34" i="6"/>
  <c r="D45" i="6"/>
  <c r="E44" i="6"/>
  <c r="F43" i="6"/>
  <c r="G42" i="6"/>
  <c r="H41" i="6"/>
  <c r="I40" i="6"/>
  <c r="J39" i="6"/>
  <c r="B39" i="6"/>
  <c r="B67" i="6" s="1"/>
  <c r="C38" i="6"/>
  <c r="D37" i="6"/>
  <c r="E36" i="6"/>
  <c r="F35" i="6"/>
  <c r="C34" i="6"/>
  <c r="C45" i="6"/>
  <c r="D44" i="6"/>
  <c r="E43" i="6"/>
  <c r="F42" i="6"/>
  <c r="G41" i="6"/>
  <c r="H40" i="6"/>
  <c r="I39" i="6"/>
  <c r="J38" i="6"/>
  <c r="B38" i="6"/>
  <c r="B66" i="6" s="1"/>
  <c r="C37" i="6"/>
  <c r="D36" i="6"/>
  <c r="E35" i="6"/>
  <c r="B34" i="6"/>
  <c r="B62" i="6" s="1"/>
  <c r="I25" i="8"/>
  <c r="M25" i="8"/>
  <c r="O25" i="8"/>
  <c r="E25" i="8"/>
  <c r="L25" i="8"/>
  <c r="N25" i="8"/>
  <c r="P25" i="8"/>
  <c r="K25" i="8"/>
  <c r="J25" i="8"/>
  <c r="G25" i="8"/>
  <c r="F25" i="8"/>
  <c r="H25" i="8"/>
  <c r="C57" i="2"/>
  <c r="J57" i="2"/>
  <c r="C59" i="2"/>
  <c r="J59" i="2"/>
  <c r="C58" i="2"/>
  <c r="J58" i="2"/>
  <c r="C54" i="2"/>
  <c r="J54" i="2"/>
  <c r="C53" i="2"/>
  <c r="J53" i="2"/>
  <c r="C48" i="2"/>
  <c r="C55" i="2"/>
  <c r="J55" i="2"/>
  <c r="C51" i="2"/>
  <c r="J51" i="2"/>
  <c r="C50" i="2"/>
  <c r="J50" i="2"/>
  <c r="C56" i="2"/>
  <c r="J56" i="2"/>
  <c r="C49" i="2"/>
  <c r="J49" i="2"/>
  <c r="C52" i="2"/>
  <c r="J52" i="2"/>
  <c r="D58" i="2"/>
  <c r="G58" i="2"/>
  <c r="D57" i="2"/>
  <c r="G57" i="2"/>
  <c r="D54" i="2"/>
  <c r="G54" i="2"/>
  <c r="D53" i="2"/>
  <c r="G53" i="2"/>
  <c r="D59" i="2"/>
  <c r="G59" i="2"/>
  <c r="D50" i="2"/>
  <c r="G50" i="2"/>
  <c r="D48" i="2"/>
  <c r="G48" i="2"/>
  <c r="D55" i="2"/>
  <c r="G55" i="2"/>
  <c r="D51" i="2"/>
  <c r="G51" i="2"/>
  <c r="D49" i="2"/>
  <c r="G49" i="2"/>
  <c r="D52" i="2"/>
  <c r="G52" i="2"/>
  <c r="D56" i="2"/>
  <c r="G56" i="2"/>
  <c r="B73" i="6"/>
  <c r="B65" i="6"/>
  <c r="B72" i="6"/>
  <c r="B64" i="6"/>
  <c r="B70" i="6"/>
  <c r="E65" i="2"/>
  <c r="E67" i="6"/>
  <c r="B67" i="2"/>
  <c r="B66" i="2"/>
  <c r="B65" i="2"/>
  <c r="B73" i="2"/>
  <c r="B71" i="2"/>
  <c r="B68" i="2"/>
  <c r="B70" i="2"/>
  <c r="B64" i="2"/>
  <c r="B72" i="2"/>
  <c r="B69" i="6"/>
  <c r="B69" i="2"/>
  <c r="B71" i="6"/>
  <c r="B63" i="6"/>
  <c r="K55" i="23" l="1"/>
  <c r="H73" i="23"/>
  <c r="H62" i="23"/>
  <c r="C70" i="23"/>
  <c r="H65" i="23"/>
  <c r="H69" i="23"/>
  <c r="H67" i="23"/>
  <c r="H68" i="23"/>
  <c r="H70" i="23"/>
  <c r="H64" i="23"/>
  <c r="H63" i="23"/>
  <c r="H71" i="23"/>
  <c r="H66" i="23"/>
  <c r="H72" i="23"/>
  <c r="K59" i="23"/>
  <c r="K51" i="23"/>
  <c r="C62" i="23"/>
  <c r="K58" i="23"/>
  <c r="K53" i="23"/>
  <c r="C68" i="23"/>
  <c r="C71" i="23"/>
  <c r="C66" i="23"/>
  <c r="C72" i="23"/>
  <c r="K57" i="23"/>
  <c r="K50" i="23"/>
  <c r="C63" i="23"/>
  <c r="C65" i="23"/>
  <c r="C69" i="23"/>
  <c r="C64" i="23"/>
  <c r="C67" i="23"/>
  <c r="K54" i="23"/>
  <c r="C73" i="23"/>
  <c r="K52" i="23"/>
  <c r="K49" i="23"/>
  <c r="K56" i="23"/>
  <c r="J69" i="25"/>
  <c r="B83" i="25" s="1"/>
  <c r="J67" i="25"/>
  <c r="B81" i="25" s="1"/>
  <c r="J62" i="25"/>
  <c r="B76" i="25" s="1"/>
  <c r="K48" i="25"/>
  <c r="J70" i="25"/>
  <c r="B84" i="25" s="1"/>
  <c r="J68" i="25"/>
  <c r="B82" i="25" s="1"/>
  <c r="J63" i="25"/>
  <c r="B77" i="25" s="1"/>
  <c r="J66" i="25"/>
  <c r="B80" i="25" s="1"/>
  <c r="J65" i="25"/>
  <c r="B79" i="25" s="1"/>
  <c r="J71" i="25"/>
  <c r="B85" i="25" s="1"/>
  <c r="J64" i="25"/>
  <c r="B78" i="25" s="1"/>
  <c r="J73" i="25"/>
  <c r="B87" i="25" s="1"/>
  <c r="J72" i="25"/>
  <c r="B86" i="25" s="1"/>
  <c r="J65" i="23"/>
  <c r="J67" i="23"/>
  <c r="J70" i="23"/>
  <c r="J66" i="23"/>
  <c r="J69" i="23"/>
  <c r="J73" i="23"/>
  <c r="J64" i="23"/>
  <c r="J72" i="23"/>
  <c r="J63" i="23"/>
  <c r="J71" i="23"/>
  <c r="K48" i="23"/>
  <c r="J62" i="23"/>
  <c r="J68" i="23"/>
  <c r="J64" i="2"/>
  <c r="K55" i="6"/>
  <c r="K49" i="2"/>
  <c r="K58" i="2"/>
  <c r="K52" i="6"/>
  <c r="K57" i="6"/>
  <c r="K55" i="2"/>
  <c r="K50" i="6"/>
  <c r="K57" i="2"/>
  <c r="K49" i="6"/>
  <c r="K56" i="6"/>
  <c r="K58" i="6"/>
  <c r="K59" i="2"/>
  <c r="D62" i="2"/>
  <c r="K53" i="6"/>
  <c r="K51" i="2"/>
  <c r="K56" i="2"/>
  <c r="D73" i="2"/>
  <c r="K59" i="6"/>
  <c r="K54" i="6"/>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B87" i="23" l="1"/>
  <c r="B76" i="23"/>
  <c r="B84" i="23"/>
  <c r="B85" i="23"/>
  <c r="B86" i="23"/>
  <c r="B82" i="23"/>
  <c r="B83" i="23"/>
  <c r="B81" i="23"/>
  <c r="B79" i="23"/>
  <c r="B77" i="23"/>
  <c r="B80" i="23"/>
  <c r="B78" i="23"/>
  <c r="B88" i="25"/>
  <c r="B90" i="25"/>
  <c r="B93" i="25" s="1"/>
  <c r="E53" i="4" s="1"/>
  <c r="E35" i="8" s="1"/>
  <c r="G63" i="2"/>
  <c r="G69" i="2"/>
  <c r="G73" i="2"/>
  <c r="G64" i="2"/>
  <c r="G65" i="2"/>
  <c r="G70" i="2"/>
  <c r="G66" i="2"/>
  <c r="G71" i="2"/>
  <c r="G62" i="2"/>
  <c r="G67" i="2"/>
  <c r="G72" i="2"/>
  <c r="G68" i="2"/>
  <c r="F68" i="6"/>
  <c r="F63" i="6"/>
  <c r="F65" i="6"/>
  <c r="F71" i="6"/>
  <c r="F73" i="6"/>
  <c r="F64" i="6"/>
  <c r="F69" i="6"/>
  <c r="F66" i="6"/>
  <c r="F67" i="6"/>
  <c r="F72" i="6"/>
  <c r="F70" i="6"/>
  <c r="F62" i="6"/>
  <c r="B88" i="23" l="1"/>
  <c r="B90" i="23"/>
  <c r="B93" i="23" s="1"/>
  <c r="B95" i="23" s="1"/>
  <c r="B95" i="25"/>
  <c r="G71" i="6"/>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B78" i="2"/>
  <c r="J65" i="2"/>
  <c r="B79" i="2" s="1"/>
  <c r="J70" i="2"/>
  <c r="B84" i="2" s="1"/>
  <c r="J66" i="2"/>
  <c r="B80" i="2" s="1"/>
  <c r="J71" i="2"/>
  <c r="B85" i="2" s="1"/>
  <c r="J73" i="2"/>
  <c r="B87" i="2" s="1"/>
  <c r="J63" i="2"/>
  <c r="B77" i="2" s="1"/>
  <c r="J69" i="2"/>
  <c r="B83" i="2" s="1"/>
  <c r="J72" i="2"/>
  <c r="B86" i="2" s="1"/>
  <c r="J62" i="2"/>
  <c r="B76" i="2" s="1"/>
  <c r="J67" i="2"/>
  <c r="B81" i="2" s="1"/>
  <c r="J68" i="2"/>
  <c r="B82" i="2" s="1"/>
  <c r="B90" i="2" l="1"/>
  <c r="B88" i="2"/>
  <c r="J67" i="6"/>
  <c r="J64" i="6"/>
  <c r="J62" i="6"/>
  <c r="J69" i="6"/>
  <c r="J72" i="6"/>
  <c r="J66" i="6"/>
  <c r="J70" i="6"/>
  <c r="J63" i="6"/>
  <c r="J68" i="6"/>
  <c r="J65" i="6"/>
  <c r="J71" i="6"/>
  <c r="J73" i="6"/>
  <c r="B93" i="2" l="1"/>
  <c r="E26" i="4" s="1"/>
  <c r="D64" i="6"/>
  <c r="B78" i="6" s="1"/>
  <c r="B95" i="2" l="1"/>
  <c r="D62" i="6"/>
  <c r="B76" i="6" s="1"/>
  <c r="D69" i="6"/>
  <c r="B83" i="6" s="1"/>
  <c r="D68" i="6"/>
  <c r="B82" i="6" s="1"/>
  <c r="D65" i="6"/>
  <c r="B79" i="6" s="1"/>
  <c r="D71" i="6"/>
  <c r="B85" i="6" s="1"/>
  <c r="D70" i="6"/>
  <c r="B84" i="6" s="1"/>
  <c r="D66" i="6"/>
  <c r="B80" i="6" s="1"/>
  <c r="K48" i="6"/>
  <c r="D67" i="6"/>
  <c r="B81" i="6" s="1"/>
  <c r="D72" i="6"/>
  <c r="B86" i="6" s="1"/>
  <c r="D73" i="6"/>
  <c r="B87" i="6" s="1"/>
  <c r="D63" i="6"/>
  <c r="B77" i="6" s="1"/>
  <c r="E26" i="8" l="1"/>
  <c r="E36" i="8" s="1"/>
  <c r="B88" i="6"/>
  <c r="B90" i="6"/>
  <c r="B93" i="6" s="1"/>
  <c r="E44" i="4" s="1"/>
  <c r="E53" i="8" l="1"/>
  <c r="B9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4" authorId="0" shapeId="0" xr:uid="{69B06645-EEE8-4E4F-B0A9-BC9D8C43C6D6}">
      <text>
        <r>
          <rPr>
            <sz val="12"/>
            <color indexed="81"/>
            <rFont val="Meiryo UI"/>
            <family val="3"/>
            <charset val="128"/>
          </rPr>
          <t>【調達AX】期待容量等算定諸元一覧の36行目と53行目が、端数処理の関係で一致しない場合があるので、ここを端数切り上げとしている
（36行目＜53行目の場合には、36行目の値を表示するよう、53行目にif文をいれている）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A41E539-61EB-47E9-A4A9-25FE99F60BA3}">
      <text>
        <r>
          <rPr>
            <sz val="9"/>
            <color indexed="81"/>
            <rFont val="Meiryo UI"/>
            <family val="3"/>
            <charset val="128"/>
          </rPr>
          <t>※変動電源分と同じ値になる。
ファイル名：
【2024】再エネ各月年間調整係数算定.ver2_EUE見直しなし.xlsm
データ引用箇所：
　「年間」ワークシート
　「必要供給力」に記載の値（AE49～AM60）
ファイル保管場所：
\\hn2nasf01a\容量市場\19_ツール\2024追加オークション資料\調整係数算定\EUE見直し反映前\02 調整係数算出\01 再エネ\02 調整係数算出</t>
        </r>
      </text>
    </comment>
    <comment ref="A17" authorId="0" shapeId="0" xr:uid="{9228543A-D0EE-4E18-A7B4-AF7AA375436A}">
      <text>
        <r>
          <rPr>
            <sz val="9"/>
            <color indexed="81"/>
            <rFont val="Meiryo UI"/>
            <family val="3"/>
            <charset val="128"/>
          </rPr>
          <t>ファイル名：
【2024】再エネ各月年間調整係数算定.ver2_EUE見直しなし.xlsm
データ引用箇所：
　「年間」ワークシート
　「Cace_No 1」の年間設備量の値（AC4）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\\hn2nasf01a\容量市場\19_ツール\2024追加オークション資料\調整係数算定\EUE見直し反映前\02 調整係数算出\01 再エネ\02 調整係数算出</t>
        </r>
      </text>
    </comment>
    <comment ref="A19" authorId="0" shapeId="0" xr:uid="{D3732A86-59F8-4B3C-8FC4-94710F537D2E}">
      <text>
        <r>
          <rPr>
            <sz val="9"/>
            <color indexed="81"/>
            <rFont val="Meiryo UI"/>
            <family val="3"/>
            <charset val="128"/>
          </rPr>
          <t>※変動電源分と同じ値になる。
ファイル名：
【2024】再エネ各月年間調整係数算定.ver2_EUE見直しなし.xlsm
データ引用箇所：
　「年間」ワークシート
　「再エネ供給力」に記載の値（AE63～AM74）
　※AD42のCace_Noを２にする（再エネ全入れ）
ファイル保管場所：
\\hn2nasf01a\容量市場\19_ツール\2024追加オークション資料\調整係数算定\EUE見直し反映前\02 調整係数算出\01 再エネ\02 調整係数算出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0BAF84B-F054-494C-BADE-5F08E42AB020}">
      <text>
        <r>
          <rPr>
            <sz val="9"/>
            <color indexed="81"/>
            <rFont val="Meiryo UI"/>
            <family val="3"/>
            <charset val="128"/>
          </rPr>
          <t>ファイル名：
【揚水2024】調整係数まとめ_追加オークション_EUE見直しなし.xlsm
データ引用箇所：
　「北海道」～「九州」ワークシート
　「③年間調整係数の算出」に記載の値（C20～O39）
ファイル保管場所：
\\hn2nasf01a\容量市場\19_ツール\2024追加オークション資料\調整係数算定\EUE見直し反映前\02 調整係数算出\02 揚水\02 調整係数算出</t>
        </r>
      </text>
    </comment>
  </commentList>
</comments>
</file>

<file path=xl/sharedStrings.xml><?xml version="1.0" encoding="utf-8"?>
<sst xmlns="http://schemas.openxmlformats.org/spreadsheetml/2006/main" count="1383" uniqueCount="171">
  <si>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</si>
  <si>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</si>
  <si>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</si>
  <si>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</si>
  <si>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</si>
  <si>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</si>
  <si>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</si>
  <si>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</si>
  <si>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</si>
  <si>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</si>
  <si>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</si>
  <si>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</si>
  <si>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</si>
  <si>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</si>
  <si>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</si>
  <si>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</si>
  <si>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</si>
  <si>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</si>
  <si>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</si>
  <si>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</si>
  <si>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</si>
  <si>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</si>
  <si>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</si>
  <si>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</si>
  <si>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</si>
  <si>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</si>
  <si>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</si>
  <si>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</si>
  <si>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</si>
  <si>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</si>
  <si>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</si>
  <si>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</si>
  <si>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</si>
  <si>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</si>
  <si>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</si>
  <si>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</si>
  <si>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</si>
  <si>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</si>
  <si>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</si>
  <si>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</si>
  <si>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</si>
  <si>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</si>
  <si>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</si>
  <si>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</si>
  <si>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</si>
  <si>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</si>
  <si>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</si>
  <si>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</si>
  <si>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</si>
  <si>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</si>
  <si>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</si>
  <si>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</si>
  <si>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</si>
  <si>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</si>
  <si>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</si>
  <si>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</si>
  <si>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</si>
  <si>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</si>
  <si>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</si>
  <si>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</si>
  <si>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</si>
  <si>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</si>
  <si>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</si>
  <si>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</si>
  <si>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</si>
  <si>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</si>
  <si>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</si>
  <si>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</si>
  <si>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</si>
  <si>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</si>
  <si>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</si>
  <si>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</si>
  <si>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</si>
  <si>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</si>
  <si>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</si>
  <si>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</si>
  <si>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</si>
  <si>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</si>
  <si>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</si>
  <si>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</si>
  <si>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</si>
  <si>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</si>
  <si>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</si>
  <si>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</si>
  <si>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</si>
  <si>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</si>
  <si>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</si>
  <si>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</si>
  <si>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</si>
  <si>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</si>
  <si>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</si>
  <si>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</si>
  <si>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</si>
  <si>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</si>
  <si>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</si>
  <si>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</si>
  <si>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</si>
  <si>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</si>
  <si>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</si>
  <si>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</si>
  <si>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</si>
  <si>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</si>
  <si>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</si>
  <si>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</si>
  <si>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</si>
  <si>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</si>
  <si>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</si>
  <si>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</si>
  <si>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</si>
  <si>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</si>
  <si>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</si>
  <si>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</si>
  <si>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h</t>
    <phoneticPr fontId="2"/>
  </si>
  <si>
    <t>kW</t>
    <phoneticPr fontId="2"/>
  </si>
  <si>
    <t>九州</t>
  </si>
  <si>
    <t>【メインオークション】
各月の管理容量</t>
    <rPh sb="12" eb="14">
      <t>カクツキ</t>
    </rPh>
    <rPh sb="15" eb="17">
      <t>カンリ</t>
    </rPh>
    <rPh sb="17" eb="19">
      <t>ヨウリョウ</t>
    </rPh>
    <phoneticPr fontId="2"/>
  </si>
  <si>
    <t>②</t>
    <phoneticPr fontId="2"/>
  </si>
  <si>
    <t>【メインオークション】
各月の運転継続時間</t>
    <rPh sb="12" eb="14">
      <t>カクツキ</t>
    </rPh>
    <rPh sb="15" eb="17">
      <t>ウンテン</t>
    </rPh>
    <rPh sb="17" eb="19">
      <t>ケイゾク</t>
    </rPh>
    <rPh sb="19" eb="21">
      <t>ジカン</t>
    </rPh>
    <phoneticPr fontId="2"/>
  </si>
  <si>
    <t>【メインオークション】
各月の上池容量</t>
    <rPh sb="12" eb="14">
      <t>カクツキ</t>
    </rPh>
    <rPh sb="15" eb="16">
      <t>ウワ</t>
    </rPh>
    <rPh sb="16" eb="17">
      <t>イケ</t>
    </rPh>
    <rPh sb="17" eb="19">
      <t>ヨウリョウ</t>
    </rPh>
    <phoneticPr fontId="2"/>
  </si>
  <si>
    <t>【調達オークション】
応札可能容量</t>
    <rPh sb="11" eb="17">
      <t>オウサツカノウヨウリョウ</t>
    </rPh>
    <phoneticPr fontId="2"/>
  </si>
  <si>
    <t>【調達オークション】
各月の管理容量
(応札容量算出用)</t>
    <rPh sb="11" eb="13">
      <t>カクツキ</t>
    </rPh>
    <rPh sb="14" eb="16">
      <t>カンリ</t>
    </rPh>
    <rPh sb="16" eb="18">
      <t>ヨウリョウ</t>
    </rPh>
    <phoneticPr fontId="2"/>
  </si>
  <si>
    <t>【調達オークション】
各月の運転継続時間
(応札容量算出用)</t>
    <rPh sb="11" eb="13">
      <t>カクツキ</t>
    </rPh>
    <rPh sb="14" eb="16">
      <t>ウンテン</t>
    </rPh>
    <rPh sb="16" eb="18">
      <t>ケイゾク</t>
    </rPh>
    <rPh sb="18" eb="20">
      <t>ジカン</t>
    </rPh>
    <rPh sb="22" eb="24">
      <t>オウサツ</t>
    </rPh>
    <rPh sb="24" eb="26">
      <t>ヨウリョウ</t>
    </rPh>
    <rPh sb="26" eb="28">
      <t>サンシュツ</t>
    </rPh>
    <rPh sb="28" eb="29">
      <t>ヨウ</t>
    </rPh>
    <phoneticPr fontId="2"/>
  </si>
  <si>
    <t>【調達オークション】
各月の上池容量
(応札容量算出用)</t>
    <rPh sb="11" eb="13">
      <t>カクツキ</t>
    </rPh>
    <rPh sb="14" eb="15">
      <t>ウワ</t>
    </rPh>
    <rPh sb="15" eb="16">
      <t>イケ</t>
    </rPh>
    <rPh sb="16" eb="18">
      <t>ヨウリョウ</t>
    </rPh>
    <rPh sb="20" eb="22">
      <t>オウサツ</t>
    </rPh>
    <rPh sb="22" eb="24">
      <t>ヨウリョウ</t>
    </rPh>
    <rPh sb="24" eb="26">
      <t>サンシュツ</t>
    </rPh>
    <rPh sb="26" eb="27">
      <t>ヨウ</t>
    </rPh>
    <phoneticPr fontId="2"/>
  </si>
  <si>
    <t>【調達オークション】
各月の調整係数
(応札容量算出用)</t>
    <rPh sb="11" eb="13">
      <t>カクツキ</t>
    </rPh>
    <rPh sb="14" eb="16">
      <t>チョウセイ</t>
    </rPh>
    <rPh sb="16" eb="18">
      <t>ケイスウ</t>
    </rPh>
    <rPh sb="20" eb="22">
      <t>オウサツ</t>
    </rPh>
    <rPh sb="22" eb="24">
      <t>ヨウリョウ</t>
    </rPh>
    <rPh sb="24" eb="26">
      <t>サンシュツ</t>
    </rPh>
    <rPh sb="26" eb="27">
      <t>ヨウ</t>
    </rPh>
    <phoneticPr fontId="2"/>
  </si>
  <si>
    <t>【調達オークション】
応札容量</t>
    <rPh sb="11" eb="13">
      <t>オウサツ</t>
    </rPh>
    <rPh sb="13" eb="15">
      <t>ヨウリョウ</t>
    </rPh>
    <phoneticPr fontId="2"/>
  </si>
  <si>
    <t>&lt;会社名&gt;</t>
  </si>
  <si>
    <r>
      <rPr>
        <sz val="12"/>
        <color rgb="FFFF0000"/>
        <rFont val="Meiryo UI"/>
        <family val="3"/>
        <charset val="128"/>
      </rPr>
      <t>【調達オークション】</t>
    </r>
    <r>
      <rPr>
        <sz val="12"/>
        <color theme="1"/>
        <rFont val="Meiryo UI"/>
        <family val="3"/>
        <charset val="128"/>
      </rPr>
      <t>期待容量等算定諸元一覧（対象実需給年度：</t>
    </r>
    <r>
      <rPr>
        <b/>
        <sz val="12"/>
        <color rgb="FFFF0000"/>
        <rFont val="Meiryo UI"/>
        <family val="3"/>
        <charset val="128"/>
      </rPr>
      <t>2024</t>
    </r>
    <r>
      <rPr>
        <sz val="12"/>
        <color theme="1"/>
        <rFont val="Meiryo UI"/>
        <family val="3"/>
        <charset val="128"/>
      </rPr>
      <t>年度）</t>
    </r>
    <rPh sb="1" eb="3">
      <t>チョウタツ</t>
    </rPh>
    <rPh sb="10" eb="12">
      <t>キタイ</t>
    </rPh>
    <rPh sb="12" eb="14">
      <t>ヨウリョウ</t>
    </rPh>
    <rPh sb="14" eb="15">
      <t>ナド</t>
    </rPh>
    <rPh sb="15" eb="17">
      <t>サンテイ</t>
    </rPh>
    <rPh sb="17" eb="19">
      <t>ショゲン</t>
    </rPh>
    <rPh sb="19" eb="21">
      <t>イチラン</t>
    </rPh>
    <rPh sb="22" eb="24">
      <t>タイショウ</t>
    </rPh>
    <rPh sb="24" eb="25">
      <t>ジツ</t>
    </rPh>
    <rPh sb="25" eb="27">
      <t>ジュキュウ</t>
    </rPh>
    <rPh sb="27" eb="29">
      <t>ネンド</t>
    </rPh>
    <rPh sb="34" eb="36">
      <t>ネンド</t>
    </rPh>
    <phoneticPr fontId="2"/>
  </si>
  <si>
    <t>揚水（純揚水）</t>
    <phoneticPr fontId="2"/>
  </si>
  <si>
    <t>安定電源</t>
    <phoneticPr fontId="2"/>
  </si>
  <si>
    <t>事業者【調達AX】期待容量等算定諸元一覧</t>
    <rPh sb="0" eb="3">
      <t>ジギョウシャ</t>
    </rPh>
    <phoneticPr fontId="2"/>
  </si>
  <si>
    <t>エリア別調整係数</t>
    <rPh sb="3" eb="4">
      <t>ベツ</t>
    </rPh>
    <rPh sb="4" eb="8">
      <t>チョウセイケイスウ</t>
    </rPh>
    <phoneticPr fontId="2"/>
  </si>
  <si>
    <r>
      <t>1．以下の項目については、期待容量の登録期間中</t>
    </r>
    <r>
      <rPr>
        <b/>
        <sz val="11"/>
        <color rgb="FFFF0000"/>
        <rFont val="Meiryo UI"/>
        <family val="3"/>
        <charset val="128"/>
      </rPr>
      <t>(2023/4/12～4/28)</t>
    </r>
    <r>
      <rPr>
        <sz val="11"/>
        <color theme="1"/>
        <rFont val="Meiryo UI"/>
        <family val="3"/>
        <charset val="128"/>
      </rPr>
      <t>に容量市場システムに登録して下さい。</t>
    </r>
    <phoneticPr fontId="2"/>
  </si>
  <si>
    <r>
      <t>2．以下の項目については、</t>
    </r>
    <r>
      <rPr>
        <sz val="11"/>
        <color rgb="FFFF0000"/>
        <rFont val="Meiryo UI"/>
        <family val="3"/>
        <charset val="128"/>
      </rPr>
      <t>期待容量等算定諸元一覧の登録期間中（</t>
    </r>
    <r>
      <rPr>
        <b/>
        <sz val="11"/>
        <color rgb="FFFF0000"/>
        <rFont val="Meiryo UI"/>
        <family val="3"/>
        <charset val="128"/>
      </rPr>
      <t>2023/6/14～6/20）</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</si>
  <si>
    <t>2．以下の項目については、2020/7/9までに容量市場システムに登録して下さい。</t>
    <phoneticPr fontId="2"/>
  </si>
  <si>
    <t>・各月の送電可能電力については、設備容量から各月の所内電力を差し引いた値を記載して下さい。</t>
    <phoneticPr fontId="2"/>
  </si>
  <si>
    <t>・電源等識別番号については、電源等情報に登録した後に、容量市場システムで付番された番号を記載して下さい。</t>
    <phoneticPr fontId="2"/>
  </si>
  <si>
    <t>1．以下の項目については、期待容量の登録期間中(2020/5/7～5/21)に容量市場システムに登録して下さい。</t>
    <phoneticPr fontId="2"/>
  </si>
  <si>
    <t>安定電源</t>
    <rPh sb="0" eb="2">
      <t>アンテイ</t>
    </rPh>
    <rPh sb="2" eb="4">
      <t>デンゲン</t>
    </rPh>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</si>
  <si>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</si>
  <si>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【調達オークション】
期待容量</t>
    <rPh sb="11" eb="13">
      <t>キタイ</t>
    </rPh>
    <rPh sb="13" eb="15">
      <t>ヨウリョウ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</si>
  <si>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</si>
  <si>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・各月の送電可能電力については、設備容量から各月の所内消費電力、大気温及びダム水位低下等の影響による能力減分を差し引いた値を記載して下さい。</t>
    <phoneticPr fontId="2"/>
  </si>
  <si>
    <r>
      <t>・期待容量については、自動計算されます。（</t>
    </r>
    <r>
      <rPr>
        <u/>
        <sz val="11"/>
        <color theme="1"/>
        <rFont val="Meiryo UI"/>
        <family val="3"/>
        <charset val="128"/>
      </rPr>
      <t>この値が容量オークションに応札する際の応札容量の上限値になります。）</t>
    </r>
    <phoneticPr fontId="2"/>
  </si>
  <si>
    <t>・応札容量については、自動計算されます。（応札時、この値を容量市場システムで応札容量に入力してください。）</t>
    <phoneticPr fontId="2"/>
  </si>
  <si>
    <t>【メイン＆調達オークション】
各月の管理容量</t>
    <rPh sb="5" eb="7">
      <t>チョウタツ</t>
    </rPh>
    <rPh sb="15" eb="17">
      <t>カクツキ</t>
    </rPh>
    <rPh sb="18" eb="20">
      <t>カンリ</t>
    </rPh>
    <rPh sb="20" eb="22">
      <t>ヨウリョウ</t>
    </rPh>
    <phoneticPr fontId="2"/>
  </si>
  <si>
    <t>【メイン＆調達オークション】
各月の運転継続時間</t>
  </si>
  <si>
    <t>【メイン＆調達オークション】
各月の運転継続時間</t>
    <phoneticPr fontId="2"/>
  </si>
  <si>
    <t>【メイン＆調達オークション】
各月の上池容量</t>
    <rPh sb="15" eb="17">
      <t>カクツキ</t>
    </rPh>
    <rPh sb="18" eb="19">
      <t>ウワ</t>
    </rPh>
    <rPh sb="19" eb="20">
      <t>イケ</t>
    </rPh>
    <rPh sb="20" eb="22">
      <t>ヨウリョウ</t>
    </rPh>
    <phoneticPr fontId="2"/>
  </si>
  <si>
    <t>【メイン＆調達オークション】
各月の調整係数</t>
    <rPh sb="15" eb="17">
      <t>カクツキ</t>
    </rPh>
    <rPh sb="18" eb="20">
      <t>チョウセイ</t>
    </rPh>
    <rPh sb="20" eb="22">
      <t>ケイスウ</t>
    </rPh>
    <phoneticPr fontId="2"/>
  </si>
  <si>
    <t>kW</t>
  </si>
  <si>
    <t>h</t>
  </si>
  <si>
    <t>%</t>
  </si>
  <si>
    <t>kWh</t>
  </si>
  <si>
    <t>【最新】
各月の送電可能電力
(期待容量算出用)</t>
    <rPh sb="1" eb="3">
      <t>サイシン</t>
    </rPh>
    <rPh sb="5" eb="7">
      <t>カクツキ</t>
    </rPh>
    <rPh sb="8" eb="10">
      <t>ソウデン</t>
    </rPh>
    <rPh sb="10" eb="12">
      <t>カノウ</t>
    </rPh>
    <rPh sb="12" eb="14">
      <t>デンリョク</t>
    </rPh>
    <phoneticPr fontId="2"/>
  </si>
  <si>
    <t>【最新】
各月の上池容量
(期待容量算出用)</t>
    <rPh sb="5" eb="7">
      <t>カクツキ</t>
    </rPh>
    <rPh sb="8" eb="9">
      <t>ウワ</t>
    </rPh>
    <rPh sb="9" eb="10">
      <t>イケ</t>
    </rPh>
    <rPh sb="10" eb="12">
      <t>ヨウリョウ</t>
    </rPh>
    <rPh sb="14" eb="16">
      <t>キタイ</t>
    </rPh>
    <rPh sb="16" eb="18">
      <t>ヨウリョウ</t>
    </rPh>
    <rPh sb="18" eb="20">
      <t>サンシュツ</t>
    </rPh>
    <rPh sb="20" eb="21">
      <t>ヨウ</t>
    </rPh>
    <phoneticPr fontId="2"/>
  </si>
  <si>
    <t>【最新】
各月の調整係数
(期待容量算出用)</t>
    <rPh sb="5" eb="7">
      <t>カクツキ</t>
    </rPh>
    <rPh sb="8" eb="10">
      <t>チョウセイ</t>
    </rPh>
    <rPh sb="10" eb="12">
      <t>ケイスウ</t>
    </rPh>
    <rPh sb="14" eb="16">
      <t>キタイ</t>
    </rPh>
    <rPh sb="16" eb="18">
      <t>ヨウリョウ</t>
    </rPh>
    <rPh sb="18" eb="20">
      <t>サンシュツ</t>
    </rPh>
    <rPh sb="20" eb="21">
      <t>ヨウ</t>
    </rPh>
    <phoneticPr fontId="2"/>
  </si>
  <si>
    <t>【最新】
各月の運転継続時間
(期待容量算出用)</t>
    <rPh sb="1" eb="3">
      <t>サイシン</t>
    </rPh>
    <rPh sb="5" eb="7">
      <t>カクツキ</t>
    </rPh>
    <rPh sb="8" eb="10">
      <t>ウンテン</t>
    </rPh>
    <rPh sb="10" eb="12">
      <t>ケイゾク</t>
    </rPh>
    <rPh sb="12" eb="14">
      <t>ジカン</t>
    </rPh>
    <rPh sb="16" eb="18">
      <t>キタイ</t>
    </rPh>
    <rPh sb="18" eb="20">
      <t>ヨウリョウ</t>
    </rPh>
    <rPh sb="20" eb="22">
      <t>サンシュツ</t>
    </rPh>
    <rPh sb="22" eb="23">
      <t>ヨウ</t>
    </rPh>
    <phoneticPr fontId="2"/>
  </si>
  <si>
    <t>【調達オークション】
各月の管理容量</t>
    <rPh sb="1" eb="3">
      <t>チョウタツ</t>
    </rPh>
    <rPh sb="11" eb="13">
      <t>カクツキ</t>
    </rPh>
    <rPh sb="14" eb="16">
      <t>カンリ</t>
    </rPh>
    <rPh sb="16" eb="18">
      <t>ヨウリョウ</t>
    </rPh>
    <phoneticPr fontId="2"/>
  </si>
  <si>
    <t>【調達オークション】
各月の運転継続時間</t>
    <phoneticPr fontId="2"/>
  </si>
  <si>
    <t>【調達オークション】
各月の上池容量</t>
    <rPh sb="11" eb="13">
      <t>カクツキ</t>
    </rPh>
    <rPh sb="14" eb="15">
      <t>ウワ</t>
    </rPh>
    <rPh sb="15" eb="16">
      <t>イケ</t>
    </rPh>
    <rPh sb="16" eb="18">
      <t>ヨウリョウ</t>
    </rPh>
    <phoneticPr fontId="2"/>
  </si>
  <si>
    <t>【調達オークション】
各月の調整係数</t>
    <rPh sb="11" eb="13">
      <t>カクツキ</t>
    </rPh>
    <rPh sb="14" eb="16">
      <t>チョウセイ</t>
    </rPh>
    <rPh sb="16" eb="18">
      <t>ケイスウ</t>
    </rPh>
    <phoneticPr fontId="2"/>
  </si>
  <si>
    <t>【調達オークション】
応札容量</t>
    <rPh sb="1" eb="3">
      <t>チョウタツ</t>
    </rPh>
    <rPh sb="11" eb="13">
      <t>オウサツ</t>
    </rPh>
    <rPh sb="13" eb="15">
      <t>ヨウリョウ</t>
    </rPh>
    <phoneticPr fontId="2"/>
  </si>
  <si>
    <t>入力箇所(期待容量登録時)</t>
    <rPh sb="0" eb="2">
      <t>ニュウリョク</t>
    </rPh>
    <rPh sb="5" eb="7">
      <t>キタイ</t>
    </rPh>
    <rPh sb="7" eb="9">
      <t>ヨウリョウ</t>
    </rPh>
    <rPh sb="9" eb="11">
      <t>トウロク</t>
    </rPh>
    <rPh sb="11" eb="12">
      <t>ジ</t>
    </rPh>
    <phoneticPr fontId="2"/>
  </si>
  <si>
    <t>【調達オークション】
各月の調整係数</t>
    <rPh sb="1" eb="3">
      <t>チョウタツ</t>
    </rPh>
    <rPh sb="11" eb="13">
      <t>カクツキ</t>
    </rPh>
    <rPh sb="14" eb="16">
      <t>チョウセイ</t>
    </rPh>
    <rPh sb="16" eb="18">
      <t>ケイスウ</t>
    </rPh>
    <phoneticPr fontId="2"/>
  </si>
  <si>
    <t>【調達オークション】
契約容量の調達オークション期待容量への換算値</t>
    <rPh sb="1" eb="3">
      <t>チョウタツ</t>
    </rPh>
    <rPh sb="11" eb="13">
      <t>ケイヤク</t>
    </rPh>
    <rPh sb="13" eb="15">
      <t>ヨウリョウ</t>
    </rPh>
    <rPh sb="16" eb="18">
      <t>チョウタツ</t>
    </rPh>
    <rPh sb="24" eb="28">
      <t>キタイヨウリョウ</t>
    </rPh>
    <rPh sb="30" eb="32">
      <t>カンサン</t>
    </rPh>
    <rPh sb="32" eb="33">
      <t>アタイ</t>
    </rPh>
    <phoneticPr fontId="2"/>
  </si>
  <si>
    <t>【調達オークション】
調達オークション期待容量相当に換算したメインオークション契約容量</t>
    <rPh sb="1" eb="3">
      <t>チョウタツ</t>
    </rPh>
    <rPh sb="11" eb="13">
      <t>チョウタツ</t>
    </rPh>
    <rPh sb="19" eb="23">
      <t>キタイヨウリョウ</t>
    </rPh>
    <rPh sb="23" eb="25">
      <t>ソウトウ</t>
    </rPh>
    <rPh sb="26" eb="28">
      <t>カンサン</t>
    </rPh>
    <phoneticPr fontId="2"/>
  </si>
  <si>
    <t>【メインオークション】
各月の管理容量</t>
    <phoneticPr fontId="2"/>
  </si>
  <si>
    <t>※本帳票提出時、チェックしてください</t>
    <rPh sb="1" eb="2">
      <t>ホン</t>
    </rPh>
    <rPh sb="2" eb="4">
      <t>チョウヒョウ</t>
    </rPh>
    <rPh sb="4" eb="6">
      <t>テイシュツ</t>
    </rPh>
    <rPh sb="6" eb="7">
      <t>トキ</t>
    </rPh>
    <phoneticPr fontId="2"/>
  </si>
  <si>
    <t>&lt;会社名&gt;</t>
    <phoneticPr fontId="2"/>
  </si>
  <si>
    <t>・各月の管理容量については、ダム運用のリスクを踏まえ、同月の各月の送電可能電力を上限に任意に記載して下さい。</t>
    <phoneticPr fontId="2"/>
  </si>
  <si>
    <t>2023/4/19差替版</t>
    <rPh sb="9" eb="11">
      <t>サシカ</t>
    </rPh>
    <rPh sb="11" eb="12">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</si>
</sst>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00_ "/>
    <numFmt numFmtId="188" formatCode="#,##0.0000000_ "/>
    <numFmt numFmtId="189" formatCode="#,##0_ ;[Red]\-#,##0\ "/>
  </numFmts>
  <fonts count="21"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1"/>
      <color theme="1"/>
      <name val="ＭＳ Ｐゴシック"/>
      <family val="2"/>
      <scheme val="minor"/>
    </font>
    <font>
      <sz val="12"/>
      <color rgb="FFFF0000"/>
      <name val="Meiryo UI"/>
      <family val="3"/>
      <charset val="128"/>
    </font>
    <font>
      <sz val="14"/>
      <color rgb="FFFF0000"/>
      <name val="Meiryo UI"/>
      <family val="3"/>
      <charset val="128"/>
    </font>
    <font>
      <u/>
      <sz val="12"/>
      <color rgb="FFFF0000"/>
      <name val="Meiryo UI"/>
      <family val="3"/>
      <charset val="128"/>
    </font>
    <font>
      <u/>
      <sz val="11"/>
      <color theme="10"/>
      <name val="ＭＳ Ｐゴシック"/>
      <family val="2"/>
      <scheme val="minor"/>
    </font>
    <font>
      <sz val="9"/>
      <color indexed="81"/>
      <name val="Meiryo UI"/>
      <family val="3"/>
      <charset val="128"/>
    </font>
    <font>
      <sz val="12"/>
      <color indexed="81"/>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theme="0"/>
        <bgColor indexed="64"/>
      </patternFill>
    </fill>
    <fill>
      <patternFill patternType="solid">
        <fgColor rgb="FF00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auto="1"/>
      </left>
      <right/>
      <top style="thin">
        <color indexed="64"/>
      </top>
      <bottom style="medium">
        <color rgb="FFFF0000"/>
      </bottom>
      <diagonal/>
    </border>
    <border>
      <left/>
      <right style="thin">
        <color auto="1"/>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theme="1"/>
      </left>
      <right/>
      <top/>
      <bottom/>
      <diagonal/>
    </border>
  </borders>
  <cellStyleXfs count="4">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8" fillId="0" borderId="0" applyNumberFormat="0" applyFill="0" applyBorder="0" applyAlignment="0" applyProtection="0"/>
  </cellStyleXfs>
  <cellXfs count="229">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0" fontId="3" fillId="0" borderId="0" xfId="0" applyFont="1" applyAlignment="1" applyProtection="1">
      <alignment vertical="center"/>
      <protection locked="0"/>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0" borderId="10"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181" fontId="4" fillId="8" borderId="36" xfId="0" applyNumberFormat="1" applyFont="1" applyFill="1" applyBorder="1" applyAlignment="1" applyProtection="1">
      <alignment horizontal="center" vertical="center" shrinkToFit="1"/>
      <protection locked="0"/>
    </xf>
    <xf numFmtId="181" fontId="4" fillId="8" borderId="1" xfId="0" applyNumberFormat="1" applyFont="1" applyFill="1" applyBorder="1" applyAlignment="1" applyProtection="1">
      <alignment horizontal="center" vertical="center" shrinkToFit="1"/>
      <protection locked="0"/>
    </xf>
    <xf numFmtId="181" fontId="4" fillId="8" borderId="37" xfId="0" applyNumberFormat="1" applyFont="1" applyFill="1" applyBorder="1" applyAlignment="1" applyProtection="1">
      <alignment horizontal="center" vertical="center" shrinkToFit="1"/>
      <protection locked="0"/>
    </xf>
    <xf numFmtId="0" fontId="3" fillId="9" borderId="0" xfId="0" applyFont="1" applyFill="1" applyAlignment="1">
      <alignment horizontal="centerContinuous"/>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24" xfId="0" applyFont="1" applyBorder="1"/>
    <xf numFmtId="0" fontId="0" fillId="0" borderId="3" xfId="0" applyBorder="1" applyAlignment="1">
      <alignment vertical="center"/>
    </xf>
    <xf numFmtId="0" fontId="1" fillId="0" borderId="0" xfId="0" applyFont="1" applyFill="1" applyBorder="1"/>
    <xf numFmtId="0" fontId="18" fillId="0" borderId="0" xfId="3"/>
    <xf numFmtId="0" fontId="1" fillId="2" borderId="1" xfId="0" applyFont="1" applyFill="1" applyBorder="1" applyAlignment="1">
      <alignment horizontal="center" vertical="center"/>
    </xf>
    <xf numFmtId="0" fontId="3" fillId="0" borderId="0" xfId="0" applyFont="1" applyFill="1"/>
    <xf numFmtId="0" fontId="3" fillId="0" borderId="0" xfId="0" applyFont="1" applyFill="1" applyBorder="1" applyAlignment="1">
      <alignment horizontal="center" vertical="center"/>
    </xf>
    <xf numFmtId="176" fontId="3" fillId="0" borderId="0" xfId="0" applyNumberFormat="1" applyFont="1" applyFill="1"/>
    <xf numFmtId="0" fontId="3" fillId="0" borderId="0" xfId="0" applyFont="1" applyFill="1" applyAlignment="1">
      <alignment horizontal="center" vertical="center"/>
    </xf>
    <xf numFmtId="0" fontId="17" fillId="0" borderId="0" xfId="0" applyFont="1" applyFill="1" applyAlignment="1">
      <alignment horizontal="left" vertical="center"/>
    </xf>
    <xf numFmtId="0" fontId="16" fillId="0" borderId="0" xfId="0" applyFont="1" applyFill="1" applyAlignment="1">
      <alignment horizontal="left" vertical="center"/>
    </xf>
    <xf numFmtId="182" fontId="3" fillId="0" borderId="0" xfId="0" applyNumberFormat="1" applyFont="1" applyFill="1"/>
    <xf numFmtId="0" fontId="3" fillId="0" borderId="0" xfId="0" applyFont="1" applyFill="1" applyAlignment="1" applyProtection="1">
      <alignment vertical="center"/>
      <protection locked="0"/>
    </xf>
    <xf numFmtId="178" fontId="3" fillId="0" borderId="0" xfId="0" applyNumberFormat="1" applyFont="1" applyFill="1" applyAlignment="1" applyProtection="1">
      <alignment vertical="center"/>
      <protection locked="0"/>
    </xf>
    <xf numFmtId="0" fontId="9" fillId="0" borderId="0" xfId="0" applyFont="1" applyFill="1"/>
    <xf numFmtId="0" fontId="9" fillId="0" borderId="0" xfId="0" applyFont="1" applyFill="1" applyAlignment="1">
      <alignment vertical="center"/>
    </xf>
    <xf numFmtId="0" fontId="9" fillId="0" borderId="0" xfId="0" applyFont="1" applyFill="1" applyBorder="1"/>
    <xf numFmtId="0" fontId="7" fillId="0" borderId="0" xfId="0" applyFont="1" applyFill="1"/>
    <xf numFmtId="0" fontId="1" fillId="10" borderId="1" xfId="0" applyFont="1" applyFill="1" applyBorder="1"/>
    <xf numFmtId="0" fontId="1" fillId="10" borderId="1" xfId="0" applyFont="1" applyFill="1" applyBorder="1" applyAlignment="1">
      <alignment horizontal="center" vertical="center"/>
    </xf>
    <xf numFmtId="176" fontId="4" fillId="10" borderId="1" xfId="0" applyNumberFormat="1" applyFont="1" applyFill="1" applyBorder="1" applyAlignment="1" applyProtection="1">
      <alignment horizontal="center" vertical="center" shrinkToFit="1"/>
      <protection locked="0"/>
    </xf>
    <xf numFmtId="0" fontId="1" fillId="10" borderId="19" xfId="0" applyFont="1" applyFill="1" applyBorder="1" applyAlignment="1">
      <alignment horizontal="center" vertical="center"/>
    </xf>
    <xf numFmtId="181" fontId="4" fillId="10" borderId="1" xfId="0" applyNumberFormat="1" applyFont="1" applyFill="1" applyBorder="1" applyAlignment="1" applyProtection="1">
      <alignment horizontal="center" vertical="center" shrinkToFit="1"/>
      <protection locked="0"/>
    </xf>
    <xf numFmtId="176" fontId="4" fillId="10" borderId="1" xfId="0" applyNumberFormat="1" applyFont="1" applyFill="1" applyBorder="1" applyAlignment="1">
      <alignment horizontal="center" vertical="center" shrinkToFit="1"/>
    </xf>
    <xf numFmtId="178" fontId="4" fillId="10" borderId="1" xfId="0" applyNumberFormat="1" applyFont="1" applyFill="1" applyBorder="1" applyAlignment="1" applyProtection="1">
      <alignment horizontal="center" vertical="center" shrinkToFit="1"/>
      <protection hidden="1"/>
    </xf>
    <xf numFmtId="182" fontId="3" fillId="0" borderId="0" xfId="0" applyNumberFormat="1" applyFont="1"/>
    <xf numFmtId="176" fontId="3" fillId="0" borderId="0" xfId="0" applyNumberFormat="1" applyFont="1"/>
    <xf numFmtId="181" fontId="1" fillId="8" borderId="1" xfId="1" applyNumberFormat="1" applyFont="1" applyFill="1" applyBorder="1" applyAlignment="1" applyProtection="1">
      <alignment horizontal="center" vertical="center"/>
      <protection locked="0"/>
    </xf>
    <xf numFmtId="178" fontId="1" fillId="0" borderId="1" xfId="2" applyNumberFormat="1" applyFont="1" applyFill="1" applyBorder="1" applyAlignment="1" applyProtection="1">
      <alignment horizontal="center" vertical="center"/>
      <protection hidden="1"/>
    </xf>
    <xf numFmtId="181" fontId="4" fillId="9" borderId="1" xfId="0" applyNumberFormat="1" applyFont="1" applyFill="1" applyBorder="1" applyAlignment="1" applyProtection="1">
      <alignment horizontal="center" vertical="center" shrinkToFit="1"/>
      <protection locked="0"/>
    </xf>
    <xf numFmtId="178" fontId="4" fillId="0" borderId="1" xfId="2" applyNumberFormat="1" applyFont="1" applyFill="1" applyBorder="1" applyAlignment="1" applyProtection="1">
      <alignment horizontal="center" vertical="center" shrinkToFit="1"/>
      <protection hidden="1"/>
    </xf>
    <xf numFmtId="0" fontId="1" fillId="2"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181" fontId="1" fillId="9" borderId="1" xfId="0"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hidden="1"/>
    </xf>
    <xf numFmtId="0" fontId="1" fillId="10" borderId="3" xfId="0" applyFont="1" applyFill="1" applyBorder="1" applyAlignment="1">
      <alignment horizontal="center" vertical="center"/>
    </xf>
    <xf numFmtId="0" fontId="1" fillId="9" borderId="0" xfId="0" applyFont="1" applyFill="1"/>
    <xf numFmtId="0" fontId="1" fillId="2"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3" xfId="0" applyFont="1" applyFill="1" applyBorder="1" applyAlignment="1">
      <alignment horizontal="center" vertical="center"/>
    </xf>
    <xf numFmtId="0" fontId="3" fillId="9" borderId="0" xfId="0" applyFont="1" applyFill="1" applyAlignment="1">
      <alignment horizontal="left"/>
    </xf>
    <xf numFmtId="178" fontId="4" fillId="11" borderId="10" xfId="0" applyNumberFormat="1" applyFont="1" applyFill="1" applyBorder="1" applyAlignment="1" applyProtection="1">
      <alignment horizontal="center" vertical="center" shrinkToFit="1"/>
      <protection hidden="1"/>
    </xf>
    <xf numFmtId="187" fontId="1" fillId="0" borderId="6" xfId="0" applyNumberFormat="1" applyFont="1" applyBorder="1" applyAlignment="1">
      <alignment horizontal="center" vertical="center" shrinkToFit="1"/>
    </xf>
    <xf numFmtId="0" fontId="3" fillId="0" borderId="0" xfId="0" applyFont="1" applyFill="1" applyBorder="1" applyAlignment="1">
      <alignment horizontal="left" vertical="center"/>
    </xf>
    <xf numFmtId="189" fontId="1" fillId="8" borderId="1" xfId="1" applyNumberFormat="1" applyFont="1" applyFill="1" applyBorder="1" applyAlignment="1" applyProtection="1">
      <alignment horizontal="center" vertical="center"/>
      <protection locked="0"/>
    </xf>
    <xf numFmtId="189" fontId="4" fillId="8" borderId="36" xfId="0" applyNumberFormat="1" applyFont="1" applyFill="1" applyBorder="1" applyAlignment="1" applyProtection="1">
      <alignment horizontal="center" vertical="center" shrinkToFit="1"/>
      <protection locked="0"/>
    </xf>
    <xf numFmtId="189" fontId="4" fillId="8" borderId="1" xfId="0" applyNumberFormat="1" applyFont="1" applyFill="1" applyBorder="1" applyAlignment="1" applyProtection="1">
      <alignment horizontal="center" vertical="center" shrinkToFit="1"/>
      <protection locked="0"/>
    </xf>
    <xf numFmtId="189" fontId="4" fillId="8" borderId="37" xfId="0" applyNumberFormat="1" applyFont="1" applyFill="1" applyBorder="1" applyAlignment="1" applyProtection="1">
      <alignment horizontal="center" vertical="center" shrinkToFit="1"/>
      <protection locked="0"/>
    </xf>
    <xf numFmtId="189" fontId="4" fillId="8" borderId="42" xfId="0" applyNumberFormat="1" applyFont="1" applyFill="1" applyBorder="1" applyAlignment="1" applyProtection="1">
      <alignment horizontal="center" vertical="center" shrinkToFit="1"/>
      <protection locked="0"/>
    </xf>
    <xf numFmtId="189" fontId="4" fillId="8" borderId="43" xfId="0" applyNumberFormat="1" applyFont="1" applyFill="1" applyBorder="1" applyAlignment="1" applyProtection="1">
      <alignment horizontal="center" vertical="center" shrinkToFit="1"/>
      <protection locked="0"/>
    </xf>
    <xf numFmtId="189" fontId="4" fillId="8" borderId="44" xfId="0" applyNumberFormat="1" applyFont="1" applyFill="1" applyBorder="1" applyAlignment="1" applyProtection="1">
      <alignment horizontal="center" vertical="center" shrinkToFit="1"/>
      <protection locked="0"/>
    </xf>
    <xf numFmtId="189" fontId="1" fillId="9" borderId="1" xfId="0" applyNumberFormat="1" applyFont="1" applyFill="1" applyBorder="1" applyAlignment="1" applyProtection="1">
      <alignment horizontal="center" vertical="center" shrinkToFit="1"/>
      <protection locked="0"/>
    </xf>
    <xf numFmtId="189" fontId="1" fillId="0" borderId="1" xfId="0" applyNumberFormat="1" applyFont="1" applyFill="1" applyBorder="1" applyAlignment="1" applyProtection="1">
      <alignment horizontal="center" vertical="center" shrinkToFit="1"/>
      <protection hidden="1"/>
    </xf>
    <xf numFmtId="189" fontId="4" fillId="9" borderId="1" xfId="0" applyNumberFormat="1" applyFont="1" applyFill="1" applyBorder="1" applyAlignment="1" applyProtection="1">
      <alignment horizontal="center" vertical="center" shrinkToFit="1"/>
      <protection locked="0"/>
    </xf>
    <xf numFmtId="189" fontId="4" fillId="0" borderId="1" xfId="0" applyNumberFormat="1" applyFont="1" applyFill="1" applyBorder="1" applyAlignment="1" applyProtection="1">
      <alignment horizontal="center" vertical="center" shrinkToFit="1"/>
      <protection hidden="1"/>
    </xf>
    <xf numFmtId="189" fontId="4" fillId="8" borderId="40" xfId="0" applyNumberFormat="1" applyFont="1" applyFill="1" applyBorder="1" applyAlignment="1" applyProtection="1">
      <alignment horizontal="center" vertical="center" shrinkToFit="1"/>
      <protection locked="0"/>
    </xf>
    <xf numFmtId="189" fontId="4" fillId="8" borderId="10" xfId="0" applyNumberFormat="1" applyFont="1" applyFill="1" applyBorder="1" applyAlignment="1" applyProtection="1">
      <alignment horizontal="center" vertical="center" shrinkToFit="1"/>
      <protection locked="0"/>
    </xf>
    <xf numFmtId="189" fontId="4" fillId="8" borderId="41" xfId="0" applyNumberFormat="1" applyFont="1" applyFill="1" applyBorder="1" applyAlignment="1" applyProtection="1">
      <alignment horizontal="center" vertical="center" shrinkToFit="1"/>
      <protection locked="0"/>
    </xf>
    <xf numFmtId="178" fontId="7" fillId="0" borderId="45" xfId="0" applyNumberFormat="1" applyFont="1" applyFill="1" applyBorder="1"/>
    <xf numFmtId="189" fontId="4" fillId="8" borderId="1" xfId="1" applyNumberFormat="1" applyFont="1" applyFill="1" applyBorder="1" applyAlignment="1" applyProtection="1">
      <alignment horizontal="center" vertical="center"/>
      <protection locked="0"/>
    </xf>
    <xf numFmtId="189" fontId="4" fillId="0" borderId="1" xfId="1" applyNumberFormat="1" applyFont="1" applyFill="1" applyBorder="1" applyAlignment="1" applyProtection="1">
      <alignment horizontal="center" vertical="center"/>
      <protection hidden="1"/>
    </xf>
    <xf numFmtId="178" fontId="1" fillId="11" borderId="10" xfId="0" applyNumberFormat="1" applyFont="1" applyFill="1" applyBorder="1" applyAlignment="1" applyProtection="1">
      <alignment horizontal="center" vertical="center" shrinkToFit="1"/>
      <protection hidden="1"/>
    </xf>
    <xf numFmtId="181" fontId="1" fillId="8" borderId="36" xfId="0" applyNumberFormat="1" applyFont="1" applyFill="1" applyBorder="1" applyAlignment="1" applyProtection="1">
      <alignment horizontal="center" vertical="center" shrinkToFit="1"/>
      <protection locked="0"/>
    </xf>
    <xf numFmtId="181" fontId="1" fillId="8" borderId="1" xfId="0" applyNumberFormat="1" applyFont="1" applyFill="1" applyBorder="1" applyAlignment="1" applyProtection="1">
      <alignment horizontal="center" vertical="center" shrinkToFit="1"/>
      <protection locked="0"/>
    </xf>
    <xf numFmtId="181" fontId="1" fillId="8" borderId="37" xfId="0" applyNumberFormat="1" applyFont="1" applyFill="1" applyBorder="1" applyAlignment="1" applyProtection="1">
      <alignment horizontal="center" vertical="center" shrinkToFit="1"/>
      <protection locked="0"/>
    </xf>
    <xf numFmtId="178" fontId="1" fillId="0" borderId="1" xfId="2" applyNumberFormat="1" applyFont="1" applyFill="1" applyBorder="1" applyAlignment="1" applyProtection="1">
      <alignment horizontal="center" vertical="center" shrinkToFit="1"/>
      <protection hidden="1"/>
    </xf>
    <xf numFmtId="0" fontId="3" fillId="12" borderId="2" xfId="0" applyFont="1" applyFill="1" applyBorder="1" applyAlignment="1">
      <alignment horizontal="center" vertical="center"/>
    </xf>
    <xf numFmtId="0" fontId="3" fillId="12" borderId="3" xfId="0" applyFont="1" applyFill="1" applyBorder="1" applyAlignment="1">
      <alignment horizontal="center" vertical="center"/>
    </xf>
    <xf numFmtId="0" fontId="3" fillId="0" borderId="0" xfId="0" applyFont="1" applyFill="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xf>
    <xf numFmtId="186" fontId="1" fillId="8" borderId="25" xfId="0" quotePrefix="1" applyNumberFormat="1" applyFont="1" applyFill="1" applyBorder="1" applyAlignment="1" applyProtection="1">
      <alignment horizontal="center" vertical="center"/>
      <protection locked="0"/>
    </xf>
    <xf numFmtId="186" fontId="1" fillId="8" borderId="26" xfId="0" applyNumberFormat="1" applyFont="1" applyFill="1" applyBorder="1" applyAlignment="1" applyProtection="1">
      <alignment horizontal="center" vertical="center"/>
      <protection locked="0"/>
    </xf>
    <xf numFmtId="186" fontId="1" fillId="8" borderId="27"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6" fontId="1" fillId="8" borderId="28" xfId="0" quotePrefix="1" applyNumberFormat="1" applyFont="1" applyFill="1" applyBorder="1" applyAlignment="1" applyProtection="1">
      <alignment horizontal="center" vertical="center"/>
      <protection locked="0"/>
    </xf>
    <xf numFmtId="186" fontId="1" fillId="8" borderId="4" xfId="0" applyNumberFormat="1" applyFont="1" applyFill="1" applyBorder="1" applyAlignment="1" applyProtection="1">
      <alignment horizontal="center" vertical="center"/>
      <protection locked="0"/>
    </xf>
    <xf numFmtId="186" fontId="1" fillId="8" borderId="29" xfId="0" applyNumberFormat="1" applyFont="1" applyFill="1" applyBorder="1" applyAlignment="1" applyProtection="1">
      <alignment horizontal="center" vertical="center"/>
      <protection locked="0"/>
    </xf>
    <xf numFmtId="0" fontId="1" fillId="8" borderId="28"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29" xfId="0" applyFont="1" applyFill="1" applyBorder="1" applyAlignment="1" applyProtection="1">
      <alignment horizontal="center" vertical="center"/>
      <protection locked="0"/>
    </xf>
    <xf numFmtId="189" fontId="1" fillId="8" borderId="30" xfId="1" quotePrefix="1" applyNumberFormat="1" applyFont="1" applyFill="1" applyBorder="1" applyAlignment="1" applyProtection="1">
      <alignment horizontal="center" vertical="center"/>
      <protection locked="0"/>
    </xf>
    <xf numFmtId="189" fontId="1" fillId="8" borderId="31" xfId="1" applyNumberFormat="1" applyFont="1" applyFill="1" applyBorder="1" applyAlignment="1" applyProtection="1">
      <alignment horizontal="center" vertical="center"/>
      <protection locked="0"/>
    </xf>
    <xf numFmtId="189" fontId="1" fillId="8" borderId="32" xfId="1" applyNumberFormat="1" applyFont="1" applyFill="1" applyBorder="1" applyAlignment="1" applyProtection="1">
      <alignment horizontal="center" vertical="center"/>
      <protection locked="0"/>
    </xf>
    <xf numFmtId="38" fontId="1" fillId="0" borderId="38" xfId="1" applyNumberFormat="1" applyFont="1" applyFill="1" applyBorder="1" applyAlignment="1" applyProtection="1">
      <alignment horizontal="center" vertical="center"/>
      <protection hidden="1"/>
    </xf>
    <xf numFmtId="38" fontId="1" fillId="0" borderId="31" xfId="1" applyNumberFormat="1" applyFont="1" applyFill="1" applyBorder="1" applyAlignment="1" applyProtection="1">
      <alignment horizontal="center" vertical="center"/>
      <protection hidden="1"/>
    </xf>
    <xf numFmtId="38" fontId="1" fillId="0" borderId="39" xfId="1" applyNumberFormat="1" applyFont="1" applyFill="1" applyBorder="1" applyAlignment="1" applyProtection="1">
      <alignment horizontal="center" vertical="center"/>
      <protection hidden="1"/>
    </xf>
    <xf numFmtId="189" fontId="1" fillId="11" borderId="2" xfId="0" applyNumberFormat="1" applyFont="1" applyFill="1" applyBorder="1" applyAlignment="1" applyProtection="1">
      <alignment horizontal="center" vertical="center"/>
      <protection hidden="1"/>
    </xf>
    <xf numFmtId="189" fontId="1" fillId="11" borderId="4" xfId="0" applyNumberFormat="1" applyFont="1" applyFill="1" applyBorder="1" applyAlignment="1" applyProtection="1">
      <alignment horizontal="center" vertical="center"/>
      <protection hidden="1"/>
    </xf>
    <xf numFmtId="189" fontId="1" fillId="11" borderId="3" xfId="0" applyNumberFormat="1" applyFont="1" applyFill="1" applyBorder="1" applyAlignment="1" applyProtection="1">
      <alignment horizontal="center" vertical="center"/>
      <protection hidden="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89" fontId="1" fillId="0" borderId="23" xfId="0" applyNumberFormat="1" applyFont="1" applyFill="1" applyBorder="1" applyAlignment="1" applyProtection="1">
      <alignment horizontal="center" vertical="center" shrinkToFit="1"/>
      <protection hidden="1"/>
    </xf>
    <xf numFmtId="189" fontId="1" fillId="0" borderId="8" xfId="0" applyNumberFormat="1" applyFont="1" applyFill="1" applyBorder="1" applyAlignment="1" applyProtection="1">
      <alignment horizontal="center" vertical="center" shrinkToFit="1"/>
      <protection hidden="1"/>
    </xf>
    <xf numFmtId="189" fontId="1" fillId="0" borderId="24" xfId="0" applyNumberFormat="1" applyFont="1" applyFill="1" applyBorder="1" applyAlignment="1" applyProtection="1">
      <alignment horizontal="center" vertical="center" shrinkToFit="1"/>
      <protection hidden="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189" fontId="1" fillId="0" borderId="1" xfId="0" applyNumberFormat="1" applyFont="1" applyFill="1" applyBorder="1" applyAlignment="1" applyProtection="1">
      <alignment horizontal="center" vertical="center" shrinkToFit="1"/>
      <protection hidden="1"/>
    </xf>
    <xf numFmtId="189" fontId="1" fillId="0" borderId="38" xfId="1" applyNumberFormat="1" applyFont="1" applyFill="1" applyBorder="1" applyAlignment="1" applyProtection="1">
      <alignment horizontal="center" vertical="center"/>
      <protection hidden="1"/>
    </xf>
    <xf numFmtId="189" fontId="1" fillId="0" borderId="31" xfId="1" applyNumberFormat="1" applyFont="1" applyFill="1" applyBorder="1" applyAlignment="1" applyProtection="1">
      <alignment horizontal="center" vertical="center"/>
      <protection hidden="1"/>
    </xf>
    <xf numFmtId="189" fontId="1" fillId="0" borderId="39" xfId="1" applyNumberFormat="1" applyFont="1" applyFill="1" applyBorder="1" applyAlignment="1" applyProtection="1">
      <alignment horizontal="center" vertical="center"/>
      <protection hidden="1"/>
    </xf>
    <xf numFmtId="186" fontId="1" fillId="8" borderId="26" xfId="0" quotePrefix="1" applyNumberFormat="1" applyFont="1" applyFill="1" applyBorder="1" applyAlignment="1" applyProtection="1">
      <alignment horizontal="center" vertical="center"/>
      <protection locked="0"/>
    </xf>
    <xf numFmtId="186" fontId="1" fillId="8" borderId="27" xfId="0" quotePrefix="1" applyNumberFormat="1" applyFont="1" applyFill="1" applyBorder="1" applyAlignment="1" applyProtection="1">
      <alignment horizontal="center" vertical="center"/>
      <protection locked="0"/>
    </xf>
    <xf numFmtId="189" fontId="1" fillId="8" borderId="31" xfId="1" quotePrefix="1" applyNumberFormat="1" applyFont="1" applyFill="1" applyBorder="1" applyAlignment="1" applyProtection="1">
      <alignment horizontal="center" vertical="center"/>
      <protection locked="0"/>
    </xf>
    <xf numFmtId="189" fontId="1" fillId="8" borderId="32" xfId="1" quotePrefix="1" applyNumberFormat="1" applyFont="1" applyFill="1" applyBorder="1" applyAlignment="1" applyProtection="1">
      <alignment horizontal="center" vertical="center"/>
      <protection locked="0"/>
    </xf>
    <xf numFmtId="0" fontId="1" fillId="10" borderId="1" xfId="0" applyFont="1" applyFill="1" applyBorder="1" applyAlignment="1">
      <alignment horizontal="center" vertical="center"/>
    </xf>
    <xf numFmtId="0" fontId="1" fillId="10" borderId="2" xfId="0" applyFont="1" applyFill="1" applyBorder="1" applyAlignment="1" applyProtection="1">
      <alignment horizontal="center" vertical="center"/>
      <protection locked="0"/>
    </xf>
    <xf numFmtId="0" fontId="1" fillId="10" borderId="4"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176" fontId="1" fillId="10" borderId="2" xfId="0" applyNumberFormat="1" applyFont="1" applyFill="1" applyBorder="1" applyAlignment="1" applyProtection="1">
      <alignment horizontal="center" vertical="center"/>
      <protection locked="0"/>
    </xf>
    <xf numFmtId="176" fontId="1" fillId="10" borderId="4" xfId="0" applyNumberFormat="1" applyFont="1" applyFill="1" applyBorder="1" applyAlignment="1" applyProtection="1">
      <alignment horizontal="center" vertical="center"/>
      <protection locked="0"/>
    </xf>
    <xf numFmtId="176" fontId="1" fillId="10" borderId="3" xfId="0" applyNumberFormat="1" applyFont="1" applyFill="1" applyBorder="1" applyAlignment="1" applyProtection="1">
      <alignment horizontal="center" vertical="center"/>
      <protection locked="0"/>
    </xf>
    <xf numFmtId="176" fontId="1" fillId="10" borderId="2" xfId="0" applyNumberFormat="1" applyFont="1" applyFill="1" applyBorder="1" applyAlignment="1" applyProtection="1">
      <alignment horizontal="center" vertical="center"/>
      <protection hidden="1"/>
    </xf>
    <xf numFmtId="176" fontId="1" fillId="10" borderId="4" xfId="0" applyNumberFormat="1" applyFont="1" applyFill="1" applyBorder="1" applyAlignment="1" applyProtection="1">
      <alignment horizontal="center" vertical="center"/>
      <protection hidden="1"/>
    </xf>
    <xf numFmtId="176" fontId="1" fillId="10" borderId="3" xfId="0" applyNumberFormat="1" applyFont="1" applyFill="1" applyBorder="1" applyAlignment="1" applyProtection="1">
      <alignment horizontal="center" vertical="center"/>
      <protection hidden="1"/>
    </xf>
    <xf numFmtId="0" fontId="1" fillId="10" borderId="1" xfId="0" applyFont="1" applyFill="1" applyBorder="1" applyAlignment="1">
      <alignment horizontal="center" vertical="center" wrapText="1"/>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10" borderId="2" xfId="0" applyFont="1" applyFill="1" applyBorder="1" applyAlignment="1">
      <alignment horizontal="center" vertical="center"/>
    </xf>
    <xf numFmtId="0" fontId="1" fillId="10" borderId="4" xfId="0" applyFont="1" applyFill="1" applyBorder="1" applyAlignment="1">
      <alignment horizontal="center" vertical="center"/>
    </xf>
    <xf numFmtId="0" fontId="1" fillId="10" borderId="3" xfId="0" applyFont="1" applyFill="1" applyBorder="1" applyAlignment="1">
      <alignment horizontal="center" vertical="center"/>
    </xf>
    <xf numFmtId="0" fontId="1" fillId="10" borderId="2" xfId="0" applyFont="1" applyFill="1" applyBorder="1" applyAlignment="1" applyProtection="1">
      <alignment horizontal="center" vertical="center"/>
    </xf>
    <xf numFmtId="0" fontId="1" fillId="10" borderId="4"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38" fontId="4" fillId="10" borderId="2" xfId="1" applyNumberFormat="1" applyFont="1" applyFill="1" applyBorder="1" applyAlignment="1" applyProtection="1">
      <alignment horizontal="center" vertical="center" shrinkToFit="1"/>
      <protection hidden="1"/>
    </xf>
    <xf numFmtId="38" fontId="4" fillId="10" borderId="4" xfId="1" applyNumberFormat="1" applyFont="1" applyFill="1" applyBorder="1" applyAlignment="1" applyProtection="1">
      <alignment horizontal="center" vertical="center" shrinkToFit="1"/>
      <protection hidden="1"/>
    </xf>
    <xf numFmtId="188" fontId="1" fillId="10" borderId="2" xfId="0" applyNumberFormat="1" applyFont="1" applyFill="1" applyBorder="1" applyAlignment="1" applyProtection="1">
      <alignment horizontal="center" vertical="center"/>
      <protection hidden="1"/>
    </xf>
    <xf numFmtId="188" fontId="1" fillId="10" borderId="4" xfId="0" applyNumberFormat="1" applyFont="1" applyFill="1" applyBorder="1" applyAlignment="1" applyProtection="1">
      <alignment horizontal="center" vertical="center"/>
      <protection hidden="1"/>
    </xf>
    <xf numFmtId="188" fontId="1" fillId="10" borderId="3" xfId="0" applyNumberFormat="1" applyFont="1" applyFill="1" applyBorder="1" applyAlignment="1" applyProtection="1">
      <alignment horizontal="center" vertical="center"/>
      <protection hidden="1"/>
    </xf>
    <xf numFmtId="0" fontId="3" fillId="2" borderId="8" xfId="0" applyFont="1" applyFill="1" applyBorder="1" applyAlignment="1" applyProtection="1">
      <alignment horizontal="right" vertical="center"/>
      <protection locked="0"/>
    </xf>
  </cellXfs>
  <cellStyles count="4">
    <cellStyle name="パーセント" xfId="2" builtinId="5"/>
    <cellStyle name="ハイパーリンク" xfId="3" builtinId="8"/>
    <cellStyle name="桁区切り" xfId="1" builtinId="6"/>
    <cellStyle name="標準" xfId="0" builtinId="0"/>
  </cellStyles>
  <dxfs count="8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strike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0000FF"/>
      <color rgb="FFCCFFCC"/>
      <color rgb="FFCCFF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6137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66675</xdr:colOff>
          <xdr:row>9</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269875</xdr:colOff>
      <xdr:row>12</xdr:row>
      <xdr:rowOff>79375</xdr:rowOff>
    </xdr:from>
    <xdr:to>
      <xdr:col>15</xdr:col>
      <xdr:colOff>101371</xdr:colOff>
      <xdr:row>13</xdr:row>
      <xdr:rowOff>156349</xdr:rowOff>
    </xdr:to>
    <xdr:sp macro="" textlink="">
      <xdr:nvSpPr>
        <xdr:cNvPr id="6" name="角丸四角形吹き出し 9">
          <a:extLst>
            <a:ext uri="{FF2B5EF4-FFF2-40B4-BE49-F238E27FC236}">
              <a16:creationId xmlns:a16="http://schemas.microsoft.com/office/drawing/2014/main" id="{00000000-0008-0000-0000-000006000000}"/>
            </a:ext>
          </a:extLst>
        </xdr:cNvPr>
        <xdr:cNvSpPr/>
      </xdr:nvSpPr>
      <xdr:spPr>
        <a:xfrm>
          <a:off x="6746875" y="2682875"/>
          <a:ext cx="2625496" cy="378599"/>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335643</xdr:colOff>
      <xdr:row>14</xdr:row>
      <xdr:rowOff>92982</xdr:rowOff>
    </xdr:from>
    <xdr:to>
      <xdr:col>13</xdr:col>
      <xdr:colOff>122251</xdr:colOff>
      <xdr:row>15</xdr:row>
      <xdr:rowOff>176893</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7615464" y="3358696"/>
          <a:ext cx="1337823" cy="383268"/>
        </a:xfrm>
        <a:prstGeom prst="wedgeRoundRectCallout">
          <a:avLst>
            <a:gd name="adj1" fmla="val -74409"/>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235741</xdr:colOff>
      <xdr:row>17</xdr:row>
      <xdr:rowOff>104610</xdr:rowOff>
    </xdr:from>
    <xdr:to>
      <xdr:col>23</xdr:col>
      <xdr:colOff>582608</xdr:colOff>
      <xdr:row>21</xdr:row>
      <xdr:rowOff>149678</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11829027" y="4268396"/>
          <a:ext cx="3857510" cy="1242496"/>
        </a:xfrm>
        <a:prstGeom prst="wedgeRoundRectCallout">
          <a:avLst>
            <a:gd name="adj1" fmla="val -70549"/>
            <a:gd name="adj2" fmla="val -2723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最新の各月の送電可能電力を、設備容量以下の整数値で入力してください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174625</xdr:colOff>
      <xdr:row>25</xdr:row>
      <xdr:rowOff>18143</xdr:rowOff>
    </xdr:from>
    <xdr:to>
      <xdr:col>23</xdr:col>
      <xdr:colOff>69963</xdr:colOff>
      <xdr:row>27</xdr:row>
      <xdr:rowOff>295202</xdr:rowOff>
    </xdr:to>
    <xdr:sp macro="" textlink="">
      <xdr:nvSpPr>
        <xdr:cNvPr id="10" name="角丸四角形吹き出し 7">
          <a:extLst>
            <a:ext uri="{FF2B5EF4-FFF2-40B4-BE49-F238E27FC236}">
              <a16:creationId xmlns:a16="http://schemas.microsoft.com/office/drawing/2014/main" id="{00000000-0008-0000-0000-00000A000000}"/>
            </a:ext>
          </a:extLst>
        </xdr:cNvPr>
        <xdr:cNvSpPr/>
      </xdr:nvSpPr>
      <xdr:spPr>
        <a:xfrm>
          <a:off x="11767911" y="6576786"/>
          <a:ext cx="3405981" cy="971023"/>
        </a:xfrm>
        <a:prstGeom prst="wedgeRoundRectCallout">
          <a:avLst>
            <a:gd name="adj1" fmla="val -74319"/>
            <a:gd name="adj2" fmla="val -3236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17</xdr:col>
      <xdr:colOff>169818</xdr:colOff>
      <xdr:row>42</xdr:row>
      <xdr:rowOff>81643</xdr:rowOff>
    </xdr:from>
    <xdr:to>
      <xdr:col>23</xdr:col>
      <xdr:colOff>609600</xdr:colOff>
      <xdr:row>47</xdr:row>
      <xdr:rowOff>149679</xdr:rowOff>
    </xdr:to>
    <xdr:sp macro="" textlink="">
      <xdr:nvSpPr>
        <xdr:cNvPr id="11" name="角丸四角形吹き出し 13">
          <a:extLst>
            <a:ext uri="{FF2B5EF4-FFF2-40B4-BE49-F238E27FC236}">
              <a16:creationId xmlns:a16="http://schemas.microsoft.com/office/drawing/2014/main" id="{00000000-0008-0000-0000-00000B000000}"/>
            </a:ext>
          </a:extLst>
        </xdr:cNvPr>
        <xdr:cNvSpPr/>
      </xdr:nvSpPr>
      <xdr:spPr>
        <a:xfrm>
          <a:off x="11763104" y="12096750"/>
          <a:ext cx="3950425" cy="1496786"/>
        </a:xfrm>
        <a:prstGeom prst="wedgeRoundRectCallout">
          <a:avLst>
            <a:gd name="adj1" fmla="val -70688"/>
            <a:gd name="adj2" fmla="val 1308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メイン＆調達オークション</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各月の管理容量」から「</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各月の管理容量」を差し引いた値を入力してください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269603</xdr:colOff>
      <xdr:row>48</xdr:row>
      <xdr:rowOff>222342</xdr:rowOff>
    </xdr:from>
    <xdr:to>
      <xdr:col>23</xdr:col>
      <xdr:colOff>310618</xdr:colOff>
      <xdr:row>52</xdr:row>
      <xdr:rowOff>47419</xdr:rowOff>
    </xdr:to>
    <xdr:sp macro="" textlink="">
      <xdr:nvSpPr>
        <xdr:cNvPr id="12" name="角丸四角形吹き出し 6">
          <a:extLst>
            <a:ext uri="{FF2B5EF4-FFF2-40B4-BE49-F238E27FC236}">
              <a16:creationId xmlns:a16="http://schemas.microsoft.com/office/drawing/2014/main" id="{00000000-0008-0000-0000-00000C000000}"/>
            </a:ext>
          </a:extLst>
        </xdr:cNvPr>
        <xdr:cNvSpPr/>
      </xdr:nvSpPr>
      <xdr:spPr>
        <a:xfrm>
          <a:off x="11862889" y="13951949"/>
          <a:ext cx="3551658" cy="968077"/>
        </a:xfrm>
        <a:prstGeom prst="wedgeRoundRectCallout">
          <a:avLst>
            <a:gd name="adj1" fmla="val -74639"/>
            <a:gd name="adj2" fmla="val -302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(23</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(40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14</xdr:col>
      <xdr:colOff>331469</xdr:colOff>
      <xdr:row>53</xdr:row>
      <xdr:rowOff>188855</xdr:rowOff>
    </xdr:from>
    <xdr:to>
      <xdr:col>22</xdr:col>
      <xdr:colOff>236219</xdr:colOff>
      <xdr:row>58</xdr:row>
      <xdr:rowOff>188856</xdr:rowOff>
    </xdr:to>
    <xdr:sp macro="" textlink="">
      <xdr:nvSpPr>
        <xdr:cNvPr id="13" name="角丸四角形吹き出し 8">
          <a:extLst>
            <a:ext uri="{FF2B5EF4-FFF2-40B4-BE49-F238E27FC236}">
              <a16:creationId xmlns:a16="http://schemas.microsoft.com/office/drawing/2014/main" id="{00000000-0008-0000-0000-00000D000000}"/>
            </a:ext>
          </a:extLst>
        </xdr:cNvPr>
        <xdr:cNvSpPr/>
      </xdr:nvSpPr>
      <xdr:spPr>
        <a:xfrm>
          <a:off x="10085069" y="13546267"/>
          <a:ext cx="4754656" cy="986118"/>
        </a:xfrm>
        <a:prstGeom prst="wedgeRoundRectCallout">
          <a:avLst>
            <a:gd name="adj1" fmla="val -36034"/>
            <a:gd name="adj2" fmla="val -8666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(38</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行目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(40</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行目</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78105</xdr:colOff>
      <xdr:row>0</xdr:row>
      <xdr:rowOff>18960</xdr:rowOff>
    </xdr:from>
    <xdr:to>
      <xdr:col>24</xdr:col>
      <xdr:colOff>530450</xdr:colOff>
      <xdr:row>16</xdr:row>
      <xdr:rowOff>158751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507980" y="18960"/>
          <a:ext cx="4262345" cy="402916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154098</xdr:colOff>
      <xdr:row>34</xdr:row>
      <xdr:rowOff>211728</xdr:rowOff>
    </xdr:from>
    <xdr:to>
      <xdr:col>23</xdr:col>
      <xdr:colOff>585108</xdr:colOff>
      <xdr:row>36</xdr:row>
      <xdr:rowOff>244931</xdr:rowOff>
    </xdr:to>
    <xdr:sp macro="" textlink="">
      <xdr:nvSpPr>
        <xdr:cNvPr id="17" name="角丸四角形吹き出し 10">
          <a:extLst>
            <a:ext uri="{FF2B5EF4-FFF2-40B4-BE49-F238E27FC236}">
              <a16:creationId xmlns:a16="http://schemas.microsoft.com/office/drawing/2014/main" id="{00000000-0008-0000-0000-000011000000}"/>
            </a:ext>
          </a:extLst>
        </xdr:cNvPr>
        <xdr:cNvSpPr/>
      </xdr:nvSpPr>
      <xdr:spPr>
        <a:xfrm>
          <a:off x="10726848" y="9559835"/>
          <a:ext cx="3642296" cy="1189810"/>
        </a:xfrm>
        <a:prstGeom prst="wedgeRoundRectCallout">
          <a:avLst>
            <a:gd name="adj1" fmla="val -69747"/>
            <a:gd name="adj2" fmla="val 599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調達オークション応札量が約定した場合の、仕上がりの管理容量を、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最新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各月の送電可能電力以下の整数値で入力してください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229053</xdr:colOff>
      <xdr:row>21</xdr:row>
      <xdr:rowOff>208644</xdr:rowOff>
    </xdr:from>
    <xdr:to>
      <xdr:col>23</xdr:col>
      <xdr:colOff>435428</xdr:colOff>
      <xdr:row>24</xdr:row>
      <xdr:rowOff>40821</xdr:rowOff>
    </xdr:to>
    <xdr:sp macro="" textlink="">
      <xdr:nvSpPr>
        <xdr:cNvPr id="18" name="角丸四角形吹き出し 7">
          <a:extLst>
            <a:ext uri="{FF2B5EF4-FFF2-40B4-BE49-F238E27FC236}">
              <a16:creationId xmlns:a16="http://schemas.microsoft.com/office/drawing/2014/main" id="{00000000-0008-0000-0000-000012000000}"/>
            </a:ext>
          </a:extLst>
        </xdr:cNvPr>
        <xdr:cNvSpPr/>
      </xdr:nvSpPr>
      <xdr:spPr>
        <a:xfrm>
          <a:off x="11822339" y="5569858"/>
          <a:ext cx="3717018" cy="730249"/>
        </a:xfrm>
        <a:prstGeom prst="wedgeRoundRectCallout">
          <a:avLst>
            <a:gd name="adj1" fmla="val -73587"/>
            <a:gd name="adj2" fmla="val -9385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最新の各月の運転継続時間を、整数値で入力してください</a:t>
          </a:r>
        </a:p>
      </xdr:txBody>
    </xdr:sp>
    <xdr:clientData/>
  </xdr:twoCellAnchor>
  <xdr:twoCellAnchor>
    <xdr:from>
      <xdr:col>17</xdr:col>
      <xdr:colOff>194920</xdr:colOff>
      <xdr:row>37</xdr:row>
      <xdr:rowOff>22969</xdr:rowOff>
    </xdr:from>
    <xdr:to>
      <xdr:col>23</xdr:col>
      <xdr:colOff>541787</xdr:colOff>
      <xdr:row>41</xdr:row>
      <xdr:rowOff>54428</xdr:rowOff>
    </xdr:to>
    <xdr:sp macro="" textlink="">
      <xdr:nvSpPr>
        <xdr:cNvPr id="19" name="角丸四角形吹き出し 10">
          <a:extLst>
            <a:ext uri="{FF2B5EF4-FFF2-40B4-BE49-F238E27FC236}">
              <a16:creationId xmlns:a16="http://schemas.microsoft.com/office/drawing/2014/main" id="{00000000-0008-0000-0000-000013000000}"/>
            </a:ext>
          </a:extLst>
        </xdr:cNvPr>
        <xdr:cNvSpPr/>
      </xdr:nvSpPr>
      <xdr:spPr>
        <a:xfrm>
          <a:off x="11788206" y="10609326"/>
          <a:ext cx="3857510" cy="1174459"/>
        </a:xfrm>
        <a:prstGeom prst="wedgeRoundRectCallout">
          <a:avLst>
            <a:gd name="adj1" fmla="val -70901"/>
            <a:gd name="adj2" fmla="val 111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調達オークション応札量が約定した場合の、仕上がりの運転継続時間を、</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最新</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各月の運転継続時間以下の整数値で入力してください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322036</xdr:colOff>
      <xdr:row>15</xdr:row>
      <xdr:rowOff>188232</xdr:rowOff>
    </xdr:from>
    <xdr:to>
      <xdr:col>15</xdr:col>
      <xdr:colOff>27214</xdr:colOff>
      <xdr:row>16</xdr:row>
      <xdr:rowOff>272142</xdr:rowOff>
    </xdr:to>
    <xdr:sp macro="" textlink="">
      <xdr:nvSpPr>
        <xdr:cNvPr id="20" name="角丸四角形吹き出し 11">
          <a:extLst>
            <a:ext uri="{FF2B5EF4-FFF2-40B4-BE49-F238E27FC236}">
              <a16:creationId xmlns:a16="http://schemas.microsoft.com/office/drawing/2014/main" id="{00000000-0008-0000-0000-000014000000}"/>
            </a:ext>
          </a:extLst>
        </xdr:cNvPr>
        <xdr:cNvSpPr/>
      </xdr:nvSpPr>
      <xdr:spPr>
        <a:xfrm>
          <a:off x="7601857" y="3753303"/>
          <a:ext cx="2807607" cy="383268"/>
        </a:xfrm>
        <a:prstGeom prst="wedgeRoundRectCallout">
          <a:avLst>
            <a:gd name="adj1" fmla="val -63747"/>
            <a:gd name="adj2" fmla="val 251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最新の設備容量を整数値で入力してください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42326"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76200</xdr:colOff>
          <xdr:row>9</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138546</xdr:colOff>
      <xdr:row>1</xdr:row>
      <xdr:rowOff>180109</xdr:rowOff>
    </xdr:from>
    <xdr:to>
      <xdr:col>24</xdr:col>
      <xdr:colOff>568955</xdr:colOff>
      <xdr:row>18</xdr:row>
      <xdr:rowOff>207265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873346" y="387927"/>
          <a:ext cx="4656045" cy="436362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・メインオークションで落札された電源等は、メインオークションで使用した期待容量算定諸元一覧を、赤枠部分にコピー＆ペーストで貼り付けてください。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ただし、メインオークション以降において設備増強等により設備容量が増加している場合、メインオークション後に</a:t>
          </a:r>
        </a:p>
        <a:p>
          <a:r>
            <a:rPr kumimoji="1" lang="ja-JP" altLang="en-US" sz="1400">
              <a:solidFill>
                <a:srgbClr val="FF0000"/>
              </a:solidFill>
              <a:latin typeface="Meiryo UI" panose="020B0604030504040204" pitchFamily="50" charset="-128"/>
              <a:ea typeface="Meiryo UI" panose="020B0604030504040204" pitchFamily="50" charset="-128"/>
            </a:rPr>
            <a:t>電源等情報（詳細情報）に登録した「設備容量」の応札単位毎の合計値を入力してください。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・メインオークションに応札したものの非落札だった電源等、もしくは追加オークションから参加する電源等は、</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75468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20</xdr:col>
      <xdr:colOff>308156</xdr:colOff>
      <xdr:row>8</xdr:row>
      <xdr:rowOff>101600</xdr:rowOff>
    </xdr:from>
    <xdr:to>
      <xdr:col>24</xdr:col>
      <xdr:colOff>399958</xdr:colOff>
      <xdr:row>10</xdr:row>
      <xdr:rowOff>292100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376456" y="1828800"/>
          <a:ext cx="2835002"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10</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25</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27</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330200</xdr:colOff>
      <xdr:row>9</xdr:row>
      <xdr:rowOff>170815</xdr:rowOff>
    </xdr:from>
    <xdr:to>
      <xdr:col>20</xdr:col>
      <xdr:colOff>308156</xdr:colOff>
      <xdr:row>9</xdr:row>
      <xdr:rowOff>204470</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1"/>
        </xdr:cNvCxnSpPr>
      </xdr:nvCxnSpPr>
      <xdr:spPr>
        <a:xfrm flipH="1" flipV="1">
          <a:off x="11506200" y="2202815"/>
          <a:ext cx="1870256" cy="3365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63500</xdr:colOff>
      <xdr:row>9</xdr:row>
      <xdr:rowOff>198755</xdr:rowOff>
    </xdr:from>
    <xdr:to>
      <xdr:col>20</xdr:col>
      <xdr:colOff>308156</xdr:colOff>
      <xdr:row>24</xdr:row>
      <xdr:rowOff>165100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 idx="1"/>
        </xdr:cNvCxnSpPr>
      </xdr:nvCxnSpPr>
      <xdr:spPr>
        <a:xfrm flipH="1">
          <a:off x="11239500" y="2230755"/>
          <a:ext cx="2136956" cy="46145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9</xdr:row>
      <xdr:rowOff>198755</xdr:rowOff>
    </xdr:from>
    <xdr:to>
      <xdr:col>20</xdr:col>
      <xdr:colOff>308156</xdr:colOff>
      <xdr:row>26</xdr:row>
      <xdr:rowOff>228600</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3" idx="1"/>
        </xdr:cNvCxnSpPr>
      </xdr:nvCxnSpPr>
      <xdr:spPr>
        <a:xfrm flipH="1">
          <a:off x="11214100" y="2230755"/>
          <a:ext cx="2162356" cy="528764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596161</xdr:colOff>
      <xdr:row>0</xdr:row>
      <xdr:rowOff>0</xdr:rowOff>
    </xdr:from>
    <xdr:ext cx="4035208"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96961"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4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4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95250</xdr:colOff>
      <xdr:row>3</xdr:row>
      <xdr:rowOff>15875</xdr:rowOff>
    </xdr:from>
    <xdr:ext cx="2646922" cy="600421"/>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9032875" y="6350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oneCellAnchor>
    <xdr:from>
      <xdr:col>2</xdr:col>
      <xdr:colOff>127000</xdr:colOff>
      <xdr:row>15</xdr:row>
      <xdr:rowOff>95250</xdr:rowOff>
    </xdr:from>
    <xdr:ext cx="2646922" cy="600421"/>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825750" y="319087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oneCellAnchor>
    <xdr:from>
      <xdr:col>10</xdr:col>
      <xdr:colOff>95250</xdr:colOff>
      <xdr:row>19</xdr:row>
      <xdr:rowOff>31750</xdr:rowOff>
    </xdr:from>
    <xdr:ext cx="2646922" cy="600421"/>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9032875" y="395287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oneCellAnchor>
    <xdr:from>
      <xdr:col>10</xdr:col>
      <xdr:colOff>95250</xdr:colOff>
      <xdr:row>7</xdr:row>
      <xdr:rowOff>24176</xdr:rowOff>
    </xdr:from>
    <xdr:ext cx="2925536" cy="1108509"/>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09857" y="1357676"/>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105047</xdr:colOff>
      <xdr:row>22</xdr:row>
      <xdr:rowOff>183652</xdr:rowOff>
    </xdr:from>
    <xdr:ext cx="2925536" cy="1108509"/>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119654" y="4374652"/>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42726</xdr:colOff>
      <xdr:row>2</xdr:row>
      <xdr:rowOff>124370</xdr:rowOff>
    </xdr:from>
    <xdr:ext cx="2646922" cy="600421"/>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969012" y="50537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追加</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2%20&#25562;&#27700;\02%20&#35519;&#25972;&#20418;&#25968;&#31639;&#20986;" TargetMode="External"/><Relationship Id="rId5" Type="http://schemas.openxmlformats.org/officeDocument/2006/relationships/comments" Target="../comments3.xml"/><Relationship Id="rId4"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7" Type="http://schemas.openxmlformats.org/officeDocument/2006/relationships/comments" Target="../comments2.xml"/><Relationship Id="rId2"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1" Type="http://schemas.openxmlformats.org/officeDocument/2006/relationships/hyperlink" Target="file:///\\hn2nasf01a\&#23481;&#37327;&#24066;&#22580;\19_&#12484;&#12540;&#12523;\2024&#36861;&#21152;&#12458;&#12540;&#12463;&#12471;&#12519;&#12531;&#36039;&#26009;\&#35519;&#25972;&#20418;&#25968;&#31639;&#23450;\EUE&#35211;&#30452;&#12375;&#21453;&#26144;&#21069;\02%20&#35519;&#25972;&#20418;&#25968;&#31639;&#20986;\01%20&#20877;&#12456;&#12493;\02%20&#35519;&#25972;&#20418;&#25968;&#31639;&#20986;" TargetMode="External"/><Relationship Id="rId6" Type="http://schemas.openxmlformats.org/officeDocument/2006/relationships/vmlDrawing" Target="../drawings/vmlDrawing4.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93BC-1E56-4862-A4D6-43FE1BAD03DD}">
  <sheetPr codeName="Sheet7">
    <tabColor theme="0" tint="-0.34998626667073579"/>
    <pageSetUpPr fitToPage="1"/>
  </sheetPr>
  <dimension ref="A1:Y72"/>
  <sheetViews>
    <sheetView tabSelected="1" view="pageBreakPreview" zoomScale="60" zoomScaleNormal="60" workbookViewId="0"/>
  </sheetViews>
  <sheetFormatPr defaultColWidth="9" defaultRowHeight="15.75" x14ac:dyDescent="0.25"/>
  <cols>
    <col min="1" max="4" width="6.125" style="1" customWidth="1"/>
    <col min="5" max="5" width="11.625" style="1" customWidth="1"/>
    <col min="6" max="7" width="12.875" style="1" bestFit="1" customWidth="1"/>
    <col min="8" max="8" width="13.375" style="1" customWidth="1"/>
    <col min="9" max="16" width="12.875" style="1" bestFit="1" customWidth="1"/>
    <col min="17" max="18" width="5.625" style="1" customWidth="1"/>
    <col min="19" max="19" width="7.875" style="1" customWidth="1"/>
    <col min="20" max="20" width="5.625" style="1" customWidth="1"/>
    <col min="21" max="16384" width="9" style="1"/>
  </cols>
  <sheetData>
    <row r="1" spans="1:25" ht="16.5" x14ac:dyDescent="0.25">
      <c r="A1" s="41" t="s">
        <v>162</v>
      </c>
      <c r="B1" s="41"/>
      <c r="C1" s="41"/>
      <c r="D1" s="41"/>
      <c r="E1" s="41"/>
      <c r="F1" s="127" t="s">
        <v>77</v>
      </c>
      <c r="G1" s="84"/>
      <c r="H1" s="123"/>
      <c r="I1" s="43" t="s">
        <v>78</v>
      </c>
      <c r="J1" s="44"/>
      <c r="K1" s="44"/>
      <c r="L1" s="44"/>
      <c r="M1" s="44"/>
      <c r="N1" s="44"/>
      <c r="O1" s="44"/>
      <c r="P1" s="44"/>
      <c r="Q1" s="44"/>
      <c r="R1" s="44"/>
      <c r="S1" s="44"/>
      <c r="T1" s="44"/>
      <c r="U1" s="44"/>
      <c r="V1" s="44"/>
      <c r="W1" s="44"/>
      <c r="X1" s="44"/>
    </row>
    <row r="2" spans="1:25" ht="16.5" x14ac:dyDescent="0.25">
      <c r="A2" s="153" t="s">
        <v>0</v>
      </c>
      <c r="B2" s="154"/>
      <c r="C2" s="92"/>
      <c r="D2" s="92"/>
      <c r="E2" s="92"/>
      <c r="F2" s="92"/>
      <c r="G2" s="92"/>
      <c r="H2" s="92"/>
      <c r="I2" s="92"/>
      <c r="J2" s="92"/>
      <c r="K2" s="92"/>
      <c r="L2" s="92"/>
      <c r="M2" s="92"/>
      <c r="N2" s="92"/>
      <c r="O2" s="92"/>
      <c r="P2" s="92"/>
      <c r="Q2" s="92"/>
      <c r="R2" s="44"/>
      <c r="S2" s="44"/>
      <c r="T2" s="44"/>
      <c r="U2" s="44"/>
      <c r="V2" s="44"/>
      <c r="W2" s="44"/>
      <c r="X2" s="44"/>
      <c r="Y2" s="44"/>
    </row>
    <row r="3" spans="1:25" ht="16.5" x14ac:dyDescent="0.25">
      <c r="A3" s="130" t="s">
        <v>170</v>
      </c>
      <c r="B3" s="93"/>
      <c r="C3" s="92"/>
      <c r="D3" s="92"/>
      <c r="E3" s="92"/>
      <c r="F3" s="92"/>
      <c r="G3" s="92"/>
      <c r="H3" s="92"/>
      <c r="I3" s="92"/>
      <c r="J3" s="92"/>
      <c r="K3" s="92"/>
      <c r="L3" s="92"/>
      <c r="M3" s="92"/>
      <c r="N3" s="92"/>
      <c r="O3" s="92"/>
      <c r="P3" s="92"/>
      <c r="Q3" s="92"/>
      <c r="R3" s="44"/>
      <c r="S3" s="44"/>
      <c r="T3" s="44"/>
      <c r="U3" s="44"/>
      <c r="V3" s="44"/>
      <c r="W3" s="44"/>
      <c r="X3" s="44"/>
      <c r="Y3" s="44"/>
    </row>
    <row r="4" spans="1:25" ht="16.5" x14ac:dyDescent="0.25">
      <c r="A4" s="155" t="s">
        <v>126</v>
      </c>
      <c r="B4" s="155"/>
      <c r="C4" s="155"/>
      <c r="D4" s="155"/>
      <c r="E4" s="155"/>
      <c r="F4" s="155"/>
      <c r="G4" s="155"/>
      <c r="H4" s="155"/>
      <c r="I4" s="155"/>
      <c r="J4" s="155"/>
      <c r="K4" s="155"/>
      <c r="L4" s="155"/>
      <c r="M4" s="155"/>
      <c r="N4" s="155"/>
      <c r="O4" s="155"/>
      <c r="P4" s="155"/>
      <c r="Q4" s="155"/>
      <c r="R4" s="44"/>
      <c r="S4" s="44"/>
      <c r="T4" s="44"/>
      <c r="U4" s="44"/>
      <c r="V4" s="44"/>
      <c r="W4" s="44"/>
      <c r="X4" s="44"/>
      <c r="Y4" s="44"/>
    </row>
    <row r="5" spans="1:25" ht="16.5" x14ac:dyDescent="0.25">
      <c r="A5" s="92"/>
      <c r="B5" s="92"/>
      <c r="C5" s="92"/>
      <c r="D5" s="92"/>
      <c r="E5" s="92"/>
      <c r="F5" s="92"/>
      <c r="G5" s="92"/>
      <c r="H5" s="92"/>
      <c r="I5" s="92"/>
      <c r="J5" s="92"/>
      <c r="K5" s="92"/>
      <c r="L5" s="92"/>
      <c r="M5" s="92"/>
      <c r="N5" s="94"/>
      <c r="O5" s="92"/>
      <c r="P5" s="92"/>
      <c r="Q5" s="92"/>
      <c r="R5" s="44"/>
      <c r="S5" s="44"/>
      <c r="T5" s="44"/>
      <c r="U5" s="44"/>
      <c r="V5" s="44"/>
      <c r="W5" s="44"/>
      <c r="X5" s="44"/>
      <c r="Y5" s="44"/>
    </row>
    <row r="6" spans="1:25" ht="16.5" x14ac:dyDescent="0.25">
      <c r="A6" s="155" t="s">
        <v>60</v>
      </c>
      <c r="B6" s="155"/>
      <c r="C6" s="155"/>
      <c r="D6" s="155"/>
      <c r="E6" s="155"/>
      <c r="F6" s="155"/>
      <c r="G6" s="155"/>
      <c r="H6" s="155"/>
      <c r="I6" s="155"/>
      <c r="J6" s="155"/>
      <c r="K6" s="155"/>
      <c r="L6" s="155"/>
      <c r="M6" s="155"/>
      <c r="N6" s="155"/>
      <c r="O6" s="155"/>
      <c r="P6" s="155"/>
      <c r="Q6" s="155"/>
      <c r="R6" s="44"/>
      <c r="S6" s="44"/>
      <c r="T6" s="44"/>
      <c r="U6" s="44"/>
      <c r="V6" s="44"/>
      <c r="W6" s="44"/>
      <c r="X6" s="44"/>
      <c r="Y6" s="44"/>
    </row>
    <row r="7" spans="1:25" ht="16.5" x14ac:dyDescent="0.25">
      <c r="A7" s="95"/>
      <c r="B7" s="95"/>
      <c r="C7" s="95"/>
      <c r="D7" s="95"/>
      <c r="E7" s="95"/>
      <c r="F7" s="95"/>
      <c r="G7" s="95"/>
      <c r="H7" s="95"/>
      <c r="I7" s="95"/>
      <c r="J7" s="95"/>
      <c r="K7" s="95"/>
      <c r="L7" s="95"/>
      <c r="M7" s="95"/>
      <c r="N7" s="95"/>
      <c r="O7" s="95"/>
      <c r="P7" s="95"/>
      <c r="Q7" s="95"/>
      <c r="R7" s="44"/>
      <c r="S7" s="44"/>
      <c r="T7" s="44"/>
      <c r="U7" s="44"/>
      <c r="V7" s="44"/>
      <c r="W7" s="44"/>
      <c r="X7" s="44"/>
      <c r="Y7" s="44"/>
    </row>
    <row r="8" spans="1:25" ht="16.5" x14ac:dyDescent="0.25">
      <c r="A8" s="96" t="s">
        <v>167</v>
      </c>
      <c r="B8" s="95"/>
      <c r="C8" s="95"/>
      <c r="D8" s="95"/>
      <c r="E8" s="95"/>
      <c r="F8" s="95"/>
      <c r="G8" s="95"/>
      <c r="H8" s="95"/>
      <c r="I8" s="95"/>
      <c r="J8" s="95"/>
      <c r="K8" s="95"/>
      <c r="L8" s="95"/>
      <c r="M8" s="95"/>
      <c r="N8" s="95"/>
      <c r="O8" s="95"/>
      <c r="P8" s="95"/>
      <c r="Q8" s="95"/>
      <c r="R8" s="44"/>
      <c r="S8" s="44"/>
      <c r="T8" s="44"/>
      <c r="U8" s="44"/>
      <c r="V8" s="44"/>
      <c r="W8" s="44"/>
      <c r="X8" s="44"/>
      <c r="Y8" s="44"/>
    </row>
    <row r="9" spans="1:25" ht="19.5" x14ac:dyDescent="0.25">
      <c r="A9" s="95"/>
      <c r="B9" s="97" t="s">
        <v>93</v>
      </c>
      <c r="C9" s="95"/>
      <c r="D9" s="95"/>
      <c r="E9" s="95"/>
      <c r="F9" s="95"/>
      <c r="G9" s="95"/>
      <c r="H9" s="95"/>
      <c r="I9" s="95"/>
      <c r="J9" s="95"/>
      <c r="K9" s="95"/>
      <c r="L9" s="95"/>
      <c r="M9" s="95"/>
      <c r="N9" s="95"/>
      <c r="O9" s="95"/>
      <c r="P9" s="95"/>
      <c r="Q9" s="95"/>
      <c r="R9" s="44"/>
      <c r="S9" s="44"/>
      <c r="T9" s="44"/>
      <c r="U9" s="44"/>
      <c r="V9" s="44"/>
      <c r="W9" s="44"/>
      <c r="X9" s="44"/>
      <c r="Y9" s="44"/>
    </row>
    <row r="10" spans="1:25" ht="16.5" x14ac:dyDescent="0.25">
      <c r="A10" s="44"/>
      <c r="B10" s="44"/>
      <c r="C10" s="92"/>
      <c r="D10" s="92"/>
      <c r="E10" s="98"/>
      <c r="F10" s="98"/>
      <c r="G10" s="98"/>
      <c r="H10" s="98"/>
      <c r="I10" s="98"/>
      <c r="J10" s="98"/>
      <c r="K10" s="98"/>
      <c r="L10" s="98"/>
      <c r="M10" s="98"/>
      <c r="N10" s="98"/>
      <c r="O10" s="98"/>
      <c r="P10" s="98"/>
      <c r="Q10" s="92"/>
      <c r="R10" s="44"/>
      <c r="S10" s="44"/>
      <c r="T10" s="44"/>
      <c r="U10" s="44"/>
      <c r="V10" s="44"/>
      <c r="W10" s="44"/>
      <c r="X10" s="44"/>
      <c r="Y10" s="44"/>
    </row>
    <row r="11" spans="1:25" ht="16.5" x14ac:dyDescent="0.25">
      <c r="A11" s="99"/>
      <c r="B11" s="99"/>
      <c r="C11" s="99"/>
      <c r="D11" s="99"/>
      <c r="E11" s="100"/>
      <c r="F11" s="100"/>
      <c r="G11" s="100"/>
      <c r="H11" s="100"/>
      <c r="I11" s="100"/>
      <c r="J11" s="100"/>
      <c r="K11" s="100"/>
      <c r="L11" s="99"/>
      <c r="M11" s="156" t="s">
        <v>125</v>
      </c>
      <c r="N11" s="156"/>
      <c r="O11" s="156"/>
      <c r="P11" s="156"/>
      <c r="Q11" s="156"/>
      <c r="R11" s="44"/>
      <c r="S11" s="44"/>
      <c r="T11" s="44"/>
      <c r="U11" s="44"/>
      <c r="V11" s="44"/>
      <c r="W11" s="44"/>
      <c r="X11" s="44"/>
    </row>
    <row r="12" spans="1:25" ht="24" customHeight="1" thickBot="1" x14ac:dyDescent="0.3">
      <c r="A12" s="157" t="s">
        <v>1</v>
      </c>
      <c r="B12" s="157"/>
      <c r="C12" s="157"/>
      <c r="D12" s="157"/>
      <c r="E12" s="158" t="s">
        <v>129</v>
      </c>
      <c r="F12" s="159"/>
      <c r="G12" s="159"/>
      <c r="H12" s="159"/>
      <c r="I12" s="159"/>
      <c r="J12" s="159"/>
      <c r="K12" s="159"/>
      <c r="L12" s="159"/>
      <c r="M12" s="159"/>
      <c r="N12" s="159"/>
      <c r="O12" s="159"/>
      <c r="P12" s="160"/>
      <c r="Q12" s="86" t="s">
        <v>2</v>
      </c>
      <c r="R12" s="44"/>
      <c r="S12" s="44"/>
      <c r="T12" s="44"/>
      <c r="U12" s="44"/>
      <c r="V12" s="44"/>
      <c r="W12" s="44"/>
      <c r="X12" s="44"/>
    </row>
    <row r="13" spans="1:25" ht="24" customHeight="1" x14ac:dyDescent="0.25">
      <c r="A13" s="157" t="s">
        <v>3</v>
      </c>
      <c r="B13" s="157"/>
      <c r="C13" s="157"/>
      <c r="D13" s="161"/>
      <c r="E13" s="162">
        <v>0</v>
      </c>
      <c r="F13" s="163"/>
      <c r="G13" s="163"/>
      <c r="H13" s="163"/>
      <c r="I13" s="163"/>
      <c r="J13" s="163"/>
      <c r="K13" s="163"/>
      <c r="L13" s="163"/>
      <c r="M13" s="163"/>
      <c r="N13" s="163"/>
      <c r="O13" s="163"/>
      <c r="P13" s="164"/>
      <c r="Q13" s="74"/>
      <c r="R13" s="44"/>
      <c r="S13" s="44"/>
      <c r="T13" s="44"/>
      <c r="U13" s="44"/>
      <c r="V13" s="44"/>
      <c r="W13" s="44"/>
      <c r="X13" s="44"/>
    </row>
    <row r="14" spans="1:25" ht="30" customHeight="1" x14ac:dyDescent="0.25">
      <c r="A14" s="165" t="s">
        <v>4</v>
      </c>
      <c r="B14" s="165"/>
      <c r="C14" s="165"/>
      <c r="D14" s="166"/>
      <c r="E14" s="167" t="s">
        <v>128</v>
      </c>
      <c r="F14" s="168"/>
      <c r="G14" s="168"/>
      <c r="H14" s="168"/>
      <c r="I14" s="168"/>
      <c r="J14" s="168"/>
      <c r="K14" s="168"/>
      <c r="L14" s="168"/>
      <c r="M14" s="168"/>
      <c r="N14" s="168"/>
      <c r="O14" s="168"/>
      <c r="P14" s="169"/>
      <c r="Q14" s="74"/>
      <c r="R14" s="44"/>
      <c r="S14" s="44"/>
      <c r="T14" s="44"/>
      <c r="U14" s="44"/>
      <c r="V14" s="44"/>
      <c r="W14" s="44"/>
      <c r="X14" s="44"/>
    </row>
    <row r="15" spans="1:25" ht="24" customHeight="1" x14ac:dyDescent="0.25">
      <c r="A15" s="157" t="s">
        <v>5</v>
      </c>
      <c r="B15" s="157"/>
      <c r="C15" s="157"/>
      <c r="D15" s="161"/>
      <c r="E15" s="167" t="s">
        <v>127</v>
      </c>
      <c r="F15" s="168"/>
      <c r="G15" s="168"/>
      <c r="H15" s="168"/>
      <c r="I15" s="168"/>
      <c r="J15" s="168"/>
      <c r="K15" s="168"/>
      <c r="L15" s="168"/>
      <c r="M15" s="168"/>
      <c r="N15" s="168"/>
      <c r="O15" s="168"/>
      <c r="P15" s="169"/>
      <c r="Q15" s="74"/>
      <c r="R15" s="44"/>
      <c r="S15" s="44"/>
      <c r="T15" s="44"/>
      <c r="U15" s="44"/>
      <c r="V15" s="44"/>
      <c r="W15" s="44"/>
      <c r="X15" s="44"/>
    </row>
    <row r="16" spans="1:25" ht="24" customHeight="1" x14ac:dyDescent="0.25">
      <c r="A16" s="157" t="s">
        <v>6</v>
      </c>
      <c r="B16" s="157"/>
      <c r="C16" s="157"/>
      <c r="D16" s="161"/>
      <c r="E16" s="170" t="s">
        <v>114</v>
      </c>
      <c r="F16" s="171"/>
      <c r="G16" s="171"/>
      <c r="H16" s="171"/>
      <c r="I16" s="171"/>
      <c r="J16" s="171"/>
      <c r="K16" s="171"/>
      <c r="L16" s="171"/>
      <c r="M16" s="171"/>
      <c r="N16" s="171"/>
      <c r="O16" s="171"/>
      <c r="P16" s="172"/>
      <c r="Q16" s="74"/>
      <c r="R16" s="44"/>
      <c r="S16" s="44"/>
      <c r="T16" s="44"/>
      <c r="U16" s="44"/>
      <c r="V16" s="44"/>
      <c r="W16" s="44"/>
      <c r="X16" s="44"/>
    </row>
    <row r="17" spans="1:24" ht="24" customHeight="1" thickBot="1" x14ac:dyDescent="0.3">
      <c r="A17" s="157" t="s">
        <v>7</v>
      </c>
      <c r="B17" s="157"/>
      <c r="C17" s="157"/>
      <c r="D17" s="161"/>
      <c r="E17" s="173">
        <v>10000</v>
      </c>
      <c r="F17" s="174"/>
      <c r="G17" s="174"/>
      <c r="H17" s="174"/>
      <c r="I17" s="174"/>
      <c r="J17" s="174"/>
      <c r="K17" s="174"/>
      <c r="L17" s="174"/>
      <c r="M17" s="174"/>
      <c r="N17" s="174"/>
      <c r="O17" s="174"/>
      <c r="P17" s="175"/>
      <c r="Q17" s="75" t="s">
        <v>22</v>
      </c>
      <c r="R17" s="44"/>
      <c r="S17" s="44"/>
      <c r="T17" s="44"/>
      <c r="U17" s="44"/>
      <c r="V17" s="44"/>
      <c r="W17" s="44"/>
      <c r="X17" s="44"/>
    </row>
    <row r="18" spans="1:24" ht="24" customHeight="1" x14ac:dyDescent="0.25">
      <c r="A18" s="165" t="s">
        <v>153</v>
      </c>
      <c r="B18" s="157"/>
      <c r="C18" s="157"/>
      <c r="D18" s="161"/>
      <c r="E18" s="86" t="s">
        <v>10</v>
      </c>
      <c r="F18" s="86" t="s">
        <v>11</v>
      </c>
      <c r="G18" s="86" t="s">
        <v>12</v>
      </c>
      <c r="H18" s="86" t="s">
        <v>13</v>
      </c>
      <c r="I18" s="86" t="s">
        <v>14</v>
      </c>
      <c r="J18" s="86" t="s">
        <v>15</v>
      </c>
      <c r="K18" s="86" t="s">
        <v>16</v>
      </c>
      <c r="L18" s="86" t="s">
        <v>17</v>
      </c>
      <c r="M18" s="86" t="s">
        <v>18</v>
      </c>
      <c r="N18" s="86" t="s">
        <v>19</v>
      </c>
      <c r="O18" s="86" t="s">
        <v>20</v>
      </c>
      <c r="P18" s="86" t="s">
        <v>21</v>
      </c>
      <c r="Q18" s="88"/>
      <c r="R18" s="101"/>
      <c r="S18" s="101"/>
      <c r="T18" s="44"/>
      <c r="U18" s="44"/>
      <c r="V18" s="44"/>
      <c r="W18" s="44"/>
      <c r="X18" s="44"/>
    </row>
    <row r="19" spans="1:24" ht="24" customHeight="1" x14ac:dyDescent="0.25">
      <c r="A19" s="157"/>
      <c r="B19" s="157"/>
      <c r="C19" s="157"/>
      <c r="D19" s="161"/>
      <c r="E19" s="131">
        <v>10000</v>
      </c>
      <c r="F19" s="131">
        <v>10000</v>
      </c>
      <c r="G19" s="131">
        <v>10000</v>
      </c>
      <c r="H19" s="131">
        <v>10000</v>
      </c>
      <c r="I19" s="131">
        <v>10000</v>
      </c>
      <c r="J19" s="131">
        <v>10000</v>
      </c>
      <c r="K19" s="131">
        <v>10000</v>
      </c>
      <c r="L19" s="131">
        <v>10000</v>
      </c>
      <c r="M19" s="131">
        <v>10000</v>
      </c>
      <c r="N19" s="131">
        <v>10000</v>
      </c>
      <c r="O19" s="131">
        <v>10000</v>
      </c>
      <c r="P19" s="131">
        <v>10000</v>
      </c>
      <c r="Q19" s="13" t="s">
        <v>22</v>
      </c>
      <c r="R19" s="101"/>
      <c r="S19" s="101"/>
      <c r="T19" s="44"/>
      <c r="U19" s="44"/>
      <c r="V19" s="44"/>
      <c r="W19" s="44"/>
      <c r="X19" s="44"/>
    </row>
    <row r="20" spans="1:24" ht="24" customHeight="1" x14ac:dyDescent="0.25">
      <c r="A20" s="165" t="s">
        <v>156</v>
      </c>
      <c r="B20" s="157"/>
      <c r="C20" s="157"/>
      <c r="D20" s="161"/>
      <c r="E20" s="86" t="s">
        <v>10</v>
      </c>
      <c r="F20" s="86" t="s">
        <v>11</v>
      </c>
      <c r="G20" s="86" t="s">
        <v>12</v>
      </c>
      <c r="H20" s="86" t="s">
        <v>13</v>
      </c>
      <c r="I20" s="86" t="s">
        <v>14</v>
      </c>
      <c r="J20" s="86" t="s">
        <v>15</v>
      </c>
      <c r="K20" s="86" t="s">
        <v>16</v>
      </c>
      <c r="L20" s="86" t="s">
        <v>17</v>
      </c>
      <c r="M20" s="86" t="s">
        <v>18</v>
      </c>
      <c r="N20" s="86" t="s">
        <v>19</v>
      </c>
      <c r="O20" s="86" t="s">
        <v>20</v>
      </c>
      <c r="P20" s="86" t="s">
        <v>21</v>
      </c>
      <c r="Q20" s="3"/>
      <c r="R20" s="101"/>
      <c r="S20" s="101"/>
      <c r="T20" s="44"/>
      <c r="U20" s="44"/>
      <c r="V20" s="44"/>
      <c r="W20" s="44"/>
      <c r="X20" s="44"/>
    </row>
    <row r="21" spans="1:24" ht="24" customHeight="1" x14ac:dyDescent="0.25">
      <c r="A21" s="157"/>
      <c r="B21" s="157"/>
      <c r="C21" s="157"/>
      <c r="D21" s="161"/>
      <c r="E21" s="114">
        <v>8</v>
      </c>
      <c r="F21" s="114">
        <v>8</v>
      </c>
      <c r="G21" s="114">
        <v>8</v>
      </c>
      <c r="H21" s="114">
        <v>8</v>
      </c>
      <c r="I21" s="114">
        <v>8</v>
      </c>
      <c r="J21" s="114">
        <v>8</v>
      </c>
      <c r="K21" s="114">
        <v>8</v>
      </c>
      <c r="L21" s="114">
        <v>8</v>
      </c>
      <c r="M21" s="114">
        <v>8</v>
      </c>
      <c r="N21" s="114">
        <v>8</v>
      </c>
      <c r="O21" s="114">
        <v>8</v>
      </c>
      <c r="P21" s="114">
        <v>8</v>
      </c>
      <c r="Q21" s="13" t="s">
        <v>62</v>
      </c>
      <c r="R21" s="101"/>
      <c r="S21" s="101"/>
      <c r="T21" s="44"/>
      <c r="U21" s="44"/>
      <c r="V21" s="44"/>
      <c r="W21" s="44"/>
      <c r="X21" s="44"/>
    </row>
    <row r="22" spans="1:24" ht="24" customHeight="1" x14ac:dyDescent="0.25">
      <c r="A22" s="165" t="s">
        <v>154</v>
      </c>
      <c r="B22" s="157"/>
      <c r="C22" s="157"/>
      <c r="D22" s="161"/>
      <c r="E22" s="86" t="s">
        <v>10</v>
      </c>
      <c r="F22" s="86" t="s">
        <v>11</v>
      </c>
      <c r="G22" s="86" t="s">
        <v>12</v>
      </c>
      <c r="H22" s="86" t="s">
        <v>13</v>
      </c>
      <c r="I22" s="86" t="s">
        <v>14</v>
      </c>
      <c r="J22" s="86" t="s">
        <v>15</v>
      </c>
      <c r="K22" s="86" t="s">
        <v>16</v>
      </c>
      <c r="L22" s="86" t="s">
        <v>17</v>
      </c>
      <c r="M22" s="86" t="s">
        <v>18</v>
      </c>
      <c r="N22" s="86" t="s">
        <v>19</v>
      </c>
      <c r="O22" s="86" t="s">
        <v>20</v>
      </c>
      <c r="P22" s="86" t="s">
        <v>21</v>
      </c>
      <c r="Q22" s="88"/>
      <c r="R22" s="101"/>
      <c r="S22" s="101"/>
      <c r="T22" s="44"/>
      <c r="U22" s="44"/>
      <c r="V22" s="44"/>
      <c r="W22" s="44"/>
      <c r="X22" s="44"/>
    </row>
    <row r="23" spans="1:24" ht="24" customHeight="1" x14ac:dyDescent="0.25">
      <c r="A23" s="157"/>
      <c r="B23" s="157"/>
      <c r="C23" s="157"/>
      <c r="D23" s="161"/>
      <c r="E23" s="147">
        <v>7200000</v>
      </c>
      <c r="F23" s="147">
        <v>7800000</v>
      </c>
      <c r="G23" s="147">
        <v>8400000</v>
      </c>
      <c r="H23" s="147">
        <v>9000000</v>
      </c>
      <c r="I23" s="147">
        <v>6000000</v>
      </c>
      <c r="J23" s="147">
        <v>6000000</v>
      </c>
      <c r="K23" s="147">
        <v>6000000</v>
      </c>
      <c r="L23" s="147">
        <v>7200000</v>
      </c>
      <c r="M23" s="147">
        <v>7800000</v>
      </c>
      <c r="N23" s="147">
        <v>8400000</v>
      </c>
      <c r="O23" s="147">
        <v>8100000</v>
      </c>
      <c r="P23" s="147">
        <v>7800000</v>
      </c>
      <c r="Q23" s="13" t="s">
        <v>61</v>
      </c>
      <c r="R23" s="101"/>
      <c r="S23" s="101"/>
      <c r="T23" s="44"/>
      <c r="U23" s="44"/>
      <c r="V23" s="44"/>
      <c r="W23" s="44"/>
      <c r="X23" s="44"/>
    </row>
    <row r="24" spans="1:24" ht="24" customHeight="1" x14ac:dyDescent="0.25">
      <c r="A24" s="165" t="s">
        <v>155</v>
      </c>
      <c r="B24" s="157"/>
      <c r="C24" s="157"/>
      <c r="D24" s="161"/>
      <c r="E24" s="86" t="s">
        <v>10</v>
      </c>
      <c r="F24" s="86" t="s">
        <v>11</v>
      </c>
      <c r="G24" s="86" t="s">
        <v>12</v>
      </c>
      <c r="H24" s="86" t="s">
        <v>13</v>
      </c>
      <c r="I24" s="86" t="s">
        <v>14</v>
      </c>
      <c r="J24" s="86" t="s">
        <v>15</v>
      </c>
      <c r="K24" s="86" t="s">
        <v>16</v>
      </c>
      <c r="L24" s="86" t="s">
        <v>17</v>
      </c>
      <c r="M24" s="86" t="s">
        <v>18</v>
      </c>
      <c r="N24" s="86" t="s">
        <v>19</v>
      </c>
      <c r="O24" s="86" t="s">
        <v>20</v>
      </c>
      <c r="P24" s="86" t="s">
        <v>21</v>
      </c>
      <c r="Q24" s="3"/>
      <c r="R24" s="101"/>
      <c r="S24" s="101"/>
      <c r="T24" s="44"/>
      <c r="U24" s="44"/>
      <c r="V24" s="44"/>
      <c r="W24" s="44"/>
      <c r="X24" s="44"/>
    </row>
    <row r="25" spans="1:24" ht="24" customHeight="1" x14ac:dyDescent="0.25">
      <c r="A25" s="157"/>
      <c r="B25" s="157"/>
      <c r="C25" s="157"/>
      <c r="D25" s="161"/>
      <c r="E25" s="115">
        <v>0.86500092365894188</v>
      </c>
      <c r="F25" s="115">
        <v>0.88479797560959927</v>
      </c>
      <c r="G25" s="115">
        <v>0.90121808396753789</v>
      </c>
      <c r="H25" s="115">
        <v>0.97578036163066928</v>
      </c>
      <c r="I25" s="115">
        <v>0.97132692210909366</v>
      </c>
      <c r="J25" s="115">
        <v>0.95092020901394569</v>
      </c>
      <c r="K25" s="115">
        <v>0.90380208353684144</v>
      </c>
      <c r="L25" s="115">
        <v>0.88641511042477061</v>
      </c>
      <c r="M25" s="115">
        <v>0.9177640521716991</v>
      </c>
      <c r="N25" s="115">
        <v>0.89873655626214366</v>
      </c>
      <c r="O25" s="115">
        <v>0.89365115810569351</v>
      </c>
      <c r="P25" s="115">
        <v>0.88588949055941757</v>
      </c>
      <c r="Q25" s="13" t="s">
        <v>63</v>
      </c>
      <c r="R25" s="101"/>
      <c r="S25" s="101"/>
      <c r="T25" s="44"/>
      <c r="U25" s="44"/>
      <c r="V25" s="44"/>
      <c r="W25" s="44"/>
      <c r="X25" s="44"/>
    </row>
    <row r="26" spans="1:24" ht="31.9" customHeight="1" thickBot="1" x14ac:dyDescent="0.3">
      <c r="A26" s="165" t="s">
        <v>139</v>
      </c>
      <c r="B26" s="157"/>
      <c r="C26" s="157"/>
      <c r="D26" s="161"/>
      <c r="E26" s="176">
        <v>1134398</v>
      </c>
      <c r="F26" s="177"/>
      <c r="G26" s="177"/>
      <c r="H26" s="177"/>
      <c r="I26" s="177"/>
      <c r="J26" s="177"/>
      <c r="K26" s="177"/>
      <c r="L26" s="177"/>
      <c r="M26" s="177"/>
      <c r="N26" s="177"/>
      <c r="O26" s="177"/>
      <c r="P26" s="178"/>
      <c r="Q26" s="13" t="s">
        <v>22</v>
      </c>
      <c r="R26" s="101"/>
      <c r="S26" s="101"/>
      <c r="T26" s="44"/>
      <c r="U26" s="44"/>
      <c r="V26" s="44"/>
      <c r="W26" s="44"/>
      <c r="X26" s="44"/>
    </row>
    <row r="27" spans="1:24" ht="24" customHeight="1" x14ac:dyDescent="0.25">
      <c r="A27" s="165" t="s">
        <v>115</v>
      </c>
      <c r="B27" s="157"/>
      <c r="C27" s="157"/>
      <c r="D27" s="161"/>
      <c r="E27" s="76" t="s">
        <v>10</v>
      </c>
      <c r="F27" s="77" t="s">
        <v>11</v>
      </c>
      <c r="G27" s="77" t="s">
        <v>12</v>
      </c>
      <c r="H27" s="77" t="s">
        <v>13</v>
      </c>
      <c r="I27" s="77" t="s">
        <v>14</v>
      </c>
      <c r="J27" s="77" t="s">
        <v>15</v>
      </c>
      <c r="K27" s="77" t="s">
        <v>16</v>
      </c>
      <c r="L27" s="77" t="s">
        <v>17</v>
      </c>
      <c r="M27" s="77" t="s">
        <v>18</v>
      </c>
      <c r="N27" s="77" t="s">
        <v>19</v>
      </c>
      <c r="O27" s="77" t="s">
        <v>20</v>
      </c>
      <c r="P27" s="78" t="s">
        <v>21</v>
      </c>
      <c r="Q27" s="87"/>
      <c r="R27" s="101"/>
      <c r="S27" s="101"/>
      <c r="T27" s="44"/>
      <c r="U27" s="44"/>
      <c r="V27" s="44"/>
      <c r="W27" s="44"/>
      <c r="X27" s="44"/>
    </row>
    <row r="28" spans="1:24" ht="24" customHeight="1" x14ac:dyDescent="0.25">
      <c r="A28" s="157"/>
      <c r="B28" s="157"/>
      <c r="C28" s="157"/>
      <c r="D28" s="161"/>
      <c r="E28" s="132">
        <v>5000</v>
      </c>
      <c r="F28" s="133">
        <v>5000</v>
      </c>
      <c r="G28" s="133">
        <v>5000</v>
      </c>
      <c r="H28" s="133">
        <v>5000</v>
      </c>
      <c r="I28" s="133">
        <v>5000</v>
      </c>
      <c r="J28" s="133">
        <v>5000</v>
      </c>
      <c r="K28" s="133">
        <v>5000</v>
      </c>
      <c r="L28" s="133">
        <v>5000</v>
      </c>
      <c r="M28" s="133">
        <v>5000</v>
      </c>
      <c r="N28" s="133">
        <v>5000</v>
      </c>
      <c r="O28" s="133">
        <v>5000</v>
      </c>
      <c r="P28" s="134">
        <v>5000</v>
      </c>
      <c r="Q28" s="75" t="s">
        <v>22</v>
      </c>
      <c r="R28" s="101"/>
      <c r="S28" s="101"/>
      <c r="T28" s="44"/>
      <c r="U28" s="44"/>
      <c r="V28" s="44"/>
      <c r="W28" s="44"/>
      <c r="X28" s="44"/>
    </row>
    <row r="29" spans="1:24" ht="24" customHeight="1" x14ac:dyDescent="0.25">
      <c r="A29" s="165" t="s">
        <v>117</v>
      </c>
      <c r="B29" s="157"/>
      <c r="C29" s="157"/>
      <c r="D29" s="161"/>
      <c r="E29" s="79" t="s">
        <v>10</v>
      </c>
      <c r="F29" s="86" t="s">
        <v>11</v>
      </c>
      <c r="G29" s="86" t="s">
        <v>12</v>
      </c>
      <c r="H29" s="86" t="s">
        <v>13</v>
      </c>
      <c r="I29" s="86" t="s">
        <v>14</v>
      </c>
      <c r="J29" s="86" t="s">
        <v>15</v>
      </c>
      <c r="K29" s="86" t="s">
        <v>16</v>
      </c>
      <c r="L29" s="86" t="s">
        <v>17</v>
      </c>
      <c r="M29" s="86" t="s">
        <v>18</v>
      </c>
      <c r="N29" s="86" t="s">
        <v>19</v>
      </c>
      <c r="O29" s="86" t="s">
        <v>20</v>
      </c>
      <c r="P29" s="80" t="s">
        <v>21</v>
      </c>
      <c r="Q29" s="74"/>
      <c r="R29" s="101"/>
      <c r="S29" s="101"/>
      <c r="T29" s="44"/>
      <c r="U29" s="44"/>
      <c r="V29" s="44"/>
      <c r="W29" s="44"/>
      <c r="X29" s="44"/>
    </row>
    <row r="30" spans="1:24" ht="24" customHeight="1" x14ac:dyDescent="0.25">
      <c r="A30" s="157"/>
      <c r="B30" s="157"/>
      <c r="C30" s="157"/>
      <c r="D30" s="161"/>
      <c r="E30" s="81">
        <v>8</v>
      </c>
      <c r="F30" s="82">
        <v>8</v>
      </c>
      <c r="G30" s="82">
        <v>8</v>
      </c>
      <c r="H30" s="82">
        <v>8</v>
      </c>
      <c r="I30" s="82">
        <v>8</v>
      </c>
      <c r="J30" s="82">
        <v>8</v>
      </c>
      <c r="K30" s="82">
        <v>8</v>
      </c>
      <c r="L30" s="82">
        <v>8</v>
      </c>
      <c r="M30" s="82">
        <v>8</v>
      </c>
      <c r="N30" s="82">
        <v>8</v>
      </c>
      <c r="O30" s="82">
        <v>8</v>
      </c>
      <c r="P30" s="83">
        <v>8</v>
      </c>
      <c r="Q30" s="75" t="s">
        <v>62</v>
      </c>
      <c r="R30" s="102"/>
      <c r="S30" s="101"/>
      <c r="T30" s="44"/>
      <c r="U30" s="44"/>
      <c r="V30" s="44"/>
      <c r="W30" s="44"/>
      <c r="X30" s="44"/>
    </row>
    <row r="31" spans="1:24" ht="24" customHeight="1" x14ac:dyDescent="0.25">
      <c r="A31" s="165" t="s">
        <v>118</v>
      </c>
      <c r="B31" s="157"/>
      <c r="C31" s="157"/>
      <c r="D31" s="161"/>
      <c r="E31" s="79" t="s">
        <v>10</v>
      </c>
      <c r="F31" s="86" t="s">
        <v>11</v>
      </c>
      <c r="G31" s="86" t="s">
        <v>12</v>
      </c>
      <c r="H31" s="86" t="s">
        <v>13</v>
      </c>
      <c r="I31" s="86" t="s">
        <v>14</v>
      </c>
      <c r="J31" s="86" t="s">
        <v>15</v>
      </c>
      <c r="K31" s="86" t="s">
        <v>16</v>
      </c>
      <c r="L31" s="86" t="s">
        <v>17</v>
      </c>
      <c r="M31" s="86" t="s">
        <v>18</v>
      </c>
      <c r="N31" s="86" t="s">
        <v>19</v>
      </c>
      <c r="O31" s="86" t="s">
        <v>20</v>
      </c>
      <c r="P31" s="80" t="s">
        <v>21</v>
      </c>
      <c r="Q31" s="74"/>
      <c r="R31" s="101" t="s">
        <v>116</v>
      </c>
      <c r="S31" s="101"/>
      <c r="T31" s="44"/>
      <c r="U31" s="44"/>
      <c r="V31" s="44"/>
      <c r="W31" s="44"/>
      <c r="X31" s="44"/>
    </row>
    <row r="32" spans="1:24" ht="24" customHeight="1" thickBot="1" x14ac:dyDescent="0.3">
      <c r="A32" s="157"/>
      <c r="B32" s="157"/>
      <c r="C32" s="157"/>
      <c r="D32" s="161"/>
      <c r="E32" s="142">
        <v>40000</v>
      </c>
      <c r="F32" s="143">
        <v>40000</v>
      </c>
      <c r="G32" s="143">
        <v>40000</v>
      </c>
      <c r="H32" s="143">
        <v>40000</v>
      </c>
      <c r="I32" s="143">
        <v>40000</v>
      </c>
      <c r="J32" s="143">
        <v>40000</v>
      </c>
      <c r="K32" s="143">
        <v>40000</v>
      </c>
      <c r="L32" s="143">
        <v>40000</v>
      </c>
      <c r="M32" s="143">
        <v>40000</v>
      </c>
      <c r="N32" s="143">
        <v>40000</v>
      </c>
      <c r="O32" s="143">
        <v>40000</v>
      </c>
      <c r="P32" s="144">
        <v>40000</v>
      </c>
      <c r="Q32" s="75" t="s">
        <v>61</v>
      </c>
      <c r="R32" s="102"/>
      <c r="S32" s="101"/>
      <c r="T32" s="44"/>
      <c r="U32" s="44"/>
      <c r="V32" s="44"/>
      <c r="W32" s="44"/>
      <c r="X32" s="44"/>
    </row>
    <row r="33" spans="1:25" ht="24" customHeight="1" x14ac:dyDescent="0.25">
      <c r="A33" s="165" t="s">
        <v>163</v>
      </c>
      <c r="B33" s="157"/>
      <c r="C33" s="157"/>
      <c r="D33" s="161"/>
      <c r="E33" s="77" t="s">
        <v>10</v>
      </c>
      <c r="F33" s="77" t="s">
        <v>11</v>
      </c>
      <c r="G33" s="77" t="s">
        <v>12</v>
      </c>
      <c r="H33" s="77" t="s">
        <v>13</v>
      </c>
      <c r="I33" s="77" t="s">
        <v>14</v>
      </c>
      <c r="J33" s="77" t="s">
        <v>15</v>
      </c>
      <c r="K33" s="77" t="s">
        <v>16</v>
      </c>
      <c r="L33" s="77" t="s">
        <v>17</v>
      </c>
      <c r="M33" s="77" t="s">
        <v>18</v>
      </c>
      <c r="N33" s="77" t="s">
        <v>19</v>
      </c>
      <c r="O33" s="77" t="s">
        <v>20</v>
      </c>
      <c r="P33" s="77" t="s">
        <v>21</v>
      </c>
      <c r="Q33" s="74"/>
      <c r="R33" s="101"/>
      <c r="S33" s="101"/>
      <c r="T33" s="44"/>
      <c r="U33" s="44"/>
      <c r="V33" s="44"/>
      <c r="W33" s="44"/>
      <c r="X33" s="44"/>
    </row>
    <row r="34" spans="1:25" ht="24" customHeight="1" x14ac:dyDescent="0.25">
      <c r="A34" s="157"/>
      <c r="B34" s="157"/>
      <c r="C34" s="157"/>
      <c r="D34" s="161"/>
      <c r="E34" s="128">
        <v>0.85582786656749033</v>
      </c>
      <c r="F34" s="128">
        <v>0.8537043612318761</v>
      </c>
      <c r="G34" s="128">
        <v>0.91811670820789448</v>
      </c>
      <c r="H34" s="128">
        <v>1</v>
      </c>
      <c r="I34" s="128">
        <v>1</v>
      </c>
      <c r="J34" s="128">
        <v>0.99839420611982221</v>
      </c>
      <c r="K34" s="128">
        <v>0.95866470276735083</v>
      </c>
      <c r="L34" s="128">
        <v>0.89535281038851977</v>
      </c>
      <c r="M34" s="128">
        <v>0.92049863054485903</v>
      </c>
      <c r="N34" s="128">
        <v>0.92245995561951133</v>
      </c>
      <c r="O34" s="128">
        <v>0.89516090880139632</v>
      </c>
      <c r="P34" s="128">
        <v>0.90638783123990996</v>
      </c>
      <c r="Q34" s="75" t="s">
        <v>63</v>
      </c>
      <c r="R34" s="101"/>
      <c r="S34" s="101"/>
      <c r="T34" s="44"/>
      <c r="U34" s="44"/>
      <c r="V34" s="44"/>
      <c r="W34" s="44"/>
      <c r="X34" s="44"/>
    </row>
    <row r="35" spans="1:25" ht="53.45" customHeight="1" x14ac:dyDescent="0.25">
      <c r="A35" s="165" t="s">
        <v>164</v>
      </c>
      <c r="B35" s="157"/>
      <c r="C35" s="157"/>
      <c r="D35" s="161"/>
      <c r="E35" s="179">
        <v>4635</v>
      </c>
      <c r="F35" s="180"/>
      <c r="G35" s="180"/>
      <c r="H35" s="180"/>
      <c r="I35" s="180"/>
      <c r="J35" s="180"/>
      <c r="K35" s="180"/>
      <c r="L35" s="180"/>
      <c r="M35" s="180"/>
      <c r="N35" s="180"/>
      <c r="O35" s="180"/>
      <c r="P35" s="181"/>
      <c r="Q35" s="75" t="s">
        <v>22</v>
      </c>
      <c r="R35" s="101"/>
      <c r="S35" s="101"/>
      <c r="T35" s="44"/>
      <c r="U35" s="44"/>
      <c r="V35" s="44"/>
      <c r="W35" s="44"/>
      <c r="X35" s="44"/>
    </row>
    <row r="36" spans="1:25" ht="37.9" customHeight="1" x14ac:dyDescent="0.25">
      <c r="A36" s="166" t="s">
        <v>119</v>
      </c>
      <c r="B36" s="182"/>
      <c r="C36" s="182"/>
      <c r="D36" s="183"/>
      <c r="E36" s="184">
        <v>1129763</v>
      </c>
      <c r="F36" s="185"/>
      <c r="G36" s="185"/>
      <c r="H36" s="185"/>
      <c r="I36" s="185"/>
      <c r="J36" s="185"/>
      <c r="K36" s="185"/>
      <c r="L36" s="185"/>
      <c r="M36" s="185"/>
      <c r="N36" s="185"/>
      <c r="O36" s="185"/>
      <c r="P36" s="186"/>
      <c r="Q36" s="13" t="s">
        <v>22</v>
      </c>
      <c r="R36" s="101"/>
      <c r="S36" s="101"/>
      <c r="T36" s="44"/>
      <c r="U36" s="44"/>
      <c r="V36" s="44"/>
      <c r="W36" s="44"/>
      <c r="X36" s="44"/>
    </row>
    <row r="37" spans="1:25" ht="22.5" customHeight="1" x14ac:dyDescent="0.25">
      <c r="A37" s="187" t="s">
        <v>144</v>
      </c>
      <c r="B37" s="188"/>
      <c r="C37" s="188"/>
      <c r="D37" s="189"/>
      <c r="E37" s="118" t="s">
        <v>10</v>
      </c>
      <c r="F37" s="118" t="s">
        <v>11</v>
      </c>
      <c r="G37" s="118" t="s">
        <v>12</v>
      </c>
      <c r="H37" s="118" t="s">
        <v>13</v>
      </c>
      <c r="I37" s="118" t="s">
        <v>14</v>
      </c>
      <c r="J37" s="118" t="s">
        <v>15</v>
      </c>
      <c r="K37" s="118" t="s">
        <v>16</v>
      </c>
      <c r="L37" s="118" t="s">
        <v>17</v>
      </c>
      <c r="M37" s="118" t="s">
        <v>18</v>
      </c>
      <c r="N37" s="118" t="s">
        <v>19</v>
      </c>
      <c r="O37" s="118" t="s">
        <v>20</v>
      </c>
      <c r="P37" s="118" t="s">
        <v>21</v>
      </c>
      <c r="Q37" s="119"/>
      <c r="R37" s="101"/>
      <c r="S37" s="101"/>
      <c r="T37" s="44"/>
      <c r="U37" s="44"/>
      <c r="V37" s="44"/>
      <c r="W37" s="44"/>
      <c r="X37" s="44"/>
    </row>
    <row r="38" spans="1:25" ht="22.5" customHeight="1" x14ac:dyDescent="0.25">
      <c r="A38" s="188"/>
      <c r="B38" s="188"/>
      <c r="C38" s="188"/>
      <c r="D38" s="189"/>
      <c r="E38" s="138">
        <v>9000</v>
      </c>
      <c r="F38" s="138">
        <v>9000</v>
      </c>
      <c r="G38" s="138">
        <v>9000</v>
      </c>
      <c r="H38" s="138">
        <v>9000</v>
      </c>
      <c r="I38" s="138">
        <v>9000</v>
      </c>
      <c r="J38" s="138">
        <v>9000</v>
      </c>
      <c r="K38" s="138">
        <v>9000</v>
      </c>
      <c r="L38" s="138">
        <v>9000</v>
      </c>
      <c r="M38" s="138">
        <v>9000</v>
      </c>
      <c r="N38" s="138">
        <v>9000</v>
      </c>
      <c r="O38" s="138">
        <v>9000</v>
      </c>
      <c r="P38" s="138">
        <v>9000</v>
      </c>
      <c r="Q38" s="119" t="s">
        <v>149</v>
      </c>
      <c r="R38" s="101"/>
      <c r="S38" s="101"/>
      <c r="T38" s="44"/>
      <c r="U38" s="44"/>
      <c r="V38" s="44"/>
      <c r="W38" s="44"/>
      <c r="X38" s="44"/>
    </row>
    <row r="39" spans="1:25" ht="22.5" customHeight="1" x14ac:dyDescent="0.25">
      <c r="A39" s="187" t="s">
        <v>146</v>
      </c>
      <c r="B39" s="188"/>
      <c r="C39" s="188"/>
      <c r="D39" s="189"/>
      <c r="E39" s="118" t="s">
        <v>10</v>
      </c>
      <c r="F39" s="118" t="s">
        <v>11</v>
      </c>
      <c r="G39" s="118" t="s">
        <v>12</v>
      </c>
      <c r="H39" s="118" t="s">
        <v>13</v>
      </c>
      <c r="I39" s="118" t="s">
        <v>14</v>
      </c>
      <c r="J39" s="118" t="s">
        <v>15</v>
      </c>
      <c r="K39" s="118" t="s">
        <v>16</v>
      </c>
      <c r="L39" s="118" t="s">
        <v>17</v>
      </c>
      <c r="M39" s="118" t="s">
        <v>18</v>
      </c>
      <c r="N39" s="118" t="s">
        <v>19</v>
      </c>
      <c r="O39" s="118" t="s">
        <v>20</v>
      </c>
      <c r="P39" s="118" t="s">
        <v>21</v>
      </c>
      <c r="Q39" s="119"/>
      <c r="R39" s="101"/>
      <c r="S39" s="101"/>
      <c r="T39" s="44"/>
      <c r="U39" s="44"/>
      <c r="V39" s="44"/>
      <c r="W39" s="44"/>
      <c r="X39" s="44"/>
    </row>
    <row r="40" spans="1:25" ht="22.5" customHeight="1" x14ac:dyDescent="0.25">
      <c r="A40" s="188"/>
      <c r="B40" s="188"/>
      <c r="C40" s="188"/>
      <c r="D40" s="189"/>
      <c r="E40" s="120">
        <v>8</v>
      </c>
      <c r="F40" s="120">
        <v>8</v>
      </c>
      <c r="G40" s="120">
        <v>8</v>
      </c>
      <c r="H40" s="120">
        <v>8</v>
      </c>
      <c r="I40" s="120">
        <v>8</v>
      </c>
      <c r="J40" s="120">
        <v>8</v>
      </c>
      <c r="K40" s="120">
        <v>8</v>
      </c>
      <c r="L40" s="120">
        <v>8</v>
      </c>
      <c r="M40" s="120">
        <v>8</v>
      </c>
      <c r="N40" s="120">
        <v>8</v>
      </c>
      <c r="O40" s="120">
        <v>8</v>
      </c>
      <c r="P40" s="120">
        <v>8</v>
      </c>
      <c r="Q40" s="119" t="s">
        <v>150</v>
      </c>
      <c r="R40" s="101"/>
      <c r="S40" s="101"/>
      <c r="T40" s="44"/>
      <c r="U40" s="44"/>
      <c r="V40" s="44"/>
      <c r="W40" s="44"/>
      <c r="X40" s="44"/>
    </row>
    <row r="41" spans="1:25" ht="22.5" customHeight="1" x14ac:dyDescent="0.25">
      <c r="A41" s="187" t="s">
        <v>147</v>
      </c>
      <c r="B41" s="188"/>
      <c r="C41" s="188"/>
      <c r="D41" s="189"/>
      <c r="E41" s="118" t="s">
        <v>10</v>
      </c>
      <c r="F41" s="118" t="s">
        <v>11</v>
      </c>
      <c r="G41" s="118" t="s">
        <v>12</v>
      </c>
      <c r="H41" s="118" t="s">
        <v>13</v>
      </c>
      <c r="I41" s="118" t="s">
        <v>14</v>
      </c>
      <c r="J41" s="118" t="s">
        <v>15</v>
      </c>
      <c r="K41" s="118" t="s">
        <v>16</v>
      </c>
      <c r="L41" s="118" t="s">
        <v>17</v>
      </c>
      <c r="M41" s="118" t="s">
        <v>18</v>
      </c>
      <c r="N41" s="118" t="s">
        <v>19</v>
      </c>
      <c r="O41" s="118" t="s">
        <v>20</v>
      </c>
      <c r="P41" s="118" t="s">
        <v>21</v>
      </c>
      <c r="Q41" s="119"/>
      <c r="R41" s="101"/>
      <c r="S41" s="101"/>
      <c r="T41" s="44"/>
      <c r="U41" s="44"/>
      <c r="V41" s="44"/>
      <c r="W41" s="44"/>
      <c r="X41" s="44"/>
    </row>
    <row r="42" spans="1:25" ht="22.5" customHeight="1" x14ac:dyDescent="0.25">
      <c r="A42" s="188"/>
      <c r="B42" s="188"/>
      <c r="C42" s="188"/>
      <c r="D42" s="189"/>
      <c r="E42" s="139">
        <v>7200000</v>
      </c>
      <c r="F42" s="139">
        <v>7800000</v>
      </c>
      <c r="G42" s="139">
        <v>8400000</v>
      </c>
      <c r="H42" s="139">
        <v>9000000</v>
      </c>
      <c r="I42" s="139">
        <v>6000000</v>
      </c>
      <c r="J42" s="139">
        <v>6000000</v>
      </c>
      <c r="K42" s="139">
        <v>6000000</v>
      </c>
      <c r="L42" s="139">
        <v>7200000</v>
      </c>
      <c r="M42" s="139">
        <v>7800000</v>
      </c>
      <c r="N42" s="139">
        <v>8400000</v>
      </c>
      <c r="O42" s="139">
        <v>8100000</v>
      </c>
      <c r="P42" s="139">
        <v>7800000</v>
      </c>
      <c r="Q42" s="119" t="s">
        <v>152</v>
      </c>
      <c r="R42" s="101"/>
      <c r="S42" s="101"/>
      <c r="T42" s="44"/>
      <c r="U42" s="44"/>
      <c r="V42" s="44"/>
      <c r="W42" s="44"/>
      <c r="X42" s="44"/>
    </row>
    <row r="43" spans="1:25" ht="22.5" customHeight="1" x14ac:dyDescent="0.25">
      <c r="A43" s="187" t="s">
        <v>148</v>
      </c>
      <c r="B43" s="188"/>
      <c r="C43" s="188"/>
      <c r="D43" s="189"/>
      <c r="E43" s="118" t="s">
        <v>10</v>
      </c>
      <c r="F43" s="118" t="s">
        <v>11</v>
      </c>
      <c r="G43" s="118" t="s">
        <v>12</v>
      </c>
      <c r="H43" s="118" t="s">
        <v>13</v>
      </c>
      <c r="I43" s="118" t="s">
        <v>14</v>
      </c>
      <c r="J43" s="118" t="s">
        <v>15</v>
      </c>
      <c r="K43" s="118" t="s">
        <v>16</v>
      </c>
      <c r="L43" s="118" t="s">
        <v>17</v>
      </c>
      <c r="M43" s="118" t="s">
        <v>18</v>
      </c>
      <c r="N43" s="118" t="s">
        <v>19</v>
      </c>
      <c r="O43" s="118" t="s">
        <v>20</v>
      </c>
      <c r="P43" s="118" t="s">
        <v>21</v>
      </c>
      <c r="Q43" s="119"/>
      <c r="R43" s="101"/>
      <c r="S43" s="101"/>
      <c r="T43" s="44"/>
      <c r="U43" s="44"/>
      <c r="V43" s="44"/>
      <c r="W43" s="44"/>
      <c r="X43" s="44"/>
    </row>
    <row r="44" spans="1:25" ht="22.5" customHeight="1" x14ac:dyDescent="0.25">
      <c r="A44" s="188"/>
      <c r="B44" s="188"/>
      <c r="C44" s="188"/>
      <c r="D44" s="189"/>
      <c r="E44" s="121">
        <v>0.86500092365894188</v>
      </c>
      <c r="F44" s="121">
        <v>0.88479797560959927</v>
      </c>
      <c r="G44" s="121">
        <v>0.90121808396753789</v>
      </c>
      <c r="H44" s="121">
        <v>0.97578036163066928</v>
      </c>
      <c r="I44" s="121">
        <v>0.97132692210909366</v>
      </c>
      <c r="J44" s="121">
        <v>0.95092020901394569</v>
      </c>
      <c r="K44" s="121">
        <v>0.90380208353684144</v>
      </c>
      <c r="L44" s="121">
        <v>0.88641511042477061</v>
      </c>
      <c r="M44" s="121">
        <v>0.9177640521716991</v>
      </c>
      <c r="N44" s="121">
        <v>0.89873655626214366</v>
      </c>
      <c r="O44" s="121">
        <v>0.89365115810569351</v>
      </c>
      <c r="P44" s="121">
        <v>0.88588949055941757</v>
      </c>
      <c r="Q44" s="119" t="s">
        <v>151</v>
      </c>
      <c r="R44" s="101"/>
      <c r="S44" s="101"/>
      <c r="T44" s="44"/>
      <c r="U44" s="44"/>
      <c r="V44" s="44"/>
      <c r="W44" s="44"/>
      <c r="X44" s="44"/>
    </row>
    <row r="45" spans="1:25" ht="22.5" customHeight="1" x14ac:dyDescent="0.25">
      <c r="A45" s="165" t="s">
        <v>120</v>
      </c>
      <c r="B45" s="157"/>
      <c r="C45" s="157"/>
      <c r="D45" s="157"/>
      <c r="E45" s="91" t="s">
        <v>10</v>
      </c>
      <c r="F45" s="91" t="s">
        <v>11</v>
      </c>
      <c r="G45" s="91" t="s">
        <v>12</v>
      </c>
      <c r="H45" s="91" t="s">
        <v>13</v>
      </c>
      <c r="I45" s="91" t="s">
        <v>14</v>
      </c>
      <c r="J45" s="91" t="s">
        <v>15</v>
      </c>
      <c r="K45" s="91" t="s">
        <v>16</v>
      </c>
      <c r="L45" s="91" t="s">
        <v>17</v>
      </c>
      <c r="M45" s="91" t="s">
        <v>18</v>
      </c>
      <c r="N45" s="91" t="s">
        <v>19</v>
      </c>
      <c r="O45" s="91" t="s">
        <v>20</v>
      </c>
      <c r="P45" s="91" t="s">
        <v>21</v>
      </c>
      <c r="Q45" s="3"/>
      <c r="R45" s="101"/>
      <c r="S45" s="101"/>
      <c r="T45" s="44"/>
      <c r="U45" s="44"/>
      <c r="V45" s="44"/>
      <c r="W45" s="44"/>
      <c r="X45" s="44"/>
      <c r="Y45" s="44"/>
    </row>
    <row r="46" spans="1:25" ht="22.9" customHeight="1" x14ac:dyDescent="0.25">
      <c r="A46" s="157"/>
      <c r="B46" s="157"/>
      <c r="C46" s="157"/>
      <c r="D46" s="157"/>
      <c r="E46" s="140">
        <v>5000</v>
      </c>
      <c r="F46" s="140">
        <v>5000</v>
      </c>
      <c r="G46" s="140">
        <v>5000</v>
      </c>
      <c r="H46" s="140">
        <v>5000</v>
      </c>
      <c r="I46" s="140">
        <v>5000</v>
      </c>
      <c r="J46" s="140">
        <v>5000</v>
      </c>
      <c r="K46" s="140">
        <v>5000</v>
      </c>
      <c r="L46" s="140">
        <v>5000</v>
      </c>
      <c r="M46" s="140">
        <v>5000</v>
      </c>
      <c r="N46" s="140">
        <v>5000</v>
      </c>
      <c r="O46" s="140">
        <v>5000</v>
      </c>
      <c r="P46" s="140">
        <v>5000</v>
      </c>
      <c r="Q46" s="13" t="s">
        <v>22</v>
      </c>
      <c r="R46" s="101"/>
      <c r="S46" s="103"/>
      <c r="T46" s="89"/>
      <c r="U46" s="89"/>
      <c r="V46" s="89"/>
      <c r="W46" s="89"/>
      <c r="X46" s="89"/>
      <c r="Y46" s="89"/>
    </row>
    <row r="47" spans="1:25" ht="22.9" customHeight="1" x14ac:dyDescent="0.25">
      <c r="A47" s="165" t="s">
        <v>121</v>
      </c>
      <c r="B47" s="157"/>
      <c r="C47" s="157"/>
      <c r="D47" s="157"/>
      <c r="E47" s="86" t="s">
        <v>10</v>
      </c>
      <c r="F47" s="86" t="s">
        <v>11</v>
      </c>
      <c r="G47" s="86" t="s">
        <v>12</v>
      </c>
      <c r="H47" s="86" t="s">
        <v>13</v>
      </c>
      <c r="I47" s="86" t="s">
        <v>14</v>
      </c>
      <c r="J47" s="86" t="s">
        <v>15</v>
      </c>
      <c r="K47" s="86" t="s">
        <v>16</v>
      </c>
      <c r="L47" s="86" t="s">
        <v>17</v>
      </c>
      <c r="M47" s="86" t="s">
        <v>18</v>
      </c>
      <c r="N47" s="86" t="s">
        <v>19</v>
      </c>
      <c r="O47" s="86" t="s">
        <v>20</v>
      </c>
      <c r="P47" s="86" t="s">
        <v>21</v>
      </c>
      <c r="Q47" s="3"/>
      <c r="R47" s="101"/>
      <c r="S47" s="101"/>
      <c r="T47" s="44"/>
      <c r="U47" s="44"/>
      <c r="V47" s="44"/>
      <c r="W47" s="44"/>
      <c r="X47" s="44"/>
      <c r="Y47" s="44"/>
    </row>
    <row r="48" spans="1:25" ht="22.9" customHeight="1" x14ac:dyDescent="0.25">
      <c r="A48" s="157"/>
      <c r="B48" s="157"/>
      <c r="C48" s="157"/>
      <c r="D48" s="157"/>
      <c r="E48" s="116">
        <v>8</v>
      </c>
      <c r="F48" s="116">
        <v>8</v>
      </c>
      <c r="G48" s="116">
        <v>8</v>
      </c>
      <c r="H48" s="116">
        <v>8</v>
      </c>
      <c r="I48" s="116">
        <v>8</v>
      </c>
      <c r="J48" s="116">
        <v>8</v>
      </c>
      <c r="K48" s="116">
        <v>8</v>
      </c>
      <c r="L48" s="116">
        <v>8</v>
      </c>
      <c r="M48" s="116">
        <v>8</v>
      </c>
      <c r="N48" s="116">
        <v>8</v>
      </c>
      <c r="O48" s="116">
        <v>8</v>
      </c>
      <c r="P48" s="116">
        <v>8</v>
      </c>
      <c r="Q48" s="13" t="s">
        <v>62</v>
      </c>
      <c r="R48" s="44"/>
      <c r="S48" s="44"/>
      <c r="T48" s="44"/>
      <c r="U48" s="44"/>
      <c r="V48" s="44"/>
      <c r="W48" s="44"/>
      <c r="X48" s="44"/>
      <c r="Y48" s="44"/>
    </row>
    <row r="49" spans="1:24" ht="22.9" customHeight="1" x14ac:dyDescent="0.25">
      <c r="A49" s="165" t="s">
        <v>122</v>
      </c>
      <c r="B49" s="157"/>
      <c r="C49" s="157"/>
      <c r="D49" s="157"/>
      <c r="E49" s="86" t="s">
        <v>10</v>
      </c>
      <c r="F49" s="86" t="s">
        <v>11</v>
      </c>
      <c r="G49" s="86" t="s">
        <v>12</v>
      </c>
      <c r="H49" s="86" t="s">
        <v>13</v>
      </c>
      <c r="I49" s="86" t="s">
        <v>14</v>
      </c>
      <c r="J49" s="86" t="s">
        <v>15</v>
      </c>
      <c r="K49" s="86" t="s">
        <v>16</v>
      </c>
      <c r="L49" s="86" t="s">
        <v>17</v>
      </c>
      <c r="M49" s="86" t="s">
        <v>18</v>
      </c>
      <c r="N49" s="86" t="s">
        <v>19</v>
      </c>
      <c r="O49" s="86" t="s">
        <v>20</v>
      </c>
      <c r="P49" s="86" t="s">
        <v>21</v>
      </c>
      <c r="Q49" s="3"/>
      <c r="R49" s="44"/>
      <c r="S49" s="44"/>
      <c r="T49" s="44"/>
      <c r="U49" s="44"/>
      <c r="V49" s="44"/>
      <c r="W49" s="44"/>
      <c r="X49" s="44"/>
    </row>
    <row r="50" spans="1:24" ht="22.9" customHeight="1" x14ac:dyDescent="0.25">
      <c r="A50" s="157"/>
      <c r="B50" s="157"/>
      <c r="C50" s="157"/>
      <c r="D50" s="157"/>
      <c r="E50" s="141">
        <v>4200000</v>
      </c>
      <c r="F50" s="141">
        <v>3000000</v>
      </c>
      <c r="G50" s="141">
        <v>3000000</v>
      </c>
      <c r="H50" s="141">
        <v>4500000</v>
      </c>
      <c r="I50" s="141">
        <v>1200000</v>
      </c>
      <c r="J50" s="141">
        <v>1800000</v>
      </c>
      <c r="K50" s="141">
        <v>3000000</v>
      </c>
      <c r="L50" s="141">
        <v>5400000</v>
      </c>
      <c r="M50" s="141">
        <v>5400000</v>
      </c>
      <c r="N50" s="141">
        <v>4800000</v>
      </c>
      <c r="O50" s="141">
        <v>900000</v>
      </c>
      <c r="P50" s="141">
        <v>1800000</v>
      </c>
      <c r="Q50" s="13" t="s">
        <v>61</v>
      </c>
      <c r="R50" s="44"/>
      <c r="S50" s="44"/>
      <c r="T50" s="44"/>
      <c r="U50" s="44"/>
      <c r="V50" s="44"/>
      <c r="W50" s="44"/>
      <c r="X50" s="44"/>
    </row>
    <row r="51" spans="1:24" ht="22.9" customHeight="1" x14ac:dyDescent="0.25">
      <c r="A51" s="165" t="s">
        <v>123</v>
      </c>
      <c r="B51" s="157"/>
      <c r="C51" s="157"/>
      <c r="D51" s="157"/>
      <c r="E51" s="86" t="s">
        <v>10</v>
      </c>
      <c r="F51" s="86" t="s">
        <v>11</v>
      </c>
      <c r="G51" s="86" t="s">
        <v>12</v>
      </c>
      <c r="H51" s="86" t="s">
        <v>13</v>
      </c>
      <c r="I51" s="86" t="s">
        <v>14</v>
      </c>
      <c r="J51" s="86" t="s">
        <v>15</v>
      </c>
      <c r="K51" s="86" t="s">
        <v>16</v>
      </c>
      <c r="L51" s="86" t="s">
        <v>17</v>
      </c>
      <c r="M51" s="86" t="s">
        <v>18</v>
      </c>
      <c r="N51" s="86" t="s">
        <v>19</v>
      </c>
      <c r="O51" s="86" t="s">
        <v>20</v>
      </c>
      <c r="P51" s="86" t="s">
        <v>21</v>
      </c>
      <c r="Q51" s="3"/>
      <c r="R51" s="44"/>
      <c r="S51" s="44"/>
      <c r="T51" s="44"/>
      <c r="U51" s="44"/>
      <c r="V51" s="44"/>
      <c r="W51" s="44"/>
      <c r="X51" s="44"/>
    </row>
    <row r="52" spans="1:24" ht="22.9" customHeight="1" x14ac:dyDescent="0.25">
      <c r="A52" s="157"/>
      <c r="B52" s="157"/>
      <c r="C52" s="157"/>
      <c r="D52" s="157"/>
      <c r="E52" s="117">
        <v>0.86500092365894188</v>
      </c>
      <c r="F52" s="117">
        <v>0.88479797560959927</v>
      </c>
      <c r="G52" s="117">
        <v>0.90121808396753789</v>
      </c>
      <c r="H52" s="117">
        <v>0.97578036163066928</v>
      </c>
      <c r="I52" s="117">
        <v>0.97132692210909366</v>
      </c>
      <c r="J52" s="117">
        <v>0.95092020901394569</v>
      </c>
      <c r="K52" s="117">
        <v>0.90380208353684144</v>
      </c>
      <c r="L52" s="117">
        <v>0.88641511042477061</v>
      </c>
      <c r="M52" s="117">
        <v>0.9177640521716991</v>
      </c>
      <c r="N52" s="117">
        <v>0.89873655626214366</v>
      </c>
      <c r="O52" s="117">
        <v>0.89365115810569351</v>
      </c>
      <c r="P52" s="117">
        <v>0.88588949055941757</v>
      </c>
      <c r="Q52" s="13" t="s">
        <v>63</v>
      </c>
      <c r="R52" s="44"/>
      <c r="S52" s="44"/>
      <c r="T52" s="44"/>
      <c r="U52" s="44"/>
      <c r="V52" s="44"/>
      <c r="W52" s="44"/>
      <c r="X52" s="44"/>
    </row>
    <row r="53" spans="1:24" ht="40.15" customHeight="1" x14ac:dyDescent="0.25">
      <c r="A53" s="165" t="s">
        <v>124</v>
      </c>
      <c r="B53" s="157"/>
      <c r="C53" s="157"/>
      <c r="D53" s="157"/>
      <c r="E53" s="190">
        <v>492030</v>
      </c>
      <c r="F53" s="190"/>
      <c r="G53" s="190"/>
      <c r="H53" s="190"/>
      <c r="I53" s="190"/>
      <c r="J53" s="190"/>
      <c r="K53" s="190"/>
      <c r="L53" s="190"/>
      <c r="M53" s="190"/>
      <c r="N53" s="190"/>
      <c r="O53" s="190"/>
      <c r="P53" s="190"/>
      <c r="Q53" s="13" t="s">
        <v>22</v>
      </c>
      <c r="R53" s="44"/>
      <c r="S53" s="44"/>
      <c r="T53" s="44"/>
      <c r="U53" s="44"/>
      <c r="V53" s="44"/>
      <c r="W53" s="44"/>
      <c r="X53" s="44"/>
    </row>
    <row r="54" spans="1:24" x14ac:dyDescent="0.25">
      <c r="A54" s="44" t="s">
        <v>24</v>
      </c>
      <c r="B54" s="44"/>
      <c r="C54" s="44"/>
      <c r="D54" s="44"/>
      <c r="E54" s="44"/>
      <c r="F54" s="44"/>
      <c r="G54" s="44"/>
      <c r="H54" s="44"/>
      <c r="I54" s="44"/>
      <c r="J54" s="44"/>
      <c r="K54" s="44"/>
      <c r="L54" s="44"/>
      <c r="M54" s="44"/>
      <c r="N54" s="44"/>
      <c r="O54" s="44"/>
      <c r="P54" s="44"/>
      <c r="Q54" s="44"/>
      <c r="R54" s="44"/>
      <c r="S54" s="44"/>
      <c r="T54" s="44"/>
      <c r="U54" s="44"/>
      <c r="V54" s="44"/>
      <c r="W54" s="44"/>
      <c r="X54" s="44"/>
    </row>
    <row r="55" spans="1:24" x14ac:dyDescent="0.25">
      <c r="A55" s="44" t="s">
        <v>131</v>
      </c>
      <c r="B55" s="44"/>
      <c r="C55" s="44"/>
      <c r="D55" s="44"/>
      <c r="E55" s="44"/>
      <c r="F55" s="44"/>
      <c r="G55" s="44"/>
      <c r="H55" s="44"/>
      <c r="I55" s="44"/>
      <c r="J55" s="44"/>
      <c r="K55" s="44"/>
      <c r="L55" s="44"/>
      <c r="M55" s="44"/>
      <c r="N55" s="44"/>
      <c r="O55" s="44"/>
      <c r="P55" s="44"/>
      <c r="Q55" s="44"/>
      <c r="R55" s="44"/>
      <c r="S55" s="44"/>
      <c r="T55" s="44"/>
      <c r="U55" s="44"/>
      <c r="V55" s="44"/>
      <c r="W55" s="44"/>
      <c r="X55" s="44"/>
    </row>
    <row r="56" spans="1:24" x14ac:dyDescent="0.25">
      <c r="A56" s="44"/>
      <c r="B56" s="104" t="s">
        <v>140</v>
      </c>
      <c r="C56" s="44"/>
      <c r="D56" s="44"/>
      <c r="E56" s="44"/>
      <c r="F56" s="44"/>
      <c r="G56" s="44"/>
      <c r="H56" s="44"/>
      <c r="I56" s="44"/>
      <c r="J56" s="44"/>
      <c r="K56" s="44"/>
      <c r="L56" s="44"/>
      <c r="M56" s="44"/>
      <c r="N56" s="44"/>
      <c r="O56" s="44"/>
      <c r="P56" s="44"/>
      <c r="Q56" s="44"/>
      <c r="R56" s="44"/>
      <c r="S56" s="44"/>
      <c r="T56" s="44"/>
      <c r="U56" s="44"/>
      <c r="V56" s="44"/>
      <c r="W56" s="44"/>
      <c r="X56" s="44"/>
    </row>
    <row r="57" spans="1:24" x14ac:dyDescent="0.25">
      <c r="A57" s="44"/>
      <c r="B57" s="104" t="s">
        <v>74</v>
      </c>
      <c r="C57" s="44"/>
      <c r="D57" s="44"/>
      <c r="E57" s="44"/>
      <c r="F57" s="44"/>
      <c r="G57" s="44"/>
      <c r="H57" s="44"/>
      <c r="I57" s="44"/>
      <c r="J57" s="44"/>
      <c r="K57" s="44"/>
      <c r="L57" s="44"/>
      <c r="M57" s="44"/>
      <c r="N57" s="44"/>
      <c r="O57" s="44"/>
      <c r="P57" s="44"/>
      <c r="Q57" s="44"/>
      <c r="R57" s="44"/>
      <c r="S57" s="44"/>
      <c r="T57" s="44"/>
      <c r="U57" s="44"/>
      <c r="V57" s="44"/>
      <c r="W57" s="44"/>
      <c r="X57" s="44"/>
    </row>
    <row r="58" spans="1:24" x14ac:dyDescent="0.25">
      <c r="A58" s="44"/>
      <c r="B58" s="104" t="s">
        <v>82</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25">
      <c r="A59" s="44"/>
      <c r="B59" s="44" t="s">
        <v>66</v>
      </c>
      <c r="C59" s="44"/>
      <c r="D59" s="44"/>
      <c r="E59" s="44"/>
      <c r="F59" s="44"/>
      <c r="G59" s="44"/>
      <c r="H59" s="44"/>
      <c r="I59" s="44"/>
      <c r="J59" s="44"/>
      <c r="K59" s="44"/>
      <c r="L59" s="44"/>
      <c r="M59" s="44"/>
      <c r="N59" s="44"/>
      <c r="O59" s="44"/>
      <c r="P59" s="44"/>
      <c r="Q59" s="44"/>
      <c r="R59" s="44"/>
      <c r="S59" s="44"/>
      <c r="T59" s="44"/>
      <c r="U59" s="44"/>
      <c r="V59" s="44"/>
      <c r="W59" s="44"/>
      <c r="X59" s="44"/>
    </row>
    <row r="60" spans="1:24" x14ac:dyDescent="0.25">
      <c r="A60" s="44"/>
      <c r="B60" s="44" t="s">
        <v>67</v>
      </c>
      <c r="C60" s="44"/>
      <c r="D60" s="44"/>
      <c r="E60" s="44"/>
      <c r="F60" s="44"/>
      <c r="G60" s="44"/>
      <c r="H60" s="44"/>
      <c r="I60" s="44"/>
      <c r="J60" s="44"/>
      <c r="K60" s="44"/>
      <c r="L60" s="44"/>
      <c r="M60" s="44"/>
      <c r="N60" s="44"/>
      <c r="O60" s="44"/>
      <c r="P60" s="44"/>
      <c r="Q60" s="44"/>
      <c r="R60" s="44"/>
      <c r="S60" s="44"/>
      <c r="T60" s="44"/>
      <c r="U60" s="44"/>
      <c r="V60" s="44"/>
      <c r="W60" s="44"/>
      <c r="X60" s="44"/>
    </row>
    <row r="61" spans="1:24" x14ac:dyDescent="0.25">
      <c r="A61" s="44"/>
      <c r="B61" s="104" t="s">
        <v>141</v>
      </c>
      <c r="C61" s="44"/>
      <c r="D61" s="44"/>
      <c r="E61" s="44"/>
      <c r="F61" s="44"/>
      <c r="G61" s="44"/>
      <c r="H61" s="44"/>
      <c r="I61" s="44"/>
      <c r="J61" s="44"/>
      <c r="K61" s="44"/>
      <c r="L61" s="44"/>
      <c r="M61" s="44"/>
      <c r="N61" s="44"/>
      <c r="O61" s="44"/>
      <c r="P61" s="44"/>
      <c r="Q61" s="44"/>
      <c r="R61" s="44"/>
      <c r="S61" s="44"/>
      <c r="T61" s="44"/>
      <c r="U61" s="44"/>
      <c r="V61" s="44"/>
      <c r="W61" s="44"/>
      <c r="X61" s="44"/>
    </row>
    <row r="62" spans="1:24" x14ac:dyDescent="0.25">
      <c r="A62" s="44"/>
      <c r="B62" s="104" t="s">
        <v>80</v>
      </c>
      <c r="C62" s="44"/>
      <c r="D62" s="44"/>
      <c r="E62" s="44"/>
      <c r="F62" s="44"/>
      <c r="G62" s="44"/>
      <c r="H62" s="44"/>
      <c r="I62" s="44"/>
      <c r="J62" s="44"/>
      <c r="K62" s="44"/>
      <c r="L62" s="44"/>
      <c r="M62" s="44"/>
      <c r="N62" s="44"/>
      <c r="O62" s="44"/>
      <c r="P62" s="44"/>
      <c r="Q62" s="44"/>
      <c r="R62" s="44"/>
      <c r="S62" s="44"/>
      <c r="T62" s="44"/>
      <c r="U62" s="44"/>
      <c r="V62" s="44"/>
      <c r="W62" s="44"/>
      <c r="X62" s="44"/>
    </row>
    <row r="63" spans="1:24" x14ac:dyDescent="0.25">
      <c r="A63" s="44"/>
      <c r="B63" s="44" t="s">
        <v>68</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25">
      <c r="A64" s="44"/>
      <c r="B64" s="44" t="s">
        <v>69</v>
      </c>
      <c r="C64" s="44"/>
      <c r="D64" s="44"/>
      <c r="E64" s="44"/>
      <c r="F64" s="44"/>
      <c r="G64" s="44"/>
      <c r="H64" s="44"/>
      <c r="I64" s="44"/>
      <c r="J64" s="44"/>
      <c r="K64" s="44"/>
      <c r="L64" s="44"/>
      <c r="M64" s="44"/>
      <c r="N64" s="44"/>
      <c r="O64" s="44"/>
      <c r="P64" s="44"/>
      <c r="Q64" s="44"/>
      <c r="R64" s="44"/>
      <c r="S64" s="44"/>
      <c r="T64" s="44"/>
      <c r="U64" s="44"/>
      <c r="V64" s="44"/>
      <c r="W64" s="44"/>
      <c r="X64" s="44"/>
    </row>
    <row r="65" spans="1:24" x14ac:dyDescent="0.25">
      <c r="A65" s="44"/>
      <c r="B65" s="44" t="s">
        <v>142</v>
      </c>
      <c r="C65" s="44"/>
      <c r="D65" s="44"/>
      <c r="E65" s="44"/>
      <c r="F65" s="44"/>
      <c r="G65" s="44"/>
      <c r="H65" s="44"/>
      <c r="I65" s="44"/>
      <c r="J65" s="44"/>
      <c r="K65" s="44"/>
      <c r="L65" s="44"/>
      <c r="M65" s="44"/>
      <c r="N65" s="44"/>
      <c r="O65" s="44"/>
      <c r="P65" s="44"/>
      <c r="Q65" s="44"/>
      <c r="R65" s="44"/>
      <c r="S65" s="44"/>
      <c r="T65" s="44"/>
      <c r="U65" s="44"/>
      <c r="V65" s="44"/>
      <c r="W65" s="44"/>
      <c r="X65" s="44"/>
    </row>
    <row r="66" spans="1:24" x14ac:dyDescent="0.25">
      <c r="A66" s="44" t="s">
        <v>132</v>
      </c>
      <c r="B66" s="44"/>
      <c r="C66" s="44"/>
      <c r="D66" s="44"/>
      <c r="E66" s="44"/>
      <c r="F66" s="44"/>
      <c r="G66" s="44"/>
      <c r="H66" s="44"/>
      <c r="I66" s="44"/>
      <c r="J66" s="44"/>
      <c r="K66" s="44"/>
      <c r="L66" s="44"/>
      <c r="M66" s="44"/>
      <c r="N66" s="44"/>
      <c r="O66" s="44"/>
      <c r="P66" s="44"/>
      <c r="Q66" s="44"/>
      <c r="R66" s="44"/>
      <c r="S66" s="44"/>
      <c r="T66" s="44"/>
      <c r="U66" s="44"/>
      <c r="V66" s="44"/>
      <c r="W66" s="44"/>
      <c r="X66" s="44"/>
    </row>
    <row r="67" spans="1:24" x14ac:dyDescent="0.25">
      <c r="A67" s="44"/>
      <c r="B67" s="44" t="s">
        <v>169</v>
      </c>
      <c r="C67" s="44"/>
      <c r="D67" s="44"/>
      <c r="E67" s="44"/>
      <c r="F67" s="44"/>
      <c r="G67" s="44"/>
      <c r="H67" s="44"/>
      <c r="I67" s="44"/>
      <c r="J67" s="44"/>
      <c r="K67" s="44"/>
      <c r="L67" s="44"/>
      <c r="M67" s="44"/>
      <c r="N67" s="44"/>
      <c r="O67" s="44"/>
      <c r="P67" s="44"/>
      <c r="Q67" s="44"/>
      <c r="R67" s="44"/>
      <c r="S67" s="44"/>
      <c r="T67" s="44"/>
      <c r="U67" s="44"/>
      <c r="V67" s="44"/>
      <c r="W67" s="44"/>
      <c r="X67" s="44"/>
    </row>
    <row r="68" spans="1:24" x14ac:dyDescent="0.25">
      <c r="A68" s="44"/>
      <c r="B68" s="44" t="s">
        <v>81</v>
      </c>
      <c r="C68" s="44"/>
      <c r="D68" s="44"/>
      <c r="E68" s="44"/>
      <c r="F68" s="44"/>
      <c r="G68" s="44"/>
      <c r="H68" s="44"/>
      <c r="I68" s="44"/>
      <c r="J68" s="44"/>
      <c r="K68" s="44"/>
      <c r="L68" s="44"/>
      <c r="M68" s="44"/>
      <c r="N68" s="44"/>
      <c r="O68" s="44"/>
      <c r="P68" s="44"/>
      <c r="Q68" s="44"/>
      <c r="R68" s="44"/>
      <c r="S68" s="44"/>
      <c r="T68" s="44"/>
      <c r="U68" s="44"/>
      <c r="V68" s="44"/>
      <c r="W68" s="44"/>
      <c r="X68" s="44"/>
    </row>
    <row r="69" spans="1:24" x14ac:dyDescent="0.25">
      <c r="A69" s="44"/>
      <c r="B69" s="44" t="s">
        <v>65</v>
      </c>
      <c r="C69" s="44"/>
      <c r="D69" s="44"/>
      <c r="E69" s="44"/>
      <c r="F69" s="44"/>
      <c r="G69" s="44"/>
      <c r="H69" s="44"/>
      <c r="I69" s="44"/>
      <c r="J69" s="44"/>
      <c r="K69" s="44"/>
      <c r="L69" s="44"/>
      <c r="M69" s="44"/>
      <c r="N69" s="44"/>
      <c r="O69" s="44"/>
      <c r="P69" s="44"/>
      <c r="Q69" s="44"/>
      <c r="R69" s="44"/>
      <c r="S69" s="44"/>
      <c r="T69" s="44"/>
      <c r="U69" s="44"/>
      <c r="V69" s="44"/>
      <c r="W69" s="44"/>
      <c r="X69" s="44"/>
    </row>
    <row r="70" spans="1:24" x14ac:dyDescent="0.25">
      <c r="A70" s="44"/>
      <c r="B70" s="44" t="s">
        <v>71</v>
      </c>
      <c r="C70" s="44"/>
      <c r="D70" s="44"/>
      <c r="E70" s="44"/>
      <c r="F70" s="44"/>
      <c r="G70" s="44"/>
      <c r="H70" s="44"/>
      <c r="I70" s="44"/>
      <c r="J70" s="44"/>
      <c r="K70" s="44"/>
      <c r="L70" s="44"/>
      <c r="M70" s="44"/>
      <c r="N70" s="44"/>
      <c r="O70" s="44"/>
      <c r="P70" s="44"/>
      <c r="Q70" s="44"/>
      <c r="R70" s="44"/>
      <c r="S70" s="44"/>
      <c r="T70" s="44"/>
      <c r="U70" s="44"/>
      <c r="V70" s="44"/>
      <c r="W70" s="44"/>
      <c r="X70" s="44"/>
    </row>
    <row r="71" spans="1:24" x14ac:dyDescent="0.25">
      <c r="A71" s="44"/>
      <c r="B71" s="44" t="s">
        <v>72</v>
      </c>
      <c r="C71" s="44"/>
      <c r="D71" s="44"/>
      <c r="E71" s="44"/>
      <c r="F71" s="44"/>
      <c r="G71" s="44"/>
      <c r="H71" s="44"/>
      <c r="I71" s="44"/>
      <c r="J71" s="44"/>
      <c r="K71" s="44"/>
      <c r="L71" s="44"/>
      <c r="M71" s="44"/>
      <c r="N71" s="44"/>
      <c r="O71" s="44"/>
      <c r="P71" s="44"/>
      <c r="Q71" s="44"/>
      <c r="R71" s="44"/>
      <c r="S71" s="44"/>
      <c r="T71" s="44"/>
      <c r="U71" s="44"/>
      <c r="V71" s="44"/>
      <c r="W71" s="44"/>
      <c r="X71" s="44"/>
    </row>
    <row r="72" spans="1:24" x14ac:dyDescent="0.25">
      <c r="A72" s="44"/>
      <c r="B72" s="44" t="s">
        <v>143</v>
      </c>
      <c r="C72" s="44"/>
      <c r="D72" s="44"/>
      <c r="E72" s="44"/>
      <c r="F72" s="44"/>
      <c r="G72" s="44"/>
      <c r="H72" s="44"/>
      <c r="I72" s="44"/>
      <c r="J72" s="44"/>
      <c r="K72" s="44"/>
      <c r="L72" s="44"/>
      <c r="M72" s="44"/>
      <c r="N72" s="44"/>
      <c r="O72" s="44"/>
      <c r="P72" s="44"/>
      <c r="Q72" s="44"/>
      <c r="R72" s="44"/>
      <c r="S72" s="44"/>
      <c r="T72" s="44"/>
      <c r="U72" s="44"/>
      <c r="V72" s="44"/>
      <c r="W72" s="44"/>
      <c r="X72" s="44"/>
    </row>
  </sheetData>
  <sheetProtection algorithmName="SHA-512" hashValue="OyKvpzZoHsovnNhc2KtpuRBT/mhMkKA9OZ7YcWUKNQMKPR7yFgDbjAcO575QbM+zI6EInShSvDJMbGMbfE3Jhw==" saltValue="tMNB3gTAYPAlGlwJ7ZAvXA==" spinCount="100000" sheet="1" objects="1" scenarios="1"/>
  <mergeCells count="40">
    <mergeCell ref="A47:D48"/>
    <mergeCell ref="A49:D50"/>
    <mergeCell ref="A51:D52"/>
    <mergeCell ref="A53:D53"/>
    <mergeCell ref="E53:P53"/>
    <mergeCell ref="A45:D46"/>
    <mergeCell ref="A24:D25"/>
    <mergeCell ref="A26:D26"/>
    <mergeCell ref="E26:P26"/>
    <mergeCell ref="A27:D28"/>
    <mergeCell ref="A29:D30"/>
    <mergeCell ref="A31:D32"/>
    <mergeCell ref="A33:D34"/>
    <mergeCell ref="A35:D35"/>
    <mergeCell ref="E35:P35"/>
    <mergeCell ref="A36:D36"/>
    <mergeCell ref="E36:P36"/>
    <mergeCell ref="A37:D38"/>
    <mergeCell ref="A39:D40"/>
    <mergeCell ref="A41:D42"/>
    <mergeCell ref="A43:D44"/>
    <mergeCell ref="A18:D19"/>
    <mergeCell ref="A20:D21"/>
    <mergeCell ref="A22:D23"/>
    <mergeCell ref="A16:D16"/>
    <mergeCell ref="E16:P16"/>
    <mergeCell ref="A17:D17"/>
    <mergeCell ref="E17:P17"/>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32:P32">
    <cfRule type="cellIs" dxfId="86" priority="45" operator="greaterThan">
      <formula>#REF!</formula>
    </cfRule>
  </conditionalFormatting>
  <conditionalFormatting sqref="E28:P28">
    <cfRule type="cellIs" dxfId="85" priority="44" operator="greaterThan">
      <formula>#REF!</formula>
    </cfRule>
  </conditionalFormatting>
  <conditionalFormatting sqref="E30:P30">
    <cfRule type="expression" dxfId="84" priority="46">
      <formula>#REF!&lt;E32</formula>
    </cfRule>
  </conditionalFormatting>
  <conditionalFormatting sqref="E19:P19">
    <cfRule type="cellIs" dxfId="83" priority="42" operator="lessThanOrEqual">
      <formula>0</formula>
    </cfRule>
    <cfRule type="cellIs" dxfId="82" priority="43" operator="greaterThan">
      <formula>$E$17</formula>
    </cfRule>
  </conditionalFormatting>
  <conditionalFormatting sqref="E46">
    <cfRule type="cellIs" dxfId="81" priority="39" operator="greaterThan">
      <formula>$E$19-$E$28</formula>
    </cfRule>
  </conditionalFormatting>
  <conditionalFormatting sqref="F46">
    <cfRule type="cellIs" dxfId="80" priority="38" operator="greaterThan">
      <formula>$F$19-$F$28</formula>
    </cfRule>
  </conditionalFormatting>
  <conditionalFormatting sqref="G46">
    <cfRule type="cellIs" dxfId="79" priority="37" operator="greaterThan">
      <formula>$G$19-$G$28</formula>
    </cfRule>
  </conditionalFormatting>
  <conditionalFormatting sqref="H46">
    <cfRule type="cellIs" dxfId="78" priority="36" operator="greaterThan">
      <formula>$H$19-$H$28</formula>
    </cfRule>
  </conditionalFormatting>
  <conditionalFormatting sqref="I46">
    <cfRule type="cellIs" dxfId="77" priority="35" operator="greaterThan">
      <formula>$I$19-$I$28</formula>
    </cfRule>
  </conditionalFormatting>
  <conditionalFormatting sqref="J46">
    <cfRule type="cellIs" dxfId="76" priority="34" operator="greaterThan">
      <formula>$J$19-$J$28</formula>
    </cfRule>
  </conditionalFormatting>
  <conditionalFormatting sqref="K46">
    <cfRule type="cellIs" dxfId="75" priority="33" operator="greaterThan">
      <formula>$K$19-$K$28</formula>
    </cfRule>
  </conditionalFormatting>
  <conditionalFormatting sqref="L46">
    <cfRule type="cellIs" dxfId="74" priority="32" operator="greaterThan">
      <formula>$L$19-$L$28</formula>
    </cfRule>
  </conditionalFormatting>
  <conditionalFormatting sqref="M46">
    <cfRule type="cellIs" dxfId="73" priority="31" operator="greaterThan">
      <formula>$M$19-$M$28</formula>
    </cfRule>
  </conditionalFormatting>
  <conditionalFormatting sqref="N46">
    <cfRule type="cellIs" dxfId="72" priority="30" operator="greaterThan">
      <formula>$N$19-$N$28</formula>
    </cfRule>
  </conditionalFormatting>
  <conditionalFormatting sqref="O46">
    <cfRule type="cellIs" dxfId="71" priority="29" operator="greaterThan">
      <formula>$O$19-$O$28</formula>
    </cfRule>
  </conditionalFormatting>
  <conditionalFormatting sqref="P46">
    <cfRule type="cellIs" dxfId="70" priority="28" operator="greaterThan">
      <formula>$P$19-$P$28</formula>
    </cfRule>
  </conditionalFormatting>
  <conditionalFormatting sqref="E38">
    <cfRule type="cellIs" dxfId="69" priority="12" operator="greaterThan">
      <formula>$E$19</formula>
    </cfRule>
  </conditionalFormatting>
  <conditionalFormatting sqref="F38">
    <cfRule type="cellIs" dxfId="68" priority="11" operator="greaterThan">
      <formula>$F$19</formula>
    </cfRule>
  </conditionalFormatting>
  <conditionalFormatting sqref="G38">
    <cfRule type="cellIs" dxfId="67" priority="10" operator="greaterThan">
      <formula>$G$19</formula>
    </cfRule>
  </conditionalFormatting>
  <conditionalFormatting sqref="H38">
    <cfRule type="cellIs" dxfId="66" priority="9" operator="greaterThan">
      <formula>$H$19</formula>
    </cfRule>
  </conditionalFormatting>
  <conditionalFormatting sqref="I38">
    <cfRule type="cellIs" dxfId="65" priority="8" operator="greaterThan">
      <formula>$I$19</formula>
    </cfRule>
  </conditionalFormatting>
  <conditionalFormatting sqref="J38">
    <cfRule type="cellIs" dxfId="64" priority="7" operator="greaterThan">
      <formula>$J$19</formula>
    </cfRule>
  </conditionalFormatting>
  <conditionalFormatting sqref="K38">
    <cfRule type="cellIs" dxfId="63" priority="6" operator="greaterThan">
      <formula>$K$19</formula>
    </cfRule>
  </conditionalFormatting>
  <conditionalFormatting sqref="L38">
    <cfRule type="cellIs" dxfId="62" priority="5" operator="greaterThan">
      <formula>$L$19</formula>
    </cfRule>
  </conditionalFormatting>
  <conditionalFormatting sqref="M38">
    <cfRule type="cellIs" dxfId="61" priority="4" operator="greaterThan">
      <formula>$M$19</formula>
    </cfRule>
  </conditionalFormatting>
  <conditionalFormatting sqref="N38">
    <cfRule type="cellIs" dxfId="60" priority="3" operator="greaterThan">
      <formula>$N$19</formula>
    </cfRule>
  </conditionalFormatting>
  <conditionalFormatting sqref="O38">
    <cfRule type="cellIs" dxfId="59" priority="2" operator="greaterThan">
      <formula>$O$19</formula>
    </cfRule>
  </conditionalFormatting>
  <conditionalFormatting sqref="P38">
    <cfRule type="cellIs" dxfId="58" priority="1" operator="greaterThan">
      <formula>$P$19</formula>
    </cfRule>
  </conditionalFormatting>
  <dataValidations count="4">
    <dataValidation type="list" allowBlank="1" showInputMessage="1" showErrorMessage="1" sqref="E16:P16" xr:uid="{89C49954-EC8A-4284-B816-5A4FD7868CFC}">
      <formula1>"北海道,東北,東京,中部,北陸,関西,中国,四国,九州"</formula1>
    </dataValidation>
    <dataValidation type="whole" allowBlank="1" showInputMessage="1" showErrorMessage="1" error="設備容量以下の整数値で入力してください。" sqref="E19:P19" xr:uid="{A4780DB9-C63D-49D6-B9E1-1A0CB9DDE44A}">
      <formula1>1</formula1>
      <formula2>E17</formula2>
    </dataValidation>
    <dataValidation type="whole" allowBlank="1" showInputMessage="1" showErrorMessage="1" error="【メイン＆調達オークション】各月の送電可能電力以下の整数値で入力してください" sqref="E46:P46" xr:uid="{0A2E50AB-93B7-49E8-8FE4-38F2478B2DCD}">
      <formula1>1</formula1>
      <formula2>E19</formula2>
    </dataValidation>
    <dataValidation type="whole" allowBlank="1" showInputMessage="1" showErrorMessage="1" error="【最新】各月の送電可能電力以下の整数値で入力してください" sqref="E38:P38" xr:uid="{D5C0EA83-C6A3-483F-92B0-B26CF224CD25}">
      <formula1>0</formula1>
      <formula2>E19</formula2>
    </dataValidation>
  </dataValidations>
  <pageMargins left="0.11811023622047245" right="0.11811023622047245" top="0.35433070866141736" bottom="0.35433070866141736"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66675</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topLeftCell="A175" zoomScale="70" zoomScaleNormal="70" workbookViewId="0"/>
  </sheetViews>
  <sheetFormatPr defaultColWidth="9" defaultRowHeight="15.75" x14ac:dyDescent="0.25"/>
  <cols>
    <col min="1" max="1" width="9" style="1"/>
    <col min="2" max="4" width="9.125" style="1" bestFit="1" customWidth="1"/>
    <col min="5" max="7" width="9.75" style="1" bestFit="1" customWidth="1"/>
    <col min="8" max="11" width="9.125" style="1" bestFit="1" customWidth="1"/>
    <col min="12" max="12" width="9.75" style="1" bestFit="1" customWidth="1"/>
    <col min="13" max="13" width="9.125" style="1" bestFit="1" customWidth="1"/>
    <col min="14" max="16384" width="9" style="1"/>
  </cols>
  <sheetData>
    <row r="1" spans="1:16" x14ac:dyDescent="0.25">
      <c r="A1" s="90" t="s">
        <v>130</v>
      </c>
      <c r="O1" s="5"/>
      <c r="P1" s="6" t="s">
        <v>75</v>
      </c>
    </row>
    <row r="3" spans="1:16" x14ac:dyDescent="0.25">
      <c r="A3" s="21" t="s">
        <v>49</v>
      </c>
      <c r="B3" s="24">
        <v>4</v>
      </c>
      <c r="C3" s="24">
        <v>5</v>
      </c>
      <c r="D3" s="24">
        <v>6</v>
      </c>
      <c r="E3" s="24">
        <v>7</v>
      </c>
      <c r="F3" s="24">
        <v>8</v>
      </c>
      <c r="G3" s="24">
        <v>9</v>
      </c>
      <c r="H3" s="24">
        <v>10</v>
      </c>
      <c r="I3" s="24">
        <v>11</v>
      </c>
      <c r="J3" s="24">
        <v>12</v>
      </c>
      <c r="K3" s="24">
        <v>1</v>
      </c>
      <c r="L3" s="24">
        <v>2</v>
      </c>
      <c r="M3" s="24">
        <v>3</v>
      </c>
    </row>
    <row r="4" spans="1:16" x14ac:dyDescent="0.25">
      <c r="A4" s="23">
        <v>20</v>
      </c>
      <c r="B4" s="48">
        <v>0.93058522840022095</v>
      </c>
      <c r="C4" s="49">
        <v>0.91639611364309603</v>
      </c>
      <c r="D4" s="49">
        <v>0.96590890041258559</v>
      </c>
      <c r="E4" s="49">
        <v>1</v>
      </c>
      <c r="F4" s="49">
        <v>1</v>
      </c>
      <c r="G4" s="49">
        <v>1</v>
      </c>
      <c r="H4" s="49">
        <v>0.94827807920993656</v>
      </c>
      <c r="I4" s="49">
        <v>0.94241103181779906</v>
      </c>
      <c r="J4" s="49">
        <v>0.96471018612716586</v>
      </c>
      <c r="K4" s="49">
        <v>0.99433271747477447</v>
      </c>
      <c r="L4" s="49">
        <v>0.99114688351458047</v>
      </c>
      <c r="M4" s="50">
        <v>0.96374903476956952</v>
      </c>
    </row>
    <row r="5" spans="1:16" x14ac:dyDescent="0.25">
      <c r="A5" s="23">
        <v>19</v>
      </c>
      <c r="B5" s="51">
        <v>0.93058522840022095</v>
      </c>
      <c r="C5" s="52">
        <v>0.91639611364309603</v>
      </c>
      <c r="D5" s="52">
        <v>0.96590890041258559</v>
      </c>
      <c r="E5" s="52">
        <v>1</v>
      </c>
      <c r="F5" s="52">
        <v>1</v>
      </c>
      <c r="G5" s="52">
        <v>1</v>
      </c>
      <c r="H5" s="52">
        <v>0.94827807920993656</v>
      </c>
      <c r="I5" s="52">
        <v>0.94241103181779906</v>
      </c>
      <c r="J5" s="52">
        <v>0.96471018612716586</v>
      </c>
      <c r="K5" s="52">
        <v>0.99433271747477447</v>
      </c>
      <c r="L5" s="52">
        <v>0.99114688351458047</v>
      </c>
      <c r="M5" s="53">
        <v>0.96374903476956952</v>
      </c>
    </row>
    <row r="6" spans="1:16" x14ac:dyDescent="0.25">
      <c r="A6" s="23">
        <v>18</v>
      </c>
      <c r="B6" s="51">
        <v>0.93058522840022095</v>
      </c>
      <c r="C6" s="52">
        <v>0.91639611364309603</v>
      </c>
      <c r="D6" s="52">
        <v>0.96590890041258559</v>
      </c>
      <c r="E6" s="52">
        <v>1</v>
      </c>
      <c r="F6" s="52">
        <v>1</v>
      </c>
      <c r="G6" s="52">
        <v>1</v>
      </c>
      <c r="H6" s="52">
        <v>0.94827807920993656</v>
      </c>
      <c r="I6" s="52">
        <v>0.94241103181779906</v>
      </c>
      <c r="J6" s="52">
        <v>0.96471018612716586</v>
      </c>
      <c r="K6" s="52">
        <v>0.99433271747477447</v>
      </c>
      <c r="L6" s="52">
        <v>0.99114688351458047</v>
      </c>
      <c r="M6" s="53">
        <v>0.96374903476956952</v>
      </c>
    </row>
    <row r="7" spans="1:16" x14ac:dyDescent="0.25">
      <c r="A7" s="23">
        <v>17</v>
      </c>
      <c r="B7" s="51">
        <v>0.93058522840022095</v>
      </c>
      <c r="C7" s="52">
        <v>0.91639611364309603</v>
      </c>
      <c r="D7" s="52">
        <v>0.96590890041258559</v>
      </c>
      <c r="E7" s="52">
        <v>1</v>
      </c>
      <c r="F7" s="52">
        <v>1</v>
      </c>
      <c r="G7" s="52">
        <v>1</v>
      </c>
      <c r="H7" s="52">
        <v>0.94827807920993656</v>
      </c>
      <c r="I7" s="52">
        <v>0.94241103181779906</v>
      </c>
      <c r="J7" s="52">
        <v>0.96471018612716586</v>
      </c>
      <c r="K7" s="52">
        <v>0.99433271747477447</v>
      </c>
      <c r="L7" s="52">
        <v>0.99114688351458047</v>
      </c>
      <c r="M7" s="53">
        <v>0.96374903476956952</v>
      </c>
    </row>
    <row r="8" spans="1:16" x14ac:dyDescent="0.25">
      <c r="A8" s="23">
        <v>16</v>
      </c>
      <c r="B8" s="51">
        <v>0.93058522840022095</v>
      </c>
      <c r="C8" s="52">
        <v>0.91639611364309603</v>
      </c>
      <c r="D8" s="52">
        <v>0.96590890041258559</v>
      </c>
      <c r="E8" s="52">
        <v>1</v>
      </c>
      <c r="F8" s="52">
        <v>1</v>
      </c>
      <c r="G8" s="52">
        <v>1</v>
      </c>
      <c r="H8" s="52">
        <v>0.94827807920993656</v>
      </c>
      <c r="I8" s="52">
        <v>0.94241103181779906</v>
      </c>
      <c r="J8" s="52">
        <v>0.96471018612716586</v>
      </c>
      <c r="K8" s="52">
        <v>0.99433271747477447</v>
      </c>
      <c r="L8" s="52">
        <v>0.99114688351458047</v>
      </c>
      <c r="M8" s="53">
        <v>0.96374903476956952</v>
      </c>
    </row>
    <row r="9" spans="1:16" x14ac:dyDescent="0.25">
      <c r="A9" s="23">
        <v>15</v>
      </c>
      <c r="B9" s="51">
        <v>0.93058522840022095</v>
      </c>
      <c r="C9" s="52">
        <v>0.91639611364309603</v>
      </c>
      <c r="D9" s="52">
        <v>0.96590890041258559</v>
      </c>
      <c r="E9" s="52">
        <v>1</v>
      </c>
      <c r="F9" s="52">
        <v>1</v>
      </c>
      <c r="G9" s="52">
        <v>1</v>
      </c>
      <c r="H9" s="52">
        <v>0.94827807920993656</v>
      </c>
      <c r="I9" s="52">
        <v>0.94241103181779906</v>
      </c>
      <c r="J9" s="52">
        <v>0.96471018612716586</v>
      </c>
      <c r="K9" s="52">
        <v>0.99433271747477447</v>
      </c>
      <c r="L9" s="52">
        <v>0.99114688351458047</v>
      </c>
      <c r="M9" s="53">
        <v>0.96374903476956952</v>
      </c>
    </row>
    <row r="10" spans="1:16" x14ac:dyDescent="0.25">
      <c r="A10" s="23">
        <v>14</v>
      </c>
      <c r="B10" s="51">
        <v>0.93058522840022095</v>
      </c>
      <c r="C10" s="52">
        <v>0.91639611364309603</v>
      </c>
      <c r="D10" s="52">
        <v>0.96590890041258559</v>
      </c>
      <c r="E10" s="52">
        <v>1</v>
      </c>
      <c r="F10" s="52">
        <v>1</v>
      </c>
      <c r="G10" s="52">
        <v>1</v>
      </c>
      <c r="H10" s="52">
        <v>0.94827807920993656</v>
      </c>
      <c r="I10" s="52">
        <v>0.94241103181779906</v>
      </c>
      <c r="J10" s="52">
        <v>0.96471018612716586</v>
      </c>
      <c r="K10" s="52">
        <v>0.99433271747477447</v>
      </c>
      <c r="L10" s="52">
        <v>0.99114688351458047</v>
      </c>
      <c r="M10" s="53">
        <v>0.96374903476956952</v>
      </c>
    </row>
    <row r="11" spans="1:16" x14ac:dyDescent="0.25">
      <c r="A11" s="23">
        <v>13</v>
      </c>
      <c r="B11" s="51">
        <v>0.93058522840022095</v>
      </c>
      <c r="C11" s="52">
        <v>0.91639611364309603</v>
      </c>
      <c r="D11" s="52">
        <v>0.96590890041258559</v>
      </c>
      <c r="E11" s="52">
        <v>1</v>
      </c>
      <c r="F11" s="52">
        <v>1</v>
      </c>
      <c r="G11" s="52">
        <v>1</v>
      </c>
      <c r="H11" s="52">
        <v>0.94827807920993656</v>
      </c>
      <c r="I11" s="52">
        <v>0.94241103181779906</v>
      </c>
      <c r="J11" s="52">
        <v>0.96471018612716586</v>
      </c>
      <c r="K11" s="52">
        <v>0.99433271747477447</v>
      </c>
      <c r="L11" s="52">
        <v>0.99114688351458047</v>
      </c>
      <c r="M11" s="53">
        <v>0.96374903476956952</v>
      </c>
    </row>
    <row r="12" spans="1:16" x14ac:dyDescent="0.25">
      <c r="A12" s="23">
        <v>12</v>
      </c>
      <c r="B12" s="51">
        <v>0.92803619766689383</v>
      </c>
      <c r="C12" s="52">
        <v>0.91639611364309603</v>
      </c>
      <c r="D12" s="52">
        <v>0.96590890041258559</v>
      </c>
      <c r="E12" s="52">
        <v>1</v>
      </c>
      <c r="F12" s="52">
        <v>1</v>
      </c>
      <c r="G12" s="52">
        <v>1</v>
      </c>
      <c r="H12" s="52">
        <v>0.94827807920993656</v>
      </c>
      <c r="I12" s="52">
        <v>0.94241103181779906</v>
      </c>
      <c r="J12" s="52">
        <v>0.96445935870923327</v>
      </c>
      <c r="K12" s="52">
        <v>0.99433271747477447</v>
      </c>
      <c r="L12" s="52">
        <v>0.99114688351458047</v>
      </c>
      <c r="M12" s="53">
        <v>0.96374903476956952</v>
      </c>
    </row>
    <row r="13" spans="1:16" x14ac:dyDescent="0.25">
      <c r="A13" s="23">
        <v>11</v>
      </c>
      <c r="B13" s="51">
        <v>0.92159376779163149</v>
      </c>
      <c r="C13" s="52">
        <v>0.91266621741259057</v>
      </c>
      <c r="D13" s="52">
        <v>0.96590890041258559</v>
      </c>
      <c r="E13" s="52">
        <v>1</v>
      </c>
      <c r="F13" s="52">
        <v>1</v>
      </c>
      <c r="G13" s="52">
        <v>1</v>
      </c>
      <c r="H13" s="52">
        <v>0.94827807920993656</v>
      </c>
      <c r="I13" s="52">
        <v>0.94158024240329352</v>
      </c>
      <c r="J13" s="52">
        <v>0.95723541050032634</v>
      </c>
      <c r="K13" s="52">
        <v>0.99433271747477447</v>
      </c>
      <c r="L13" s="52">
        <v>0.99114688351458047</v>
      </c>
      <c r="M13" s="53">
        <v>0.96374903476956952</v>
      </c>
    </row>
    <row r="14" spans="1:16" x14ac:dyDescent="0.25">
      <c r="A14" s="23">
        <v>10</v>
      </c>
      <c r="B14" s="51">
        <v>0.91125793877443395</v>
      </c>
      <c r="C14" s="52">
        <v>0.90297145390257172</v>
      </c>
      <c r="D14" s="52">
        <v>0.96033960920460004</v>
      </c>
      <c r="E14" s="52">
        <v>1</v>
      </c>
      <c r="F14" s="52">
        <v>1</v>
      </c>
      <c r="G14" s="52">
        <v>1</v>
      </c>
      <c r="H14" s="52">
        <v>0.94699396053716112</v>
      </c>
      <c r="I14" s="52">
        <v>0.93469104654350188</v>
      </c>
      <c r="J14" s="52">
        <v>0.94303834150044519</v>
      </c>
      <c r="K14" s="52">
        <v>0.99038509338854119</v>
      </c>
      <c r="L14" s="52">
        <v>0.98188442235399775</v>
      </c>
      <c r="M14" s="53">
        <v>0.95998528722104104</v>
      </c>
    </row>
    <row r="15" spans="1:16" x14ac:dyDescent="0.25">
      <c r="A15" s="23">
        <v>9</v>
      </c>
      <c r="B15" s="51">
        <v>0.89702871061530109</v>
      </c>
      <c r="C15" s="52">
        <v>0.8873118231130398</v>
      </c>
      <c r="D15" s="52">
        <v>0.9440154456747204</v>
      </c>
      <c r="E15" s="52">
        <v>1</v>
      </c>
      <c r="F15" s="52">
        <v>1</v>
      </c>
      <c r="G15" s="52">
        <v>1</v>
      </c>
      <c r="H15" s="52">
        <v>0.93880690778340758</v>
      </c>
      <c r="I15" s="52">
        <v>0.9217434442384238</v>
      </c>
      <c r="J15" s="52">
        <v>0.92186815170958958</v>
      </c>
      <c r="K15" s="52">
        <v>0.98114741959427854</v>
      </c>
      <c r="L15" s="52">
        <v>0.96320327448718746</v>
      </c>
      <c r="M15" s="53">
        <v>0.94715821753062679</v>
      </c>
    </row>
    <row r="16" spans="1:16" x14ac:dyDescent="0.25">
      <c r="A16" s="23">
        <v>8</v>
      </c>
      <c r="B16" s="51">
        <v>0.87890608331423314</v>
      </c>
      <c r="C16" s="52">
        <v>0.8656873250439947</v>
      </c>
      <c r="D16" s="52">
        <v>0.916936409822947</v>
      </c>
      <c r="E16" s="52">
        <v>1</v>
      </c>
      <c r="F16" s="52">
        <v>1</v>
      </c>
      <c r="G16" s="52">
        <v>0.98831220331848213</v>
      </c>
      <c r="H16" s="52">
        <v>0.92371692094867608</v>
      </c>
      <c r="I16" s="52">
        <v>0.90273743548805951</v>
      </c>
      <c r="J16" s="52">
        <v>0.89372484112775941</v>
      </c>
      <c r="K16" s="52">
        <v>0.9666196960919865</v>
      </c>
      <c r="L16" s="52">
        <v>0.93510343991414913</v>
      </c>
      <c r="M16" s="53">
        <v>0.92526782569832644</v>
      </c>
    </row>
    <row r="17" spans="1:13" x14ac:dyDescent="0.25">
      <c r="A17" s="23">
        <v>7</v>
      </c>
      <c r="B17" s="51">
        <v>0.85689005687122988</v>
      </c>
      <c r="C17" s="52">
        <v>0.83809795969543632</v>
      </c>
      <c r="D17" s="52">
        <v>0.87910250164927983</v>
      </c>
      <c r="E17" s="52">
        <v>0.97863904944835045</v>
      </c>
      <c r="F17" s="52">
        <v>0.98463621526240064</v>
      </c>
      <c r="G17" s="52">
        <v>0.96211079776195807</v>
      </c>
      <c r="H17" s="52">
        <v>0.90172400003296649</v>
      </c>
      <c r="I17" s="52">
        <v>0.87767302029240901</v>
      </c>
      <c r="J17" s="52">
        <v>0.85860840975495489</v>
      </c>
      <c r="K17" s="52">
        <v>0.9468019228816652</v>
      </c>
      <c r="L17" s="52">
        <v>0.89758491863488299</v>
      </c>
      <c r="M17" s="53">
        <v>0.89431411172414021</v>
      </c>
    </row>
    <row r="18" spans="1:13" x14ac:dyDescent="0.25">
      <c r="A18" s="23">
        <v>6</v>
      </c>
      <c r="B18" s="51">
        <v>0.83098063128629152</v>
      </c>
      <c r="C18" s="52">
        <v>0.80454372706736466</v>
      </c>
      <c r="D18" s="52">
        <v>0.83051372115371891</v>
      </c>
      <c r="E18" s="52">
        <v>0.93771337321741588</v>
      </c>
      <c r="F18" s="52">
        <v>0.94597597901813857</v>
      </c>
      <c r="G18" s="52">
        <v>0.92522391435592755</v>
      </c>
      <c r="H18" s="52">
        <v>0.87282814503627859</v>
      </c>
      <c r="I18" s="52">
        <v>0.8465501986514723</v>
      </c>
      <c r="J18" s="52">
        <v>0.81651885759117615</v>
      </c>
      <c r="K18" s="52">
        <v>0.92169409996331464</v>
      </c>
      <c r="L18" s="52">
        <v>0.8506477106493886</v>
      </c>
      <c r="M18" s="53">
        <v>0.85429707560806822</v>
      </c>
    </row>
    <row r="19" spans="1:13" x14ac:dyDescent="0.25">
      <c r="A19" s="23">
        <v>5</v>
      </c>
      <c r="B19" s="51">
        <v>0.80117780655941773</v>
      </c>
      <c r="C19" s="52">
        <v>0.76502462715977981</v>
      </c>
      <c r="D19" s="52">
        <v>0.77117006833626423</v>
      </c>
      <c r="E19" s="52">
        <v>0.88355731459978459</v>
      </c>
      <c r="F19" s="52">
        <v>0.89444627921915898</v>
      </c>
      <c r="G19" s="52">
        <v>0.87765155310039056</v>
      </c>
      <c r="H19" s="52">
        <v>0.83702935595861283</v>
      </c>
      <c r="I19" s="52">
        <v>0.80936897056524926</v>
      </c>
      <c r="J19" s="52">
        <v>0.76745618463642284</v>
      </c>
      <c r="K19" s="52">
        <v>0.8912962273369347</v>
      </c>
      <c r="L19" s="52">
        <v>0.7942918159576664</v>
      </c>
      <c r="M19" s="53">
        <v>0.80521671735011013</v>
      </c>
    </row>
    <row r="20" spans="1:13" x14ac:dyDescent="0.25">
      <c r="A20" s="23">
        <v>4</v>
      </c>
      <c r="B20" s="51">
        <v>0.76748158269060884</v>
      </c>
      <c r="C20" s="52">
        <v>0.71954065997268168</v>
      </c>
      <c r="D20" s="52">
        <v>0.70107154319691556</v>
      </c>
      <c r="E20" s="52">
        <v>0.81617087359545648</v>
      </c>
      <c r="F20" s="52">
        <v>0.83004711586546209</v>
      </c>
      <c r="G20" s="52">
        <v>0.81939371399534722</v>
      </c>
      <c r="H20" s="52">
        <v>0.79432763279996887</v>
      </c>
      <c r="I20" s="52">
        <v>0.76612933603374</v>
      </c>
      <c r="J20" s="52">
        <v>0.7114203908906952</v>
      </c>
      <c r="K20" s="52">
        <v>0.85560830500252549</v>
      </c>
      <c r="L20" s="52">
        <v>0.72851723455971629</v>
      </c>
      <c r="M20" s="53">
        <v>0.74707303695026606</v>
      </c>
    </row>
    <row r="21" spans="1:13" x14ac:dyDescent="0.25">
      <c r="A21" s="23">
        <v>3</v>
      </c>
      <c r="B21" s="51">
        <v>0.72989195967986475</v>
      </c>
      <c r="C21" s="52">
        <v>0.66809182550607049</v>
      </c>
      <c r="D21" s="52">
        <v>0.62021814573567324</v>
      </c>
      <c r="E21" s="52">
        <v>0.73555405020443154</v>
      </c>
      <c r="F21" s="52">
        <v>0.75277848895704769</v>
      </c>
      <c r="G21" s="52">
        <v>0.75045039704079741</v>
      </c>
      <c r="H21" s="52">
        <v>0.74472297556034683</v>
      </c>
      <c r="I21" s="52">
        <v>0.71683129505694443</v>
      </c>
      <c r="J21" s="52">
        <v>0.64841147635399321</v>
      </c>
      <c r="K21" s="52">
        <v>0.81463033296008691</v>
      </c>
      <c r="L21" s="52">
        <v>0.65332396645553814</v>
      </c>
      <c r="M21" s="53">
        <v>0.6798660344085361</v>
      </c>
    </row>
    <row r="22" spans="1:13" x14ac:dyDescent="0.25">
      <c r="A22" s="23">
        <v>2</v>
      </c>
      <c r="B22" s="51">
        <v>0.68840893752718546</v>
      </c>
      <c r="C22" s="52">
        <v>0.61067812375994601</v>
      </c>
      <c r="D22" s="52">
        <v>0.52860987595253695</v>
      </c>
      <c r="E22" s="52">
        <v>0.64170684442671</v>
      </c>
      <c r="F22" s="52">
        <v>0.66264039849391587</v>
      </c>
      <c r="G22" s="52">
        <v>0.67082160223674125</v>
      </c>
      <c r="H22" s="52">
        <v>0.68821538423974671</v>
      </c>
      <c r="I22" s="52">
        <v>0.66147484763486264</v>
      </c>
      <c r="J22" s="52">
        <v>0.57842944102631677</v>
      </c>
      <c r="K22" s="52">
        <v>0.76836231120961906</v>
      </c>
      <c r="L22" s="52">
        <v>0.56871201164513208</v>
      </c>
      <c r="M22" s="53">
        <v>0.60359570972492027</v>
      </c>
    </row>
    <row r="23" spans="1:13" x14ac:dyDescent="0.25">
      <c r="A23" s="23">
        <v>1</v>
      </c>
      <c r="B23" s="54">
        <v>0.64303251623257096</v>
      </c>
      <c r="C23" s="55">
        <v>0.54729955473430825</v>
      </c>
      <c r="D23" s="55">
        <v>0.42624673384750689</v>
      </c>
      <c r="E23" s="55">
        <v>0.53462925626229163</v>
      </c>
      <c r="F23" s="55">
        <v>0.55963284447606665</v>
      </c>
      <c r="G23" s="55">
        <v>0.58050732958317874</v>
      </c>
      <c r="H23" s="55">
        <v>0.62480485883816839</v>
      </c>
      <c r="I23" s="55">
        <v>0.60005999376749464</v>
      </c>
      <c r="J23" s="55">
        <v>0.50147428490766599</v>
      </c>
      <c r="K23" s="55">
        <v>0.71680423975112184</v>
      </c>
      <c r="L23" s="55">
        <v>0.47468137012849793</v>
      </c>
      <c r="M23" s="56">
        <v>0.51826206289941845</v>
      </c>
    </row>
    <row r="24" spans="1:13" x14ac:dyDescent="0.25">
      <c r="B24" s="2"/>
      <c r="C24" s="2"/>
      <c r="D24" s="2"/>
      <c r="E24" s="2"/>
      <c r="F24" s="2"/>
      <c r="G24" s="2"/>
      <c r="H24" s="2"/>
      <c r="I24" s="2"/>
      <c r="J24" s="2"/>
      <c r="K24" s="2"/>
      <c r="L24" s="2"/>
      <c r="M24" s="2"/>
    </row>
    <row r="25" spans="1:13" x14ac:dyDescent="0.25">
      <c r="A25" s="21" t="s">
        <v>50</v>
      </c>
      <c r="B25" s="24">
        <v>4</v>
      </c>
      <c r="C25" s="24">
        <v>5</v>
      </c>
      <c r="D25" s="24">
        <v>6</v>
      </c>
      <c r="E25" s="24">
        <v>7</v>
      </c>
      <c r="F25" s="24">
        <v>8</v>
      </c>
      <c r="G25" s="24">
        <v>9</v>
      </c>
      <c r="H25" s="24">
        <v>10</v>
      </c>
      <c r="I25" s="24">
        <v>11</v>
      </c>
      <c r="J25" s="24">
        <v>12</v>
      </c>
      <c r="K25" s="24">
        <v>1</v>
      </c>
      <c r="L25" s="24">
        <v>2</v>
      </c>
      <c r="M25" s="24">
        <v>3</v>
      </c>
    </row>
    <row r="26" spans="1:13" x14ac:dyDescent="0.25">
      <c r="A26" s="23">
        <v>20</v>
      </c>
      <c r="B26" s="48">
        <v>0.94750980923477679</v>
      </c>
      <c r="C26" s="49">
        <v>0.94057245296344349</v>
      </c>
      <c r="D26" s="49">
        <v>0.98435227681594029</v>
      </c>
      <c r="E26" s="49">
        <v>1</v>
      </c>
      <c r="F26" s="49">
        <v>1</v>
      </c>
      <c r="G26" s="49">
        <v>1</v>
      </c>
      <c r="H26" s="49">
        <v>0.95153766490803882</v>
      </c>
      <c r="I26" s="49">
        <v>0.95771491131963793</v>
      </c>
      <c r="J26" s="49">
        <v>1</v>
      </c>
      <c r="K26" s="49">
        <v>0.99703381810028158</v>
      </c>
      <c r="L26" s="49">
        <v>1</v>
      </c>
      <c r="M26" s="50">
        <v>0.97526823537611329</v>
      </c>
    </row>
    <row r="27" spans="1:13" x14ac:dyDescent="0.25">
      <c r="A27" s="23">
        <v>19</v>
      </c>
      <c r="B27" s="51">
        <v>0.94750980923477679</v>
      </c>
      <c r="C27" s="52">
        <v>0.94057245296344349</v>
      </c>
      <c r="D27" s="52">
        <v>0.98435227681594029</v>
      </c>
      <c r="E27" s="52">
        <v>1</v>
      </c>
      <c r="F27" s="52">
        <v>1</v>
      </c>
      <c r="G27" s="52">
        <v>1</v>
      </c>
      <c r="H27" s="52">
        <v>0.95153766490803882</v>
      </c>
      <c r="I27" s="52">
        <v>0.95771491131963793</v>
      </c>
      <c r="J27" s="52">
        <v>1</v>
      </c>
      <c r="K27" s="52">
        <v>0.99703381810028158</v>
      </c>
      <c r="L27" s="52">
        <v>1</v>
      </c>
      <c r="M27" s="53">
        <v>0.97526823537611329</v>
      </c>
    </row>
    <row r="28" spans="1:13" x14ac:dyDescent="0.25">
      <c r="A28" s="23">
        <v>18</v>
      </c>
      <c r="B28" s="51">
        <v>0.94750980923477679</v>
      </c>
      <c r="C28" s="52">
        <v>0.94057245296344349</v>
      </c>
      <c r="D28" s="52">
        <v>0.98435227681594029</v>
      </c>
      <c r="E28" s="52">
        <v>1</v>
      </c>
      <c r="F28" s="52">
        <v>1</v>
      </c>
      <c r="G28" s="52">
        <v>1</v>
      </c>
      <c r="H28" s="52">
        <v>0.95153766490803882</v>
      </c>
      <c r="I28" s="52">
        <v>0.95771491131963793</v>
      </c>
      <c r="J28" s="52">
        <v>1</v>
      </c>
      <c r="K28" s="52">
        <v>0.99703381810028158</v>
      </c>
      <c r="L28" s="52">
        <v>1</v>
      </c>
      <c r="M28" s="53">
        <v>0.97526823537611329</v>
      </c>
    </row>
    <row r="29" spans="1:13" x14ac:dyDescent="0.25">
      <c r="A29" s="23">
        <v>17</v>
      </c>
      <c r="B29" s="51">
        <v>0.94750980923477679</v>
      </c>
      <c r="C29" s="52">
        <v>0.94057245296344349</v>
      </c>
      <c r="D29" s="52">
        <v>0.98435227681594029</v>
      </c>
      <c r="E29" s="52">
        <v>1</v>
      </c>
      <c r="F29" s="52">
        <v>1</v>
      </c>
      <c r="G29" s="52">
        <v>1</v>
      </c>
      <c r="H29" s="52">
        <v>0.95153766490803882</v>
      </c>
      <c r="I29" s="52">
        <v>0.95771491131963793</v>
      </c>
      <c r="J29" s="52">
        <v>1</v>
      </c>
      <c r="K29" s="52">
        <v>0.99703381810028158</v>
      </c>
      <c r="L29" s="52">
        <v>1</v>
      </c>
      <c r="M29" s="53">
        <v>0.97526823537611329</v>
      </c>
    </row>
    <row r="30" spans="1:13" x14ac:dyDescent="0.25">
      <c r="A30" s="23">
        <v>16</v>
      </c>
      <c r="B30" s="51">
        <v>0.94750980923477679</v>
      </c>
      <c r="C30" s="52">
        <v>0.94057245296344349</v>
      </c>
      <c r="D30" s="52">
        <v>0.98435227681594029</v>
      </c>
      <c r="E30" s="52">
        <v>1</v>
      </c>
      <c r="F30" s="52">
        <v>1</v>
      </c>
      <c r="G30" s="52">
        <v>1</v>
      </c>
      <c r="H30" s="52">
        <v>0.95153766490803882</v>
      </c>
      <c r="I30" s="52">
        <v>0.95771491131963793</v>
      </c>
      <c r="J30" s="52">
        <v>1</v>
      </c>
      <c r="K30" s="52">
        <v>0.99703381810028158</v>
      </c>
      <c r="L30" s="52">
        <v>1</v>
      </c>
      <c r="M30" s="53">
        <v>0.97526823537611329</v>
      </c>
    </row>
    <row r="31" spans="1:13" x14ac:dyDescent="0.25">
      <c r="A31" s="23">
        <v>15</v>
      </c>
      <c r="B31" s="51">
        <v>0.94750980923477679</v>
      </c>
      <c r="C31" s="52">
        <v>0.94057245296344349</v>
      </c>
      <c r="D31" s="52">
        <v>0.98435227681594029</v>
      </c>
      <c r="E31" s="52">
        <v>1</v>
      </c>
      <c r="F31" s="52">
        <v>1</v>
      </c>
      <c r="G31" s="52">
        <v>1</v>
      </c>
      <c r="H31" s="52">
        <v>0.95153766490803882</v>
      </c>
      <c r="I31" s="52">
        <v>0.95771491131963793</v>
      </c>
      <c r="J31" s="52">
        <v>1</v>
      </c>
      <c r="K31" s="52">
        <v>0.99703381810028158</v>
      </c>
      <c r="L31" s="52">
        <v>1</v>
      </c>
      <c r="M31" s="53">
        <v>0.97526823537611329</v>
      </c>
    </row>
    <row r="32" spans="1:13" x14ac:dyDescent="0.25">
      <c r="A32" s="23">
        <v>14</v>
      </c>
      <c r="B32" s="51">
        <v>0.94625833806218596</v>
      </c>
      <c r="C32" s="52">
        <v>0.94057245296344349</v>
      </c>
      <c r="D32" s="52">
        <v>0.98435227681594029</v>
      </c>
      <c r="E32" s="52">
        <v>1</v>
      </c>
      <c r="F32" s="52">
        <v>1</v>
      </c>
      <c r="G32" s="52">
        <v>1</v>
      </c>
      <c r="H32" s="52">
        <v>0.95153766490803882</v>
      </c>
      <c r="I32" s="52">
        <v>0.95771491131963793</v>
      </c>
      <c r="J32" s="52">
        <v>1</v>
      </c>
      <c r="K32" s="52">
        <v>0.99703381810028158</v>
      </c>
      <c r="L32" s="52">
        <v>1</v>
      </c>
      <c r="M32" s="53">
        <v>0.97526823537611329</v>
      </c>
    </row>
    <row r="33" spans="1:13" x14ac:dyDescent="0.25">
      <c r="A33" s="23">
        <v>13</v>
      </c>
      <c r="B33" s="51">
        <v>0.94305050691051562</v>
      </c>
      <c r="C33" s="52">
        <v>0.94057245296344349</v>
      </c>
      <c r="D33" s="52">
        <v>0.98435227681594029</v>
      </c>
      <c r="E33" s="52">
        <v>1</v>
      </c>
      <c r="F33" s="52">
        <v>1</v>
      </c>
      <c r="G33" s="52">
        <v>1</v>
      </c>
      <c r="H33" s="52">
        <v>0.95153766490803882</v>
      </c>
      <c r="I33" s="52">
        <v>0.95771491131963793</v>
      </c>
      <c r="J33" s="52">
        <v>1</v>
      </c>
      <c r="K33" s="52">
        <v>0.99703381810028158</v>
      </c>
      <c r="L33" s="52">
        <v>1</v>
      </c>
      <c r="M33" s="53">
        <v>0.97526823537611329</v>
      </c>
    </row>
    <row r="34" spans="1:13" x14ac:dyDescent="0.25">
      <c r="A34" s="23">
        <v>12</v>
      </c>
      <c r="B34" s="51">
        <v>0.937886315779766</v>
      </c>
      <c r="C34" s="52">
        <v>0.94057245296344349</v>
      </c>
      <c r="D34" s="52">
        <v>0.98435227681594029</v>
      </c>
      <c r="E34" s="52">
        <v>1</v>
      </c>
      <c r="F34" s="52">
        <v>1</v>
      </c>
      <c r="G34" s="52">
        <v>1</v>
      </c>
      <c r="H34" s="52">
        <v>0.95153766490803882</v>
      </c>
      <c r="I34" s="52">
        <v>0.95771491131963793</v>
      </c>
      <c r="J34" s="52">
        <v>1</v>
      </c>
      <c r="K34" s="52">
        <v>0.99660908818013894</v>
      </c>
      <c r="L34" s="52">
        <v>1</v>
      </c>
      <c r="M34" s="53">
        <v>0.97526823537611329</v>
      </c>
    </row>
    <row r="35" spans="1:13" x14ac:dyDescent="0.25">
      <c r="A35" s="23">
        <v>11</v>
      </c>
      <c r="B35" s="51">
        <v>0.93076576466993699</v>
      </c>
      <c r="C35" s="52">
        <v>0.93848223429976252</v>
      </c>
      <c r="D35" s="52">
        <v>0.98435227681594029</v>
      </c>
      <c r="E35" s="52">
        <v>1</v>
      </c>
      <c r="F35" s="52">
        <v>1</v>
      </c>
      <c r="G35" s="52">
        <v>1</v>
      </c>
      <c r="H35" s="52">
        <v>0.95153766490803882</v>
      </c>
      <c r="I35" s="52">
        <v>0.95771491131963793</v>
      </c>
      <c r="J35" s="52">
        <v>0.99756466482072481</v>
      </c>
      <c r="K35" s="52">
        <v>0.99286637144767265</v>
      </c>
      <c r="L35" s="52">
        <v>1</v>
      </c>
      <c r="M35" s="53">
        <v>0.97263234246252606</v>
      </c>
    </row>
    <row r="36" spans="1:13" x14ac:dyDescent="0.25">
      <c r="A36" s="23">
        <v>10</v>
      </c>
      <c r="B36" s="51">
        <v>0.92168885358102859</v>
      </c>
      <c r="C36" s="52">
        <v>0.9334983928858599</v>
      </c>
      <c r="D36" s="52">
        <v>0.98378965634320881</v>
      </c>
      <c r="E36" s="52">
        <v>1</v>
      </c>
      <c r="F36" s="52">
        <v>1</v>
      </c>
      <c r="G36" s="52">
        <v>1</v>
      </c>
      <c r="H36" s="52">
        <v>0.95047926864285648</v>
      </c>
      <c r="I36" s="52">
        <v>0.95479088491866282</v>
      </c>
      <c r="J36" s="52">
        <v>0.98863590045410354</v>
      </c>
      <c r="K36" s="52">
        <v>0.98580566790288282</v>
      </c>
      <c r="L36" s="52">
        <v>0.99491999818796062</v>
      </c>
      <c r="M36" s="53">
        <v>0.96591522133323737</v>
      </c>
    </row>
    <row r="37" spans="1:13" x14ac:dyDescent="0.25">
      <c r="A37" s="23">
        <v>9</v>
      </c>
      <c r="B37" s="51">
        <v>0.91065558251304068</v>
      </c>
      <c r="C37" s="52">
        <v>0.92562092872173585</v>
      </c>
      <c r="D37" s="52">
        <v>0.97538547505460427</v>
      </c>
      <c r="E37" s="52">
        <v>1</v>
      </c>
      <c r="F37" s="52">
        <v>1</v>
      </c>
      <c r="G37" s="52">
        <v>1</v>
      </c>
      <c r="H37" s="52">
        <v>0.94524081230304313</v>
      </c>
      <c r="I37" s="52">
        <v>0.94570677908938128</v>
      </c>
      <c r="J37" s="52">
        <v>0.97636555738879038</v>
      </c>
      <c r="K37" s="52">
        <v>0.97542697754576946</v>
      </c>
      <c r="L37" s="52">
        <v>0.98170682887782923</v>
      </c>
      <c r="M37" s="53">
        <v>0.95511687198824746</v>
      </c>
    </row>
    <row r="38" spans="1:13" x14ac:dyDescent="0.25">
      <c r="A38" s="23">
        <v>8</v>
      </c>
      <c r="B38" s="51">
        <v>0.8976659514659735</v>
      </c>
      <c r="C38" s="52">
        <v>0.91484984180739026</v>
      </c>
      <c r="D38" s="52">
        <v>0.95913973295012667</v>
      </c>
      <c r="E38" s="52">
        <v>1</v>
      </c>
      <c r="F38" s="52">
        <v>1</v>
      </c>
      <c r="G38" s="52">
        <v>1</v>
      </c>
      <c r="H38" s="52">
        <v>0.935822295888599</v>
      </c>
      <c r="I38" s="52">
        <v>0.93046259383179342</v>
      </c>
      <c r="J38" s="52">
        <v>0.96075363562478522</v>
      </c>
      <c r="K38" s="52">
        <v>0.96173030037633267</v>
      </c>
      <c r="L38" s="52">
        <v>0.961413256696106</v>
      </c>
      <c r="M38" s="53">
        <v>0.9402372944275561</v>
      </c>
    </row>
    <row r="39" spans="1:13" x14ac:dyDescent="0.25">
      <c r="A39" s="23">
        <v>7</v>
      </c>
      <c r="B39" s="51">
        <v>0.88271996043982681</v>
      </c>
      <c r="C39" s="52">
        <v>0.90118513214282325</v>
      </c>
      <c r="D39" s="52">
        <v>0.935052430029776</v>
      </c>
      <c r="E39" s="52">
        <v>0.99794920248177044</v>
      </c>
      <c r="F39" s="52">
        <v>0.99579334930747809</v>
      </c>
      <c r="G39" s="52">
        <v>0.98130496039104553</v>
      </c>
      <c r="H39" s="52">
        <v>0.92222371939952397</v>
      </c>
      <c r="I39" s="52">
        <v>0.90905832914589912</v>
      </c>
      <c r="J39" s="52">
        <v>0.94180013516208838</v>
      </c>
      <c r="K39" s="52">
        <v>0.94471563639457234</v>
      </c>
      <c r="L39" s="52">
        <v>0.93403928164279071</v>
      </c>
      <c r="M39" s="53">
        <v>0.92127648865116329</v>
      </c>
    </row>
    <row r="40" spans="1:13" x14ac:dyDescent="0.25">
      <c r="A40" s="23">
        <v>6</v>
      </c>
      <c r="B40" s="51">
        <v>0.86581760943460084</v>
      </c>
      <c r="C40" s="52">
        <v>0.8846267997280346</v>
      </c>
      <c r="D40" s="52">
        <v>0.90312356629355239</v>
      </c>
      <c r="E40" s="52">
        <v>0.97660137073626174</v>
      </c>
      <c r="F40" s="52">
        <v>0.97251264872525767</v>
      </c>
      <c r="G40" s="52">
        <v>0.95236656008160503</v>
      </c>
      <c r="H40" s="52">
        <v>0.90444508283581793</v>
      </c>
      <c r="I40" s="52">
        <v>0.88149398503169851</v>
      </c>
      <c r="J40" s="52">
        <v>0.91950505600069954</v>
      </c>
      <c r="K40" s="52">
        <v>0.92438298560048848</v>
      </c>
      <c r="L40" s="52">
        <v>0.89958490371788313</v>
      </c>
      <c r="M40" s="53">
        <v>0.89823445465906926</v>
      </c>
    </row>
    <row r="41" spans="1:13" x14ac:dyDescent="0.25">
      <c r="A41" s="23">
        <v>5</v>
      </c>
      <c r="B41" s="51">
        <v>0.84695889845029537</v>
      </c>
      <c r="C41" s="52">
        <v>0.86517484456302463</v>
      </c>
      <c r="D41" s="52">
        <v>0.86335314174145561</v>
      </c>
      <c r="E41" s="52">
        <v>0.94754993373774532</v>
      </c>
      <c r="F41" s="52">
        <v>0.94102347197437197</v>
      </c>
      <c r="G41" s="52">
        <v>0.91445477115319718</v>
      </c>
      <c r="H41" s="52">
        <v>0.88248638619748099</v>
      </c>
      <c r="I41" s="52">
        <v>0.84776956148919147</v>
      </c>
      <c r="J41" s="52">
        <v>0.89386839814061902</v>
      </c>
      <c r="K41" s="52">
        <v>0.90073234799408097</v>
      </c>
      <c r="L41" s="52">
        <v>0.85805012292138372</v>
      </c>
      <c r="M41" s="53">
        <v>0.87111119245127377</v>
      </c>
    </row>
    <row r="42" spans="1:13" x14ac:dyDescent="0.25">
      <c r="A42" s="23">
        <v>4</v>
      </c>
      <c r="B42" s="51">
        <v>0.82614382748691062</v>
      </c>
      <c r="C42" s="52">
        <v>0.84282926664779301</v>
      </c>
      <c r="D42" s="52">
        <v>0.81574115637348588</v>
      </c>
      <c r="E42" s="52">
        <v>0.91079489148622106</v>
      </c>
      <c r="F42" s="52">
        <v>0.90132581905482057</v>
      </c>
      <c r="G42" s="52">
        <v>0.86756959360582186</v>
      </c>
      <c r="H42" s="52">
        <v>0.85634762948451315</v>
      </c>
      <c r="I42" s="52">
        <v>0.80788505851837811</v>
      </c>
      <c r="J42" s="52">
        <v>0.86489016158184651</v>
      </c>
      <c r="K42" s="52">
        <v>0.87376372357535015</v>
      </c>
      <c r="L42" s="52">
        <v>0.80943493925329202</v>
      </c>
      <c r="M42" s="53">
        <v>0.83990670202777684</v>
      </c>
    </row>
    <row r="43" spans="1:13" x14ac:dyDescent="0.25">
      <c r="A43" s="23">
        <v>3</v>
      </c>
      <c r="B43" s="51">
        <v>0.80337239654444637</v>
      </c>
      <c r="C43" s="52">
        <v>0.81759006598233996</v>
      </c>
      <c r="D43" s="52">
        <v>0.76028761018964308</v>
      </c>
      <c r="E43" s="52">
        <v>0.86633624398168907</v>
      </c>
      <c r="F43" s="52">
        <v>0.85341968996660378</v>
      </c>
      <c r="G43" s="52">
        <v>0.8117110274394792</v>
      </c>
      <c r="H43" s="52">
        <v>0.82602881269691453</v>
      </c>
      <c r="I43" s="52">
        <v>0.76184047611925831</v>
      </c>
      <c r="J43" s="52">
        <v>0.83257034632438209</v>
      </c>
      <c r="K43" s="52">
        <v>0.84347711234429568</v>
      </c>
      <c r="L43" s="52">
        <v>0.75373935271360826</v>
      </c>
      <c r="M43" s="53">
        <v>0.80462098338857857</v>
      </c>
    </row>
    <row r="44" spans="1:13" x14ac:dyDescent="0.25">
      <c r="A44" s="23">
        <v>2</v>
      </c>
      <c r="B44" s="51">
        <v>0.77864460562290272</v>
      </c>
      <c r="C44" s="52">
        <v>0.78945724256666538</v>
      </c>
      <c r="D44" s="52">
        <v>0.69699250318992712</v>
      </c>
      <c r="E44" s="52">
        <v>0.81417399122414946</v>
      </c>
      <c r="F44" s="52">
        <v>0.79730508470972139</v>
      </c>
      <c r="G44" s="52">
        <v>0.7468790726541692</v>
      </c>
      <c r="H44" s="52">
        <v>0.79152993583468489</v>
      </c>
      <c r="I44" s="52">
        <v>0.70963581429183209</v>
      </c>
      <c r="J44" s="52">
        <v>0.79690895236822579</v>
      </c>
      <c r="K44" s="52">
        <v>0.80987251430091778</v>
      </c>
      <c r="L44" s="52">
        <v>0.69096336330233243</v>
      </c>
      <c r="M44" s="53">
        <v>0.76525403653367896</v>
      </c>
    </row>
    <row r="45" spans="1:13" x14ac:dyDescent="0.25">
      <c r="A45" s="23">
        <v>1</v>
      </c>
      <c r="B45" s="54">
        <v>0.75196045472227979</v>
      </c>
      <c r="C45" s="55">
        <v>0.75843079640076927</v>
      </c>
      <c r="D45" s="55">
        <v>0.62585583537433831</v>
      </c>
      <c r="E45" s="55">
        <v>0.75430813321360202</v>
      </c>
      <c r="F45" s="55">
        <v>0.73298200328417362</v>
      </c>
      <c r="G45" s="55">
        <v>0.67307372924989173</v>
      </c>
      <c r="H45" s="55">
        <v>0.75285099889782447</v>
      </c>
      <c r="I45" s="55">
        <v>0.65127107303609955</v>
      </c>
      <c r="J45" s="55">
        <v>0.7579059797133777</v>
      </c>
      <c r="K45" s="55">
        <v>0.77294992944521623</v>
      </c>
      <c r="L45" s="55">
        <v>0.62110697101946455</v>
      </c>
      <c r="M45" s="56">
        <v>0.7218058614630779</v>
      </c>
    </row>
    <row r="46" spans="1:13" x14ac:dyDescent="0.25">
      <c r="B46" s="2"/>
      <c r="C46" s="2"/>
      <c r="D46" s="2"/>
      <c r="E46" s="2"/>
      <c r="F46" s="2"/>
      <c r="G46" s="2"/>
      <c r="H46" s="2"/>
      <c r="I46" s="2"/>
      <c r="J46" s="2"/>
      <c r="K46" s="2"/>
      <c r="L46" s="2"/>
      <c r="M46" s="2"/>
    </row>
    <row r="47" spans="1:13" x14ac:dyDescent="0.25">
      <c r="A47" s="21" t="s">
        <v>51</v>
      </c>
      <c r="B47" s="24">
        <v>4</v>
      </c>
      <c r="C47" s="24">
        <v>5</v>
      </c>
      <c r="D47" s="24">
        <v>6</v>
      </c>
      <c r="E47" s="24">
        <v>7</v>
      </c>
      <c r="F47" s="24">
        <v>8</v>
      </c>
      <c r="G47" s="24">
        <v>9</v>
      </c>
      <c r="H47" s="24">
        <v>10</v>
      </c>
      <c r="I47" s="24">
        <v>11</v>
      </c>
      <c r="J47" s="24">
        <v>12</v>
      </c>
      <c r="K47" s="24">
        <v>1</v>
      </c>
      <c r="L47" s="24">
        <v>2</v>
      </c>
      <c r="M47" s="24">
        <v>3</v>
      </c>
    </row>
    <row r="48" spans="1:13" x14ac:dyDescent="0.25">
      <c r="A48" s="23">
        <v>20</v>
      </c>
      <c r="B48" s="48">
        <v>0.92956829799420948</v>
      </c>
      <c r="C48" s="49">
        <v>0.92485547267620527</v>
      </c>
      <c r="D48" s="49">
        <v>0.9883339773401445</v>
      </c>
      <c r="E48" s="49">
        <v>1</v>
      </c>
      <c r="F48" s="49">
        <v>1</v>
      </c>
      <c r="G48" s="49">
        <v>1</v>
      </c>
      <c r="H48" s="49">
        <v>0.93902123368287294</v>
      </c>
      <c r="I48" s="49">
        <v>0.94631759184337638</v>
      </c>
      <c r="J48" s="49">
        <v>1</v>
      </c>
      <c r="K48" s="49">
        <v>0.99172826521514834</v>
      </c>
      <c r="L48" s="49">
        <v>1</v>
      </c>
      <c r="M48" s="50">
        <v>0.95832729030407471</v>
      </c>
    </row>
    <row r="49" spans="1:13" x14ac:dyDescent="0.25">
      <c r="A49" s="23">
        <v>19</v>
      </c>
      <c r="B49" s="51">
        <v>0.92956829799420948</v>
      </c>
      <c r="C49" s="52">
        <v>0.92485547267620527</v>
      </c>
      <c r="D49" s="52">
        <v>0.9883339773401445</v>
      </c>
      <c r="E49" s="52">
        <v>1</v>
      </c>
      <c r="F49" s="52">
        <v>1</v>
      </c>
      <c r="G49" s="52">
        <v>1</v>
      </c>
      <c r="H49" s="52">
        <v>0.93902123368287294</v>
      </c>
      <c r="I49" s="52">
        <v>0.94631759184337638</v>
      </c>
      <c r="J49" s="52">
        <v>1</v>
      </c>
      <c r="K49" s="52">
        <v>0.99172826521514834</v>
      </c>
      <c r="L49" s="52">
        <v>1</v>
      </c>
      <c r="M49" s="53">
        <v>0.95832729030407471</v>
      </c>
    </row>
    <row r="50" spans="1:13" x14ac:dyDescent="0.25">
      <c r="A50" s="23">
        <v>18</v>
      </c>
      <c r="B50" s="51">
        <v>0.92956829799420948</v>
      </c>
      <c r="C50" s="52">
        <v>0.92485547267620527</v>
      </c>
      <c r="D50" s="52">
        <v>0.9883339773401445</v>
      </c>
      <c r="E50" s="52">
        <v>1</v>
      </c>
      <c r="F50" s="52">
        <v>1</v>
      </c>
      <c r="G50" s="52">
        <v>1</v>
      </c>
      <c r="H50" s="52">
        <v>0.93902123368287294</v>
      </c>
      <c r="I50" s="52">
        <v>0.94631759184337638</v>
      </c>
      <c r="J50" s="52">
        <v>1</v>
      </c>
      <c r="K50" s="52">
        <v>0.99172826521514834</v>
      </c>
      <c r="L50" s="52">
        <v>1</v>
      </c>
      <c r="M50" s="53">
        <v>0.95832729030407471</v>
      </c>
    </row>
    <row r="51" spans="1:13" x14ac:dyDescent="0.25">
      <c r="A51" s="23">
        <v>17</v>
      </c>
      <c r="B51" s="51">
        <v>0.92956829799420948</v>
      </c>
      <c r="C51" s="52">
        <v>0.92485547267620527</v>
      </c>
      <c r="D51" s="52">
        <v>0.9883339773401445</v>
      </c>
      <c r="E51" s="52">
        <v>1</v>
      </c>
      <c r="F51" s="52">
        <v>1</v>
      </c>
      <c r="G51" s="52">
        <v>1</v>
      </c>
      <c r="H51" s="52">
        <v>0.93902123368287294</v>
      </c>
      <c r="I51" s="52">
        <v>0.94631759184337638</v>
      </c>
      <c r="J51" s="52">
        <v>1</v>
      </c>
      <c r="K51" s="52">
        <v>0.99172826521514834</v>
      </c>
      <c r="L51" s="52">
        <v>1</v>
      </c>
      <c r="M51" s="53">
        <v>0.95832729030407471</v>
      </c>
    </row>
    <row r="52" spans="1:13" x14ac:dyDescent="0.25">
      <c r="A52" s="23">
        <v>16</v>
      </c>
      <c r="B52" s="51">
        <v>0.92956829799420948</v>
      </c>
      <c r="C52" s="52">
        <v>0.92485547267620527</v>
      </c>
      <c r="D52" s="52">
        <v>0.9883339773401445</v>
      </c>
      <c r="E52" s="52">
        <v>1</v>
      </c>
      <c r="F52" s="52">
        <v>1</v>
      </c>
      <c r="G52" s="52">
        <v>1</v>
      </c>
      <c r="H52" s="52">
        <v>0.93902123368287294</v>
      </c>
      <c r="I52" s="52">
        <v>0.94631759184337638</v>
      </c>
      <c r="J52" s="52">
        <v>1</v>
      </c>
      <c r="K52" s="52">
        <v>0.99172826521514834</v>
      </c>
      <c r="L52" s="52">
        <v>1</v>
      </c>
      <c r="M52" s="53">
        <v>0.95832729030407471</v>
      </c>
    </row>
    <row r="53" spans="1:13" x14ac:dyDescent="0.25">
      <c r="A53" s="23">
        <v>15</v>
      </c>
      <c r="B53" s="51">
        <v>0.92956829799420948</v>
      </c>
      <c r="C53" s="52">
        <v>0.92485547267620527</v>
      </c>
      <c r="D53" s="52">
        <v>0.9883339773401445</v>
      </c>
      <c r="E53" s="52">
        <v>1</v>
      </c>
      <c r="F53" s="52">
        <v>1</v>
      </c>
      <c r="G53" s="52">
        <v>1</v>
      </c>
      <c r="H53" s="52">
        <v>0.93902123368287294</v>
      </c>
      <c r="I53" s="52">
        <v>0.94631759184337638</v>
      </c>
      <c r="J53" s="52">
        <v>1</v>
      </c>
      <c r="K53" s="52">
        <v>0.99172826521514834</v>
      </c>
      <c r="L53" s="52">
        <v>1</v>
      </c>
      <c r="M53" s="53">
        <v>0.95832729030407471</v>
      </c>
    </row>
    <row r="54" spans="1:13" x14ac:dyDescent="0.25">
      <c r="A54" s="23">
        <v>14</v>
      </c>
      <c r="B54" s="51">
        <v>0.92956829799420948</v>
      </c>
      <c r="C54" s="52">
        <v>0.92485547267620527</v>
      </c>
      <c r="D54" s="52">
        <v>0.9883339773401445</v>
      </c>
      <c r="E54" s="52">
        <v>1</v>
      </c>
      <c r="F54" s="52">
        <v>1</v>
      </c>
      <c r="G54" s="52">
        <v>1</v>
      </c>
      <c r="H54" s="52">
        <v>0.93902123368287294</v>
      </c>
      <c r="I54" s="52">
        <v>0.94631759184337638</v>
      </c>
      <c r="J54" s="52">
        <v>1</v>
      </c>
      <c r="K54" s="52">
        <v>0.99172826521514834</v>
      </c>
      <c r="L54" s="52">
        <v>1</v>
      </c>
      <c r="M54" s="53">
        <v>0.95832729030407471</v>
      </c>
    </row>
    <row r="55" spans="1:13" x14ac:dyDescent="0.25">
      <c r="A55" s="23">
        <v>13</v>
      </c>
      <c r="B55" s="51">
        <v>0.92956829799420948</v>
      </c>
      <c r="C55" s="52">
        <v>0.92485547267620527</v>
      </c>
      <c r="D55" s="52">
        <v>0.9883339773401445</v>
      </c>
      <c r="E55" s="52">
        <v>1</v>
      </c>
      <c r="F55" s="52">
        <v>1</v>
      </c>
      <c r="G55" s="52">
        <v>1</v>
      </c>
      <c r="H55" s="52">
        <v>0.93902123368287294</v>
      </c>
      <c r="I55" s="52">
        <v>0.94069724223631668</v>
      </c>
      <c r="J55" s="52">
        <v>1</v>
      </c>
      <c r="K55" s="52">
        <v>0.99172826521514834</v>
      </c>
      <c r="L55" s="52">
        <v>1</v>
      </c>
      <c r="M55" s="53">
        <v>0.95832729030407471</v>
      </c>
    </row>
    <row r="56" spans="1:13" x14ac:dyDescent="0.25">
      <c r="A56" s="23">
        <v>12</v>
      </c>
      <c r="B56" s="51">
        <v>0.92956829799420948</v>
      </c>
      <c r="C56" s="52">
        <v>0.92485547267620527</v>
      </c>
      <c r="D56" s="52">
        <v>0.9883339773401445</v>
      </c>
      <c r="E56" s="52">
        <v>1</v>
      </c>
      <c r="F56" s="52">
        <v>1</v>
      </c>
      <c r="G56" s="52">
        <v>1</v>
      </c>
      <c r="H56" s="52">
        <v>0.93902123368287294</v>
      </c>
      <c r="I56" s="52">
        <v>0.92645409940185064</v>
      </c>
      <c r="J56" s="52">
        <v>1</v>
      </c>
      <c r="K56" s="52">
        <v>0.99172826521514834</v>
      </c>
      <c r="L56" s="52">
        <v>1</v>
      </c>
      <c r="M56" s="53">
        <v>0.95832729030407471</v>
      </c>
    </row>
    <row r="57" spans="1:13" x14ac:dyDescent="0.25">
      <c r="A57" s="23">
        <v>11</v>
      </c>
      <c r="B57" s="51">
        <v>0.92956829799420948</v>
      </c>
      <c r="C57" s="52">
        <v>0.92485547267620527</v>
      </c>
      <c r="D57" s="52">
        <v>0.9883339773401445</v>
      </c>
      <c r="E57" s="52">
        <v>1</v>
      </c>
      <c r="F57" s="52">
        <v>1</v>
      </c>
      <c r="G57" s="52">
        <v>1</v>
      </c>
      <c r="H57" s="52">
        <v>0.93902123368287294</v>
      </c>
      <c r="I57" s="52">
        <v>0.90358816333997871</v>
      </c>
      <c r="J57" s="52">
        <v>1</v>
      </c>
      <c r="K57" s="52">
        <v>0.9879443994072451</v>
      </c>
      <c r="L57" s="52">
        <v>1</v>
      </c>
      <c r="M57" s="53">
        <v>0.94819784697866871</v>
      </c>
    </row>
    <row r="58" spans="1:13" x14ac:dyDescent="0.25">
      <c r="A58" s="23">
        <v>10</v>
      </c>
      <c r="B58" s="51">
        <v>0.92030348722706234</v>
      </c>
      <c r="C58" s="52">
        <v>0.9159015722060464</v>
      </c>
      <c r="D58" s="52">
        <v>0.98362229292398173</v>
      </c>
      <c r="E58" s="52">
        <v>1</v>
      </c>
      <c r="F58" s="52">
        <v>1</v>
      </c>
      <c r="G58" s="52">
        <v>1</v>
      </c>
      <c r="H58" s="52">
        <v>0.93450226034174855</v>
      </c>
      <c r="I58" s="52">
        <v>0.87209943405070023</v>
      </c>
      <c r="J58" s="52">
        <v>1</v>
      </c>
      <c r="K58" s="52">
        <v>0.9714628814448627</v>
      </c>
      <c r="L58" s="52">
        <v>0.99831219103467661</v>
      </c>
      <c r="M58" s="53">
        <v>0.92742252839016626</v>
      </c>
    </row>
    <row r="59" spans="1:13" x14ac:dyDescent="0.25">
      <c r="A59" s="23">
        <v>9</v>
      </c>
      <c r="B59" s="51">
        <v>0.90104202058950444</v>
      </c>
      <c r="C59" s="52">
        <v>0.89471777610513548</v>
      </c>
      <c r="D59" s="52">
        <v>0.96269846092591793</v>
      </c>
      <c r="E59" s="52">
        <v>1</v>
      </c>
      <c r="F59" s="52">
        <v>1</v>
      </c>
      <c r="G59" s="52">
        <v>1</v>
      </c>
      <c r="H59" s="52">
        <v>0.91670957843082301</v>
      </c>
      <c r="I59" s="52">
        <v>0.83198791153401541</v>
      </c>
      <c r="J59" s="52">
        <v>0.98526224018104913</v>
      </c>
      <c r="K59" s="52">
        <v>0.94228371132800159</v>
      </c>
      <c r="L59" s="52">
        <v>0.97765693669467446</v>
      </c>
      <c r="M59" s="53">
        <v>0.89600133453856778</v>
      </c>
    </row>
    <row r="60" spans="1:13" x14ac:dyDescent="0.25">
      <c r="A60" s="23">
        <v>8</v>
      </c>
      <c r="B60" s="51">
        <v>0.87178389808153534</v>
      </c>
      <c r="C60" s="52">
        <v>0.8613040843734725</v>
      </c>
      <c r="D60" s="52">
        <v>0.92556248134595331</v>
      </c>
      <c r="E60" s="52">
        <v>1</v>
      </c>
      <c r="F60" s="52">
        <v>1</v>
      </c>
      <c r="G60" s="52">
        <v>0.99830170274653351</v>
      </c>
      <c r="H60" s="52">
        <v>0.88564318795009678</v>
      </c>
      <c r="I60" s="52">
        <v>0.78325359578992448</v>
      </c>
      <c r="J60" s="52">
        <v>0.95734916660858227</v>
      </c>
      <c r="K60" s="52">
        <v>0.90040688905666144</v>
      </c>
      <c r="L60" s="52">
        <v>0.94215146463867816</v>
      </c>
      <c r="M60" s="53">
        <v>0.85393426542387241</v>
      </c>
    </row>
    <row r="61" spans="1:13" x14ac:dyDescent="0.25">
      <c r="A61" s="23">
        <v>7</v>
      </c>
      <c r="B61" s="51">
        <v>0.83252911970315502</v>
      </c>
      <c r="C61" s="52">
        <v>0.81566049701105736</v>
      </c>
      <c r="D61" s="52">
        <v>0.87221435418408766</v>
      </c>
      <c r="E61" s="52">
        <v>0.98956880191304208</v>
      </c>
      <c r="F61" s="52">
        <v>0.97484972453979579</v>
      </c>
      <c r="G61" s="52">
        <v>0.95190897833567401</v>
      </c>
      <c r="H61" s="52">
        <v>0.84130308889956951</v>
      </c>
      <c r="I61" s="52">
        <v>0.72589648681842722</v>
      </c>
      <c r="J61" s="52">
        <v>0.91717538279809929</v>
      </c>
      <c r="K61" s="52">
        <v>0.84583241463084224</v>
      </c>
      <c r="L61" s="52">
        <v>0.89179577486668771</v>
      </c>
      <c r="M61" s="53">
        <v>0.80122132104608101</v>
      </c>
    </row>
    <row r="62" spans="1:13" x14ac:dyDescent="0.25">
      <c r="A62" s="23">
        <v>6</v>
      </c>
      <c r="B62" s="51">
        <v>0.78327768545436349</v>
      </c>
      <c r="C62" s="52">
        <v>0.75778701401789017</v>
      </c>
      <c r="D62" s="52">
        <v>0.80265407944032097</v>
      </c>
      <c r="E62" s="52">
        <v>0.93009267746663682</v>
      </c>
      <c r="F62" s="52">
        <v>0.91248712176888691</v>
      </c>
      <c r="G62" s="52">
        <v>0.88546312719889919</v>
      </c>
      <c r="H62" s="52">
        <v>0.78368928127924109</v>
      </c>
      <c r="I62" s="52">
        <v>0.65991658461952385</v>
      </c>
      <c r="J62" s="52">
        <v>0.8647408887496002</v>
      </c>
      <c r="K62" s="52">
        <v>0.778560288050544</v>
      </c>
      <c r="L62" s="52">
        <v>0.82658986737870321</v>
      </c>
      <c r="M62" s="53">
        <v>0.73786250140519294</v>
      </c>
    </row>
    <row r="63" spans="1:13" x14ac:dyDescent="0.25">
      <c r="A63" s="23">
        <v>5</v>
      </c>
      <c r="B63" s="51">
        <v>0.72402959533516109</v>
      </c>
      <c r="C63" s="52">
        <v>0.68768363539397115</v>
      </c>
      <c r="D63" s="52">
        <v>0.71688165711465324</v>
      </c>
      <c r="E63" s="52">
        <v>0.84962960079859728</v>
      </c>
      <c r="F63" s="52">
        <v>0.82946439376611925</v>
      </c>
      <c r="G63" s="52">
        <v>0.79896414933620907</v>
      </c>
      <c r="H63" s="52">
        <v>0.71280176508911164</v>
      </c>
      <c r="I63" s="52">
        <v>0.58531388919321414</v>
      </c>
      <c r="J63" s="52">
        <v>0.80004568446308522</v>
      </c>
      <c r="K63" s="52">
        <v>0.69859050931576672</v>
      </c>
      <c r="L63" s="52">
        <v>0.74653374217472446</v>
      </c>
      <c r="M63" s="53">
        <v>0.6638578065012084</v>
      </c>
    </row>
    <row r="64" spans="1:13" x14ac:dyDescent="0.25">
      <c r="A64" s="23">
        <v>4</v>
      </c>
      <c r="B64" s="51">
        <v>0.65478484934554748</v>
      </c>
      <c r="C64" s="52">
        <v>0.60535036113929985</v>
      </c>
      <c r="D64" s="52">
        <v>0.61489708720708469</v>
      </c>
      <c r="E64" s="52">
        <v>0.7481795719089237</v>
      </c>
      <c r="F64" s="52">
        <v>0.72578154053149269</v>
      </c>
      <c r="G64" s="52">
        <v>0.69241204474760332</v>
      </c>
      <c r="H64" s="52">
        <v>0.62864054032918126</v>
      </c>
      <c r="I64" s="52">
        <v>0.5020884005394981</v>
      </c>
      <c r="J64" s="52">
        <v>0.72308976993855389</v>
      </c>
      <c r="K64" s="52">
        <v>0.60592307842651061</v>
      </c>
      <c r="L64" s="52">
        <v>0.65162739925475155</v>
      </c>
      <c r="M64" s="53">
        <v>0.57920723633412763</v>
      </c>
    </row>
    <row r="65" spans="1:13" x14ac:dyDescent="0.25">
      <c r="A65" s="23">
        <v>3</v>
      </c>
      <c r="B65" s="51">
        <v>0.57554344748552255</v>
      </c>
      <c r="C65" s="52">
        <v>0.51078719125387662</v>
      </c>
      <c r="D65" s="52">
        <v>0.49670036971761528</v>
      </c>
      <c r="E65" s="52">
        <v>0.62574259079761585</v>
      </c>
      <c r="F65" s="52">
        <v>0.60143856206500723</v>
      </c>
      <c r="G65" s="52">
        <v>0.56580681343308215</v>
      </c>
      <c r="H65" s="52">
        <v>0.53120560699944996</v>
      </c>
      <c r="I65" s="52">
        <v>0.41024011865837595</v>
      </c>
      <c r="J65" s="52">
        <v>0.63387314517600668</v>
      </c>
      <c r="K65" s="52">
        <v>0.50055799538277546</v>
      </c>
      <c r="L65" s="52">
        <v>0.54187083861878449</v>
      </c>
      <c r="M65" s="53">
        <v>0.48391079090395028</v>
      </c>
    </row>
    <row r="66" spans="1:13" x14ac:dyDescent="0.25">
      <c r="A66" s="23">
        <v>2</v>
      </c>
      <c r="B66" s="51">
        <v>0.48630538975508669</v>
      </c>
      <c r="C66" s="52">
        <v>0.40399412573770127</v>
      </c>
      <c r="D66" s="52">
        <v>0.36229150464624477</v>
      </c>
      <c r="E66" s="52">
        <v>0.48231865746467373</v>
      </c>
      <c r="F66" s="52">
        <v>0.45643545836666294</v>
      </c>
      <c r="G66" s="52">
        <v>0.41914845539264567</v>
      </c>
      <c r="H66" s="52">
        <v>0.42049696509991757</v>
      </c>
      <c r="I66" s="52">
        <v>0.30976904354984752</v>
      </c>
      <c r="J66" s="52">
        <v>0.53239581017544335</v>
      </c>
      <c r="K66" s="52">
        <v>0.38249526018456126</v>
      </c>
      <c r="L66" s="52">
        <v>0.41726406026682328</v>
      </c>
      <c r="M66" s="53">
        <v>0.37796847021067659</v>
      </c>
    </row>
    <row r="67" spans="1:13" x14ac:dyDescent="0.25">
      <c r="A67" s="23">
        <v>1</v>
      </c>
      <c r="B67" s="54">
        <v>0.38707067615423962</v>
      </c>
      <c r="C67" s="55">
        <v>0.28497116459077387</v>
      </c>
      <c r="D67" s="55">
        <v>0.21167049199297328</v>
      </c>
      <c r="E67" s="55">
        <v>0.31790777191009745</v>
      </c>
      <c r="F67" s="55">
        <v>0.29077222943645986</v>
      </c>
      <c r="G67" s="55">
        <v>0.25243697062629372</v>
      </c>
      <c r="H67" s="55">
        <v>0.29651461463058426</v>
      </c>
      <c r="I67" s="55">
        <v>0.20067517521391282</v>
      </c>
      <c r="J67" s="55">
        <v>0.41865776493686402</v>
      </c>
      <c r="K67" s="55">
        <v>0.25173487283186813</v>
      </c>
      <c r="L67" s="55">
        <v>0.27780706419886786</v>
      </c>
      <c r="M67" s="56">
        <v>0.26138027425430643</v>
      </c>
    </row>
    <row r="68" spans="1:13" x14ac:dyDescent="0.25">
      <c r="B68" s="2"/>
      <c r="C68" s="2"/>
      <c r="D68" s="2"/>
      <c r="E68" s="2"/>
      <c r="F68" s="2"/>
      <c r="G68" s="2"/>
      <c r="H68" s="2"/>
      <c r="I68" s="2"/>
      <c r="J68" s="2"/>
      <c r="K68" s="2"/>
      <c r="L68" s="2"/>
      <c r="M68" s="2"/>
    </row>
    <row r="69" spans="1:13" x14ac:dyDescent="0.25">
      <c r="A69" s="21" t="s">
        <v>52</v>
      </c>
      <c r="B69" s="24">
        <v>4</v>
      </c>
      <c r="C69" s="24">
        <v>5</v>
      </c>
      <c r="D69" s="24">
        <v>6</v>
      </c>
      <c r="E69" s="24">
        <v>7</v>
      </c>
      <c r="F69" s="24">
        <v>8</v>
      </c>
      <c r="G69" s="24">
        <v>9</v>
      </c>
      <c r="H69" s="24">
        <v>10</v>
      </c>
      <c r="I69" s="24">
        <v>11</v>
      </c>
      <c r="J69" s="24">
        <v>12</v>
      </c>
      <c r="K69" s="24">
        <v>1</v>
      </c>
      <c r="L69" s="24">
        <v>2</v>
      </c>
      <c r="M69" s="24">
        <v>3</v>
      </c>
    </row>
    <row r="70" spans="1:13" x14ac:dyDescent="0.25">
      <c r="A70" s="23">
        <v>20</v>
      </c>
      <c r="B70" s="48">
        <v>0.93110019624950757</v>
      </c>
      <c r="C70" s="49">
        <v>0.93582072367570568</v>
      </c>
      <c r="D70" s="49">
        <v>0.99160047335885548</v>
      </c>
      <c r="E70" s="49">
        <v>1</v>
      </c>
      <c r="F70" s="49">
        <v>1</v>
      </c>
      <c r="G70" s="49">
        <v>1</v>
      </c>
      <c r="H70" s="49">
        <v>0.95793299113649655</v>
      </c>
      <c r="I70" s="49">
        <v>0.9577905872646143</v>
      </c>
      <c r="J70" s="49">
        <v>1</v>
      </c>
      <c r="K70" s="49">
        <v>0.9860974319240039</v>
      </c>
      <c r="L70" s="49">
        <v>0.99906926258930107</v>
      </c>
      <c r="M70" s="50">
        <v>0.96318213269797281</v>
      </c>
    </row>
    <row r="71" spans="1:13" x14ac:dyDescent="0.25">
      <c r="A71" s="23">
        <v>19</v>
      </c>
      <c r="B71" s="51">
        <v>0.93110019624950757</v>
      </c>
      <c r="C71" s="52">
        <v>0.93582072367570568</v>
      </c>
      <c r="D71" s="52">
        <v>0.99160047335885548</v>
      </c>
      <c r="E71" s="52">
        <v>1</v>
      </c>
      <c r="F71" s="52">
        <v>1</v>
      </c>
      <c r="G71" s="52">
        <v>1</v>
      </c>
      <c r="H71" s="52">
        <v>0.95793299113649655</v>
      </c>
      <c r="I71" s="52">
        <v>0.9577905872646143</v>
      </c>
      <c r="J71" s="52">
        <v>1</v>
      </c>
      <c r="K71" s="52">
        <v>0.9860974319240039</v>
      </c>
      <c r="L71" s="52">
        <v>0.99906926258930107</v>
      </c>
      <c r="M71" s="53">
        <v>0.96318213269797281</v>
      </c>
    </row>
    <row r="72" spans="1:13" x14ac:dyDescent="0.25">
      <c r="A72" s="23">
        <v>18</v>
      </c>
      <c r="B72" s="51">
        <v>0.93110019624950757</v>
      </c>
      <c r="C72" s="52">
        <v>0.93582072367570568</v>
      </c>
      <c r="D72" s="52">
        <v>0.99160047335885548</v>
      </c>
      <c r="E72" s="52">
        <v>1</v>
      </c>
      <c r="F72" s="52">
        <v>1</v>
      </c>
      <c r="G72" s="52">
        <v>1</v>
      </c>
      <c r="H72" s="52">
        <v>0.95793299113649655</v>
      </c>
      <c r="I72" s="52">
        <v>0.9577905872646143</v>
      </c>
      <c r="J72" s="52">
        <v>1</v>
      </c>
      <c r="K72" s="52">
        <v>0.9860974319240039</v>
      </c>
      <c r="L72" s="52">
        <v>0.99906926258930107</v>
      </c>
      <c r="M72" s="53">
        <v>0.96318213269797281</v>
      </c>
    </row>
    <row r="73" spans="1:13" x14ac:dyDescent="0.25">
      <c r="A73" s="23">
        <v>17</v>
      </c>
      <c r="B73" s="51">
        <v>0.93110019624950757</v>
      </c>
      <c r="C73" s="52">
        <v>0.93582072367570568</v>
      </c>
      <c r="D73" s="52">
        <v>0.99160047335885548</v>
      </c>
      <c r="E73" s="52">
        <v>1</v>
      </c>
      <c r="F73" s="52">
        <v>1</v>
      </c>
      <c r="G73" s="52">
        <v>1</v>
      </c>
      <c r="H73" s="52">
        <v>0.95793299113649655</v>
      </c>
      <c r="I73" s="52">
        <v>0.9577905872646143</v>
      </c>
      <c r="J73" s="52">
        <v>1</v>
      </c>
      <c r="K73" s="52">
        <v>0.9860974319240039</v>
      </c>
      <c r="L73" s="52">
        <v>0.99906926258930107</v>
      </c>
      <c r="M73" s="53">
        <v>0.96318213269797281</v>
      </c>
    </row>
    <row r="74" spans="1:13" x14ac:dyDescent="0.25">
      <c r="A74" s="23">
        <v>16</v>
      </c>
      <c r="B74" s="51">
        <v>0.93110019624950757</v>
      </c>
      <c r="C74" s="52">
        <v>0.93582072367570568</v>
      </c>
      <c r="D74" s="52">
        <v>0.99160047335885548</v>
      </c>
      <c r="E74" s="52">
        <v>1</v>
      </c>
      <c r="F74" s="52">
        <v>1</v>
      </c>
      <c r="G74" s="52">
        <v>1</v>
      </c>
      <c r="H74" s="52">
        <v>0.95793299113649655</v>
      </c>
      <c r="I74" s="52">
        <v>0.9577905872646143</v>
      </c>
      <c r="J74" s="52">
        <v>1</v>
      </c>
      <c r="K74" s="52">
        <v>0.9860974319240039</v>
      </c>
      <c r="L74" s="52">
        <v>0.99906926258930107</v>
      </c>
      <c r="M74" s="53">
        <v>0.96318213269797281</v>
      </c>
    </row>
    <row r="75" spans="1:13" x14ac:dyDescent="0.25">
      <c r="A75" s="23">
        <v>15</v>
      </c>
      <c r="B75" s="51">
        <v>0.93110019624950757</v>
      </c>
      <c r="C75" s="52">
        <v>0.93582072367570568</v>
      </c>
      <c r="D75" s="52">
        <v>0.99160047335885548</v>
      </c>
      <c r="E75" s="52">
        <v>1</v>
      </c>
      <c r="F75" s="52">
        <v>1</v>
      </c>
      <c r="G75" s="52">
        <v>1</v>
      </c>
      <c r="H75" s="52">
        <v>0.95793299113649655</v>
      </c>
      <c r="I75" s="52">
        <v>0.9577905872646143</v>
      </c>
      <c r="J75" s="52">
        <v>1</v>
      </c>
      <c r="K75" s="52">
        <v>0.9860974319240039</v>
      </c>
      <c r="L75" s="52">
        <v>0.99906926258930107</v>
      </c>
      <c r="M75" s="53">
        <v>0.96318213269797281</v>
      </c>
    </row>
    <row r="76" spans="1:13" x14ac:dyDescent="0.25">
      <c r="A76" s="23">
        <v>14</v>
      </c>
      <c r="B76" s="51">
        <v>0.93110019624950757</v>
      </c>
      <c r="C76" s="52">
        <v>0.93582072367570568</v>
      </c>
      <c r="D76" s="52">
        <v>0.99160047335885548</v>
      </c>
      <c r="E76" s="52">
        <v>1</v>
      </c>
      <c r="F76" s="52">
        <v>1</v>
      </c>
      <c r="G76" s="52">
        <v>1</v>
      </c>
      <c r="H76" s="52">
        <v>0.95793299113649655</v>
      </c>
      <c r="I76" s="52">
        <v>0.9577905872646143</v>
      </c>
      <c r="J76" s="52">
        <v>1</v>
      </c>
      <c r="K76" s="52">
        <v>0.9860974319240039</v>
      </c>
      <c r="L76" s="52">
        <v>0.99906926258930107</v>
      </c>
      <c r="M76" s="53">
        <v>0.96318213269797281</v>
      </c>
    </row>
    <row r="77" spans="1:13" x14ac:dyDescent="0.25">
      <c r="A77" s="23">
        <v>13</v>
      </c>
      <c r="B77" s="51">
        <v>0.93110019624950757</v>
      </c>
      <c r="C77" s="52">
        <v>0.93582072367570568</v>
      </c>
      <c r="D77" s="52">
        <v>0.99160047335885548</v>
      </c>
      <c r="E77" s="52">
        <v>1</v>
      </c>
      <c r="F77" s="52">
        <v>1</v>
      </c>
      <c r="G77" s="52">
        <v>1</v>
      </c>
      <c r="H77" s="52">
        <v>0.95793299113649655</v>
      </c>
      <c r="I77" s="52">
        <v>0.9577905872646143</v>
      </c>
      <c r="J77" s="52">
        <v>1</v>
      </c>
      <c r="K77" s="52">
        <v>0.9860974319240039</v>
      </c>
      <c r="L77" s="52">
        <v>0.99906926258930107</v>
      </c>
      <c r="M77" s="53">
        <v>0.96318213269797281</v>
      </c>
    </row>
    <row r="78" spans="1:13" x14ac:dyDescent="0.25">
      <c r="A78" s="23">
        <v>12</v>
      </c>
      <c r="B78" s="51">
        <v>0.93110019624950757</v>
      </c>
      <c r="C78" s="52">
        <v>0.93582072367570568</v>
      </c>
      <c r="D78" s="52">
        <v>0.99160047335885548</v>
      </c>
      <c r="E78" s="52">
        <v>1</v>
      </c>
      <c r="F78" s="52">
        <v>1</v>
      </c>
      <c r="G78" s="52">
        <v>1</v>
      </c>
      <c r="H78" s="52">
        <v>0.95793299113649655</v>
      </c>
      <c r="I78" s="52">
        <v>0.9577905872646143</v>
      </c>
      <c r="J78" s="52">
        <v>1</v>
      </c>
      <c r="K78" s="52">
        <v>0.98121245690412495</v>
      </c>
      <c r="L78" s="52">
        <v>0.99906926258930107</v>
      </c>
      <c r="M78" s="53">
        <v>0.96318213269797281</v>
      </c>
    </row>
    <row r="79" spans="1:13" x14ac:dyDescent="0.25">
      <c r="A79" s="23">
        <v>11</v>
      </c>
      <c r="B79" s="51">
        <v>0.92810462650801873</v>
      </c>
      <c r="C79" s="52">
        <v>0.93331653948824045</v>
      </c>
      <c r="D79" s="52">
        <v>0.99160047335885548</v>
      </c>
      <c r="E79" s="52">
        <v>1</v>
      </c>
      <c r="F79" s="52">
        <v>1</v>
      </c>
      <c r="G79" s="52">
        <v>1</v>
      </c>
      <c r="H79" s="52">
        <v>0.95793299113649655</v>
      </c>
      <c r="I79" s="52">
        <v>0.9577905872646143</v>
      </c>
      <c r="J79" s="52">
        <v>1</v>
      </c>
      <c r="K79" s="52">
        <v>0.96651911117923217</v>
      </c>
      <c r="L79" s="52">
        <v>0.99906926258930107</v>
      </c>
      <c r="M79" s="53">
        <v>0.96318213269797281</v>
      </c>
    </row>
    <row r="80" spans="1:13" x14ac:dyDescent="0.25">
      <c r="A80" s="23">
        <v>10</v>
      </c>
      <c r="B80" s="51">
        <v>0.91934871300939092</v>
      </c>
      <c r="C80" s="52">
        <v>0.92451140350513061</v>
      </c>
      <c r="D80" s="52">
        <v>0.99160047335885548</v>
      </c>
      <c r="E80" s="52">
        <v>1</v>
      </c>
      <c r="F80" s="52">
        <v>1</v>
      </c>
      <c r="G80" s="52">
        <v>1</v>
      </c>
      <c r="H80" s="52">
        <v>0.95793299113649655</v>
      </c>
      <c r="I80" s="52">
        <v>0.95609189985021859</v>
      </c>
      <c r="J80" s="52">
        <v>0.99816579271047967</v>
      </c>
      <c r="K80" s="52">
        <v>0.94201739474932622</v>
      </c>
      <c r="L80" s="52">
        <v>0.99260153106036753</v>
      </c>
      <c r="M80" s="53">
        <v>0.96017717058856467</v>
      </c>
    </row>
    <row r="81" spans="1:13" x14ac:dyDescent="0.25">
      <c r="A81" s="23">
        <v>9</v>
      </c>
      <c r="B81" s="51">
        <v>0.90483245575362448</v>
      </c>
      <c r="C81" s="52">
        <v>0.90940531572637617</v>
      </c>
      <c r="D81" s="52">
        <v>0.98429656345863581</v>
      </c>
      <c r="E81" s="52">
        <v>1</v>
      </c>
      <c r="F81" s="52">
        <v>1</v>
      </c>
      <c r="G81" s="52">
        <v>1</v>
      </c>
      <c r="H81" s="52">
        <v>0.95397387233943576</v>
      </c>
      <c r="I81" s="52">
        <v>0.94706135062242813</v>
      </c>
      <c r="J81" s="52">
        <v>0.98125056684343492</v>
      </c>
      <c r="K81" s="52">
        <v>0.90770730761440666</v>
      </c>
      <c r="L81" s="52">
        <v>0.97857738112528314</v>
      </c>
      <c r="M81" s="53">
        <v>0.9498400808575167</v>
      </c>
    </row>
    <row r="82" spans="1:13" x14ac:dyDescent="0.25">
      <c r="A82" s="23">
        <v>8</v>
      </c>
      <c r="B82" s="51">
        <v>0.88455585474071929</v>
      </c>
      <c r="C82" s="52">
        <v>0.88799827615197735</v>
      </c>
      <c r="D82" s="52">
        <v>0.96524562250719304</v>
      </c>
      <c r="E82" s="52">
        <v>1</v>
      </c>
      <c r="F82" s="52">
        <v>1</v>
      </c>
      <c r="G82" s="52">
        <v>1</v>
      </c>
      <c r="H82" s="52">
        <v>0.94226205827214171</v>
      </c>
      <c r="I82" s="52">
        <v>0.93069893958124328</v>
      </c>
      <c r="J82" s="52">
        <v>0.95263324295103502</v>
      </c>
      <c r="K82" s="52">
        <v>0.8635888497744737</v>
      </c>
      <c r="L82" s="52">
        <v>0.95699681278404836</v>
      </c>
      <c r="M82" s="53">
        <v>0.9321708635048287</v>
      </c>
    </row>
    <row r="83" spans="1:13" x14ac:dyDescent="0.25">
      <c r="A83" s="23">
        <v>7</v>
      </c>
      <c r="B83" s="51">
        <v>0.85851890997067548</v>
      </c>
      <c r="C83" s="52">
        <v>0.86029028478193381</v>
      </c>
      <c r="D83" s="52">
        <v>0.93444765050452705</v>
      </c>
      <c r="E83" s="52">
        <v>1</v>
      </c>
      <c r="F83" s="52">
        <v>0.98835335861000373</v>
      </c>
      <c r="G83" s="52">
        <v>0.98216349334023267</v>
      </c>
      <c r="H83" s="52">
        <v>0.92279754893461441</v>
      </c>
      <c r="I83" s="52">
        <v>0.90700466672666391</v>
      </c>
      <c r="J83" s="52">
        <v>0.91231382103328007</v>
      </c>
      <c r="K83" s="52">
        <v>0.80966202122952735</v>
      </c>
      <c r="L83" s="52">
        <v>0.92785982603666284</v>
      </c>
      <c r="M83" s="53">
        <v>0.90716951853050076</v>
      </c>
    </row>
    <row r="84" spans="1:13" x14ac:dyDescent="0.25">
      <c r="A84" s="23">
        <v>6</v>
      </c>
      <c r="B84" s="51">
        <v>0.82672162144349293</v>
      </c>
      <c r="C84" s="52">
        <v>0.82628134161624578</v>
      </c>
      <c r="D84" s="52">
        <v>0.89190264745063785</v>
      </c>
      <c r="E84" s="52">
        <v>0.97270386035610745</v>
      </c>
      <c r="F84" s="52">
        <v>0.94409502833434877</v>
      </c>
      <c r="G84" s="52">
        <v>0.94611796235851742</v>
      </c>
      <c r="H84" s="52">
        <v>0.89558034432685396</v>
      </c>
      <c r="I84" s="52">
        <v>0.87597853205869003</v>
      </c>
      <c r="J84" s="52">
        <v>0.86029230109017019</v>
      </c>
      <c r="K84" s="52">
        <v>0.74592682197956739</v>
      </c>
      <c r="L84" s="52">
        <v>0.8911664208831267</v>
      </c>
      <c r="M84" s="53">
        <v>0.87483604593453301</v>
      </c>
    </row>
    <row r="85" spans="1:13" x14ac:dyDescent="0.25">
      <c r="A85" s="23">
        <v>5</v>
      </c>
      <c r="B85" s="51">
        <v>0.78916398915917174</v>
      </c>
      <c r="C85" s="52">
        <v>0.78597144665491325</v>
      </c>
      <c r="D85" s="52">
        <v>0.83761061334552567</v>
      </c>
      <c r="E85" s="52">
        <v>0.93394453289855206</v>
      </c>
      <c r="F85" s="52">
        <v>0.88454775352782367</v>
      </c>
      <c r="G85" s="52">
        <v>0.89839634896918352</v>
      </c>
      <c r="H85" s="52">
        <v>0.86061044444886026</v>
      </c>
      <c r="I85" s="52">
        <v>0.83762053557732163</v>
      </c>
      <c r="J85" s="52">
        <v>0.79656868312170503</v>
      </c>
      <c r="K85" s="52">
        <v>0.67238325202459404</v>
      </c>
      <c r="L85" s="52">
        <v>0.84691659732344005</v>
      </c>
      <c r="M85" s="53">
        <v>0.83517044571692545</v>
      </c>
    </row>
    <row r="86" spans="1:13" x14ac:dyDescent="0.25">
      <c r="A86" s="23">
        <v>4</v>
      </c>
      <c r="B86" s="51">
        <v>0.7458460131177117</v>
      </c>
      <c r="C86" s="52">
        <v>0.73936059989793601</v>
      </c>
      <c r="D86" s="52">
        <v>0.77157154818919027</v>
      </c>
      <c r="E86" s="52">
        <v>0.88464976665846329</v>
      </c>
      <c r="F86" s="52">
        <v>0.80971153419042907</v>
      </c>
      <c r="G86" s="52">
        <v>0.8389986531722311</v>
      </c>
      <c r="H86" s="52">
        <v>0.81788784930063341</v>
      </c>
      <c r="I86" s="52">
        <v>0.79193067728255861</v>
      </c>
      <c r="J86" s="52">
        <v>0.72114296712788484</v>
      </c>
      <c r="K86" s="52">
        <v>0.58903131136460707</v>
      </c>
      <c r="L86" s="52">
        <v>0.79511035535760255</v>
      </c>
      <c r="M86" s="53">
        <v>0.78817271787767784</v>
      </c>
    </row>
    <row r="87" spans="1:13" x14ac:dyDescent="0.25">
      <c r="A87" s="23">
        <v>3</v>
      </c>
      <c r="B87" s="51">
        <v>0.69676769331911304</v>
      </c>
      <c r="C87" s="52">
        <v>0.68644880134531439</v>
      </c>
      <c r="D87" s="52">
        <v>0.69378545198163166</v>
      </c>
      <c r="E87" s="52">
        <v>0.82481956163584136</v>
      </c>
      <c r="F87" s="52">
        <v>0.71958637032216455</v>
      </c>
      <c r="G87" s="52">
        <v>0.76792487496766004</v>
      </c>
      <c r="H87" s="52">
        <v>0.76741255888217319</v>
      </c>
      <c r="I87" s="52">
        <v>0.73890895717440119</v>
      </c>
      <c r="J87" s="52">
        <v>0.63401515310870971</v>
      </c>
      <c r="K87" s="52">
        <v>0.49587099999960677</v>
      </c>
      <c r="L87" s="52">
        <v>0.73574769498561454</v>
      </c>
      <c r="M87" s="53">
        <v>0.73384286241679042</v>
      </c>
    </row>
    <row r="88" spans="1:13" x14ac:dyDescent="0.25">
      <c r="A88" s="23">
        <v>2</v>
      </c>
      <c r="B88" s="51">
        <v>0.64192902976337574</v>
      </c>
      <c r="C88" s="52">
        <v>0.62723605099704816</v>
      </c>
      <c r="D88" s="52">
        <v>0.60425232472284995</v>
      </c>
      <c r="E88" s="52">
        <v>0.75445391783068605</v>
      </c>
      <c r="F88" s="52">
        <v>0.61417226192303009</v>
      </c>
      <c r="G88" s="52">
        <v>0.68517501435547046</v>
      </c>
      <c r="H88" s="52">
        <v>0.70918457319347983</v>
      </c>
      <c r="I88" s="52">
        <v>0.67855537525284915</v>
      </c>
      <c r="J88" s="52">
        <v>0.53518524106417931</v>
      </c>
      <c r="K88" s="52">
        <v>0.39290231792959296</v>
      </c>
      <c r="L88" s="52">
        <v>0.66882861620747591</v>
      </c>
      <c r="M88" s="53">
        <v>0.67218087933426318</v>
      </c>
    </row>
    <row r="89" spans="1:13" x14ac:dyDescent="0.25">
      <c r="A89" s="23">
        <v>1</v>
      </c>
      <c r="B89" s="54">
        <v>0.58133002245049958</v>
      </c>
      <c r="C89" s="55">
        <v>0.56172234885313732</v>
      </c>
      <c r="D89" s="55">
        <v>0.50297216641284503</v>
      </c>
      <c r="E89" s="55">
        <v>0.67355283524299758</v>
      </c>
      <c r="F89" s="55">
        <v>0.49346920899302582</v>
      </c>
      <c r="G89" s="55">
        <v>0.59074907133566223</v>
      </c>
      <c r="H89" s="55">
        <v>0.6432038922345531</v>
      </c>
      <c r="I89" s="55">
        <v>0.6108699315179027</v>
      </c>
      <c r="J89" s="55">
        <v>0.42465323099429397</v>
      </c>
      <c r="K89" s="55">
        <v>0.28012526515456571</v>
      </c>
      <c r="L89" s="55">
        <v>0.59435311902318655</v>
      </c>
      <c r="M89" s="56">
        <v>0.6031867686300959</v>
      </c>
    </row>
    <row r="90" spans="1:13" x14ac:dyDescent="0.25">
      <c r="B90" s="2"/>
      <c r="C90" s="2"/>
      <c r="D90" s="2"/>
      <c r="E90" s="2"/>
      <c r="F90" s="2"/>
      <c r="G90" s="2"/>
      <c r="H90" s="2"/>
      <c r="I90" s="2"/>
      <c r="J90" s="2"/>
      <c r="K90" s="2"/>
      <c r="L90" s="2"/>
      <c r="M90" s="2"/>
    </row>
    <row r="91" spans="1:13" x14ac:dyDescent="0.25">
      <c r="A91" s="21" t="s">
        <v>53</v>
      </c>
      <c r="B91" s="24">
        <v>4</v>
      </c>
      <c r="C91" s="24">
        <v>5</v>
      </c>
      <c r="D91" s="24">
        <v>6</v>
      </c>
      <c r="E91" s="24">
        <v>7</v>
      </c>
      <c r="F91" s="24">
        <v>8</v>
      </c>
      <c r="G91" s="24">
        <v>9</v>
      </c>
      <c r="H91" s="24">
        <v>10</v>
      </c>
      <c r="I91" s="24">
        <v>11</v>
      </c>
      <c r="J91" s="24">
        <v>12</v>
      </c>
      <c r="K91" s="24">
        <v>1</v>
      </c>
      <c r="L91" s="24">
        <v>2</v>
      </c>
      <c r="M91" s="24">
        <v>3</v>
      </c>
    </row>
    <row r="92" spans="1:13" x14ac:dyDescent="0.25">
      <c r="A92" s="23">
        <v>20</v>
      </c>
      <c r="B92" s="48">
        <v>0.97358893442340944</v>
      </c>
      <c r="C92" s="49">
        <v>0.95001364273098099</v>
      </c>
      <c r="D92" s="49">
        <v>0.98389905372781072</v>
      </c>
      <c r="E92" s="49">
        <v>1</v>
      </c>
      <c r="F92" s="49">
        <v>1</v>
      </c>
      <c r="G92" s="49">
        <v>1</v>
      </c>
      <c r="H92" s="49">
        <v>0.95175226421234371</v>
      </c>
      <c r="I92" s="49">
        <v>0.95656302778733526</v>
      </c>
      <c r="J92" s="49">
        <v>1</v>
      </c>
      <c r="K92" s="49">
        <v>0.99408797448176789</v>
      </c>
      <c r="L92" s="49">
        <v>1</v>
      </c>
      <c r="M92" s="50">
        <v>1</v>
      </c>
    </row>
    <row r="93" spans="1:13" x14ac:dyDescent="0.25">
      <c r="A93" s="23">
        <v>19</v>
      </c>
      <c r="B93" s="51">
        <v>0.97321238363279461</v>
      </c>
      <c r="C93" s="52">
        <v>0.95001364273098099</v>
      </c>
      <c r="D93" s="52">
        <v>0.98389905372781072</v>
      </c>
      <c r="E93" s="52">
        <v>1</v>
      </c>
      <c r="F93" s="52">
        <v>1</v>
      </c>
      <c r="G93" s="52">
        <v>1</v>
      </c>
      <c r="H93" s="52">
        <v>0.95175226421234371</v>
      </c>
      <c r="I93" s="52">
        <v>0.95656302778733526</v>
      </c>
      <c r="J93" s="52">
        <v>1</v>
      </c>
      <c r="K93" s="52">
        <v>0.99408797448176789</v>
      </c>
      <c r="L93" s="52">
        <v>1</v>
      </c>
      <c r="M93" s="53">
        <v>1</v>
      </c>
    </row>
    <row r="94" spans="1:13" x14ac:dyDescent="0.25">
      <c r="A94" s="23">
        <v>18</v>
      </c>
      <c r="B94" s="51">
        <v>0.97172541358510833</v>
      </c>
      <c r="C94" s="52">
        <v>0.95001364273098099</v>
      </c>
      <c r="D94" s="52">
        <v>0.98389905372781072</v>
      </c>
      <c r="E94" s="52">
        <v>1</v>
      </c>
      <c r="F94" s="52">
        <v>1</v>
      </c>
      <c r="G94" s="52">
        <v>1</v>
      </c>
      <c r="H94" s="52">
        <v>0.95175226421234371</v>
      </c>
      <c r="I94" s="52">
        <v>0.95656302778733526</v>
      </c>
      <c r="J94" s="52">
        <v>1</v>
      </c>
      <c r="K94" s="52">
        <v>0.99408797448176789</v>
      </c>
      <c r="L94" s="52">
        <v>1</v>
      </c>
      <c r="M94" s="53">
        <v>1</v>
      </c>
    </row>
    <row r="95" spans="1:13" x14ac:dyDescent="0.25">
      <c r="A95" s="23">
        <v>17</v>
      </c>
      <c r="B95" s="51">
        <v>0.96912802428035061</v>
      </c>
      <c r="C95" s="52">
        <v>0.95001364273098099</v>
      </c>
      <c r="D95" s="52">
        <v>0.98389905372781072</v>
      </c>
      <c r="E95" s="52">
        <v>1</v>
      </c>
      <c r="F95" s="52">
        <v>1</v>
      </c>
      <c r="G95" s="52">
        <v>1</v>
      </c>
      <c r="H95" s="52">
        <v>0.95175226421234371</v>
      </c>
      <c r="I95" s="52">
        <v>0.95656302778733526</v>
      </c>
      <c r="J95" s="52">
        <v>1</v>
      </c>
      <c r="K95" s="52">
        <v>0.99408797448176789</v>
      </c>
      <c r="L95" s="52">
        <v>1</v>
      </c>
      <c r="M95" s="53">
        <v>1</v>
      </c>
    </row>
    <row r="96" spans="1:13" x14ac:dyDescent="0.25">
      <c r="A96" s="23">
        <v>16</v>
      </c>
      <c r="B96" s="51">
        <v>0.96542021571852155</v>
      </c>
      <c r="C96" s="52">
        <v>0.95001364273098099</v>
      </c>
      <c r="D96" s="52">
        <v>0.98389905372781072</v>
      </c>
      <c r="E96" s="52">
        <v>1</v>
      </c>
      <c r="F96" s="52">
        <v>1</v>
      </c>
      <c r="G96" s="52">
        <v>1</v>
      </c>
      <c r="H96" s="52">
        <v>0.95175226421234371</v>
      </c>
      <c r="I96" s="52">
        <v>0.95656302778733526</v>
      </c>
      <c r="J96" s="52">
        <v>1</v>
      </c>
      <c r="K96" s="52">
        <v>0.99408797448176789</v>
      </c>
      <c r="L96" s="52">
        <v>1</v>
      </c>
      <c r="M96" s="53">
        <v>1</v>
      </c>
    </row>
    <row r="97" spans="1:13" x14ac:dyDescent="0.25">
      <c r="A97" s="23">
        <v>15</v>
      </c>
      <c r="B97" s="51">
        <v>0.96060198789962103</v>
      </c>
      <c r="C97" s="52">
        <v>0.95001364273098099</v>
      </c>
      <c r="D97" s="52">
        <v>0.98389905372781072</v>
      </c>
      <c r="E97" s="52">
        <v>1</v>
      </c>
      <c r="F97" s="52">
        <v>1</v>
      </c>
      <c r="G97" s="52">
        <v>1</v>
      </c>
      <c r="H97" s="52">
        <v>0.95175226421234371</v>
      </c>
      <c r="I97" s="52">
        <v>0.95656302778733526</v>
      </c>
      <c r="J97" s="52">
        <v>1</v>
      </c>
      <c r="K97" s="52">
        <v>0.99408797448176789</v>
      </c>
      <c r="L97" s="52">
        <v>1</v>
      </c>
      <c r="M97" s="53">
        <v>1</v>
      </c>
    </row>
    <row r="98" spans="1:13" x14ac:dyDescent="0.25">
      <c r="A98" s="23">
        <v>14</v>
      </c>
      <c r="B98" s="51">
        <v>0.95467334082364907</v>
      </c>
      <c r="C98" s="52">
        <v>0.94925200631612128</v>
      </c>
      <c r="D98" s="52">
        <v>0.98389905372781072</v>
      </c>
      <c r="E98" s="52">
        <v>1</v>
      </c>
      <c r="F98" s="52">
        <v>1</v>
      </c>
      <c r="G98" s="52">
        <v>1</v>
      </c>
      <c r="H98" s="52">
        <v>0.95175226421234371</v>
      </c>
      <c r="I98" s="52">
        <v>0.95656302778733526</v>
      </c>
      <c r="J98" s="52">
        <v>1</v>
      </c>
      <c r="K98" s="52">
        <v>0.99408797448176789</v>
      </c>
      <c r="L98" s="52">
        <v>1</v>
      </c>
      <c r="M98" s="53">
        <v>1</v>
      </c>
    </row>
    <row r="99" spans="1:13" x14ac:dyDescent="0.25">
      <c r="A99" s="23">
        <v>13</v>
      </c>
      <c r="B99" s="51">
        <v>0.94763427449060567</v>
      </c>
      <c r="C99" s="52">
        <v>0.94693641571418519</v>
      </c>
      <c r="D99" s="52">
        <v>0.98389905372781072</v>
      </c>
      <c r="E99" s="52">
        <v>1</v>
      </c>
      <c r="F99" s="52">
        <v>1</v>
      </c>
      <c r="G99" s="52">
        <v>1</v>
      </c>
      <c r="H99" s="52">
        <v>0.95175226421234371</v>
      </c>
      <c r="I99" s="52">
        <v>0.95656302778733526</v>
      </c>
      <c r="J99" s="52">
        <v>1</v>
      </c>
      <c r="K99" s="52">
        <v>0.99408797448176789</v>
      </c>
      <c r="L99" s="52">
        <v>1</v>
      </c>
      <c r="M99" s="53">
        <v>1</v>
      </c>
    </row>
    <row r="100" spans="1:13" x14ac:dyDescent="0.25">
      <c r="A100" s="23">
        <v>12</v>
      </c>
      <c r="B100" s="51">
        <v>0.93948478890049092</v>
      </c>
      <c r="C100" s="52">
        <v>0.94306687092517261</v>
      </c>
      <c r="D100" s="52">
        <v>0.98389905372781072</v>
      </c>
      <c r="E100" s="52">
        <v>1</v>
      </c>
      <c r="F100" s="52">
        <v>1</v>
      </c>
      <c r="G100" s="52">
        <v>1</v>
      </c>
      <c r="H100" s="52">
        <v>0.95175226421234371</v>
      </c>
      <c r="I100" s="52">
        <v>0.95656302778733526</v>
      </c>
      <c r="J100" s="52">
        <v>1</v>
      </c>
      <c r="K100" s="52">
        <v>0.99408797448176789</v>
      </c>
      <c r="L100" s="52">
        <v>1</v>
      </c>
      <c r="M100" s="53">
        <v>1</v>
      </c>
    </row>
    <row r="101" spans="1:13" x14ac:dyDescent="0.25">
      <c r="A101" s="23">
        <v>11</v>
      </c>
      <c r="B101" s="51">
        <v>0.93022488405330472</v>
      </c>
      <c r="C101" s="52">
        <v>0.93764337194908376</v>
      </c>
      <c r="D101" s="52">
        <v>0.98389905372781072</v>
      </c>
      <c r="E101" s="52">
        <v>1</v>
      </c>
      <c r="F101" s="52">
        <v>1</v>
      </c>
      <c r="G101" s="52">
        <v>1</v>
      </c>
      <c r="H101" s="52">
        <v>0.95175226421234371</v>
      </c>
      <c r="I101" s="52">
        <v>0.95656302778733526</v>
      </c>
      <c r="J101" s="52">
        <v>0.9957714495086557</v>
      </c>
      <c r="K101" s="52">
        <v>0.99408797448176789</v>
      </c>
      <c r="L101" s="52">
        <v>1</v>
      </c>
      <c r="M101" s="53">
        <v>1</v>
      </c>
    </row>
    <row r="102" spans="1:13" x14ac:dyDescent="0.25">
      <c r="A102" s="23">
        <v>10</v>
      </c>
      <c r="B102" s="51">
        <v>0.91985455994904719</v>
      </c>
      <c r="C102" s="52">
        <v>0.93066591878591853</v>
      </c>
      <c r="D102" s="52">
        <v>0.98354220558322836</v>
      </c>
      <c r="E102" s="52">
        <v>1</v>
      </c>
      <c r="F102" s="52">
        <v>1</v>
      </c>
      <c r="G102" s="52">
        <v>1</v>
      </c>
      <c r="H102" s="52">
        <v>0.95123844034583405</v>
      </c>
      <c r="I102" s="52">
        <v>0.95249223174822562</v>
      </c>
      <c r="J102" s="52">
        <v>0.98694693418742763</v>
      </c>
      <c r="K102" s="52">
        <v>0.9898755096636318</v>
      </c>
      <c r="L102" s="52">
        <v>1</v>
      </c>
      <c r="M102" s="53">
        <v>0.99388610634716235</v>
      </c>
    </row>
    <row r="103" spans="1:13" x14ac:dyDescent="0.25">
      <c r="A103" s="23">
        <v>9</v>
      </c>
      <c r="B103" s="51">
        <v>0.90837381658771821</v>
      </c>
      <c r="C103" s="52">
        <v>0.92213451143567693</v>
      </c>
      <c r="D103" s="52">
        <v>0.97537165336745013</v>
      </c>
      <c r="E103" s="52">
        <v>1</v>
      </c>
      <c r="F103" s="52">
        <v>1</v>
      </c>
      <c r="G103" s="52">
        <v>1</v>
      </c>
      <c r="H103" s="52">
        <v>0.94626719337105658</v>
      </c>
      <c r="I103" s="52">
        <v>0.94347631325068548</v>
      </c>
      <c r="J103" s="52">
        <v>0.97465047999472709</v>
      </c>
      <c r="K103" s="52">
        <v>0.97987131483752787</v>
      </c>
      <c r="L103" s="52">
        <v>0.99524928495529907</v>
      </c>
      <c r="M103" s="53">
        <v>0.9813538947483208</v>
      </c>
    </row>
    <row r="104" spans="1:13" x14ac:dyDescent="0.25">
      <c r="A104" s="23">
        <v>8</v>
      </c>
      <c r="B104" s="51">
        <v>0.89578265396931767</v>
      </c>
      <c r="C104" s="52">
        <v>0.91204914989835895</v>
      </c>
      <c r="D104" s="52">
        <v>0.95938739708047593</v>
      </c>
      <c r="E104" s="52">
        <v>1</v>
      </c>
      <c r="F104" s="52">
        <v>1</v>
      </c>
      <c r="G104" s="52">
        <v>1</v>
      </c>
      <c r="H104" s="52">
        <v>0.93683852328801143</v>
      </c>
      <c r="I104" s="52">
        <v>0.92951527229471498</v>
      </c>
      <c r="J104" s="52">
        <v>0.9588820869305541</v>
      </c>
      <c r="K104" s="52">
        <v>0.96407539000345632</v>
      </c>
      <c r="L104" s="52">
        <v>0.97768734694461612</v>
      </c>
      <c r="M104" s="53">
        <v>0.96420103937826407</v>
      </c>
    </row>
    <row r="105" spans="1:13" x14ac:dyDescent="0.25">
      <c r="A105" s="23">
        <v>7</v>
      </c>
      <c r="B105" s="51">
        <v>0.8820810720938459</v>
      </c>
      <c r="C105" s="52">
        <v>0.90040983417396447</v>
      </c>
      <c r="D105" s="52">
        <v>0.93558943672230577</v>
      </c>
      <c r="E105" s="52">
        <v>1</v>
      </c>
      <c r="F105" s="52">
        <v>0.99100379031325914</v>
      </c>
      <c r="G105" s="52">
        <v>0.98040150230122702</v>
      </c>
      <c r="H105" s="52">
        <v>0.92295243009669836</v>
      </c>
      <c r="I105" s="52">
        <v>0.9106091088803141</v>
      </c>
      <c r="J105" s="52">
        <v>0.93964175499490843</v>
      </c>
      <c r="K105" s="52">
        <v>0.94248773516141693</v>
      </c>
      <c r="L105" s="52">
        <v>0.95166467459691917</v>
      </c>
      <c r="M105" s="53">
        <v>0.94242754023699205</v>
      </c>
    </row>
    <row r="106" spans="1:13" x14ac:dyDescent="0.25">
      <c r="A106" s="23">
        <v>6</v>
      </c>
      <c r="B106" s="51">
        <v>0.86726907096130268</v>
      </c>
      <c r="C106" s="52">
        <v>0.88721656426249373</v>
      </c>
      <c r="D106" s="52">
        <v>0.90397777229293974</v>
      </c>
      <c r="E106" s="52">
        <v>0.9775402119656369</v>
      </c>
      <c r="F106" s="52">
        <v>0.96942305476695112</v>
      </c>
      <c r="G106" s="52">
        <v>0.95104062030428871</v>
      </c>
      <c r="H106" s="52">
        <v>0.9046089137971175</v>
      </c>
      <c r="I106" s="52">
        <v>0.88675782300748285</v>
      </c>
      <c r="J106" s="52">
        <v>0.91692948418779041</v>
      </c>
      <c r="K106" s="52">
        <v>0.91510835031140969</v>
      </c>
      <c r="L106" s="52">
        <v>0.91718126791220822</v>
      </c>
      <c r="M106" s="53">
        <v>0.91603339732450462</v>
      </c>
    </row>
    <row r="107" spans="1:13" x14ac:dyDescent="0.25">
      <c r="A107" s="23">
        <v>5</v>
      </c>
      <c r="B107" s="51">
        <v>0.8513466505716879</v>
      </c>
      <c r="C107" s="52">
        <v>0.87246934016394651</v>
      </c>
      <c r="D107" s="52">
        <v>0.86455240379237774</v>
      </c>
      <c r="E107" s="52">
        <v>0.94544087434229018</v>
      </c>
      <c r="F107" s="52">
        <v>0.94042057985816052</v>
      </c>
      <c r="G107" s="52">
        <v>0.91246803693901857</v>
      </c>
      <c r="H107" s="52">
        <v>0.88180797438926883</v>
      </c>
      <c r="I107" s="52">
        <v>0.85796141467622111</v>
      </c>
      <c r="J107" s="52">
        <v>0.89074527450919971</v>
      </c>
      <c r="K107" s="52">
        <v>0.88193723545343472</v>
      </c>
      <c r="L107" s="52">
        <v>0.87423712689048327</v>
      </c>
      <c r="M107" s="53">
        <v>0.88501861064080201</v>
      </c>
    </row>
    <row r="108" spans="1:13" x14ac:dyDescent="0.25">
      <c r="A108" s="23">
        <v>4</v>
      </c>
      <c r="B108" s="51">
        <v>0.8343138109250019</v>
      </c>
      <c r="C108" s="52">
        <v>0.8561681618783229</v>
      </c>
      <c r="D108" s="52">
        <v>0.81731333122061989</v>
      </c>
      <c r="E108" s="52">
        <v>0.9046047895639131</v>
      </c>
      <c r="F108" s="52">
        <v>0.90399636558688756</v>
      </c>
      <c r="G108" s="52">
        <v>0.86468375220541671</v>
      </c>
      <c r="H108" s="52">
        <v>0.85454961187315248</v>
      </c>
      <c r="I108" s="52">
        <v>0.82421988388652911</v>
      </c>
      <c r="J108" s="52">
        <v>0.86108912595913656</v>
      </c>
      <c r="K108" s="52">
        <v>0.84297439058749202</v>
      </c>
      <c r="L108" s="52">
        <v>0.82283225153174444</v>
      </c>
      <c r="M108" s="53">
        <v>0.84938318018588399</v>
      </c>
    </row>
    <row r="109" spans="1:13" x14ac:dyDescent="0.25">
      <c r="A109" s="23">
        <v>3</v>
      </c>
      <c r="B109" s="51">
        <v>0.81617055202124433</v>
      </c>
      <c r="C109" s="52">
        <v>0.83831302940562302</v>
      </c>
      <c r="D109" s="52">
        <v>0.76226055457766595</v>
      </c>
      <c r="E109" s="52">
        <v>0.85503195763050599</v>
      </c>
      <c r="F109" s="52">
        <v>0.86015041195313202</v>
      </c>
      <c r="G109" s="52">
        <v>0.80768776610348325</v>
      </c>
      <c r="H109" s="52">
        <v>0.82283382624876833</v>
      </c>
      <c r="I109" s="52">
        <v>0.78553323063840663</v>
      </c>
      <c r="J109" s="52">
        <v>0.82796103853760084</v>
      </c>
      <c r="K109" s="52">
        <v>0.79821981571358147</v>
      </c>
      <c r="L109" s="52">
        <v>0.76296664183599161</v>
      </c>
      <c r="M109" s="53">
        <v>0.80912710595975057</v>
      </c>
    </row>
    <row r="110" spans="1:13" x14ac:dyDescent="0.25">
      <c r="A110" s="23">
        <v>2</v>
      </c>
      <c r="B110" s="51">
        <v>0.79691687386041543</v>
      </c>
      <c r="C110" s="52">
        <v>0.81890394274584666</v>
      </c>
      <c r="D110" s="52">
        <v>0.69939407386351626</v>
      </c>
      <c r="E110" s="52">
        <v>0.79672237854206873</v>
      </c>
      <c r="F110" s="52">
        <v>0.80888271895689412</v>
      </c>
      <c r="G110" s="52">
        <v>0.74148007863321796</v>
      </c>
      <c r="H110" s="52">
        <v>0.78666061751611627</v>
      </c>
      <c r="I110" s="52">
        <v>0.74190145493185378</v>
      </c>
      <c r="J110" s="52">
        <v>0.79136101224459265</v>
      </c>
      <c r="K110" s="52">
        <v>0.74767351083170319</v>
      </c>
      <c r="L110" s="52">
        <v>0.69464029780322478</v>
      </c>
      <c r="M110" s="53">
        <v>0.76425038796240186</v>
      </c>
    </row>
    <row r="111" spans="1:13" x14ac:dyDescent="0.25">
      <c r="A111" s="23">
        <v>1</v>
      </c>
      <c r="B111" s="54">
        <v>0.77655277644251508</v>
      </c>
      <c r="C111" s="55">
        <v>0.79794090189899392</v>
      </c>
      <c r="D111" s="55">
        <v>0.6287138890781705</v>
      </c>
      <c r="E111" s="55">
        <v>0.72967605229860144</v>
      </c>
      <c r="F111" s="55">
        <v>0.75019328659817375</v>
      </c>
      <c r="G111" s="55">
        <v>0.66606068979462096</v>
      </c>
      <c r="H111" s="55">
        <v>0.74602998567519652</v>
      </c>
      <c r="I111" s="55">
        <v>0.69332455676687055</v>
      </c>
      <c r="J111" s="55">
        <v>0.7512890470801119</v>
      </c>
      <c r="K111" s="55">
        <v>0.69133547594185707</v>
      </c>
      <c r="L111" s="55">
        <v>0.61785321943344396</v>
      </c>
      <c r="M111" s="56">
        <v>0.71475302619383785</v>
      </c>
    </row>
    <row r="112" spans="1:13" x14ac:dyDescent="0.25">
      <c r="B112" s="2"/>
      <c r="C112" s="2"/>
      <c r="D112" s="2"/>
      <c r="E112" s="2"/>
      <c r="F112" s="2"/>
      <c r="G112" s="2"/>
      <c r="H112" s="2"/>
      <c r="I112" s="2"/>
      <c r="J112" s="2"/>
      <c r="K112" s="2"/>
      <c r="L112" s="2"/>
      <c r="M112" s="2"/>
    </row>
    <row r="113" spans="1:13" x14ac:dyDescent="0.25">
      <c r="A113" s="21" t="s">
        <v>54</v>
      </c>
      <c r="B113" s="24">
        <v>4</v>
      </c>
      <c r="C113" s="24">
        <v>5</v>
      </c>
      <c r="D113" s="24">
        <v>6</v>
      </c>
      <c r="E113" s="24">
        <v>7</v>
      </c>
      <c r="F113" s="24">
        <v>8</v>
      </c>
      <c r="G113" s="24">
        <v>9</v>
      </c>
      <c r="H113" s="24">
        <v>10</v>
      </c>
      <c r="I113" s="24">
        <v>11</v>
      </c>
      <c r="J113" s="24">
        <v>12</v>
      </c>
      <c r="K113" s="24">
        <v>1</v>
      </c>
      <c r="L113" s="24">
        <v>2</v>
      </c>
      <c r="M113" s="24">
        <v>3</v>
      </c>
    </row>
    <row r="114" spans="1:13" x14ac:dyDescent="0.25">
      <c r="A114" s="23">
        <v>20</v>
      </c>
      <c r="B114" s="48">
        <v>0.9340896647588548</v>
      </c>
      <c r="C114" s="49">
        <v>0.94579332693765816</v>
      </c>
      <c r="D114" s="49">
        <v>0.99771128753021254</v>
      </c>
      <c r="E114" s="49">
        <v>1</v>
      </c>
      <c r="F114" s="49">
        <v>1</v>
      </c>
      <c r="G114" s="49">
        <v>1</v>
      </c>
      <c r="H114" s="49">
        <v>0.96339630787740682</v>
      </c>
      <c r="I114" s="49">
        <v>0.95997614796277653</v>
      </c>
      <c r="J114" s="49">
        <v>1</v>
      </c>
      <c r="K114" s="49">
        <v>0.99595425793251557</v>
      </c>
      <c r="L114" s="49">
        <v>0.99926398645563841</v>
      </c>
      <c r="M114" s="50">
        <v>0.96410785582009717</v>
      </c>
    </row>
    <row r="115" spans="1:13" x14ac:dyDescent="0.25">
      <c r="A115" s="23">
        <v>19</v>
      </c>
      <c r="B115" s="51">
        <v>0.9340896647588548</v>
      </c>
      <c r="C115" s="52">
        <v>0.94579332693765816</v>
      </c>
      <c r="D115" s="52">
        <v>0.99771128753021254</v>
      </c>
      <c r="E115" s="52">
        <v>1</v>
      </c>
      <c r="F115" s="52">
        <v>1</v>
      </c>
      <c r="G115" s="52">
        <v>1</v>
      </c>
      <c r="H115" s="52">
        <v>0.96339630787740682</v>
      </c>
      <c r="I115" s="52">
        <v>0.95997614796277653</v>
      </c>
      <c r="J115" s="52">
        <v>1</v>
      </c>
      <c r="K115" s="52">
        <v>0.99595425793251557</v>
      </c>
      <c r="L115" s="52">
        <v>0.99926398645563841</v>
      </c>
      <c r="M115" s="53">
        <v>0.96410785582009717</v>
      </c>
    </row>
    <row r="116" spans="1:13" x14ac:dyDescent="0.25">
      <c r="A116" s="23">
        <v>18</v>
      </c>
      <c r="B116" s="51">
        <v>0.9340896647588548</v>
      </c>
      <c r="C116" s="52">
        <v>0.94579332693765816</v>
      </c>
      <c r="D116" s="52">
        <v>0.99771128753021254</v>
      </c>
      <c r="E116" s="52">
        <v>1</v>
      </c>
      <c r="F116" s="52">
        <v>1</v>
      </c>
      <c r="G116" s="52">
        <v>1</v>
      </c>
      <c r="H116" s="52">
        <v>0.96339630787740682</v>
      </c>
      <c r="I116" s="52">
        <v>0.95997614796277653</v>
      </c>
      <c r="J116" s="52">
        <v>1</v>
      </c>
      <c r="K116" s="52">
        <v>0.99595425793251557</v>
      </c>
      <c r="L116" s="52">
        <v>0.99926398645563841</v>
      </c>
      <c r="M116" s="53">
        <v>0.96410785582009717</v>
      </c>
    </row>
    <row r="117" spans="1:13" x14ac:dyDescent="0.25">
      <c r="A117" s="23">
        <v>17</v>
      </c>
      <c r="B117" s="51">
        <v>0.9340896647588548</v>
      </c>
      <c r="C117" s="52">
        <v>0.94579332693765816</v>
      </c>
      <c r="D117" s="52">
        <v>0.99771128753021254</v>
      </c>
      <c r="E117" s="52">
        <v>1</v>
      </c>
      <c r="F117" s="52">
        <v>1</v>
      </c>
      <c r="G117" s="52">
        <v>1</v>
      </c>
      <c r="H117" s="52">
        <v>0.96339630787740682</v>
      </c>
      <c r="I117" s="52">
        <v>0.95997614796277653</v>
      </c>
      <c r="J117" s="52">
        <v>1</v>
      </c>
      <c r="K117" s="52">
        <v>0.99595425793251557</v>
      </c>
      <c r="L117" s="52">
        <v>0.99926398645563841</v>
      </c>
      <c r="M117" s="53">
        <v>0.96410785582009717</v>
      </c>
    </row>
    <row r="118" spans="1:13" x14ac:dyDescent="0.25">
      <c r="A118" s="23">
        <v>16</v>
      </c>
      <c r="B118" s="51">
        <v>0.9340896647588548</v>
      </c>
      <c r="C118" s="52">
        <v>0.94579332693765816</v>
      </c>
      <c r="D118" s="52">
        <v>0.99771128753021254</v>
      </c>
      <c r="E118" s="52">
        <v>1</v>
      </c>
      <c r="F118" s="52">
        <v>1</v>
      </c>
      <c r="G118" s="52">
        <v>1</v>
      </c>
      <c r="H118" s="52">
        <v>0.96339630787740682</v>
      </c>
      <c r="I118" s="52">
        <v>0.95997614796277653</v>
      </c>
      <c r="J118" s="52">
        <v>1</v>
      </c>
      <c r="K118" s="52">
        <v>0.99595425793251557</v>
      </c>
      <c r="L118" s="52">
        <v>0.99926398645563841</v>
      </c>
      <c r="M118" s="53">
        <v>0.96410785582009717</v>
      </c>
    </row>
    <row r="119" spans="1:13" x14ac:dyDescent="0.25">
      <c r="A119" s="23">
        <v>15</v>
      </c>
      <c r="B119" s="51">
        <v>0.9340896647588548</v>
      </c>
      <c r="C119" s="52">
        <v>0.94579332693765816</v>
      </c>
      <c r="D119" s="52">
        <v>0.99771128753021254</v>
      </c>
      <c r="E119" s="52">
        <v>1</v>
      </c>
      <c r="F119" s="52">
        <v>1</v>
      </c>
      <c r="G119" s="52">
        <v>1</v>
      </c>
      <c r="H119" s="52">
        <v>0.96339630787740682</v>
      </c>
      <c r="I119" s="52">
        <v>0.95997614796277653</v>
      </c>
      <c r="J119" s="52">
        <v>1</v>
      </c>
      <c r="K119" s="52">
        <v>0.99595425793251557</v>
      </c>
      <c r="L119" s="52">
        <v>0.99926398645563841</v>
      </c>
      <c r="M119" s="53">
        <v>0.96410785582009717</v>
      </c>
    </row>
    <row r="120" spans="1:13" x14ac:dyDescent="0.25">
      <c r="A120" s="23">
        <v>14</v>
      </c>
      <c r="B120" s="51">
        <v>0.9340896647588548</v>
      </c>
      <c r="C120" s="52">
        <v>0.94579332693765816</v>
      </c>
      <c r="D120" s="52">
        <v>0.99771128753021254</v>
      </c>
      <c r="E120" s="52">
        <v>1</v>
      </c>
      <c r="F120" s="52">
        <v>1</v>
      </c>
      <c r="G120" s="52">
        <v>1</v>
      </c>
      <c r="H120" s="52">
        <v>0.96339630787740682</v>
      </c>
      <c r="I120" s="52">
        <v>0.95997614796277653</v>
      </c>
      <c r="J120" s="52">
        <v>1</v>
      </c>
      <c r="K120" s="52">
        <v>0.99595425793251557</v>
      </c>
      <c r="L120" s="52">
        <v>0.99926398645563841</v>
      </c>
      <c r="M120" s="53">
        <v>0.96410785582009717</v>
      </c>
    </row>
    <row r="121" spans="1:13" x14ac:dyDescent="0.25">
      <c r="A121" s="23">
        <v>13</v>
      </c>
      <c r="B121" s="51">
        <v>0.9340896647588548</v>
      </c>
      <c r="C121" s="52">
        <v>0.94579332693765816</v>
      </c>
      <c r="D121" s="52">
        <v>0.99771128753021254</v>
      </c>
      <c r="E121" s="52">
        <v>1</v>
      </c>
      <c r="F121" s="52">
        <v>1</v>
      </c>
      <c r="G121" s="52">
        <v>1</v>
      </c>
      <c r="H121" s="52">
        <v>0.96339630787740682</v>
      </c>
      <c r="I121" s="52">
        <v>0.95997614796277653</v>
      </c>
      <c r="J121" s="52">
        <v>1</v>
      </c>
      <c r="K121" s="52">
        <v>0.99595425793251557</v>
      </c>
      <c r="L121" s="52">
        <v>0.99926398645563841</v>
      </c>
      <c r="M121" s="53">
        <v>0.96410785582009717</v>
      </c>
    </row>
    <row r="122" spans="1:13" x14ac:dyDescent="0.25">
      <c r="A122" s="23">
        <v>12</v>
      </c>
      <c r="B122" s="51">
        <v>0.9340896647588548</v>
      </c>
      <c r="C122" s="52">
        <v>0.94579332693765816</v>
      </c>
      <c r="D122" s="52">
        <v>0.99771128753021254</v>
      </c>
      <c r="E122" s="52">
        <v>1</v>
      </c>
      <c r="F122" s="52">
        <v>1</v>
      </c>
      <c r="G122" s="52">
        <v>1</v>
      </c>
      <c r="H122" s="52">
        <v>0.96339630787740682</v>
      </c>
      <c r="I122" s="52">
        <v>0.95997614796277653</v>
      </c>
      <c r="J122" s="52">
        <v>1</v>
      </c>
      <c r="K122" s="52">
        <v>0.99595425793251557</v>
      </c>
      <c r="L122" s="52">
        <v>0.99926398645563841</v>
      </c>
      <c r="M122" s="53">
        <v>0.96410785582009717</v>
      </c>
    </row>
    <row r="123" spans="1:13" x14ac:dyDescent="0.25">
      <c r="A123" s="23">
        <v>11</v>
      </c>
      <c r="B123" s="51">
        <v>0.9340896647588548</v>
      </c>
      <c r="C123" s="52">
        <v>0.94579332693765816</v>
      </c>
      <c r="D123" s="52">
        <v>0.99771128753021254</v>
      </c>
      <c r="E123" s="52">
        <v>1</v>
      </c>
      <c r="F123" s="52">
        <v>1</v>
      </c>
      <c r="G123" s="52">
        <v>1</v>
      </c>
      <c r="H123" s="52">
        <v>0.96339630787740682</v>
      </c>
      <c r="I123" s="52">
        <v>0.95997614796277653</v>
      </c>
      <c r="J123" s="52">
        <v>1</v>
      </c>
      <c r="K123" s="52">
        <v>0.99249841690427543</v>
      </c>
      <c r="L123" s="52">
        <v>0.99926398645563841</v>
      </c>
      <c r="M123" s="53">
        <v>0.96410785582009717</v>
      </c>
    </row>
    <row r="124" spans="1:13" x14ac:dyDescent="0.25">
      <c r="A124" s="23">
        <v>10</v>
      </c>
      <c r="B124" s="51">
        <v>0.93019996020922679</v>
      </c>
      <c r="C124" s="52">
        <v>0.94579332693765816</v>
      </c>
      <c r="D124" s="52">
        <v>0.99771128753021254</v>
      </c>
      <c r="E124" s="52">
        <v>1</v>
      </c>
      <c r="F124" s="52">
        <v>1</v>
      </c>
      <c r="G124" s="52">
        <v>1</v>
      </c>
      <c r="H124" s="52">
        <v>0.96339630787740682</v>
      </c>
      <c r="I124" s="52">
        <v>0.95997614796277653</v>
      </c>
      <c r="J124" s="52">
        <v>0.99887646156356447</v>
      </c>
      <c r="K124" s="52">
        <v>0.9786961451217604</v>
      </c>
      <c r="L124" s="52">
        <v>0.99363172381396803</v>
      </c>
      <c r="M124" s="53">
        <v>0.96287531766216428</v>
      </c>
    </row>
    <row r="125" spans="1:13" x14ac:dyDescent="0.25">
      <c r="A125" s="23">
        <v>9</v>
      </c>
      <c r="B125" s="51">
        <v>0.9204953321599767</v>
      </c>
      <c r="C125" s="52">
        <v>0.93780066403788309</v>
      </c>
      <c r="D125" s="52">
        <v>0.99074062279789032</v>
      </c>
      <c r="E125" s="52">
        <v>1</v>
      </c>
      <c r="F125" s="52">
        <v>1</v>
      </c>
      <c r="G125" s="52">
        <v>1</v>
      </c>
      <c r="H125" s="52">
        <v>0.96076590599354672</v>
      </c>
      <c r="I125" s="52">
        <v>0.95222302840864714</v>
      </c>
      <c r="J125" s="52">
        <v>0.98619738646783528</v>
      </c>
      <c r="K125" s="52">
        <v>0.95454744258497004</v>
      </c>
      <c r="L125" s="52">
        <v>0.97924636303385593</v>
      </c>
      <c r="M125" s="53">
        <v>0.95298925154559611</v>
      </c>
    </row>
    <row r="126" spans="1:13" x14ac:dyDescent="0.25">
      <c r="A126" s="23">
        <v>8</v>
      </c>
      <c r="B126" s="51">
        <v>0.90497578061110451</v>
      </c>
      <c r="C126" s="52">
        <v>0.92019518956995983</v>
      </c>
      <c r="D126" s="52">
        <v>0.9689879028302093</v>
      </c>
      <c r="E126" s="52">
        <v>1</v>
      </c>
      <c r="F126" s="52">
        <v>1</v>
      </c>
      <c r="G126" s="52">
        <v>1</v>
      </c>
      <c r="H126" s="52">
        <v>0.94805438953578958</v>
      </c>
      <c r="I126" s="52">
        <v>0.9360332897723167</v>
      </c>
      <c r="J126" s="52">
        <v>0.96404250191205532</v>
      </c>
      <c r="K126" s="52">
        <v>0.9200523092939048</v>
      </c>
      <c r="L126" s="52">
        <v>0.956107904115302</v>
      </c>
      <c r="M126" s="53">
        <v>0.93444965747039288</v>
      </c>
    </row>
    <row r="127" spans="1:13" x14ac:dyDescent="0.25">
      <c r="A127" s="23">
        <v>7</v>
      </c>
      <c r="B127" s="51">
        <v>0.88364130556261022</v>
      </c>
      <c r="C127" s="52">
        <v>0.89297690353388848</v>
      </c>
      <c r="D127" s="52">
        <v>0.93245312762716925</v>
      </c>
      <c r="E127" s="52">
        <v>1</v>
      </c>
      <c r="F127" s="52">
        <v>0.9976601279166909</v>
      </c>
      <c r="G127" s="52">
        <v>0.98196920382147013</v>
      </c>
      <c r="H127" s="52">
        <v>0.92526175850413539</v>
      </c>
      <c r="I127" s="52">
        <v>0.91140693205378542</v>
      </c>
      <c r="J127" s="52">
        <v>0.93241180789622469</v>
      </c>
      <c r="K127" s="52">
        <v>0.87521074524856446</v>
      </c>
      <c r="L127" s="52">
        <v>0.92421634705830624</v>
      </c>
      <c r="M127" s="53">
        <v>0.90725653543655438</v>
      </c>
    </row>
    <row r="128" spans="1:13" x14ac:dyDescent="0.25">
      <c r="A128" s="23">
        <v>6</v>
      </c>
      <c r="B128" s="51">
        <v>0.85649190701449396</v>
      </c>
      <c r="C128" s="52">
        <v>0.85614580592966871</v>
      </c>
      <c r="D128" s="52">
        <v>0.88113629718877007</v>
      </c>
      <c r="E128" s="52">
        <v>0.96798474999347017</v>
      </c>
      <c r="F128" s="52">
        <v>0.95491081796354116</v>
      </c>
      <c r="G128" s="52">
        <v>0.93797996683768903</v>
      </c>
      <c r="H128" s="52">
        <v>0.89238801289858372</v>
      </c>
      <c r="I128" s="52">
        <v>0.87834395525305331</v>
      </c>
      <c r="J128" s="52">
        <v>0.8913053044203435</v>
      </c>
      <c r="K128" s="52">
        <v>0.82002275044894901</v>
      </c>
      <c r="L128" s="52">
        <v>0.88357169186286844</v>
      </c>
      <c r="M128" s="53">
        <v>0.87140988544408071</v>
      </c>
    </row>
    <row r="129" spans="1:13" x14ac:dyDescent="0.25">
      <c r="A129" s="23">
        <v>5</v>
      </c>
      <c r="B129" s="51">
        <v>0.82352758496675538</v>
      </c>
      <c r="C129" s="52">
        <v>0.80970189675730087</v>
      </c>
      <c r="D129" s="52">
        <v>0.81503741151501208</v>
      </c>
      <c r="E129" s="52">
        <v>0.92092375807696714</v>
      </c>
      <c r="F129" s="52">
        <v>0.89654985695339739</v>
      </c>
      <c r="G129" s="52">
        <v>0.87939676306195758</v>
      </c>
      <c r="H129" s="52">
        <v>0.84943315271913522</v>
      </c>
      <c r="I129" s="52">
        <v>0.83684435937012025</v>
      </c>
      <c r="J129" s="52">
        <v>0.84072299148441165</v>
      </c>
      <c r="K129" s="52">
        <v>0.75448832489505846</v>
      </c>
      <c r="L129" s="52">
        <v>0.8341739385289888</v>
      </c>
      <c r="M129" s="53">
        <v>0.82690970749297188</v>
      </c>
    </row>
    <row r="130" spans="1:13" x14ac:dyDescent="0.25">
      <c r="A130" s="23">
        <v>4</v>
      </c>
      <c r="B130" s="51">
        <v>0.78474833941939481</v>
      </c>
      <c r="C130" s="52">
        <v>0.75364517601678482</v>
      </c>
      <c r="D130" s="52">
        <v>0.73415647060589517</v>
      </c>
      <c r="E130" s="52">
        <v>0.86097441922907292</v>
      </c>
      <c r="F130" s="52">
        <v>0.82257724488625983</v>
      </c>
      <c r="G130" s="52">
        <v>0.80621959249427522</v>
      </c>
      <c r="H130" s="52">
        <v>0.79639717796578946</v>
      </c>
      <c r="I130" s="52">
        <v>0.78690814440498635</v>
      </c>
      <c r="J130" s="52">
        <v>0.78066486908842914</v>
      </c>
      <c r="K130" s="52">
        <v>0.6786074685868928</v>
      </c>
      <c r="L130" s="52">
        <v>0.77602308705666756</v>
      </c>
      <c r="M130" s="53">
        <v>0.77375600158322788</v>
      </c>
    </row>
    <row r="131" spans="1:13" x14ac:dyDescent="0.25">
      <c r="A131" s="23">
        <v>3</v>
      </c>
      <c r="B131" s="51">
        <v>0.74015417037241216</v>
      </c>
      <c r="C131" s="52">
        <v>0.68797564370812037</v>
      </c>
      <c r="D131" s="52">
        <v>0.63849347446141924</v>
      </c>
      <c r="E131" s="52">
        <v>0.78813673344978752</v>
      </c>
      <c r="F131" s="52">
        <v>0.73299298176212835</v>
      </c>
      <c r="G131" s="52">
        <v>0.71844845513464239</v>
      </c>
      <c r="H131" s="52">
        <v>0.73328008863854643</v>
      </c>
      <c r="I131" s="52">
        <v>0.72853531035765151</v>
      </c>
      <c r="J131" s="52">
        <v>0.71113093723239595</v>
      </c>
      <c r="K131" s="52">
        <v>0.59238018152445215</v>
      </c>
      <c r="L131" s="52">
        <v>0.70911913744590427</v>
      </c>
      <c r="M131" s="53">
        <v>0.71194876771484883</v>
      </c>
    </row>
    <row r="132" spans="1:13" x14ac:dyDescent="0.25">
      <c r="A132" s="23">
        <v>2</v>
      </c>
      <c r="B132" s="51">
        <v>0.68974507782580741</v>
      </c>
      <c r="C132" s="52">
        <v>0.61269329983130794</v>
      </c>
      <c r="D132" s="52">
        <v>0.52804842308158428</v>
      </c>
      <c r="E132" s="52">
        <v>0.70241070073911061</v>
      </c>
      <c r="F132" s="52">
        <v>0.62779706758100284</v>
      </c>
      <c r="G132" s="52">
        <v>0.616083350983059</v>
      </c>
      <c r="H132" s="52">
        <v>0.66008188473740637</v>
      </c>
      <c r="I132" s="52">
        <v>0.66172585722811594</v>
      </c>
      <c r="J132" s="52">
        <v>0.63212119591631211</v>
      </c>
      <c r="K132" s="52">
        <v>0.4958064637077364</v>
      </c>
      <c r="L132" s="52">
        <v>0.63346208969669915</v>
      </c>
      <c r="M132" s="53">
        <v>0.6414880058878345</v>
      </c>
    </row>
    <row r="133" spans="1:13" x14ac:dyDescent="0.25">
      <c r="A133" s="23">
        <v>1</v>
      </c>
      <c r="B133" s="54">
        <v>0.63352106177958056</v>
      </c>
      <c r="C133" s="55">
        <v>0.5277981443863472</v>
      </c>
      <c r="D133" s="55">
        <v>0.40282131646639052</v>
      </c>
      <c r="E133" s="55">
        <v>0.60379632109704251</v>
      </c>
      <c r="F133" s="55">
        <v>0.50698950234288354</v>
      </c>
      <c r="G133" s="55">
        <v>0.49912428003952503</v>
      </c>
      <c r="H133" s="55">
        <v>0.57680256626236914</v>
      </c>
      <c r="I133" s="55">
        <v>0.58647978501637932</v>
      </c>
      <c r="J133" s="55">
        <v>0.54363564514017759</v>
      </c>
      <c r="K133" s="55">
        <v>0.3888863151367456</v>
      </c>
      <c r="L133" s="55">
        <v>0.5490519438090522</v>
      </c>
      <c r="M133" s="56">
        <v>0.56237371610218512</v>
      </c>
    </row>
    <row r="134" spans="1:13" x14ac:dyDescent="0.25">
      <c r="B134" s="2"/>
      <c r="C134" s="2"/>
      <c r="D134" s="2"/>
      <c r="E134" s="2"/>
      <c r="F134" s="2"/>
      <c r="G134" s="2"/>
      <c r="H134" s="2"/>
      <c r="I134" s="2"/>
      <c r="J134" s="2"/>
      <c r="K134" s="2"/>
      <c r="L134" s="2"/>
      <c r="M134" s="2"/>
    </row>
    <row r="135" spans="1:13" x14ac:dyDescent="0.25">
      <c r="A135" s="21" t="s">
        <v>55</v>
      </c>
      <c r="B135" s="24">
        <v>4</v>
      </c>
      <c r="C135" s="24">
        <v>5</v>
      </c>
      <c r="D135" s="24">
        <v>6</v>
      </c>
      <c r="E135" s="24">
        <v>7</v>
      </c>
      <c r="F135" s="24">
        <v>8</v>
      </c>
      <c r="G135" s="24">
        <v>9</v>
      </c>
      <c r="H135" s="24">
        <v>10</v>
      </c>
      <c r="I135" s="24">
        <v>11</v>
      </c>
      <c r="J135" s="24">
        <v>12</v>
      </c>
      <c r="K135" s="24">
        <v>1</v>
      </c>
      <c r="L135" s="24">
        <v>2</v>
      </c>
      <c r="M135" s="24">
        <v>3</v>
      </c>
    </row>
    <row r="136" spans="1:13" x14ac:dyDescent="0.25">
      <c r="A136" s="23">
        <v>20</v>
      </c>
      <c r="B136" s="48">
        <v>0.95073355730007814</v>
      </c>
      <c r="C136" s="49">
        <v>0.94167330496282764</v>
      </c>
      <c r="D136" s="49">
        <v>0.98605617300984716</v>
      </c>
      <c r="E136" s="49">
        <v>1</v>
      </c>
      <c r="F136" s="49">
        <v>1</v>
      </c>
      <c r="G136" s="49">
        <v>1</v>
      </c>
      <c r="H136" s="49">
        <v>0.95203689155764626</v>
      </c>
      <c r="I136" s="49">
        <v>0.95670963971529011</v>
      </c>
      <c r="J136" s="49">
        <v>1</v>
      </c>
      <c r="K136" s="49">
        <v>0.99580328399499907</v>
      </c>
      <c r="L136" s="49">
        <v>0.99945999470976676</v>
      </c>
      <c r="M136" s="50">
        <v>0.96274248445405997</v>
      </c>
    </row>
    <row r="137" spans="1:13" x14ac:dyDescent="0.25">
      <c r="A137" s="23">
        <v>19</v>
      </c>
      <c r="B137" s="51">
        <v>0.95073355730007814</v>
      </c>
      <c r="C137" s="52">
        <v>0.94167330496282764</v>
      </c>
      <c r="D137" s="52">
        <v>0.98605617300984716</v>
      </c>
      <c r="E137" s="52">
        <v>1</v>
      </c>
      <c r="F137" s="52">
        <v>1</v>
      </c>
      <c r="G137" s="52">
        <v>1</v>
      </c>
      <c r="H137" s="52">
        <v>0.95203689155764626</v>
      </c>
      <c r="I137" s="52">
        <v>0.95670963971529011</v>
      </c>
      <c r="J137" s="52">
        <v>1</v>
      </c>
      <c r="K137" s="52">
        <v>0.99580328399499907</v>
      </c>
      <c r="L137" s="52">
        <v>0.99945999470976676</v>
      </c>
      <c r="M137" s="53">
        <v>0.96274248445405997</v>
      </c>
    </row>
    <row r="138" spans="1:13" x14ac:dyDescent="0.25">
      <c r="A138" s="23">
        <v>18</v>
      </c>
      <c r="B138" s="51">
        <v>0.95073355730007814</v>
      </c>
      <c r="C138" s="52">
        <v>0.94167330496282764</v>
      </c>
      <c r="D138" s="52">
        <v>0.98605617300984716</v>
      </c>
      <c r="E138" s="52">
        <v>1</v>
      </c>
      <c r="F138" s="52">
        <v>1</v>
      </c>
      <c r="G138" s="52">
        <v>1</v>
      </c>
      <c r="H138" s="52">
        <v>0.95203689155764626</v>
      </c>
      <c r="I138" s="52">
        <v>0.95670963971529011</v>
      </c>
      <c r="J138" s="52">
        <v>1</v>
      </c>
      <c r="K138" s="52">
        <v>0.99580328399499907</v>
      </c>
      <c r="L138" s="52">
        <v>0.99945999470976676</v>
      </c>
      <c r="M138" s="53">
        <v>0.96274248445405997</v>
      </c>
    </row>
    <row r="139" spans="1:13" x14ac:dyDescent="0.25">
      <c r="A139" s="23">
        <v>17</v>
      </c>
      <c r="B139" s="51">
        <v>0.95073355730007814</v>
      </c>
      <c r="C139" s="52">
        <v>0.94167330496282764</v>
      </c>
      <c r="D139" s="52">
        <v>0.98605617300984716</v>
      </c>
      <c r="E139" s="52">
        <v>1</v>
      </c>
      <c r="F139" s="52">
        <v>1</v>
      </c>
      <c r="G139" s="52">
        <v>1</v>
      </c>
      <c r="H139" s="52">
        <v>0.95203689155764626</v>
      </c>
      <c r="I139" s="52">
        <v>0.95670963971529011</v>
      </c>
      <c r="J139" s="52">
        <v>1</v>
      </c>
      <c r="K139" s="52">
        <v>0.99580328399499907</v>
      </c>
      <c r="L139" s="52">
        <v>0.99945999470976676</v>
      </c>
      <c r="M139" s="53">
        <v>0.96274248445405997</v>
      </c>
    </row>
    <row r="140" spans="1:13" x14ac:dyDescent="0.25">
      <c r="A140" s="23">
        <v>16</v>
      </c>
      <c r="B140" s="51">
        <v>0.95073355730007814</v>
      </c>
      <c r="C140" s="52">
        <v>0.94167330496282764</v>
      </c>
      <c r="D140" s="52">
        <v>0.98605617300984716</v>
      </c>
      <c r="E140" s="52">
        <v>1</v>
      </c>
      <c r="F140" s="52">
        <v>1</v>
      </c>
      <c r="G140" s="52">
        <v>1</v>
      </c>
      <c r="H140" s="52">
        <v>0.95203689155764626</v>
      </c>
      <c r="I140" s="52">
        <v>0.95670963971529011</v>
      </c>
      <c r="J140" s="52">
        <v>1</v>
      </c>
      <c r="K140" s="52">
        <v>0.99580328399499907</v>
      </c>
      <c r="L140" s="52">
        <v>0.99945999470976676</v>
      </c>
      <c r="M140" s="53">
        <v>0.96274248445405997</v>
      </c>
    </row>
    <row r="141" spans="1:13" x14ac:dyDescent="0.25">
      <c r="A141" s="23">
        <v>15</v>
      </c>
      <c r="B141" s="51">
        <v>0.94989752032690389</v>
      </c>
      <c r="C141" s="52">
        <v>0.94167330496282764</v>
      </c>
      <c r="D141" s="52">
        <v>0.98605617300984716</v>
      </c>
      <c r="E141" s="52">
        <v>1</v>
      </c>
      <c r="F141" s="52">
        <v>1</v>
      </c>
      <c r="G141" s="52">
        <v>1</v>
      </c>
      <c r="H141" s="52">
        <v>0.95203689155764626</v>
      </c>
      <c r="I141" s="52">
        <v>0.95670963971529011</v>
      </c>
      <c r="J141" s="52">
        <v>1</v>
      </c>
      <c r="K141" s="52">
        <v>0.99580328399499907</v>
      </c>
      <c r="L141" s="52">
        <v>0.99945999470976676</v>
      </c>
      <c r="M141" s="53">
        <v>0.96274248445405997</v>
      </c>
    </row>
    <row r="142" spans="1:13" x14ac:dyDescent="0.25">
      <c r="A142" s="23">
        <v>14</v>
      </c>
      <c r="B142" s="51">
        <v>0.94734209971129868</v>
      </c>
      <c r="C142" s="52">
        <v>0.94167330496282764</v>
      </c>
      <c r="D142" s="52">
        <v>0.98605617300984716</v>
      </c>
      <c r="E142" s="52">
        <v>1</v>
      </c>
      <c r="F142" s="52">
        <v>1</v>
      </c>
      <c r="G142" s="52">
        <v>1</v>
      </c>
      <c r="H142" s="52">
        <v>0.95203689155764626</v>
      </c>
      <c r="I142" s="52">
        <v>0.95670963971529011</v>
      </c>
      <c r="J142" s="52">
        <v>1</v>
      </c>
      <c r="K142" s="52">
        <v>0.99580328399499907</v>
      </c>
      <c r="L142" s="52">
        <v>0.99945999470976676</v>
      </c>
      <c r="M142" s="53">
        <v>0.96274248445405997</v>
      </c>
    </row>
    <row r="143" spans="1:13" x14ac:dyDescent="0.25">
      <c r="A143" s="23">
        <v>13</v>
      </c>
      <c r="B143" s="51">
        <v>0.9430672954532624</v>
      </c>
      <c r="C143" s="52">
        <v>0.94167330496282764</v>
      </c>
      <c r="D143" s="52">
        <v>0.98605617300984716</v>
      </c>
      <c r="E143" s="52">
        <v>1</v>
      </c>
      <c r="F143" s="52">
        <v>1</v>
      </c>
      <c r="G143" s="52">
        <v>1</v>
      </c>
      <c r="H143" s="52">
        <v>0.95203689155764626</v>
      </c>
      <c r="I143" s="52">
        <v>0.95670963971529011</v>
      </c>
      <c r="J143" s="52">
        <v>1</v>
      </c>
      <c r="K143" s="52">
        <v>0.99580328399499907</v>
      </c>
      <c r="L143" s="52">
        <v>0.99945999470976676</v>
      </c>
      <c r="M143" s="53">
        <v>0.96274248445405997</v>
      </c>
    </row>
    <row r="144" spans="1:13" x14ac:dyDescent="0.25">
      <c r="A144" s="23">
        <v>12</v>
      </c>
      <c r="B144" s="51">
        <v>0.93707310755279527</v>
      </c>
      <c r="C144" s="52">
        <v>0.94093114818443202</v>
      </c>
      <c r="D144" s="52">
        <v>0.98605617300984716</v>
      </c>
      <c r="E144" s="52">
        <v>1</v>
      </c>
      <c r="F144" s="52">
        <v>1</v>
      </c>
      <c r="G144" s="52">
        <v>1</v>
      </c>
      <c r="H144" s="52">
        <v>0.95203689155764626</v>
      </c>
      <c r="I144" s="52">
        <v>0.95670963971529011</v>
      </c>
      <c r="J144" s="52">
        <v>1</v>
      </c>
      <c r="K144" s="52">
        <v>0.99580328399499907</v>
      </c>
      <c r="L144" s="52">
        <v>0.99945999470976676</v>
      </c>
      <c r="M144" s="53">
        <v>0.96274248445405997</v>
      </c>
    </row>
    <row r="145" spans="1:13" x14ac:dyDescent="0.25">
      <c r="A145" s="23">
        <v>11</v>
      </c>
      <c r="B145" s="51">
        <v>0.92935953600989718</v>
      </c>
      <c r="C145" s="52">
        <v>0.93772802798201449</v>
      </c>
      <c r="D145" s="52">
        <v>0.98605617300984716</v>
      </c>
      <c r="E145" s="52">
        <v>1</v>
      </c>
      <c r="F145" s="52">
        <v>1</v>
      </c>
      <c r="G145" s="52">
        <v>1</v>
      </c>
      <c r="H145" s="52">
        <v>0.95203689155764626</v>
      </c>
      <c r="I145" s="52">
        <v>0.95670963971529011</v>
      </c>
      <c r="J145" s="52">
        <v>0.99656897133644617</v>
      </c>
      <c r="K145" s="52">
        <v>0.99580328399499907</v>
      </c>
      <c r="L145" s="52">
        <v>0.99716141931063895</v>
      </c>
      <c r="M145" s="53">
        <v>0.96274248445405997</v>
      </c>
    </row>
    <row r="146" spans="1:13" x14ac:dyDescent="0.25">
      <c r="A146" s="23">
        <v>10</v>
      </c>
      <c r="B146" s="51">
        <v>0.91992658082456802</v>
      </c>
      <c r="C146" s="52">
        <v>0.93206394435557516</v>
      </c>
      <c r="D146" s="52">
        <v>0.98605617300984716</v>
      </c>
      <c r="E146" s="52">
        <v>1</v>
      </c>
      <c r="F146" s="52">
        <v>1</v>
      </c>
      <c r="G146" s="52">
        <v>1</v>
      </c>
      <c r="H146" s="52">
        <v>0.95203689155764626</v>
      </c>
      <c r="I146" s="52">
        <v>0.95301793346104113</v>
      </c>
      <c r="J146" s="52">
        <v>0.98763082020913917</v>
      </c>
      <c r="K146" s="52">
        <v>0.99187585346914309</v>
      </c>
      <c r="L146" s="52">
        <v>0.98872835163089057</v>
      </c>
      <c r="M146" s="53">
        <v>0.95762563501949305</v>
      </c>
    </row>
    <row r="147" spans="1:13" x14ac:dyDescent="0.25">
      <c r="A147" s="23">
        <v>9</v>
      </c>
      <c r="B147" s="51">
        <v>0.9087742419968079</v>
      </c>
      <c r="C147" s="52">
        <v>0.92393889730511392</v>
      </c>
      <c r="D147" s="52">
        <v>0.97819051980792193</v>
      </c>
      <c r="E147" s="52">
        <v>1</v>
      </c>
      <c r="F147" s="52">
        <v>1</v>
      </c>
      <c r="G147" s="52">
        <v>1</v>
      </c>
      <c r="H147" s="52">
        <v>0.9472687413705182</v>
      </c>
      <c r="I147" s="52">
        <v>0.94414262740486476</v>
      </c>
      <c r="J147" s="52">
        <v>0.97528125272901089</v>
      </c>
      <c r="K147" s="52">
        <v>0.98020546543292952</v>
      </c>
      <c r="L147" s="52">
        <v>0.97416079167052194</v>
      </c>
      <c r="M147" s="53">
        <v>0.94738191091274537</v>
      </c>
    </row>
    <row r="148" spans="1:13" x14ac:dyDescent="0.25">
      <c r="A148" s="23">
        <v>8</v>
      </c>
      <c r="B148" s="51">
        <v>0.89590251952661681</v>
      </c>
      <c r="C148" s="52">
        <v>0.91335288683063087</v>
      </c>
      <c r="D148" s="52">
        <v>0.96142895390022864</v>
      </c>
      <c r="E148" s="52">
        <v>1</v>
      </c>
      <c r="F148" s="52">
        <v>1</v>
      </c>
      <c r="G148" s="52">
        <v>1</v>
      </c>
      <c r="H148" s="52">
        <v>0.93764022330467467</v>
      </c>
      <c r="I148" s="52">
        <v>0.93008372154676089</v>
      </c>
      <c r="J148" s="52">
        <v>0.95952026889606146</v>
      </c>
      <c r="K148" s="52">
        <v>0.96079211988635838</v>
      </c>
      <c r="L148" s="52">
        <v>0.95345873942953285</v>
      </c>
      <c r="M148" s="53">
        <v>0.93201131213381694</v>
      </c>
    </row>
    <row r="149" spans="1:13" x14ac:dyDescent="0.25">
      <c r="A149" s="23">
        <v>7</v>
      </c>
      <c r="B149" s="51">
        <v>0.88131141341399488</v>
      </c>
      <c r="C149" s="52">
        <v>0.90030591293212603</v>
      </c>
      <c r="D149" s="52">
        <v>0.9357714752867673</v>
      </c>
      <c r="E149" s="52">
        <v>0.99995540759556412</v>
      </c>
      <c r="F149" s="52">
        <v>0.99664179279298026</v>
      </c>
      <c r="G149" s="52">
        <v>0.98057135067066281</v>
      </c>
      <c r="H149" s="52">
        <v>0.92315133736011579</v>
      </c>
      <c r="I149" s="52">
        <v>0.9108412158867295</v>
      </c>
      <c r="J149" s="52">
        <v>0.94034786871029086</v>
      </c>
      <c r="K149" s="52">
        <v>0.93363581682942964</v>
      </c>
      <c r="L149" s="52">
        <v>0.92662219490792341</v>
      </c>
      <c r="M149" s="53">
        <v>0.91151383868270763</v>
      </c>
    </row>
    <row r="150" spans="1:13" x14ac:dyDescent="0.25">
      <c r="A150" s="23">
        <v>6</v>
      </c>
      <c r="B150" s="51">
        <v>0.86500092365894188</v>
      </c>
      <c r="C150" s="52">
        <v>0.88479797560959927</v>
      </c>
      <c r="D150" s="52">
        <v>0.90121808396753789</v>
      </c>
      <c r="E150" s="52">
        <v>0.97578036163066928</v>
      </c>
      <c r="F150" s="52">
        <v>0.97132692210909366</v>
      </c>
      <c r="G150" s="52">
        <v>0.95092020901394569</v>
      </c>
      <c r="H150" s="52">
        <v>0.90380208353684144</v>
      </c>
      <c r="I150" s="52">
        <v>0.88641511042477061</v>
      </c>
      <c r="J150" s="52">
        <v>0.9177640521716991</v>
      </c>
      <c r="K150" s="52">
        <v>0.89873655626214366</v>
      </c>
      <c r="L150" s="52">
        <v>0.89365115810569351</v>
      </c>
      <c r="M150" s="53">
        <v>0.88588949055941757</v>
      </c>
    </row>
    <row r="151" spans="1:13" x14ac:dyDescent="0.25">
      <c r="A151" s="23">
        <v>5</v>
      </c>
      <c r="B151" s="51">
        <v>0.84697105026145791</v>
      </c>
      <c r="C151" s="52">
        <v>0.86682907486305072</v>
      </c>
      <c r="D151" s="52">
        <v>0.8577687799425403</v>
      </c>
      <c r="E151" s="52">
        <v>0.9426693088194138</v>
      </c>
      <c r="F151" s="52">
        <v>0.93693555675586149</v>
      </c>
      <c r="G151" s="52">
        <v>0.91204302546620375</v>
      </c>
      <c r="H151" s="52">
        <v>0.87959246183485162</v>
      </c>
      <c r="I151" s="52">
        <v>0.85680540516088421</v>
      </c>
      <c r="J151" s="52">
        <v>0.89176881928028617</v>
      </c>
      <c r="K151" s="52">
        <v>0.85609433818450009</v>
      </c>
      <c r="L151" s="52">
        <v>0.85454562902284326</v>
      </c>
      <c r="M151" s="53">
        <v>0.85513826776394675</v>
      </c>
    </row>
    <row r="152" spans="1:13" x14ac:dyDescent="0.25">
      <c r="A152" s="23">
        <v>4</v>
      </c>
      <c r="B152" s="51">
        <v>0.82722179322154299</v>
      </c>
      <c r="C152" s="52">
        <v>0.84639921069248025</v>
      </c>
      <c r="D152" s="52">
        <v>0.80542356321177477</v>
      </c>
      <c r="E152" s="52">
        <v>0.90062224916179767</v>
      </c>
      <c r="F152" s="52">
        <v>0.89346769673328374</v>
      </c>
      <c r="G152" s="52">
        <v>0.8639398000274372</v>
      </c>
      <c r="H152" s="52">
        <v>0.85052247225414646</v>
      </c>
      <c r="I152" s="52">
        <v>0.8220121000950702</v>
      </c>
      <c r="J152" s="52">
        <v>0.86236217003605209</v>
      </c>
      <c r="K152" s="52">
        <v>0.80570916259649894</v>
      </c>
      <c r="L152" s="52">
        <v>0.80930560765937254</v>
      </c>
      <c r="M152" s="53">
        <v>0.81926017029629505</v>
      </c>
    </row>
    <row r="153" spans="1:13" x14ac:dyDescent="0.25">
      <c r="A153" s="23">
        <v>3</v>
      </c>
      <c r="B153" s="51">
        <v>0.8057531525391971</v>
      </c>
      <c r="C153" s="52">
        <v>0.82350838309788799</v>
      </c>
      <c r="D153" s="52">
        <v>0.74418243377524118</v>
      </c>
      <c r="E153" s="52">
        <v>0.84963918265782101</v>
      </c>
      <c r="F153" s="52">
        <v>0.84092334204136021</v>
      </c>
      <c r="G153" s="52">
        <v>0.80661053269764582</v>
      </c>
      <c r="H153" s="52">
        <v>0.81659211479472593</v>
      </c>
      <c r="I153" s="52">
        <v>0.78203519522732889</v>
      </c>
      <c r="J153" s="52">
        <v>0.82954410443899684</v>
      </c>
      <c r="K153" s="52">
        <v>0.74758102949814043</v>
      </c>
      <c r="L153" s="52">
        <v>0.75793109401528147</v>
      </c>
      <c r="M153" s="53">
        <v>0.77825519815646271</v>
      </c>
    </row>
    <row r="154" spans="1:13" x14ac:dyDescent="0.25">
      <c r="A154" s="23">
        <v>2</v>
      </c>
      <c r="B154" s="51">
        <v>0.78256512821442026</v>
      </c>
      <c r="C154" s="52">
        <v>0.79815659207927381</v>
      </c>
      <c r="D154" s="52">
        <v>0.67404539163293942</v>
      </c>
      <c r="E154" s="52">
        <v>0.78972010930748371</v>
      </c>
      <c r="F154" s="52">
        <v>0.77930249268009122</v>
      </c>
      <c r="G154" s="52">
        <v>0.74005522347682973</v>
      </c>
      <c r="H154" s="52">
        <v>0.77780138945658994</v>
      </c>
      <c r="I154" s="52">
        <v>0.73687469055765997</v>
      </c>
      <c r="J154" s="52">
        <v>0.79331462248912044</v>
      </c>
      <c r="K154" s="52">
        <v>0.68170993888942444</v>
      </c>
      <c r="L154" s="52">
        <v>0.70042208809056983</v>
      </c>
      <c r="M154" s="53">
        <v>0.73212335134444939</v>
      </c>
    </row>
    <row r="155" spans="1:13" x14ac:dyDescent="0.25">
      <c r="A155" s="23">
        <v>1</v>
      </c>
      <c r="B155" s="54">
        <v>0.75765772024721234</v>
      </c>
      <c r="C155" s="55">
        <v>0.77034383763663783</v>
      </c>
      <c r="D155" s="55">
        <v>0.5950124367848697</v>
      </c>
      <c r="E155" s="55">
        <v>0.72086502911078598</v>
      </c>
      <c r="F155" s="55">
        <v>0.70860514864947655</v>
      </c>
      <c r="G155" s="55">
        <v>0.6642738723649888</v>
      </c>
      <c r="H155" s="55">
        <v>0.73415029623973849</v>
      </c>
      <c r="I155" s="55">
        <v>0.68653058608606354</v>
      </c>
      <c r="J155" s="55">
        <v>0.75367372418642276</v>
      </c>
      <c r="K155" s="55">
        <v>0.60809589077035087</v>
      </c>
      <c r="L155" s="55">
        <v>0.63677858988523794</v>
      </c>
      <c r="M155" s="56">
        <v>0.68086462986025542</v>
      </c>
    </row>
    <row r="156" spans="1:13" x14ac:dyDescent="0.25">
      <c r="B156" s="2"/>
      <c r="C156" s="2"/>
      <c r="D156" s="2"/>
      <c r="E156" s="2"/>
      <c r="F156" s="2"/>
      <c r="G156" s="2"/>
      <c r="H156" s="2"/>
      <c r="I156" s="2"/>
      <c r="J156" s="2"/>
      <c r="K156" s="2"/>
      <c r="L156" s="2"/>
      <c r="M156" s="2"/>
    </row>
    <row r="157" spans="1:13" x14ac:dyDescent="0.25">
      <c r="A157" s="21" t="s">
        <v>56</v>
      </c>
      <c r="B157" s="24">
        <v>4</v>
      </c>
      <c r="C157" s="24">
        <v>5</v>
      </c>
      <c r="D157" s="24">
        <v>6</v>
      </c>
      <c r="E157" s="24">
        <v>7</v>
      </c>
      <c r="F157" s="24">
        <v>8</v>
      </c>
      <c r="G157" s="24">
        <v>9</v>
      </c>
      <c r="H157" s="24">
        <v>10</v>
      </c>
      <c r="I157" s="24">
        <v>11</v>
      </c>
      <c r="J157" s="24">
        <v>12</v>
      </c>
      <c r="K157" s="24">
        <v>1</v>
      </c>
      <c r="L157" s="24">
        <v>2</v>
      </c>
      <c r="M157" s="24">
        <v>3</v>
      </c>
    </row>
    <row r="158" spans="1:13" x14ac:dyDescent="0.25">
      <c r="A158" s="23">
        <v>20</v>
      </c>
      <c r="B158" s="48">
        <v>0.97079258968723225</v>
      </c>
      <c r="C158" s="49">
        <v>0.95436641303033354</v>
      </c>
      <c r="D158" s="49">
        <v>0.98345231801037514</v>
      </c>
      <c r="E158" s="49">
        <v>1</v>
      </c>
      <c r="F158" s="49">
        <v>1</v>
      </c>
      <c r="G158" s="49">
        <v>1</v>
      </c>
      <c r="H158" s="49">
        <v>0.95142844813410621</v>
      </c>
      <c r="I158" s="49">
        <v>0.95656984122962208</v>
      </c>
      <c r="J158" s="49">
        <v>1</v>
      </c>
      <c r="K158" s="49">
        <v>0.99451750213044265</v>
      </c>
      <c r="L158" s="49">
        <v>1</v>
      </c>
      <c r="M158" s="50">
        <v>0.9713262356771577</v>
      </c>
    </row>
    <row r="159" spans="1:13" x14ac:dyDescent="0.25">
      <c r="A159" s="23">
        <v>19</v>
      </c>
      <c r="B159" s="51">
        <v>0.97079258968723225</v>
      </c>
      <c r="C159" s="52">
        <v>0.95436641303033354</v>
      </c>
      <c r="D159" s="52">
        <v>0.98345231801037514</v>
      </c>
      <c r="E159" s="52">
        <v>1</v>
      </c>
      <c r="F159" s="52">
        <v>1</v>
      </c>
      <c r="G159" s="52">
        <v>1</v>
      </c>
      <c r="H159" s="52">
        <v>0.95142844813410621</v>
      </c>
      <c r="I159" s="52">
        <v>0.95656984122962208</v>
      </c>
      <c r="J159" s="52">
        <v>1</v>
      </c>
      <c r="K159" s="52">
        <v>0.99451750213044265</v>
      </c>
      <c r="L159" s="52">
        <v>1</v>
      </c>
      <c r="M159" s="53">
        <v>0.9713262356771577</v>
      </c>
    </row>
    <row r="160" spans="1:13" x14ac:dyDescent="0.25">
      <c r="A160" s="23">
        <v>18</v>
      </c>
      <c r="B160" s="51">
        <v>0.96988654398877827</v>
      </c>
      <c r="C160" s="52">
        <v>0.95436641303033354</v>
      </c>
      <c r="D160" s="52">
        <v>0.98345231801037514</v>
      </c>
      <c r="E160" s="52">
        <v>1</v>
      </c>
      <c r="F160" s="52">
        <v>1</v>
      </c>
      <c r="G160" s="52">
        <v>1</v>
      </c>
      <c r="H160" s="52">
        <v>0.95142844813410621</v>
      </c>
      <c r="I160" s="52">
        <v>0.95656984122962208</v>
      </c>
      <c r="J160" s="52">
        <v>1</v>
      </c>
      <c r="K160" s="52">
        <v>0.99451750213044265</v>
      </c>
      <c r="L160" s="52">
        <v>1</v>
      </c>
      <c r="M160" s="53">
        <v>0.9713262356771577</v>
      </c>
    </row>
    <row r="161" spans="1:13" x14ac:dyDescent="0.25">
      <c r="A161" s="23">
        <v>17</v>
      </c>
      <c r="B161" s="51">
        <v>0.96780273487838597</v>
      </c>
      <c r="C161" s="52">
        <v>0.95436641303033354</v>
      </c>
      <c r="D161" s="52">
        <v>0.98345231801037514</v>
      </c>
      <c r="E161" s="52">
        <v>1</v>
      </c>
      <c r="F161" s="52">
        <v>1</v>
      </c>
      <c r="G161" s="52">
        <v>1</v>
      </c>
      <c r="H161" s="52">
        <v>0.95142844813410621</v>
      </c>
      <c r="I161" s="52">
        <v>0.95656984122962208</v>
      </c>
      <c r="J161" s="52">
        <v>1</v>
      </c>
      <c r="K161" s="52">
        <v>0.99451750213044265</v>
      </c>
      <c r="L161" s="52">
        <v>1</v>
      </c>
      <c r="M161" s="53">
        <v>0.9713262356771577</v>
      </c>
    </row>
    <row r="162" spans="1:13" x14ac:dyDescent="0.25">
      <c r="A162" s="23">
        <v>16</v>
      </c>
      <c r="B162" s="51">
        <v>0.96454116235605503</v>
      </c>
      <c r="C162" s="52">
        <v>0.95436641303033354</v>
      </c>
      <c r="D162" s="52">
        <v>0.98345231801037514</v>
      </c>
      <c r="E162" s="52">
        <v>1</v>
      </c>
      <c r="F162" s="52">
        <v>1</v>
      </c>
      <c r="G162" s="52">
        <v>1</v>
      </c>
      <c r="H162" s="52">
        <v>0.95142844813410621</v>
      </c>
      <c r="I162" s="52">
        <v>0.95656984122962208</v>
      </c>
      <c r="J162" s="52">
        <v>1</v>
      </c>
      <c r="K162" s="52">
        <v>0.99451750213044265</v>
      </c>
      <c r="L162" s="52">
        <v>1</v>
      </c>
      <c r="M162" s="53">
        <v>0.9713262356771577</v>
      </c>
    </row>
    <row r="163" spans="1:13" x14ac:dyDescent="0.25">
      <c r="A163" s="23">
        <v>15</v>
      </c>
      <c r="B163" s="51">
        <v>0.96010182642178554</v>
      </c>
      <c r="C163" s="52">
        <v>0.95389545688032817</v>
      </c>
      <c r="D163" s="52">
        <v>0.98345231801037514</v>
      </c>
      <c r="E163" s="52">
        <v>1</v>
      </c>
      <c r="F163" s="52">
        <v>1</v>
      </c>
      <c r="G163" s="52">
        <v>1</v>
      </c>
      <c r="H163" s="52">
        <v>0.95142844813410621</v>
      </c>
      <c r="I163" s="52">
        <v>0.95656984122962208</v>
      </c>
      <c r="J163" s="52">
        <v>1</v>
      </c>
      <c r="K163" s="52">
        <v>0.99451750213044265</v>
      </c>
      <c r="L163" s="52">
        <v>1</v>
      </c>
      <c r="M163" s="53">
        <v>0.9713262356771577</v>
      </c>
    </row>
    <row r="164" spans="1:13" x14ac:dyDescent="0.25">
      <c r="A164" s="23">
        <v>14</v>
      </c>
      <c r="B164" s="51">
        <v>0.95448472707557763</v>
      </c>
      <c r="C164" s="52">
        <v>0.95206512987623437</v>
      </c>
      <c r="D164" s="52">
        <v>0.98345231801037514</v>
      </c>
      <c r="E164" s="52">
        <v>1</v>
      </c>
      <c r="F164" s="52">
        <v>1</v>
      </c>
      <c r="G164" s="52">
        <v>1</v>
      </c>
      <c r="H164" s="52">
        <v>0.95142844813410621</v>
      </c>
      <c r="I164" s="52">
        <v>0.95656984122962208</v>
      </c>
      <c r="J164" s="52">
        <v>1</v>
      </c>
      <c r="K164" s="52">
        <v>0.99451750213044265</v>
      </c>
      <c r="L164" s="52">
        <v>1</v>
      </c>
      <c r="M164" s="53">
        <v>0.9713262356771577</v>
      </c>
    </row>
    <row r="165" spans="1:13" x14ac:dyDescent="0.25">
      <c r="A165" s="23">
        <v>13</v>
      </c>
      <c r="B165" s="51">
        <v>0.9476898643174313</v>
      </c>
      <c r="C165" s="52">
        <v>0.9488754320180518</v>
      </c>
      <c r="D165" s="52">
        <v>0.98345231801037514</v>
      </c>
      <c r="E165" s="52">
        <v>1</v>
      </c>
      <c r="F165" s="52">
        <v>1</v>
      </c>
      <c r="G165" s="52">
        <v>1</v>
      </c>
      <c r="H165" s="52">
        <v>0.95142844813410621</v>
      </c>
      <c r="I165" s="52">
        <v>0.95656984122962208</v>
      </c>
      <c r="J165" s="52">
        <v>1</v>
      </c>
      <c r="K165" s="52">
        <v>0.99451750213044265</v>
      </c>
      <c r="L165" s="52">
        <v>1</v>
      </c>
      <c r="M165" s="53">
        <v>0.9713262356771577</v>
      </c>
    </row>
    <row r="166" spans="1:13" x14ac:dyDescent="0.25">
      <c r="A166" s="23">
        <v>12</v>
      </c>
      <c r="B166" s="51">
        <v>0.93971723814734642</v>
      </c>
      <c r="C166" s="52">
        <v>0.94432636330578068</v>
      </c>
      <c r="D166" s="52">
        <v>0.98345231801037514</v>
      </c>
      <c r="E166" s="52">
        <v>1</v>
      </c>
      <c r="F166" s="52">
        <v>1</v>
      </c>
      <c r="G166" s="52">
        <v>1</v>
      </c>
      <c r="H166" s="52">
        <v>0.95142844813410621</v>
      </c>
      <c r="I166" s="52">
        <v>0.95656984122962208</v>
      </c>
      <c r="J166" s="52">
        <v>1</v>
      </c>
      <c r="K166" s="52">
        <v>0.99451750213044265</v>
      </c>
      <c r="L166" s="52">
        <v>1</v>
      </c>
      <c r="M166" s="53">
        <v>0.9713262356771577</v>
      </c>
    </row>
    <row r="167" spans="1:13" x14ac:dyDescent="0.25">
      <c r="A167" s="23">
        <v>11</v>
      </c>
      <c r="B167" s="51">
        <v>0.9305668485653229</v>
      </c>
      <c r="C167" s="52">
        <v>0.93841792373942101</v>
      </c>
      <c r="D167" s="52">
        <v>0.98345231801037514</v>
      </c>
      <c r="E167" s="52">
        <v>1</v>
      </c>
      <c r="F167" s="52">
        <v>1</v>
      </c>
      <c r="G167" s="52">
        <v>1</v>
      </c>
      <c r="H167" s="52">
        <v>0.95142844813410621</v>
      </c>
      <c r="I167" s="52">
        <v>0.95631283430037195</v>
      </c>
      <c r="J167" s="52">
        <v>0.9964695931106119</v>
      </c>
      <c r="K167" s="52">
        <v>0.99372288591856828</v>
      </c>
      <c r="L167" s="52">
        <v>0.99970991216918259</v>
      </c>
      <c r="M167" s="53">
        <v>0.96906742643414334</v>
      </c>
    </row>
    <row r="168" spans="1:13" x14ac:dyDescent="0.25">
      <c r="A168" s="23">
        <v>10</v>
      </c>
      <c r="B168" s="51">
        <v>0.92023869557136107</v>
      </c>
      <c r="C168" s="52">
        <v>0.93115011331897279</v>
      </c>
      <c r="D168" s="52">
        <v>0.98176672811533217</v>
      </c>
      <c r="E168" s="52">
        <v>1</v>
      </c>
      <c r="F168" s="52">
        <v>1</v>
      </c>
      <c r="G168" s="52">
        <v>1</v>
      </c>
      <c r="H168" s="52">
        <v>0.95026744561542886</v>
      </c>
      <c r="I168" s="52">
        <v>0.95154484224791902</v>
      </c>
      <c r="J168" s="52">
        <v>0.98746863580795996</v>
      </c>
      <c r="K168" s="52">
        <v>0.98808056587377835</v>
      </c>
      <c r="L168" s="52">
        <v>0.99162543560745409</v>
      </c>
      <c r="M168" s="53">
        <v>0.96255878708944831</v>
      </c>
    </row>
    <row r="169" spans="1:13" x14ac:dyDescent="0.25">
      <c r="A169" s="23">
        <v>9</v>
      </c>
      <c r="B169" s="51">
        <v>0.90873277916546058</v>
      </c>
      <c r="C169" s="52">
        <v>0.92252293204443592</v>
      </c>
      <c r="D169" s="52">
        <v>0.97301950090894396</v>
      </c>
      <c r="E169" s="52">
        <v>1</v>
      </c>
      <c r="F169" s="52">
        <v>1</v>
      </c>
      <c r="G169" s="52">
        <v>1</v>
      </c>
      <c r="H169" s="52">
        <v>0.94503843588113834</v>
      </c>
      <c r="I169" s="52">
        <v>0.94226586507226351</v>
      </c>
      <c r="J169" s="52">
        <v>0.97509428134614407</v>
      </c>
      <c r="K169" s="52">
        <v>0.97759054199607265</v>
      </c>
      <c r="L169" s="52">
        <v>0.97749191130221469</v>
      </c>
      <c r="M169" s="53">
        <v>0.95180031764307271</v>
      </c>
    </row>
    <row r="170" spans="1:13" x14ac:dyDescent="0.25">
      <c r="A170" s="23">
        <v>8</v>
      </c>
      <c r="B170" s="51">
        <v>0.89604909934762178</v>
      </c>
      <c r="C170" s="52">
        <v>0.91253637991581049</v>
      </c>
      <c r="D170" s="52">
        <v>0.95721063639121029</v>
      </c>
      <c r="E170" s="52">
        <v>1</v>
      </c>
      <c r="F170" s="52">
        <v>1</v>
      </c>
      <c r="G170" s="52">
        <v>0.99923351993529663</v>
      </c>
      <c r="H170" s="52">
        <v>0.93574141893123475</v>
      </c>
      <c r="I170" s="52">
        <v>0.9284759027734053</v>
      </c>
      <c r="J170" s="52">
        <v>0.95934652972516421</v>
      </c>
      <c r="K170" s="52">
        <v>0.9622528142854514</v>
      </c>
      <c r="L170" s="52">
        <v>0.95730933925346429</v>
      </c>
      <c r="M170" s="53">
        <v>0.93679201809501667</v>
      </c>
    </row>
    <row r="171" spans="1:13" x14ac:dyDescent="0.25">
      <c r="A171" s="23">
        <v>7</v>
      </c>
      <c r="B171" s="51">
        <v>0.88218765611784433</v>
      </c>
      <c r="C171" s="52">
        <v>0.90119045693309652</v>
      </c>
      <c r="D171" s="52">
        <v>0.9343401345621315</v>
      </c>
      <c r="E171" s="52">
        <v>0.99789652452284394</v>
      </c>
      <c r="F171" s="52">
        <v>0.99522320170042577</v>
      </c>
      <c r="G171" s="52">
        <v>0.98022441997725451</v>
      </c>
      <c r="H171" s="52">
        <v>0.92237639476571809</v>
      </c>
      <c r="I171" s="52">
        <v>0.91017495535134463</v>
      </c>
      <c r="J171" s="52">
        <v>0.94022538094502051</v>
      </c>
      <c r="K171" s="52">
        <v>0.94206738274191448</v>
      </c>
      <c r="L171" s="52">
        <v>0.93107771946120299</v>
      </c>
      <c r="M171" s="53">
        <v>0.91753388844527994</v>
      </c>
    </row>
    <row r="172" spans="1:13" x14ac:dyDescent="0.25">
      <c r="A172" s="23">
        <v>6</v>
      </c>
      <c r="B172" s="51">
        <v>0.86714844947612846</v>
      </c>
      <c r="C172" s="52">
        <v>0.88848516309629388</v>
      </c>
      <c r="D172" s="52">
        <v>0.90440799542170747</v>
      </c>
      <c r="E172" s="52">
        <v>0.97597544997423458</v>
      </c>
      <c r="F172" s="52">
        <v>0.97354707990477563</v>
      </c>
      <c r="G172" s="52">
        <v>0.95296890799319434</v>
      </c>
      <c r="H172" s="52">
        <v>0.90494336338458825</v>
      </c>
      <c r="I172" s="52">
        <v>0.88736302280608126</v>
      </c>
      <c r="J172" s="52">
        <v>0.91773083500571262</v>
      </c>
      <c r="K172" s="52">
        <v>0.91703424736546202</v>
      </c>
      <c r="L172" s="52">
        <v>0.89879705192543069</v>
      </c>
      <c r="M172" s="53">
        <v>0.89402592869386277</v>
      </c>
    </row>
    <row r="173" spans="1:13" x14ac:dyDescent="0.25">
      <c r="A173" s="23">
        <v>5</v>
      </c>
      <c r="B173" s="51">
        <v>0.85093147942247405</v>
      </c>
      <c r="C173" s="52">
        <v>0.8744204984054027</v>
      </c>
      <c r="D173" s="52">
        <v>0.86741421896993809</v>
      </c>
      <c r="E173" s="52">
        <v>0.94611495293595727</v>
      </c>
      <c r="F173" s="52">
        <v>0.94431188506912345</v>
      </c>
      <c r="G173" s="52">
        <v>0.9174669839831161</v>
      </c>
      <c r="H173" s="52">
        <v>0.88344232478784523</v>
      </c>
      <c r="I173" s="52">
        <v>0.8600401051376152</v>
      </c>
      <c r="J173" s="52">
        <v>0.89186289190724088</v>
      </c>
      <c r="K173" s="52">
        <v>0.88715340815609378</v>
      </c>
      <c r="L173" s="52">
        <v>0.8604673366461475</v>
      </c>
      <c r="M173" s="53">
        <v>0.86626813884076492</v>
      </c>
    </row>
    <row r="174" spans="1:13" x14ac:dyDescent="0.25">
      <c r="A174" s="23">
        <v>4</v>
      </c>
      <c r="B174" s="51">
        <v>0.8335367459568811</v>
      </c>
      <c r="C174" s="52">
        <v>0.85899646286042297</v>
      </c>
      <c r="D174" s="52">
        <v>0.82335880520682347</v>
      </c>
      <c r="E174" s="52">
        <v>0.90831503340801223</v>
      </c>
      <c r="F174" s="52">
        <v>0.90751761719346957</v>
      </c>
      <c r="G174" s="52">
        <v>0.87371864794701981</v>
      </c>
      <c r="H174" s="52">
        <v>0.85787327897548926</v>
      </c>
      <c r="I174" s="52">
        <v>0.82820620234594666</v>
      </c>
      <c r="J174" s="52">
        <v>0.86262155164960519</v>
      </c>
      <c r="K174" s="52">
        <v>0.85242486511380999</v>
      </c>
      <c r="L174" s="52">
        <v>0.81608857362335319</v>
      </c>
      <c r="M174" s="53">
        <v>0.83426051888598651</v>
      </c>
    </row>
    <row r="175" spans="1:13" x14ac:dyDescent="0.25">
      <c r="A175" s="23">
        <v>3</v>
      </c>
      <c r="B175" s="51">
        <v>0.81496424907934972</v>
      </c>
      <c r="C175" s="52">
        <v>0.84221305646135458</v>
      </c>
      <c r="D175" s="52">
        <v>0.77224175413236351</v>
      </c>
      <c r="E175" s="52">
        <v>0.86257569139039947</v>
      </c>
      <c r="F175" s="52">
        <v>0.86316427627781356</v>
      </c>
      <c r="G175" s="52">
        <v>0.82172389988490557</v>
      </c>
      <c r="H175" s="52">
        <v>0.82823622594752</v>
      </c>
      <c r="I175" s="52">
        <v>0.79186131443107532</v>
      </c>
      <c r="J175" s="52">
        <v>0.83000681423280542</v>
      </c>
      <c r="K175" s="52">
        <v>0.81284861823861054</v>
      </c>
      <c r="L175" s="52">
        <v>0.76566076285704798</v>
      </c>
      <c r="M175" s="53">
        <v>0.79800306882952754</v>
      </c>
    </row>
    <row r="176" spans="1:13" x14ac:dyDescent="0.25">
      <c r="A176" s="23">
        <v>2</v>
      </c>
      <c r="B176" s="51">
        <v>0.79521398878987981</v>
      </c>
      <c r="C176" s="52">
        <v>0.82407027920819764</v>
      </c>
      <c r="D176" s="52">
        <v>0.71406306574655831</v>
      </c>
      <c r="E176" s="52">
        <v>0.80889692688311876</v>
      </c>
      <c r="F176" s="52">
        <v>0.81125186232215585</v>
      </c>
      <c r="G176" s="52">
        <v>0.76148273979677317</v>
      </c>
      <c r="H176" s="52">
        <v>0.79453116570393778</v>
      </c>
      <c r="I176" s="52">
        <v>0.75100544139300141</v>
      </c>
      <c r="J176" s="52">
        <v>0.79401867965684181</v>
      </c>
      <c r="K176" s="52">
        <v>0.76842466753049554</v>
      </c>
      <c r="L176" s="52">
        <v>0.709183904347232</v>
      </c>
      <c r="M176" s="53">
        <v>0.757495788671388</v>
      </c>
    </row>
    <row r="177" spans="1:13" x14ac:dyDescent="0.25">
      <c r="A177" s="23">
        <v>1</v>
      </c>
      <c r="B177" s="54">
        <v>0.77428596508847136</v>
      </c>
      <c r="C177" s="55">
        <v>0.80456813110095216</v>
      </c>
      <c r="D177" s="55">
        <v>0.64882274004940788</v>
      </c>
      <c r="E177" s="55">
        <v>0.74727873988617044</v>
      </c>
      <c r="F177" s="55">
        <v>0.75178037532649611</v>
      </c>
      <c r="G177" s="55">
        <v>0.69299516768262281</v>
      </c>
      <c r="H177" s="55">
        <v>0.75675809824474238</v>
      </c>
      <c r="I177" s="55">
        <v>0.7056385832317249</v>
      </c>
      <c r="J177" s="55">
        <v>0.75465714792171412</v>
      </c>
      <c r="K177" s="55">
        <v>0.71915301298946488</v>
      </c>
      <c r="L177" s="55">
        <v>0.6466579980939049</v>
      </c>
      <c r="M177" s="56">
        <v>0.71273867841156791</v>
      </c>
    </row>
    <row r="178" spans="1:13" x14ac:dyDescent="0.25">
      <c r="B178" s="2"/>
      <c r="C178" s="2"/>
      <c r="D178" s="2"/>
      <c r="E178" s="2"/>
      <c r="F178" s="2"/>
      <c r="G178" s="2"/>
      <c r="H178" s="2"/>
      <c r="I178" s="2"/>
      <c r="J178" s="2"/>
      <c r="K178" s="2"/>
      <c r="L178" s="2"/>
      <c r="M178" s="2"/>
    </row>
    <row r="179" spans="1:13" x14ac:dyDescent="0.25">
      <c r="A179" s="21" t="s">
        <v>57</v>
      </c>
      <c r="B179" s="24">
        <v>4</v>
      </c>
      <c r="C179" s="24">
        <v>5</v>
      </c>
      <c r="D179" s="24">
        <v>6</v>
      </c>
      <c r="E179" s="24">
        <v>7</v>
      </c>
      <c r="F179" s="24">
        <v>8</v>
      </c>
      <c r="G179" s="24">
        <v>9</v>
      </c>
      <c r="H179" s="24">
        <v>10</v>
      </c>
      <c r="I179" s="24">
        <v>11</v>
      </c>
      <c r="J179" s="24">
        <v>12</v>
      </c>
      <c r="K179" s="24">
        <v>1</v>
      </c>
      <c r="L179" s="24">
        <v>2</v>
      </c>
      <c r="M179" s="24">
        <v>3</v>
      </c>
    </row>
    <row r="180" spans="1:13" x14ac:dyDescent="0.25">
      <c r="A180" s="23">
        <v>20</v>
      </c>
      <c r="B180" s="48">
        <v>0.93040585600934045</v>
      </c>
      <c r="C180" s="49">
        <v>0.93922164839107847</v>
      </c>
      <c r="D180" s="49">
        <v>0.99026500842436982</v>
      </c>
      <c r="E180" s="49">
        <v>1</v>
      </c>
      <c r="F180" s="49">
        <v>1</v>
      </c>
      <c r="G180" s="49">
        <v>1</v>
      </c>
      <c r="H180" s="49">
        <v>0.96361272232687734</v>
      </c>
      <c r="I180" s="49">
        <v>0.95667323684708694</v>
      </c>
      <c r="J180" s="49">
        <v>1</v>
      </c>
      <c r="K180" s="49">
        <v>0.99490262829638865</v>
      </c>
      <c r="L180" s="49">
        <v>1</v>
      </c>
      <c r="M180" s="50">
        <v>0.95976362138179139</v>
      </c>
    </row>
    <row r="181" spans="1:13" x14ac:dyDescent="0.25">
      <c r="A181" s="23">
        <v>19</v>
      </c>
      <c r="B181" s="51">
        <v>0.93040585600934045</v>
      </c>
      <c r="C181" s="52">
        <v>0.93922164839107847</v>
      </c>
      <c r="D181" s="52">
        <v>0.99026500842436982</v>
      </c>
      <c r="E181" s="52">
        <v>1</v>
      </c>
      <c r="F181" s="52">
        <v>1</v>
      </c>
      <c r="G181" s="52">
        <v>1</v>
      </c>
      <c r="H181" s="52">
        <v>0.96361272232687734</v>
      </c>
      <c r="I181" s="52">
        <v>0.95667323684708694</v>
      </c>
      <c r="J181" s="52">
        <v>1</v>
      </c>
      <c r="K181" s="52">
        <v>0.99490262829638865</v>
      </c>
      <c r="L181" s="52">
        <v>1</v>
      </c>
      <c r="M181" s="53">
        <v>0.95976362138179139</v>
      </c>
    </row>
    <row r="182" spans="1:13" x14ac:dyDescent="0.25">
      <c r="A182" s="23">
        <v>18</v>
      </c>
      <c r="B182" s="51">
        <v>0.93040585600934045</v>
      </c>
      <c r="C182" s="52">
        <v>0.93922164839107847</v>
      </c>
      <c r="D182" s="52">
        <v>0.99026500842436982</v>
      </c>
      <c r="E182" s="52">
        <v>1</v>
      </c>
      <c r="F182" s="52">
        <v>1</v>
      </c>
      <c r="G182" s="52">
        <v>1</v>
      </c>
      <c r="H182" s="52">
        <v>0.96361272232687734</v>
      </c>
      <c r="I182" s="52">
        <v>0.95667323684708694</v>
      </c>
      <c r="J182" s="52">
        <v>1</v>
      </c>
      <c r="K182" s="52">
        <v>0.99490262829638865</v>
      </c>
      <c r="L182" s="52">
        <v>1</v>
      </c>
      <c r="M182" s="53">
        <v>0.95976362138179139</v>
      </c>
    </row>
    <row r="183" spans="1:13" x14ac:dyDescent="0.25">
      <c r="A183" s="23">
        <v>17</v>
      </c>
      <c r="B183" s="51">
        <v>0.93040585600934045</v>
      </c>
      <c r="C183" s="52">
        <v>0.93922164839107847</v>
      </c>
      <c r="D183" s="52">
        <v>0.99026500842436982</v>
      </c>
      <c r="E183" s="52">
        <v>1</v>
      </c>
      <c r="F183" s="52">
        <v>1</v>
      </c>
      <c r="G183" s="52">
        <v>1</v>
      </c>
      <c r="H183" s="52">
        <v>0.96361272232687734</v>
      </c>
      <c r="I183" s="52">
        <v>0.95667323684708694</v>
      </c>
      <c r="J183" s="52">
        <v>1</v>
      </c>
      <c r="K183" s="52">
        <v>0.99490262829638865</v>
      </c>
      <c r="L183" s="52">
        <v>1</v>
      </c>
      <c r="M183" s="53">
        <v>0.95976362138179139</v>
      </c>
    </row>
    <row r="184" spans="1:13" x14ac:dyDescent="0.25">
      <c r="A184" s="23">
        <v>16</v>
      </c>
      <c r="B184" s="51">
        <v>0.93040585600934045</v>
      </c>
      <c r="C184" s="52">
        <v>0.93922164839107847</v>
      </c>
      <c r="D184" s="52">
        <v>0.99026500842436982</v>
      </c>
      <c r="E184" s="52">
        <v>1</v>
      </c>
      <c r="F184" s="52">
        <v>1</v>
      </c>
      <c r="G184" s="52">
        <v>1</v>
      </c>
      <c r="H184" s="52">
        <v>0.96361272232687734</v>
      </c>
      <c r="I184" s="52">
        <v>0.95667323684708694</v>
      </c>
      <c r="J184" s="52">
        <v>1</v>
      </c>
      <c r="K184" s="52">
        <v>0.99490262829638865</v>
      </c>
      <c r="L184" s="52">
        <v>1</v>
      </c>
      <c r="M184" s="53">
        <v>0.95976362138179139</v>
      </c>
    </row>
    <row r="185" spans="1:13" x14ac:dyDescent="0.25">
      <c r="A185" s="23">
        <v>15</v>
      </c>
      <c r="B185" s="51">
        <v>0.93040585600934045</v>
      </c>
      <c r="C185" s="52">
        <v>0.93922164839107847</v>
      </c>
      <c r="D185" s="52">
        <v>0.99026500842436982</v>
      </c>
      <c r="E185" s="52">
        <v>1</v>
      </c>
      <c r="F185" s="52">
        <v>1</v>
      </c>
      <c r="G185" s="52">
        <v>1</v>
      </c>
      <c r="H185" s="52">
        <v>0.96361272232687734</v>
      </c>
      <c r="I185" s="52">
        <v>0.95667323684708694</v>
      </c>
      <c r="J185" s="52">
        <v>1</v>
      </c>
      <c r="K185" s="52">
        <v>0.99490262829638865</v>
      </c>
      <c r="L185" s="52">
        <v>1</v>
      </c>
      <c r="M185" s="53">
        <v>0.95976362138179139</v>
      </c>
    </row>
    <row r="186" spans="1:13" x14ac:dyDescent="0.25">
      <c r="A186" s="23">
        <v>14</v>
      </c>
      <c r="B186" s="51">
        <v>0.93040585600934045</v>
      </c>
      <c r="C186" s="52">
        <v>0.93922164839107847</v>
      </c>
      <c r="D186" s="52">
        <v>0.99026500842436982</v>
      </c>
      <c r="E186" s="52">
        <v>1</v>
      </c>
      <c r="F186" s="52">
        <v>1</v>
      </c>
      <c r="G186" s="52">
        <v>1</v>
      </c>
      <c r="H186" s="52">
        <v>0.96361272232687734</v>
      </c>
      <c r="I186" s="52">
        <v>0.95667323684708694</v>
      </c>
      <c r="J186" s="52">
        <v>1</v>
      </c>
      <c r="K186" s="52">
        <v>0.99490262829638865</v>
      </c>
      <c r="L186" s="52">
        <v>1</v>
      </c>
      <c r="M186" s="53">
        <v>0.95976362138179139</v>
      </c>
    </row>
    <row r="187" spans="1:13" x14ac:dyDescent="0.25">
      <c r="A187" s="23">
        <v>13</v>
      </c>
      <c r="B187" s="51">
        <v>0.93040585600934045</v>
      </c>
      <c r="C187" s="52">
        <v>0.93922164839107847</v>
      </c>
      <c r="D187" s="52">
        <v>0.99026500842436982</v>
      </c>
      <c r="E187" s="52">
        <v>1</v>
      </c>
      <c r="F187" s="52">
        <v>1</v>
      </c>
      <c r="G187" s="52">
        <v>1</v>
      </c>
      <c r="H187" s="52">
        <v>0.96361272232687734</v>
      </c>
      <c r="I187" s="52">
        <v>0.95667323684708694</v>
      </c>
      <c r="J187" s="52">
        <v>1</v>
      </c>
      <c r="K187" s="52">
        <v>0.99490262829638865</v>
      </c>
      <c r="L187" s="52">
        <v>1</v>
      </c>
      <c r="M187" s="53">
        <v>0.95976362138179139</v>
      </c>
    </row>
    <row r="188" spans="1:13" x14ac:dyDescent="0.25">
      <c r="A188" s="23">
        <v>12</v>
      </c>
      <c r="B188" s="51">
        <v>0.93040585600934045</v>
      </c>
      <c r="C188" s="52">
        <v>0.93922164839107847</v>
      </c>
      <c r="D188" s="52">
        <v>0.99026500842436982</v>
      </c>
      <c r="E188" s="52">
        <v>1</v>
      </c>
      <c r="F188" s="52">
        <v>1</v>
      </c>
      <c r="G188" s="52">
        <v>1</v>
      </c>
      <c r="H188" s="52">
        <v>0.96361272232687734</v>
      </c>
      <c r="I188" s="52">
        <v>0.95667323684708694</v>
      </c>
      <c r="J188" s="52">
        <v>1</v>
      </c>
      <c r="K188" s="52">
        <v>0.99490262829638865</v>
      </c>
      <c r="L188" s="52">
        <v>1</v>
      </c>
      <c r="M188" s="53">
        <v>0.95976362138179139</v>
      </c>
    </row>
    <row r="189" spans="1:13" x14ac:dyDescent="0.25">
      <c r="A189" s="23">
        <v>11</v>
      </c>
      <c r="B189" s="51">
        <v>0.92889618831842813</v>
      </c>
      <c r="C189" s="52">
        <v>0.93922164839107847</v>
      </c>
      <c r="D189" s="52">
        <v>0.99026500842436982</v>
      </c>
      <c r="E189" s="52">
        <v>1</v>
      </c>
      <c r="F189" s="52">
        <v>1</v>
      </c>
      <c r="G189" s="52">
        <v>1</v>
      </c>
      <c r="H189" s="52">
        <v>0.96361272232687734</v>
      </c>
      <c r="I189" s="52">
        <v>0.95667323684708694</v>
      </c>
      <c r="J189" s="52">
        <v>1</v>
      </c>
      <c r="K189" s="52">
        <v>0.99490262829638865</v>
      </c>
      <c r="L189" s="52">
        <v>1</v>
      </c>
      <c r="M189" s="53">
        <v>0.95976362138179139</v>
      </c>
    </row>
    <row r="190" spans="1:13" x14ac:dyDescent="0.25">
      <c r="A190" s="23">
        <v>10</v>
      </c>
      <c r="B190" s="51">
        <v>0.92054440304692275</v>
      </c>
      <c r="C190" s="52">
        <v>0.93654468503546928</v>
      </c>
      <c r="D190" s="52">
        <v>0.99026500842436982</v>
      </c>
      <c r="E190" s="52">
        <v>1</v>
      </c>
      <c r="F190" s="52">
        <v>1</v>
      </c>
      <c r="G190" s="52">
        <v>1</v>
      </c>
      <c r="H190" s="52">
        <v>0.96361272232687734</v>
      </c>
      <c r="I190" s="52">
        <v>0.95393828563266791</v>
      </c>
      <c r="J190" s="52">
        <v>1</v>
      </c>
      <c r="K190" s="52">
        <v>0.99134927014045371</v>
      </c>
      <c r="L190" s="52">
        <v>0.99586318120174633</v>
      </c>
      <c r="M190" s="53">
        <v>0.95520228372966254</v>
      </c>
    </row>
    <row r="191" spans="1:13" x14ac:dyDescent="0.25">
      <c r="A191" s="23">
        <v>9</v>
      </c>
      <c r="B191" s="51">
        <v>0.9053505001948241</v>
      </c>
      <c r="C191" s="52">
        <v>0.92531037359965373</v>
      </c>
      <c r="D191" s="52">
        <v>0.98152984335318894</v>
      </c>
      <c r="E191" s="52">
        <v>1</v>
      </c>
      <c r="F191" s="52">
        <v>1</v>
      </c>
      <c r="G191" s="52">
        <v>1</v>
      </c>
      <c r="H191" s="52">
        <v>0.95923596980697257</v>
      </c>
      <c r="I191" s="52">
        <v>0.94304375282991548</v>
      </c>
      <c r="J191" s="52">
        <v>0.99014497362768839</v>
      </c>
      <c r="K191" s="52">
        <v>0.98070663269470393</v>
      </c>
      <c r="L191" s="52">
        <v>0.98126790276308595</v>
      </c>
      <c r="M191" s="53">
        <v>0.94251102787336305</v>
      </c>
    </row>
    <row r="192" spans="1:13" x14ac:dyDescent="0.25">
      <c r="A192" s="23">
        <v>8</v>
      </c>
      <c r="B192" s="51">
        <v>0.88331447976213218</v>
      </c>
      <c r="C192" s="52">
        <v>0.90551871408363194</v>
      </c>
      <c r="D192" s="52">
        <v>0.96112926143818278</v>
      </c>
      <c r="E192" s="52">
        <v>1</v>
      </c>
      <c r="F192" s="52">
        <v>1</v>
      </c>
      <c r="G192" s="52">
        <v>1</v>
      </c>
      <c r="H192" s="52">
        <v>0.94384388634190186</v>
      </c>
      <c r="I192" s="52">
        <v>0.92398963843882942</v>
      </c>
      <c r="J192" s="52">
        <v>0.97062597349170887</v>
      </c>
      <c r="K192" s="52">
        <v>0.96297471595913919</v>
      </c>
      <c r="L192" s="52">
        <v>0.95661479773245295</v>
      </c>
      <c r="M192" s="53">
        <v>0.92168985381289303</v>
      </c>
    </row>
    <row r="193" spans="1:14" x14ac:dyDescent="0.25">
      <c r="A193" s="23">
        <v>7</v>
      </c>
      <c r="B193" s="51">
        <v>0.85443634174884708</v>
      </c>
      <c r="C193" s="52">
        <v>0.87716970648740389</v>
      </c>
      <c r="D193" s="52">
        <v>0.92906326267935158</v>
      </c>
      <c r="E193" s="52">
        <v>0.99998946177084003</v>
      </c>
      <c r="F193" s="52">
        <v>0.9971876631817177</v>
      </c>
      <c r="G193" s="52">
        <v>0.98088363287886948</v>
      </c>
      <c r="H193" s="52">
        <v>0.91743647193166478</v>
      </c>
      <c r="I193" s="52">
        <v>0.89677594245940973</v>
      </c>
      <c r="J193" s="52">
        <v>0.94178388985063255</v>
      </c>
      <c r="K193" s="52">
        <v>0.93815351993375951</v>
      </c>
      <c r="L193" s="52">
        <v>0.92190386610984743</v>
      </c>
      <c r="M193" s="53">
        <v>0.89273876154825227</v>
      </c>
    </row>
    <row r="194" spans="1:14" x14ac:dyDescent="0.25">
      <c r="A194" s="23">
        <v>6</v>
      </c>
      <c r="B194" s="51">
        <v>0.81871608615496871</v>
      </c>
      <c r="C194" s="52">
        <v>0.84026335081096937</v>
      </c>
      <c r="D194" s="52">
        <v>0.88533184707669554</v>
      </c>
      <c r="E194" s="52">
        <v>0.97079427702195853</v>
      </c>
      <c r="F194" s="52">
        <v>0.96920378085039782</v>
      </c>
      <c r="G194" s="52">
        <v>0.94032009641333136</v>
      </c>
      <c r="H194" s="52">
        <v>0.88001372657626176</v>
      </c>
      <c r="I194" s="52">
        <v>0.8614026648916564</v>
      </c>
      <c r="J194" s="52">
        <v>0.90361872270445953</v>
      </c>
      <c r="K194" s="52">
        <v>0.90624304461856486</v>
      </c>
      <c r="L194" s="52">
        <v>0.87713510789526916</v>
      </c>
      <c r="M194" s="53">
        <v>0.85565775107944086</v>
      </c>
    </row>
    <row r="195" spans="1:14" x14ac:dyDescent="0.25">
      <c r="A195" s="23">
        <v>5</v>
      </c>
      <c r="B195" s="51">
        <v>0.77615371298049696</v>
      </c>
      <c r="C195" s="52">
        <v>0.7947996470543286</v>
      </c>
      <c r="D195" s="52">
        <v>0.82993501463021435</v>
      </c>
      <c r="E195" s="52">
        <v>0.93078252990075572</v>
      </c>
      <c r="F195" s="52">
        <v>0.9311278789263745</v>
      </c>
      <c r="G195" s="52">
        <v>0.88653050533639366</v>
      </c>
      <c r="H195" s="52">
        <v>0.83157565027569258</v>
      </c>
      <c r="I195" s="52">
        <v>0.81786980573556955</v>
      </c>
      <c r="J195" s="52">
        <v>0.85613047205318982</v>
      </c>
      <c r="K195" s="52">
        <v>0.86724329001355538</v>
      </c>
      <c r="L195" s="52">
        <v>0.82230852308871816</v>
      </c>
      <c r="M195" s="53">
        <v>0.81044682240645893</v>
      </c>
    </row>
    <row r="196" spans="1:14" x14ac:dyDescent="0.25">
      <c r="A196" s="23">
        <v>4</v>
      </c>
      <c r="B196" s="51">
        <v>0.72674922222543192</v>
      </c>
      <c r="C196" s="52">
        <v>0.74077859521748146</v>
      </c>
      <c r="D196" s="52">
        <v>0.76287276533990811</v>
      </c>
      <c r="E196" s="52">
        <v>0.87995422040723181</v>
      </c>
      <c r="F196" s="52">
        <v>0.88295995740964761</v>
      </c>
      <c r="G196" s="52">
        <v>0.81951485964805659</v>
      </c>
      <c r="H196" s="52">
        <v>0.77212224302995724</v>
      </c>
      <c r="I196" s="52">
        <v>0.76617736499114897</v>
      </c>
      <c r="J196" s="52">
        <v>0.79931913789682341</v>
      </c>
      <c r="K196" s="52">
        <v>0.82115425611873083</v>
      </c>
      <c r="L196" s="52">
        <v>0.75742411169019475</v>
      </c>
      <c r="M196" s="53">
        <v>0.75710597552930636</v>
      </c>
    </row>
    <row r="197" spans="1:14" x14ac:dyDescent="0.25">
      <c r="A197" s="23">
        <v>3</v>
      </c>
      <c r="B197" s="51">
        <v>0.67050261388977361</v>
      </c>
      <c r="C197" s="52">
        <v>0.67820019530042819</v>
      </c>
      <c r="D197" s="52">
        <v>0.68414509920577693</v>
      </c>
      <c r="E197" s="52">
        <v>0.81830934854138682</v>
      </c>
      <c r="F197" s="52">
        <v>0.82470001630021716</v>
      </c>
      <c r="G197" s="52">
        <v>0.73927315934832016</v>
      </c>
      <c r="H197" s="52">
        <v>0.70165350483905575</v>
      </c>
      <c r="I197" s="52">
        <v>0.70632534265839497</v>
      </c>
      <c r="J197" s="52">
        <v>0.7331847202353603</v>
      </c>
      <c r="K197" s="52">
        <v>0.76797594293409155</v>
      </c>
      <c r="L197" s="52">
        <v>0.68248187369969859</v>
      </c>
      <c r="M197" s="53">
        <v>0.69563521044798304</v>
      </c>
    </row>
    <row r="198" spans="1:14" x14ac:dyDescent="0.25">
      <c r="A198" s="23">
        <v>2</v>
      </c>
      <c r="B198" s="51">
        <v>0.60741388797352214</v>
      </c>
      <c r="C198" s="52">
        <v>0.60706444730316844</v>
      </c>
      <c r="D198" s="52">
        <v>0.59375201622782081</v>
      </c>
      <c r="E198" s="52">
        <v>0.74584791430322062</v>
      </c>
      <c r="F198" s="52">
        <v>0.75634805559808338</v>
      </c>
      <c r="G198" s="52">
        <v>0.64580540443718415</v>
      </c>
      <c r="H198" s="52">
        <v>0.62016943570298821</v>
      </c>
      <c r="I198" s="52">
        <v>0.63831373873730723</v>
      </c>
      <c r="J198" s="52">
        <v>0.65772721906880061</v>
      </c>
      <c r="K198" s="52">
        <v>0.7077083504596372</v>
      </c>
      <c r="L198" s="52">
        <v>0.59748180911722981</v>
      </c>
      <c r="M198" s="53">
        <v>0.6260345271624892</v>
      </c>
    </row>
    <row r="199" spans="1:14" x14ac:dyDescent="0.25">
      <c r="A199" s="23">
        <v>1</v>
      </c>
      <c r="B199" s="54">
        <v>0.53748304447667739</v>
      </c>
      <c r="C199" s="55">
        <v>0.52737135122570244</v>
      </c>
      <c r="D199" s="55">
        <v>0.49169351640603959</v>
      </c>
      <c r="E199" s="55">
        <v>0.66256991769273321</v>
      </c>
      <c r="F199" s="55">
        <v>0.67790407530324603</v>
      </c>
      <c r="G199" s="55">
        <v>0.53911159491464877</v>
      </c>
      <c r="H199" s="55">
        <v>0.52767003562175452</v>
      </c>
      <c r="I199" s="55">
        <v>0.56214255322788598</v>
      </c>
      <c r="J199" s="55">
        <v>0.57294663439714411</v>
      </c>
      <c r="K199" s="55">
        <v>0.6403514786953679</v>
      </c>
      <c r="L199" s="55">
        <v>0.50242391794278829</v>
      </c>
      <c r="M199" s="56">
        <v>0.54830392567282471</v>
      </c>
    </row>
    <row r="201" spans="1:14" x14ac:dyDescent="0.25">
      <c r="A201" s="25" t="s">
        <v>58</v>
      </c>
      <c r="B201" s="26">
        <v>4</v>
      </c>
      <c r="C201" s="26">
        <v>5</v>
      </c>
      <c r="D201" s="26">
        <v>6</v>
      </c>
      <c r="E201" s="26">
        <v>7</v>
      </c>
      <c r="F201" s="26">
        <v>8</v>
      </c>
      <c r="G201" s="26">
        <v>9</v>
      </c>
      <c r="H201" s="26">
        <v>10</v>
      </c>
      <c r="I201" s="26">
        <v>11</v>
      </c>
      <c r="J201" s="26">
        <v>12</v>
      </c>
      <c r="K201" s="26">
        <v>1</v>
      </c>
      <c r="L201" s="26">
        <v>2</v>
      </c>
      <c r="M201" s="26">
        <v>3</v>
      </c>
    </row>
    <row r="202" spans="1:14" x14ac:dyDescent="0.25">
      <c r="A202" s="27">
        <v>20</v>
      </c>
      <c r="B202" s="28" t="b">
        <f>IF('（実需給2025年度以降で使用）入力'!$E$16="北海道",B4,IF('（実需給2025年度以降で使用）入力'!$E$16="東北",B26,IF('（実需給2025年度以降で使用）入力'!$E$16="東京",B48,IF('（実需給2025年度以降で使用）入力'!$E$16="中部",B70,IF('（実需給2025年度以降で使用）入力'!$E$16="北陸",B92,IF('（実需給2025年度以降で使用）入力'!$E$16="関西",B114,IF('（実需給2025年度以降で使用）入力'!$E$16="中国",B136,IF('（実需給2025年度以降で使用）入力'!$E$16="四国",B158,IF('（実需給2025年度以降で使用）入力'!$E$16="九州",B180)))))))))</f>
        <v>0</v>
      </c>
      <c r="C202" s="29" t="b">
        <f>IF('（実需給2025年度以降で使用）入力'!$E$16="北海道",C4,IF('（実需給2025年度以降で使用）入力'!$E$16="東北",C26,IF('（実需給2025年度以降で使用）入力'!$E$16="東京",C48,IF('（実需給2025年度以降で使用）入力'!$E$16="中部",C70,IF('（実需給2025年度以降で使用）入力'!$E$16="北陸",C92,IF('（実需給2025年度以降で使用）入力'!$E$16="関西",C114,IF('（実需給2025年度以降で使用）入力'!$E$16="中国",C136,IF('（実需給2025年度以降で使用）入力'!$E$16="四国",C158,IF('（実需給2025年度以降で使用）入力'!$E$16="九州",C180)))))))))</f>
        <v>0</v>
      </c>
      <c r="D202" s="29" t="b">
        <f>IF('（実需給2025年度以降で使用）入力'!$E$16="北海道",D4,IF('（実需給2025年度以降で使用）入力'!$E$16="東北",D26,IF('（実需給2025年度以降で使用）入力'!$E$16="東京",D48,IF('（実需給2025年度以降で使用）入力'!$E$16="中部",D70,IF('（実需給2025年度以降で使用）入力'!$E$16="北陸",D92,IF('（実需給2025年度以降で使用）入力'!$E$16="関西",D114,IF('（実需給2025年度以降で使用）入力'!$E$16="中国",D136,IF('（実需給2025年度以降で使用）入力'!$E$16="四国",D158,IF('（実需給2025年度以降で使用）入力'!$E$16="九州",D180)))))))))</f>
        <v>0</v>
      </c>
      <c r="E202" s="29" t="b">
        <f>IF('（実需給2025年度以降で使用）入力'!$E$16="北海道",E4,IF('（実需給2025年度以降で使用）入力'!$E$16="東北",E26,IF('（実需給2025年度以降で使用）入力'!$E$16="東京",E48,IF('（実需給2025年度以降で使用）入力'!$E$16="中部",E70,IF('（実需給2025年度以降で使用）入力'!$E$16="北陸",E92,IF('（実需給2025年度以降で使用）入力'!$E$16="関西",E114,IF('（実需給2025年度以降で使用）入力'!$E$16="中国",E136,IF('（実需給2025年度以降で使用）入力'!$E$16="四国",E158,IF('（実需給2025年度以降で使用）入力'!$E$16="九州",E180)))))))))</f>
        <v>0</v>
      </c>
      <c r="F202" s="29" t="b">
        <f>IF('（実需給2025年度以降で使用）入力'!$E$16="北海道",F4,IF('（実需給2025年度以降で使用）入力'!$E$16="東北",F26,IF('（実需給2025年度以降で使用）入力'!$E$16="東京",F48,IF('（実需給2025年度以降で使用）入力'!$E$16="中部",F70,IF('（実需給2025年度以降で使用）入力'!$E$16="北陸",F92,IF('（実需給2025年度以降で使用）入力'!$E$16="関西",F114,IF('（実需給2025年度以降で使用）入力'!$E$16="中国",F136,IF('（実需給2025年度以降で使用）入力'!$E$16="四国",F158,IF('（実需給2025年度以降で使用）入力'!$E$16="九州",F180)))))))))</f>
        <v>0</v>
      </c>
      <c r="G202" s="29" t="b">
        <f>IF('（実需給2025年度以降で使用）入力'!$E$16="北海道",G4,IF('（実需給2025年度以降で使用）入力'!$E$16="東北",G26,IF('（実需給2025年度以降で使用）入力'!$E$16="東京",G48,IF('（実需給2025年度以降で使用）入力'!$E$16="中部",G70,IF('（実需給2025年度以降で使用）入力'!$E$16="北陸",G92,IF('（実需給2025年度以降で使用）入力'!$E$16="関西",G114,IF('（実需給2025年度以降で使用）入力'!$E$16="中国",G136,IF('（実需給2025年度以降で使用）入力'!$E$16="四国",G158,IF('（実需給2025年度以降で使用）入力'!$E$16="九州",G180)))))))))</f>
        <v>0</v>
      </c>
      <c r="H202" s="29" t="b">
        <f>IF('（実需給2025年度以降で使用）入力'!$E$16="北海道",H4,IF('（実需給2025年度以降で使用）入力'!$E$16="東北",H26,IF('（実需給2025年度以降で使用）入力'!$E$16="東京",H48,IF('（実需給2025年度以降で使用）入力'!$E$16="中部",H70,IF('（実需給2025年度以降で使用）入力'!$E$16="北陸",H92,IF('（実需給2025年度以降で使用）入力'!$E$16="関西",H114,IF('（実需給2025年度以降で使用）入力'!$E$16="中国",H136,IF('（実需給2025年度以降で使用）入力'!$E$16="四国",H158,IF('（実需給2025年度以降で使用）入力'!$E$16="九州",H180)))))))))</f>
        <v>0</v>
      </c>
      <c r="I202" s="29" t="b">
        <f>IF('（実需給2025年度以降で使用）入力'!$E$16="北海道",I4,IF('（実需給2025年度以降で使用）入力'!$E$16="東北",I26,IF('（実需給2025年度以降で使用）入力'!$E$16="東京",I48,IF('（実需給2025年度以降で使用）入力'!$E$16="中部",I70,IF('（実需給2025年度以降で使用）入力'!$E$16="北陸",I92,IF('（実需給2025年度以降で使用）入力'!$E$16="関西",I114,IF('（実需給2025年度以降で使用）入力'!$E$16="中国",I136,IF('（実需給2025年度以降で使用）入力'!$E$16="四国",I158,IF('（実需給2025年度以降で使用）入力'!$E$16="九州",I180)))))))))</f>
        <v>0</v>
      </c>
      <c r="J202" s="29" t="b">
        <f>IF('（実需給2025年度以降で使用）入力'!$E$16="北海道",J4,IF('（実需給2025年度以降で使用）入力'!$E$16="東北",J26,IF('（実需給2025年度以降で使用）入力'!$E$16="東京",J48,IF('（実需給2025年度以降で使用）入力'!$E$16="中部",J70,IF('（実需給2025年度以降で使用）入力'!$E$16="北陸",J92,IF('（実需給2025年度以降で使用）入力'!$E$16="関西",J114,IF('（実需給2025年度以降で使用）入力'!$E$16="中国",J136,IF('（実需給2025年度以降で使用）入力'!$E$16="四国",J158,IF('（実需給2025年度以降で使用）入力'!$E$16="九州",J180)))))))))</f>
        <v>0</v>
      </c>
      <c r="K202" s="29" t="b">
        <f>IF('（実需給2025年度以降で使用）入力'!$E$16="北海道",K4,IF('（実需給2025年度以降で使用）入力'!$E$16="東北",K26,IF('（実需給2025年度以降で使用）入力'!$E$16="東京",K48,IF('（実需給2025年度以降で使用）入力'!$E$16="中部",K70,IF('（実需給2025年度以降で使用）入力'!$E$16="北陸",K92,IF('（実需給2025年度以降で使用）入力'!$E$16="関西",K114,IF('（実需給2025年度以降で使用）入力'!$E$16="中国",K136,IF('（実需給2025年度以降で使用）入力'!$E$16="四国",K158,IF('（実需給2025年度以降で使用）入力'!$E$16="九州",K180)))))))))</f>
        <v>0</v>
      </c>
      <c r="L202" s="29" t="b">
        <f>IF('（実需給2025年度以降で使用）入力'!$E$16="北海道",L4,IF('（実需給2025年度以降で使用）入力'!$E$16="東北",L26,IF('（実需給2025年度以降で使用）入力'!$E$16="東京",L48,IF('（実需給2025年度以降で使用）入力'!$E$16="中部",L70,IF('（実需給2025年度以降で使用）入力'!$E$16="北陸",L92,IF('（実需給2025年度以降で使用）入力'!$E$16="関西",L114,IF('（実需給2025年度以降で使用）入力'!$E$16="中国",L136,IF('（実需給2025年度以降で使用）入力'!$E$16="四国",L158,IF('（実需給2025年度以降で使用）入力'!$E$16="九州",L180)))))))))</f>
        <v>0</v>
      </c>
      <c r="M202" s="30" t="b">
        <f>IF('（実需給2025年度以降で使用）入力'!$E$16="北海道",M4,IF('（実需給2025年度以降で使用）入力'!$E$16="東北",M26,IF('（実需給2025年度以降で使用）入力'!$E$16="東京",M48,IF('（実需給2025年度以降で使用）入力'!$E$16="中部",M70,IF('（実需給2025年度以降で使用）入力'!$E$16="北陸",M92,IF('（実需給2025年度以降で使用）入力'!$E$16="関西",M114,IF('（実需給2025年度以降で使用）入力'!$E$16="中国",M136,IF('（実需給2025年度以降で使用）入力'!$E$16="四国",M158,IF('（実需給2025年度以降で使用）入力'!$E$16="九州",M180)))))))))</f>
        <v>0</v>
      </c>
      <c r="N202" s="145"/>
    </row>
    <row r="203" spans="1:14" x14ac:dyDescent="0.25">
      <c r="A203" s="27">
        <v>19</v>
      </c>
      <c r="B203" s="31" t="b">
        <f>IF('（実需給2025年度以降で使用）入力'!$E$16="北海道",B5,IF('（実需給2025年度以降で使用）入力'!$E$16="東北",B27,IF('（実需給2025年度以降で使用）入力'!$E$16="東京",B49,IF('（実需給2025年度以降で使用）入力'!$E$16="中部",B71,IF('（実需給2025年度以降で使用）入力'!$E$16="北陸",B93,IF('（実需給2025年度以降で使用）入力'!$E$16="関西",B115,IF('（実需給2025年度以降で使用）入力'!$E$16="中国",B137,IF('（実需給2025年度以降で使用）入力'!$E$16="四国",B159,IF('（実需給2025年度以降で使用）入力'!$E$16="九州",B181)))))))))</f>
        <v>0</v>
      </c>
      <c r="C203" s="32" t="b">
        <f>IF('（実需給2025年度以降で使用）入力'!$E$16="北海道",C5,IF('（実需給2025年度以降で使用）入力'!$E$16="東北",C27,IF('（実需給2025年度以降で使用）入力'!$E$16="東京",C49,IF('（実需給2025年度以降で使用）入力'!$E$16="中部",C71,IF('（実需給2025年度以降で使用）入力'!$E$16="北陸",C93,IF('（実需給2025年度以降で使用）入力'!$E$16="関西",C115,IF('（実需給2025年度以降で使用）入力'!$E$16="中国",C137,IF('（実需給2025年度以降で使用）入力'!$E$16="四国",C159,IF('（実需給2025年度以降で使用）入力'!$E$16="九州",C181)))))))))</f>
        <v>0</v>
      </c>
      <c r="D203" s="32" t="b">
        <f>IF('（実需給2025年度以降で使用）入力'!$E$16="北海道",D5,IF('（実需給2025年度以降で使用）入力'!$E$16="東北",D27,IF('（実需給2025年度以降で使用）入力'!$E$16="東京",D49,IF('（実需給2025年度以降で使用）入力'!$E$16="中部",D71,IF('（実需給2025年度以降で使用）入力'!$E$16="北陸",D93,IF('（実需給2025年度以降で使用）入力'!$E$16="関西",D115,IF('（実需給2025年度以降で使用）入力'!$E$16="中国",D137,IF('（実需給2025年度以降で使用）入力'!$E$16="四国",D159,IF('（実需給2025年度以降で使用）入力'!$E$16="九州",D181)))))))))</f>
        <v>0</v>
      </c>
      <c r="E203" s="32" t="b">
        <f>IF('（実需給2025年度以降で使用）入力'!$E$16="北海道",E5,IF('（実需給2025年度以降で使用）入力'!$E$16="東北",E27,IF('（実需給2025年度以降で使用）入力'!$E$16="東京",E49,IF('（実需給2025年度以降で使用）入力'!$E$16="中部",E71,IF('（実需給2025年度以降で使用）入力'!$E$16="北陸",E93,IF('（実需給2025年度以降で使用）入力'!$E$16="関西",E115,IF('（実需給2025年度以降で使用）入力'!$E$16="中国",E137,IF('（実需給2025年度以降で使用）入力'!$E$16="四国",E159,IF('（実需給2025年度以降で使用）入力'!$E$16="九州",E181)))))))))</f>
        <v>0</v>
      </c>
      <c r="F203" s="32" t="b">
        <f>IF('（実需給2025年度以降で使用）入力'!$E$16="北海道",F5,IF('（実需給2025年度以降で使用）入力'!$E$16="東北",F27,IF('（実需給2025年度以降で使用）入力'!$E$16="東京",F49,IF('（実需給2025年度以降で使用）入力'!$E$16="中部",F71,IF('（実需給2025年度以降で使用）入力'!$E$16="北陸",F93,IF('（実需給2025年度以降で使用）入力'!$E$16="関西",F115,IF('（実需給2025年度以降で使用）入力'!$E$16="中国",F137,IF('（実需給2025年度以降で使用）入力'!$E$16="四国",F159,IF('（実需給2025年度以降で使用）入力'!$E$16="九州",F181)))))))))</f>
        <v>0</v>
      </c>
      <c r="G203" s="32" t="b">
        <f>IF('（実需給2025年度以降で使用）入力'!$E$16="北海道",G5,IF('（実需給2025年度以降で使用）入力'!$E$16="東北",G27,IF('（実需給2025年度以降で使用）入力'!$E$16="東京",G49,IF('（実需給2025年度以降で使用）入力'!$E$16="中部",G71,IF('（実需給2025年度以降で使用）入力'!$E$16="北陸",G93,IF('（実需給2025年度以降で使用）入力'!$E$16="関西",G115,IF('（実需給2025年度以降で使用）入力'!$E$16="中国",G137,IF('（実需給2025年度以降で使用）入力'!$E$16="四国",G159,IF('（実需給2025年度以降で使用）入力'!$E$16="九州",G181)))))))))</f>
        <v>0</v>
      </c>
      <c r="H203" s="32" t="b">
        <f>IF('（実需給2025年度以降で使用）入力'!$E$16="北海道",H5,IF('（実需給2025年度以降で使用）入力'!$E$16="東北",H27,IF('（実需給2025年度以降で使用）入力'!$E$16="東京",H49,IF('（実需給2025年度以降で使用）入力'!$E$16="中部",H71,IF('（実需給2025年度以降で使用）入力'!$E$16="北陸",H93,IF('（実需給2025年度以降で使用）入力'!$E$16="関西",H115,IF('（実需給2025年度以降で使用）入力'!$E$16="中国",H137,IF('（実需給2025年度以降で使用）入力'!$E$16="四国",H159,IF('（実需給2025年度以降で使用）入力'!$E$16="九州",H181)))))))))</f>
        <v>0</v>
      </c>
      <c r="I203" s="32" t="b">
        <f>IF('（実需給2025年度以降で使用）入力'!$E$16="北海道",I5,IF('（実需給2025年度以降で使用）入力'!$E$16="東北",I27,IF('（実需給2025年度以降で使用）入力'!$E$16="東京",I49,IF('（実需給2025年度以降で使用）入力'!$E$16="中部",I71,IF('（実需給2025年度以降で使用）入力'!$E$16="北陸",I93,IF('（実需給2025年度以降で使用）入力'!$E$16="関西",I115,IF('（実需給2025年度以降で使用）入力'!$E$16="中国",I137,IF('（実需給2025年度以降で使用）入力'!$E$16="四国",I159,IF('（実需給2025年度以降で使用）入力'!$E$16="九州",I181)))))))))</f>
        <v>0</v>
      </c>
      <c r="J203" s="32" t="b">
        <f>IF('（実需給2025年度以降で使用）入力'!$E$16="北海道",J5,IF('（実需給2025年度以降で使用）入力'!$E$16="東北",J27,IF('（実需給2025年度以降で使用）入力'!$E$16="東京",J49,IF('（実需給2025年度以降で使用）入力'!$E$16="中部",J71,IF('（実需給2025年度以降で使用）入力'!$E$16="北陸",J93,IF('（実需給2025年度以降で使用）入力'!$E$16="関西",J115,IF('（実需給2025年度以降で使用）入力'!$E$16="中国",J137,IF('（実需給2025年度以降で使用）入力'!$E$16="四国",J159,IF('（実需給2025年度以降で使用）入力'!$E$16="九州",J181)))))))))</f>
        <v>0</v>
      </c>
      <c r="K203" s="32" t="b">
        <f>IF('（実需給2025年度以降で使用）入力'!$E$16="北海道",K5,IF('（実需給2025年度以降で使用）入力'!$E$16="東北",K27,IF('（実需給2025年度以降で使用）入力'!$E$16="東京",K49,IF('（実需給2025年度以降で使用）入力'!$E$16="中部",K71,IF('（実需給2025年度以降で使用）入力'!$E$16="北陸",K93,IF('（実需給2025年度以降で使用）入力'!$E$16="関西",K115,IF('（実需給2025年度以降で使用）入力'!$E$16="中国",K137,IF('（実需給2025年度以降で使用）入力'!$E$16="四国",K159,IF('（実需給2025年度以降で使用）入力'!$E$16="九州",K181)))))))))</f>
        <v>0</v>
      </c>
      <c r="L203" s="32" t="b">
        <f>IF('（実需給2025年度以降で使用）入力'!$E$16="北海道",L5,IF('（実需給2025年度以降で使用）入力'!$E$16="東北",L27,IF('（実需給2025年度以降で使用）入力'!$E$16="東京",L49,IF('（実需給2025年度以降で使用）入力'!$E$16="中部",L71,IF('（実需給2025年度以降で使用）入力'!$E$16="北陸",L93,IF('（実需給2025年度以降で使用）入力'!$E$16="関西",L115,IF('（実需給2025年度以降で使用）入力'!$E$16="中国",L137,IF('（実需給2025年度以降で使用）入力'!$E$16="四国",L159,IF('（実需給2025年度以降で使用）入力'!$E$16="九州",L181)))))))))</f>
        <v>0</v>
      </c>
      <c r="M203" s="33" t="b">
        <f>IF('（実需給2025年度以降で使用）入力'!$E$16="北海道",M5,IF('（実需給2025年度以降で使用）入力'!$E$16="東北",M27,IF('（実需給2025年度以降で使用）入力'!$E$16="東京",M49,IF('（実需給2025年度以降で使用）入力'!$E$16="中部",M71,IF('（実需給2025年度以降で使用）入力'!$E$16="北陸",M93,IF('（実需給2025年度以降で使用）入力'!$E$16="関西",M115,IF('（実需給2025年度以降で使用）入力'!$E$16="中国",M137,IF('（実需給2025年度以降で使用）入力'!$E$16="四国",M159,IF('（実需給2025年度以降で使用）入力'!$E$16="九州",M181)))))))))</f>
        <v>0</v>
      </c>
      <c r="N203" s="145"/>
    </row>
    <row r="204" spans="1:14" x14ac:dyDescent="0.25">
      <c r="A204" s="27">
        <v>18</v>
      </c>
      <c r="B204" s="31" t="b">
        <f>IF('（実需給2025年度以降で使用）入力'!$E$16="北海道",B6,IF('（実需給2025年度以降で使用）入力'!$E$16="東北",B28,IF('（実需給2025年度以降で使用）入力'!$E$16="東京",B50,IF('（実需給2025年度以降で使用）入力'!$E$16="中部",B72,IF('（実需給2025年度以降で使用）入力'!$E$16="北陸",B94,IF('（実需給2025年度以降で使用）入力'!$E$16="関西",B116,IF('（実需給2025年度以降で使用）入力'!$E$16="中国",B138,IF('（実需給2025年度以降で使用）入力'!$E$16="四国",B160,IF('（実需給2025年度以降で使用）入力'!$E$16="九州",B182)))))))))</f>
        <v>0</v>
      </c>
      <c r="C204" s="32" t="b">
        <f>IF('（実需給2025年度以降で使用）入力'!$E$16="北海道",C6,IF('（実需給2025年度以降で使用）入力'!$E$16="東北",C28,IF('（実需給2025年度以降で使用）入力'!$E$16="東京",C50,IF('（実需給2025年度以降で使用）入力'!$E$16="中部",C72,IF('（実需給2025年度以降で使用）入力'!$E$16="北陸",C94,IF('（実需給2025年度以降で使用）入力'!$E$16="関西",C116,IF('（実需給2025年度以降で使用）入力'!$E$16="中国",C138,IF('（実需給2025年度以降で使用）入力'!$E$16="四国",C160,IF('（実需給2025年度以降で使用）入力'!$E$16="九州",C182)))))))))</f>
        <v>0</v>
      </c>
      <c r="D204" s="32" t="b">
        <f>IF('（実需給2025年度以降で使用）入力'!$E$16="北海道",D6,IF('（実需給2025年度以降で使用）入力'!$E$16="東北",D28,IF('（実需給2025年度以降で使用）入力'!$E$16="東京",D50,IF('（実需給2025年度以降で使用）入力'!$E$16="中部",D72,IF('（実需給2025年度以降で使用）入力'!$E$16="北陸",D94,IF('（実需給2025年度以降で使用）入力'!$E$16="関西",D116,IF('（実需給2025年度以降で使用）入力'!$E$16="中国",D138,IF('（実需給2025年度以降で使用）入力'!$E$16="四国",D160,IF('（実需給2025年度以降で使用）入力'!$E$16="九州",D182)))))))))</f>
        <v>0</v>
      </c>
      <c r="E204" s="32" t="b">
        <f>IF('（実需給2025年度以降で使用）入力'!$E$16="北海道",E6,IF('（実需給2025年度以降で使用）入力'!$E$16="東北",E28,IF('（実需給2025年度以降で使用）入力'!$E$16="東京",E50,IF('（実需給2025年度以降で使用）入力'!$E$16="中部",E72,IF('（実需給2025年度以降で使用）入力'!$E$16="北陸",E94,IF('（実需給2025年度以降で使用）入力'!$E$16="関西",E116,IF('（実需給2025年度以降で使用）入力'!$E$16="中国",E138,IF('（実需給2025年度以降で使用）入力'!$E$16="四国",E160,IF('（実需給2025年度以降で使用）入力'!$E$16="九州",E182)))))))))</f>
        <v>0</v>
      </c>
      <c r="F204" s="32" t="b">
        <f>IF('（実需給2025年度以降で使用）入力'!$E$16="北海道",F6,IF('（実需給2025年度以降で使用）入力'!$E$16="東北",F28,IF('（実需給2025年度以降で使用）入力'!$E$16="東京",F50,IF('（実需給2025年度以降で使用）入力'!$E$16="中部",F72,IF('（実需給2025年度以降で使用）入力'!$E$16="北陸",F94,IF('（実需給2025年度以降で使用）入力'!$E$16="関西",F116,IF('（実需給2025年度以降で使用）入力'!$E$16="中国",F138,IF('（実需給2025年度以降で使用）入力'!$E$16="四国",F160,IF('（実需給2025年度以降で使用）入力'!$E$16="九州",F182)))))))))</f>
        <v>0</v>
      </c>
      <c r="G204" s="32" t="b">
        <f>IF('（実需給2025年度以降で使用）入力'!$E$16="北海道",G6,IF('（実需給2025年度以降で使用）入力'!$E$16="東北",G28,IF('（実需給2025年度以降で使用）入力'!$E$16="東京",G50,IF('（実需給2025年度以降で使用）入力'!$E$16="中部",G72,IF('（実需給2025年度以降で使用）入力'!$E$16="北陸",G94,IF('（実需給2025年度以降で使用）入力'!$E$16="関西",G116,IF('（実需給2025年度以降で使用）入力'!$E$16="中国",G138,IF('（実需給2025年度以降で使用）入力'!$E$16="四国",G160,IF('（実需給2025年度以降で使用）入力'!$E$16="九州",G182)))))))))</f>
        <v>0</v>
      </c>
      <c r="H204" s="32" t="b">
        <f>IF('（実需給2025年度以降で使用）入力'!$E$16="北海道",H6,IF('（実需給2025年度以降で使用）入力'!$E$16="東北",H28,IF('（実需給2025年度以降で使用）入力'!$E$16="東京",H50,IF('（実需給2025年度以降で使用）入力'!$E$16="中部",H72,IF('（実需給2025年度以降で使用）入力'!$E$16="北陸",H94,IF('（実需給2025年度以降で使用）入力'!$E$16="関西",H116,IF('（実需給2025年度以降で使用）入力'!$E$16="中国",H138,IF('（実需給2025年度以降で使用）入力'!$E$16="四国",H160,IF('（実需給2025年度以降で使用）入力'!$E$16="九州",H182)))))))))</f>
        <v>0</v>
      </c>
      <c r="I204" s="32" t="b">
        <f>IF('（実需給2025年度以降で使用）入力'!$E$16="北海道",I6,IF('（実需給2025年度以降で使用）入力'!$E$16="東北",I28,IF('（実需給2025年度以降で使用）入力'!$E$16="東京",I50,IF('（実需給2025年度以降で使用）入力'!$E$16="中部",I72,IF('（実需給2025年度以降で使用）入力'!$E$16="北陸",I94,IF('（実需給2025年度以降で使用）入力'!$E$16="関西",I116,IF('（実需給2025年度以降で使用）入力'!$E$16="中国",I138,IF('（実需給2025年度以降で使用）入力'!$E$16="四国",I160,IF('（実需給2025年度以降で使用）入力'!$E$16="九州",I182)))))))))</f>
        <v>0</v>
      </c>
      <c r="J204" s="32" t="b">
        <f>IF('（実需給2025年度以降で使用）入力'!$E$16="北海道",J6,IF('（実需給2025年度以降で使用）入力'!$E$16="東北",J28,IF('（実需給2025年度以降で使用）入力'!$E$16="東京",J50,IF('（実需給2025年度以降で使用）入力'!$E$16="中部",J72,IF('（実需給2025年度以降で使用）入力'!$E$16="北陸",J94,IF('（実需給2025年度以降で使用）入力'!$E$16="関西",J116,IF('（実需給2025年度以降で使用）入力'!$E$16="中国",J138,IF('（実需給2025年度以降で使用）入力'!$E$16="四国",J160,IF('（実需給2025年度以降で使用）入力'!$E$16="九州",J182)))))))))</f>
        <v>0</v>
      </c>
      <c r="K204" s="32" t="b">
        <f>IF('（実需給2025年度以降で使用）入力'!$E$16="北海道",K6,IF('（実需給2025年度以降で使用）入力'!$E$16="東北",K28,IF('（実需給2025年度以降で使用）入力'!$E$16="東京",K50,IF('（実需給2025年度以降で使用）入力'!$E$16="中部",K72,IF('（実需給2025年度以降で使用）入力'!$E$16="北陸",K94,IF('（実需給2025年度以降で使用）入力'!$E$16="関西",K116,IF('（実需給2025年度以降で使用）入力'!$E$16="中国",K138,IF('（実需給2025年度以降で使用）入力'!$E$16="四国",K160,IF('（実需給2025年度以降で使用）入力'!$E$16="九州",K182)))))))))</f>
        <v>0</v>
      </c>
      <c r="L204" s="32" t="b">
        <f>IF('（実需給2025年度以降で使用）入力'!$E$16="北海道",L6,IF('（実需給2025年度以降で使用）入力'!$E$16="東北",L28,IF('（実需給2025年度以降で使用）入力'!$E$16="東京",L50,IF('（実需給2025年度以降で使用）入力'!$E$16="中部",L72,IF('（実需給2025年度以降で使用）入力'!$E$16="北陸",L94,IF('（実需給2025年度以降で使用）入力'!$E$16="関西",L116,IF('（実需給2025年度以降で使用）入力'!$E$16="中国",L138,IF('（実需給2025年度以降で使用）入力'!$E$16="四国",L160,IF('（実需給2025年度以降で使用）入力'!$E$16="九州",L182)))))))))</f>
        <v>0</v>
      </c>
      <c r="M204" s="33" t="b">
        <f>IF('（実需給2025年度以降で使用）入力'!$E$16="北海道",M6,IF('（実需給2025年度以降で使用）入力'!$E$16="東北",M28,IF('（実需給2025年度以降で使用）入力'!$E$16="東京",M50,IF('（実需給2025年度以降で使用）入力'!$E$16="中部",M72,IF('（実需給2025年度以降で使用）入力'!$E$16="北陸",M94,IF('（実需給2025年度以降で使用）入力'!$E$16="関西",M116,IF('（実需給2025年度以降で使用）入力'!$E$16="中国",M138,IF('（実需給2025年度以降で使用）入力'!$E$16="四国",M160,IF('（実需給2025年度以降で使用）入力'!$E$16="九州",M182)))))))))</f>
        <v>0</v>
      </c>
      <c r="N204" s="145"/>
    </row>
    <row r="205" spans="1:14" x14ac:dyDescent="0.25">
      <c r="A205" s="27">
        <v>17</v>
      </c>
      <c r="B205" s="31" t="b">
        <f>IF('（実需給2025年度以降で使用）入力'!$E$16="北海道",B7,IF('（実需給2025年度以降で使用）入力'!$E$16="東北",B29,IF('（実需給2025年度以降で使用）入力'!$E$16="東京",B51,IF('（実需給2025年度以降で使用）入力'!$E$16="中部",B73,IF('（実需給2025年度以降で使用）入力'!$E$16="北陸",B95,IF('（実需給2025年度以降で使用）入力'!$E$16="関西",B117,IF('（実需給2025年度以降で使用）入力'!$E$16="中国",B139,IF('（実需給2025年度以降で使用）入力'!$E$16="四国",B161,IF('（実需給2025年度以降で使用）入力'!$E$16="九州",B183)))))))))</f>
        <v>0</v>
      </c>
      <c r="C205" s="32" t="b">
        <f>IF('（実需給2025年度以降で使用）入力'!$E$16="北海道",C7,IF('（実需給2025年度以降で使用）入力'!$E$16="東北",C29,IF('（実需給2025年度以降で使用）入力'!$E$16="東京",C51,IF('（実需給2025年度以降で使用）入力'!$E$16="中部",C73,IF('（実需給2025年度以降で使用）入力'!$E$16="北陸",C95,IF('（実需給2025年度以降で使用）入力'!$E$16="関西",C117,IF('（実需給2025年度以降で使用）入力'!$E$16="中国",C139,IF('（実需給2025年度以降で使用）入力'!$E$16="四国",C161,IF('（実需給2025年度以降で使用）入力'!$E$16="九州",C183)))))))))</f>
        <v>0</v>
      </c>
      <c r="D205" s="32" t="b">
        <f>IF('（実需給2025年度以降で使用）入力'!$E$16="北海道",D7,IF('（実需給2025年度以降で使用）入力'!$E$16="東北",D29,IF('（実需給2025年度以降で使用）入力'!$E$16="東京",D51,IF('（実需給2025年度以降で使用）入力'!$E$16="中部",D73,IF('（実需給2025年度以降で使用）入力'!$E$16="北陸",D95,IF('（実需給2025年度以降で使用）入力'!$E$16="関西",D117,IF('（実需給2025年度以降で使用）入力'!$E$16="中国",D139,IF('（実需給2025年度以降で使用）入力'!$E$16="四国",D161,IF('（実需給2025年度以降で使用）入力'!$E$16="九州",D183)))))))))</f>
        <v>0</v>
      </c>
      <c r="E205" s="32" t="b">
        <f>IF('（実需給2025年度以降で使用）入力'!$E$16="北海道",E7,IF('（実需給2025年度以降で使用）入力'!$E$16="東北",E29,IF('（実需給2025年度以降で使用）入力'!$E$16="東京",E51,IF('（実需給2025年度以降で使用）入力'!$E$16="中部",E73,IF('（実需給2025年度以降で使用）入力'!$E$16="北陸",E95,IF('（実需給2025年度以降で使用）入力'!$E$16="関西",E117,IF('（実需給2025年度以降で使用）入力'!$E$16="中国",E139,IF('（実需給2025年度以降で使用）入力'!$E$16="四国",E161,IF('（実需給2025年度以降で使用）入力'!$E$16="九州",E183)))))))))</f>
        <v>0</v>
      </c>
      <c r="F205" s="32" t="b">
        <f>IF('（実需給2025年度以降で使用）入力'!$E$16="北海道",F7,IF('（実需給2025年度以降で使用）入力'!$E$16="東北",F29,IF('（実需給2025年度以降で使用）入力'!$E$16="東京",F51,IF('（実需給2025年度以降で使用）入力'!$E$16="中部",F73,IF('（実需給2025年度以降で使用）入力'!$E$16="北陸",F95,IF('（実需給2025年度以降で使用）入力'!$E$16="関西",F117,IF('（実需給2025年度以降で使用）入力'!$E$16="中国",F139,IF('（実需給2025年度以降で使用）入力'!$E$16="四国",F161,IF('（実需給2025年度以降で使用）入力'!$E$16="九州",F183)))))))))</f>
        <v>0</v>
      </c>
      <c r="G205" s="32" t="b">
        <f>IF('（実需給2025年度以降で使用）入力'!$E$16="北海道",G7,IF('（実需給2025年度以降で使用）入力'!$E$16="東北",G29,IF('（実需給2025年度以降で使用）入力'!$E$16="東京",G51,IF('（実需給2025年度以降で使用）入力'!$E$16="中部",G73,IF('（実需給2025年度以降で使用）入力'!$E$16="北陸",G95,IF('（実需給2025年度以降で使用）入力'!$E$16="関西",G117,IF('（実需給2025年度以降で使用）入力'!$E$16="中国",G139,IF('（実需給2025年度以降で使用）入力'!$E$16="四国",G161,IF('（実需給2025年度以降で使用）入力'!$E$16="九州",G183)))))))))</f>
        <v>0</v>
      </c>
      <c r="H205" s="32" t="b">
        <f>IF('（実需給2025年度以降で使用）入力'!$E$16="北海道",H7,IF('（実需給2025年度以降で使用）入力'!$E$16="東北",H29,IF('（実需給2025年度以降で使用）入力'!$E$16="東京",H51,IF('（実需給2025年度以降で使用）入力'!$E$16="中部",H73,IF('（実需給2025年度以降で使用）入力'!$E$16="北陸",H95,IF('（実需給2025年度以降で使用）入力'!$E$16="関西",H117,IF('（実需給2025年度以降で使用）入力'!$E$16="中国",H139,IF('（実需給2025年度以降で使用）入力'!$E$16="四国",H161,IF('（実需給2025年度以降で使用）入力'!$E$16="九州",H183)))))))))</f>
        <v>0</v>
      </c>
      <c r="I205" s="32" t="b">
        <f>IF('（実需給2025年度以降で使用）入力'!$E$16="北海道",I7,IF('（実需給2025年度以降で使用）入力'!$E$16="東北",I29,IF('（実需給2025年度以降で使用）入力'!$E$16="東京",I51,IF('（実需給2025年度以降で使用）入力'!$E$16="中部",I73,IF('（実需給2025年度以降で使用）入力'!$E$16="北陸",I95,IF('（実需給2025年度以降で使用）入力'!$E$16="関西",I117,IF('（実需給2025年度以降で使用）入力'!$E$16="中国",I139,IF('（実需給2025年度以降で使用）入力'!$E$16="四国",I161,IF('（実需給2025年度以降で使用）入力'!$E$16="九州",I183)))))))))</f>
        <v>0</v>
      </c>
      <c r="J205" s="32" t="b">
        <f>IF('（実需給2025年度以降で使用）入力'!$E$16="北海道",J7,IF('（実需給2025年度以降で使用）入力'!$E$16="東北",J29,IF('（実需給2025年度以降で使用）入力'!$E$16="東京",J51,IF('（実需給2025年度以降で使用）入力'!$E$16="中部",J73,IF('（実需給2025年度以降で使用）入力'!$E$16="北陸",J95,IF('（実需給2025年度以降で使用）入力'!$E$16="関西",J117,IF('（実需給2025年度以降で使用）入力'!$E$16="中国",J139,IF('（実需給2025年度以降で使用）入力'!$E$16="四国",J161,IF('（実需給2025年度以降で使用）入力'!$E$16="九州",J183)))))))))</f>
        <v>0</v>
      </c>
      <c r="K205" s="32" t="b">
        <f>IF('（実需給2025年度以降で使用）入力'!$E$16="北海道",K7,IF('（実需給2025年度以降で使用）入力'!$E$16="東北",K29,IF('（実需給2025年度以降で使用）入力'!$E$16="東京",K51,IF('（実需給2025年度以降で使用）入力'!$E$16="中部",K73,IF('（実需給2025年度以降で使用）入力'!$E$16="北陸",K95,IF('（実需給2025年度以降で使用）入力'!$E$16="関西",K117,IF('（実需給2025年度以降で使用）入力'!$E$16="中国",K139,IF('（実需給2025年度以降で使用）入力'!$E$16="四国",K161,IF('（実需給2025年度以降で使用）入力'!$E$16="九州",K183)))))))))</f>
        <v>0</v>
      </c>
      <c r="L205" s="32" t="b">
        <f>IF('（実需給2025年度以降で使用）入力'!$E$16="北海道",L7,IF('（実需給2025年度以降で使用）入力'!$E$16="東北",L29,IF('（実需給2025年度以降で使用）入力'!$E$16="東京",L51,IF('（実需給2025年度以降で使用）入力'!$E$16="中部",L73,IF('（実需給2025年度以降で使用）入力'!$E$16="北陸",L95,IF('（実需給2025年度以降で使用）入力'!$E$16="関西",L117,IF('（実需給2025年度以降で使用）入力'!$E$16="中国",L139,IF('（実需給2025年度以降で使用）入力'!$E$16="四国",L161,IF('（実需給2025年度以降で使用）入力'!$E$16="九州",L183)))))))))</f>
        <v>0</v>
      </c>
      <c r="M205" s="33" t="b">
        <f>IF('（実需給2025年度以降で使用）入力'!$E$16="北海道",M7,IF('（実需給2025年度以降で使用）入力'!$E$16="東北",M29,IF('（実需給2025年度以降で使用）入力'!$E$16="東京",M51,IF('（実需給2025年度以降で使用）入力'!$E$16="中部",M73,IF('（実需給2025年度以降で使用）入力'!$E$16="北陸",M95,IF('（実需給2025年度以降で使用）入力'!$E$16="関西",M117,IF('（実需給2025年度以降で使用）入力'!$E$16="中国",M139,IF('（実需給2025年度以降で使用）入力'!$E$16="四国",M161,IF('（実需給2025年度以降で使用）入力'!$E$16="九州",M183)))))))))</f>
        <v>0</v>
      </c>
      <c r="N205" s="145"/>
    </row>
    <row r="206" spans="1:14" x14ac:dyDescent="0.25">
      <c r="A206" s="27">
        <v>16</v>
      </c>
      <c r="B206" s="31" t="b">
        <f>IF('（実需給2025年度以降で使用）入力'!$E$16="北海道",B8,IF('（実需給2025年度以降で使用）入力'!$E$16="東北",B30,IF('（実需給2025年度以降で使用）入力'!$E$16="東京",B52,IF('（実需給2025年度以降で使用）入力'!$E$16="中部",B74,IF('（実需給2025年度以降で使用）入力'!$E$16="北陸",B96,IF('（実需給2025年度以降で使用）入力'!$E$16="関西",B118,IF('（実需給2025年度以降で使用）入力'!$E$16="中国",B140,IF('（実需給2025年度以降で使用）入力'!$E$16="四国",B162,IF('（実需給2025年度以降で使用）入力'!$E$16="九州",B184)))))))))</f>
        <v>0</v>
      </c>
      <c r="C206" s="32" t="b">
        <f>IF('（実需給2025年度以降で使用）入力'!$E$16="北海道",C8,IF('（実需給2025年度以降で使用）入力'!$E$16="東北",C30,IF('（実需給2025年度以降で使用）入力'!$E$16="東京",C52,IF('（実需給2025年度以降で使用）入力'!$E$16="中部",C74,IF('（実需給2025年度以降で使用）入力'!$E$16="北陸",C96,IF('（実需給2025年度以降で使用）入力'!$E$16="関西",C118,IF('（実需給2025年度以降で使用）入力'!$E$16="中国",C140,IF('（実需給2025年度以降で使用）入力'!$E$16="四国",C162,IF('（実需給2025年度以降で使用）入力'!$E$16="九州",C184)))))))))</f>
        <v>0</v>
      </c>
      <c r="D206" s="32" t="b">
        <f>IF('（実需給2025年度以降で使用）入力'!$E$16="北海道",D8,IF('（実需給2025年度以降で使用）入力'!$E$16="東北",D30,IF('（実需給2025年度以降で使用）入力'!$E$16="東京",D52,IF('（実需給2025年度以降で使用）入力'!$E$16="中部",D74,IF('（実需給2025年度以降で使用）入力'!$E$16="北陸",D96,IF('（実需給2025年度以降で使用）入力'!$E$16="関西",D118,IF('（実需給2025年度以降で使用）入力'!$E$16="中国",D140,IF('（実需給2025年度以降で使用）入力'!$E$16="四国",D162,IF('（実需給2025年度以降で使用）入力'!$E$16="九州",D184)))))))))</f>
        <v>0</v>
      </c>
      <c r="E206" s="32" t="b">
        <f>IF('（実需給2025年度以降で使用）入力'!$E$16="北海道",E8,IF('（実需給2025年度以降で使用）入力'!$E$16="東北",E30,IF('（実需給2025年度以降で使用）入力'!$E$16="東京",E52,IF('（実需給2025年度以降で使用）入力'!$E$16="中部",E74,IF('（実需給2025年度以降で使用）入力'!$E$16="北陸",E96,IF('（実需給2025年度以降で使用）入力'!$E$16="関西",E118,IF('（実需給2025年度以降で使用）入力'!$E$16="中国",E140,IF('（実需給2025年度以降で使用）入力'!$E$16="四国",E162,IF('（実需給2025年度以降で使用）入力'!$E$16="九州",E184)))))))))</f>
        <v>0</v>
      </c>
      <c r="F206" s="32" t="b">
        <f>IF('（実需給2025年度以降で使用）入力'!$E$16="北海道",F8,IF('（実需給2025年度以降で使用）入力'!$E$16="東北",F30,IF('（実需給2025年度以降で使用）入力'!$E$16="東京",F52,IF('（実需給2025年度以降で使用）入力'!$E$16="中部",F74,IF('（実需給2025年度以降で使用）入力'!$E$16="北陸",F96,IF('（実需給2025年度以降で使用）入力'!$E$16="関西",F118,IF('（実需給2025年度以降で使用）入力'!$E$16="中国",F140,IF('（実需給2025年度以降で使用）入力'!$E$16="四国",F162,IF('（実需給2025年度以降で使用）入力'!$E$16="九州",F184)))))))))</f>
        <v>0</v>
      </c>
      <c r="G206" s="32" t="b">
        <f>IF('（実需給2025年度以降で使用）入力'!$E$16="北海道",G8,IF('（実需給2025年度以降で使用）入力'!$E$16="東北",G30,IF('（実需給2025年度以降で使用）入力'!$E$16="東京",G52,IF('（実需給2025年度以降で使用）入力'!$E$16="中部",G74,IF('（実需給2025年度以降で使用）入力'!$E$16="北陸",G96,IF('（実需給2025年度以降で使用）入力'!$E$16="関西",G118,IF('（実需給2025年度以降で使用）入力'!$E$16="中国",G140,IF('（実需給2025年度以降で使用）入力'!$E$16="四国",G162,IF('（実需給2025年度以降で使用）入力'!$E$16="九州",G184)))))))))</f>
        <v>0</v>
      </c>
      <c r="H206" s="32" t="b">
        <f>IF('（実需給2025年度以降で使用）入力'!$E$16="北海道",H8,IF('（実需給2025年度以降で使用）入力'!$E$16="東北",H30,IF('（実需給2025年度以降で使用）入力'!$E$16="東京",H52,IF('（実需給2025年度以降で使用）入力'!$E$16="中部",H74,IF('（実需給2025年度以降で使用）入力'!$E$16="北陸",H96,IF('（実需給2025年度以降で使用）入力'!$E$16="関西",H118,IF('（実需給2025年度以降で使用）入力'!$E$16="中国",H140,IF('（実需給2025年度以降で使用）入力'!$E$16="四国",H162,IF('（実需給2025年度以降で使用）入力'!$E$16="九州",H184)))))))))</f>
        <v>0</v>
      </c>
      <c r="I206" s="32" t="b">
        <f>IF('（実需給2025年度以降で使用）入力'!$E$16="北海道",I8,IF('（実需給2025年度以降で使用）入力'!$E$16="東北",I30,IF('（実需給2025年度以降で使用）入力'!$E$16="東京",I52,IF('（実需給2025年度以降で使用）入力'!$E$16="中部",I74,IF('（実需給2025年度以降で使用）入力'!$E$16="北陸",I96,IF('（実需給2025年度以降で使用）入力'!$E$16="関西",I118,IF('（実需給2025年度以降で使用）入力'!$E$16="中国",I140,IF('（実需給2025年度以降で使用）入力'!$E$16="四国",I162,IF('（実需給2025年度以降で使用）入力'!$E$16="九州",I184)))))))))</f>
        <v>0</v>
      </c>
      <c r="J206" s="32" t="b">
        <f>IF('（実需給2025年度以降で使用）入力'!$E$16="北海道",J8,IF('（実需給2025年度以降で使用）入力'!$E$16="東北",J30,IF('（実需給2025年度以降で使用）入力'!$E$16="東京",J52,IF('（実需給2025年度以降で使用）入力'!$E$16="中部",J74,IF('（実需給2025年度以降で使用）入力'!$E$16="北陸",J96,IF('（実需給2025年度以降で使用）入力'!$E$16="関西",J118,IF('（実需給2025年度以降で使用）入力'!$E$16="中国",J140,IF('（実需給2025年度以降で使用）入力'!$E$16="四国",J162,IF('（実需給2025年度以降で使用）入力'!$E$16="九州",J184)))))))))</f>
        <v>0</v>
      </c>
      <c r="K206" s="32" t="b">
        <f>IF('（実需給2025年度以降で使用）入力'!$E$16="北海道",K8,IF('（実需給2025年度以降で使用）入力'!$E$16="東北",K30,IF('（実需給2025年度以降で使用）入力'!$E$16="東京",K52,IF('（実需給2025年度以降で使用）入力'!$E$16="中部",K74,IF('（実需給2025年度以降で使用）入力'!$E$16="北陸",K96,IF('（実需給2025年度以降で使用）入力'!$E$16="関西",K118,IF('（実需給2025年度以降で使用）入力'!$E$16="中国",K140,IF('（実需給2025年度以降で使用）入力'!$E$16="四国",K162,IF('（実需給2025年度以降で使用）入力'!$E$16="九州",K184)))))))))</f>
        <v>0</v>
      </c>
      <c r="L206" s="32" t="b">
        <f>IF('（実需給2025年度以降で使用）入力'!$E$16="北海道",L8,IF('（実需給2025年度以降で使用）入力'!$E$16="東北",L30,IF('（実需給2025年度以降で使用）入力'!$E$16="東京",L52,IF('（実需給2025年度以降で使用）入力'!$E$16="中部",L74,IF('（実需給2025年度以降で使用）入力'!$E$16="北陸",L96,IF('（実需給2025年度以降で使用）入力'!$E$16="関西",L118,IF('（実需給2025年度以降で使用）入力'!$E$16="中国",L140,IF('（実需給2025年度以降で使用）入力'!$E$16="四国",L162,IF('（実需給2025年度以降で使用）入力'!$E$16="九州",L184)))))))))</f>
        <v>0</v>
      </c>
      <c r="M206" s="33" t="b">
        <f>IF('（実需給2025年度以降で使用）入力'!$E$16="北海道",M8,IF('（実需給2025年度以降で使用）入力'!$E$16="東北",M30,IF('（実需給2025年度以降で使用）入力'!$E$16="東京",M52,IF('（実需給2025年度以降で使用）入力'!$E$16="中部",M74,IF('（実需給2025年度以降で使用）入力'!$E$16="北陸",M96,IF('（実需給2025年度以降で使用）入力'!$E$16="関西",M118,IF('（実需給2025年度以降で使用）入力'!$E$16="中国",M140,IF('（実需給2025年度以降で使用）入力'!$E$16="四国",M162,IF('（実需給2025年度以降で使用）入力'!$E$16="九州",M184)))))))))</f>
        <v>0</v>
      </c>
      <c r="N206" s="145"/>
    </row>
    <row r="207" spans="1:14" x14ac:dyDescent="0.25">
      <c r="A207" s="27">
        <v>15</v>
      </c>
      <c r="B207" s="31" t="b">
        <f>IF('（実需給2025年度以降で使用）入力'!$E$16="北海道",B9,IF('（実需給2025年度以降で使用）入力'!$E$16="東北",B31,IF('（実需給2025年度以降で使用）入力'!$E$16="東京",B53,IF('（実需給2025年度以降で使用）入力'!$E$16="中部",B75,IF('（実需給2025年度以降で使用）入力'!$E$16="北陸",B97,IF('（実需給2025年度以降で使用）入力'!$E$16="関西",B119,IF('（実需給2025年度以降で使用）入力'!$E$16="中国",B141,IF('（実需給2025年度以降で使用）入力'!$E$16="四国",B163,IF('（実需給2025年度以降で使用）入力'!$E$16="九州",B185)))))))))</f>
        <v>0</v>
      </c>
      <c r="C207" s="32" t="b">
        <f>IF('（実需給2025年度以降で使用）入力'!$E$16="北海道",C9,IF('（実需給2025年度以降で使用）入力'!$E$16="東北",C31,IF('（実需給2025年度以降で使用）入力'!$E$16="東京",C53,IF('（実需給2025年度以降で使用）入力'!$E$16="中部",C75,IF('（実需給2025年度以降で使用）入力'!$E$16="北陸",C97,IF('（実需給2025年度以降で使用）入力'!$E$16="関西",C119,IF('（実需給2025年度以降で使用）入力'!$E$16="中国",C141,IF('（実需給2025年度以降で使用）入力'!$E$16="四国",C163,IF('（実需給2025年度以降で使用）入力'!$E$16="九州",C185)))))))))</f>
        <v>0</v>
      </c>
      <c r="D207" s="32" t="b">
        <f>IF('（実需給2025年度以降で使用）入力'!$E$16="北海道",D9,IF('（実需給2025年度以降で使用）入力'!$E$16="東北",D31,IF('（実需給2025年度以降で使用）入力'!$E$16="東京",D53,IF('（実需給2025年度以降で使用）入力'!$E$16="中部",D75,IF('（実需給2025年度以降で使用）入力'!$E$16="北陸",D97,IF('（実需給2025年度以降で使用）入力'!$E$16="関西",D119,IF('（実需給2025年度以降で使用）入力'!$E$16="中国",D141,IF('（実需給2025年度以降で使用）入力'!$E$16="四国",D163,IF('（実需給2025年度以降で使用）入力'!$E$16="九州",D185)))))))))</f>
        <v>0</v>
      </c>
      <c r="E207" s="32" t="b">
        <f>IF('（実需給2025年度以降で使用）入力'!$E$16="北海道",E9,IF('（実需給2025年度以降で使用）入力'!$E$16="東北",E31,IF('（実需給2025年度以降で使用）入力'!$E$16="東京",E53,IF('（実需給2025年度以降で使用）入力'!$E$16="中部",E75,IF('（実需給2025年度以降で使用）入力'!$E$16="北陸",E97,IF('（実需給2025年度以降で使用）入力'!$E$16="関西",E119,IF('（実需給2025年度以降で使用）入力'!$E$16="中国",E141,IF('（実需給2025年度以降で使用）入力'!$E$16="四国",E163,IF('（実需給2025年度以降で使用）入力'!$E$16="九州",E185)))))))))</f>
        <v>0</v>
      </c>
      <c r="F207" s="32" t="b">
        <f>IF('（実需給2025年度以降で使用）入力'!$E$16="北海道",F9,IF('（実需給2025年度以降で使用）入力'!$E$16="東北",F31,IF('（実需給2025年度以降で使用）入力'!$E$16="東京",F53,IF('（実需給2025年度以降で使用）入力'!$E$16="中部",F75,IF('（実需給2025年度以降で使用）入力'!$E$16="北陸",F97,IF('（実需給2025年度以降で使用）入力'!$E$16="関西",F119,IF('（実需給2025年度以降で使用）入力'!$E$16="中国",F141,IF('（実需給2025年度以降で使用）入力'!$E$16="四国",F163,IF('（実需給2025年度以降で使用）入力'!$E$16="九州",F185)))))))))</f>
        <v>0</v>
      </c>
      <c r="G207" s="32" t="b">
        <f>IF('（実需給2025年度以降で使用）入力'!$E$16="北海道",G9,IF('（実需給2025年度以降で使用）入力'!$E$16="東北",G31,IF('（実需給2025年度以降で使用）入力'!$E$16="東京",G53,IF('（実需給2025年度以降で使用）入力'!$E$16="中部",G75,IF('（実需給2025年度以降で使用）入力'!$E$16="北陸",G97,IF('（実需給2025年度以降で使用）入力'!$E$16="関西",G119,IF('（実需給2025年度以降で使用）入力'!$E$16="中国",G141,IF('（実需給2025年度以降で使用）入力'!$E$16="四国",G163,IF('（実需給2025年度以降で使用）入力'!$E$16="九州",G185)))))))))</f>
        <v>0</v>
      </c>
      <c r="H207" s="32" t="b">
        <f>IF('（実需給2025年度以降で使用）入力'!$E$16="北海道",H9,IF('（実需給2025年度以降で使用）入力'!$E$16="東北",H31,IF('（実需給2025年度以降で使用）入力'!$E$16="東京",H53,IF('（実需給2025年度以降で使用）入力'!$E$16="中部",H75,IF('（実需給2025年度以降で使用）入力'!$E$16="北陸",H97,IF('（実需給2025年度以降で使用）入力'!$E$16="関西",H119,IF('（実需給2025年度以降で使用）入力'!$E$16="中国",H141,IF('（実需給2025年度以降で使用）入力'!$E$16="四国",H163,IF('（実需給2025年度以降で使用）入力'!$E$16="九州",H185)))))))))</f>
        <v>0</v>
      </c>
      <c r="I207" s="32" t="b">
        <f>IF('（実需給2025年度以降で使用）入力'!$E$16="北海道",I9,IF('（実需給2025年度以降で使用）入力'!$E$16="東北",I31,IF('（実需給2025年度以降で使用）入力'!$E$16="東京",I53,IF('（実需給2025年度以降で使用）入力'!$E$16="中部",I75,IF('（実需給2025年度以降で使用）入力'!$E$16="北陸",I97,IF('（実需給2025年度以降で使用）入力'!$E$16="関西",I119,IF('（実需給2025年度以降で使用）入力'!$E$16="中国",I141,IF('（実需給2025年度以降で使用）入力'!$E$16="四国",I163,IF('（実需給2025年度以降で使用）入力'!$E$16="九州",I185)))))))))</f>
        <v>0</v>
      </c>
      <c r="J207" s="32" t="b">
        <f>IF('（実需給2025年度以降で使用）入力'!$E$16="北海道",J9,IF('（実需給2025年度以降で使用）入力'!$E$16="東北",J31,IF('（実需給2025年度以降で使用）入力'!$E$16="東京",J53,IF('（実需給2025年度以降で使用）入力'!$E$16="中部",J75,IF('（実需給2025年度以降で使用）入力'!$E$16="北陸",J97,IF('（実需給2025年度以降で使用）入力'!$E$16="関西",J119,IF('（実需給2025年度以降で使用）入力'!$E$16="中国",J141,IF('（実需給2025年度以降で使用）入力'!$E$16="四国",J163,IF('（実需給2025年度以降で使用）入力'!$E$16="九州",J185)))))))))</f>
        <v>0</v>
      </c>
      <c r="K207" s="32" t="b">
        <f>IF('（実需給2025年度以降で使用）入力'!$E$16="北海道",K9,IF('（実需給2025年度以降で使用）入力'!$E$16="東北",K31,IF('（実需給2025年度以降で使用）入力'!$E$16="東京",K53,IF('（実需給2025年度以降で使用）入力'!$E$16="中部",K75,IF('（実需給2025年度以降で使用）入力'!$E$16="北陸",K97,IF('（実需給2025年度以降で使用）入力'!$E$16="関西",K119,IF('（実需給2025年度以降で使用）入力'!$E$16="中国",K141,IF('（実需給2025年度以降で使用）入力'!$E$16="四国",K163,IF('（実需給2025年度以降で使用）入力'!$E$16="九州",K185)))))))))</f>
        <v>0</v>
      </c>
      <c r="L207" s="32" t="b">
        <f>IF('（実需給2025年度以降で使用）入力'!$E$16="北海道",L9,IF('（実需給2025年度以降で使用）入力'!$E$16="東北",L31,IF('（実需給2025年度以降で使用）入力'!$E$16="東京",L53,IF('（実需給2025年度以降で使用）入力'!$E$16="中部",L75,IF('（実需給2025年度以降で使用）入力'!$E$16="北陸",L97,IF('（実需給2025年度以降で使用）入力'!$E$16="関西",L119,IF('（実需給2025年度以降で使用）入力'!$E$16="中国",L141,IF('（実需給2025年度以降で使用）入力'!$E$16="四国",L163,IF('（実需給2025年度以降で使用）入力'!$E$16="九州",L185)))))))))</f>
        <v>0</v>
      </c>
      <c r="M207" s="33" t="b">
        <f>IF('（実需給2025年度以降で使用）入力'!$E$16="北海道",M9,IF('（実需給2025年度以降で使用）入力'!$E$16="東北",M31,IF('（実需給2025年度以降で使用）入力'!$E$16="東京",M53,IF('（実需給2025年度以降で使用）入力'!$E$16="中部",M75,IF('（実需給2025年度以降で使用）入力'!$E$16="北陸",M97,IF('（実需給2025年度以降で使用）入力'!$E$16="関西",M119,IF('（実需給2025年度以降で使用）入力'!$E$16="中国",M141,IF('（実需給2025年度以降で使用）入力'!$E$16="四国",M163,IF('（実需給2025年度以降で使用）入力'!$E$16="九州",M185)))))))))</f>
        <v>0</v>
      </c>
      <c r="N207" s="145"/>
    </row>
    <row r="208" spans="1:14" x14ac:dyDescent="0.25">
      <c r="A208" s="27">
        <v>14</v>
      </c>
      <c r="B208" s="31" t="b">
        <f>IF('（実需給2025年度以降で使用）入力'!$E$16="北海道",B10,IF('（実需給2025年度以降で使用）入力'!$E$16="東北",B32,IF('（実需給2025年度以降で使用）入力'!$E$16="東京",B54,IF('（実需給2025年度以降で使用）入力'!$E$16="中部",B76,IF('（実需給2025年度以降で使用）入力'!$E$16="北陸",B98,IF('（実需給2025年度以降で使用）入力'!$E$16="関西",B120,IF('（実需給2025年度以降で使用）入力'!$E$16="中国",B142,IF('（実需給2025年度以降で使用）入力'!$E$16="四国",B164,IF('（実需給2025年度以降で使用）入力'!$E$16="九州",B186)))))))))</f>
        <v>0</v>
      </c>
      <c r="C208" s="32" t="b">
        <f>IF('（実需給2025年度以降で使用）入力'!$E$16="北海道",C10,IF('（実需給2025年度以降で使用）入力'!$E$16="東北",C32,IF('（実需給2025年度以降で使用）入力'!$E$16="東京",C54,IF('（実需給2025年度以降で使用）入力'!$E$16="中部",C76,IF('（実需給2025年度以降で使用）入力'!$E$16="北陸",C98,IF('（実需給2025年度以降で使用）入力'!$E$16="関西",C120,IF('（実需給2025年度以降で使用）入力'!$E$16="中国",C142,IF('（実需給2025年度以降で使用）入力'!$E$16="四国",C164,IF('（実需給2025年度以降で使用）入力'!$E$16="九州",C186)))))))))</f>
        <v>0</v>
      </c>
      <c r="D208" s="32" t="b">
        <f>IF('（実需給2025年度以降で使用）入力'!$E$16="北海道",D10,IF('（実需給2025年度以降で使用）入力'!$E$16="東北",D32,IF('（実需給2025年度以降で使用）入力'!$E$16="東京",D54,IF('（実需給2025年度以降で使用）入力'!$E$16="中部",D76,IF('（実需給2025年度以降で使用）入力'!$E$16="北陸",D98,IF('（実需給2025年度以降で使用）入力'!$E$16="関西",D120,IF('（実需給2025年度以降で使用）入力'!$E$16="中国",D142,IF('（実需給2025年度以降で使用）入力'!$E$16="四国",D164,IF('（実需給2025年度以降で使用）入力'!$E$16="九州",D186)))))))))</f>
        <v>0</v>
      </c>
      <c r="E208" s="32" t="b">
        <f>IF('（実需給2025年度以降で使用）入力'!$E$16="北海道",E10,IF('（実需給2025年度以降で使用）入力'!$E$16="東北",E32,IF('（実需給2025年度以降で使用）入力'!$E$16="東京",E54,IF('（実需給2025年度以降で使用）入力'!$E$16="中部",E76,IF('（実需給2025年度以降で使用）入力'!$E$16="北陸",E98,IF('（実需給2025年度以降で使用）入力'!$E$16="関西",E120,IF('（実需給2025年度以降で使用）入力'!$E$16="中国",E142,IF('（実需給2025年度以降で使用）入力'!$E$16="四国",E164,IF('（実需給2025年度以降で使用）入力'!$E$16="九州",E186)))))))))</f>
        <v>0</v>
      </c>
      <c r="F208" s="32" t="b">
        <f>IF('（実需給2025年度以降で使用）入力'!$E$16="北海道",F10,IF('（実需給2025年度以降で使用）入力'!$E$16="東北",F32,IF('（実需給2025年度以降で使用）入力'!$E$16="東京",F54,IF('（実需給2025年度以降で使用）入力'!$E$16="中部",F76,IF('（実需給2025年度以降で使用）入力'!$E$16="北陸",F98,IF('（実需給2025年度以降で使用）入力'!$E$16="関西",F120,IF('（実需給2025年度以降で使用）入力'!$E$16="中国",F142,IF('（実需給2025年度以降で使用）入力'!$E$16="四国",F164,IF('（実需給2025年度以降で使用）入力'!$E$16="九州",F186)))))))))</f>
        <v>0</v>
      </c>
      <c r="G208" s="32" t="b">
        <f>IF('（実需給2025年度以降で使用）入力'!$E$16="北海道",G10,IF('（実需給2025年度以降で使用）入力'!$E$16="東北",G32,IF('（実需給2025年度以降で使用）入力'!$E$16="東京",G54,IF('（実需給2025年度以降で使用）入力'!$E$16="中部",G76,IF('（実需給2025年度以降で使用）入力'!$E$16="北陸",G98,IF('（実需給2025年度以降で使用）入力'!$E$16="関西",G120,IF('（実需給2025年度以降で使用）入力'!$E$16="中国",G142,IF('（実需給2025年度以降で使用）入力'!$E$16="四国",G164,IF('（実需給2025年度以降で使用）入力'!$E$16="九州",G186)))))))))</f>
        <v>0</v>
      </c>
      <c r="H208" s="32" t="b">
        <f>IF('（実需給2025年度以降で使用）入力'!$E$16="北海道",H10,IF('（実需給2025年度以降で使用）入力'!$E$16="東北",H32,IF('（実需給2025年度以降で使用）入力'!$E$16="東京",H54,IF('（実需給2025年度以降で使用）入力'!$E$16="中部",H76,IF('（実需給2025年度以降で使用）入力'!$E$16="北陸",H98,IF('（実需給2025年度以降で使用）入力'!$E$16="関西",H120,IF('（実需給2025年度以降で使用）入力'!$E$16="中国",H142,IF('（実需給2025年度以降で使用）入力'!$E$16="四国",H164,IF('（実需給2025年度以降で使用）入力'!$E$16="九州",H186)))))))))</f>
        <v>0</v>
      </c>
      <c r="I208" s="32" t="b">
        <f>IF('（実需給2025年度以降で使用）入力'!$E$16="北海道",I10,IF('（実需給2025年度以降で使用）入力'!$E$16="東北",I32,IF('（実需給2025年度以降で使用）入力'!$E$16="東京",I54,IF('（実需給2025年度以降で使用）入力'!$E$16="中部",I76,IF('（実需給2025年度以降で使用）入力'!$E$16="北陸",I98,IF('（実需給2025年度以降で使用）入力'!$E$16="関西",I120,IF('（実需給2025年度以降で使用）入力'!$E$16="中国",I142,IF('（実需給2025年度以降で使用）入力'!$E$16="四国",I164,IF('（実需給2025年度以降で使用）入力'!$E$16="九州",I186)))))))))</f>
        <v>0</v>
      </c>
      <c r="J208" s="32" t="b">
        <f>IF('（実需給2025年度以降で使用）入力'!$E$16="北海道",J10,IF('（実需給2025年度以降で使用）入力'!$E$16="東北",J32,IF('（実需給2025年度以降で使用）入力'!$E$16="東京",J54,IF('（実需給2025年度以降で使用）入力'!$E$16="中部",J76,IF('（実需給2025年度以降で使用）入力'!$E$16="北陸",J98,IF('（実需給2025年度以降で使用）入力'!$E$16="関西",J120,IF('（実需給2025年度以降で使用）入力'!$E$16="中国",J142,IF('（実需給2025年度以降で使用）入力'!$E$16="四国",J164,IF('（実需給2025年度以降で使用）入力'!$E$16="九州",J186)))))))))</f>
        <v>0</v>
      </c>
      <c r="K208" s="32" t="b">
        <f>IF('（実需給2025年度以降で使用）入力'!$E$16="北海道",K10,IF('（実需給2025年度以降で使用）入力'!$E$16="東北",K32,IF('（実需給2025年度以降で使用）入力'!$E$16="東京",K54,IF('（実需給2025年度以降で使用）入力'!$E$16="中部",K76,IF('（実需給2025年度以降で使用）入力'!$E$16="北陸",K98,IF('（実需給2025年度以降で使用）入力'!$E$16="関西",K120,IF('（実需給2025年度以降で使用）入力'!$E$16="中国",K142,IF('（実需給2025年度以降で使用）入力'!$E$16="四国",K164,IF('（実需給2025年度以降で使用）入力'!$E$16="九州",K186)))))))))</f>
        <v>0</v>
      </c>
      <c r="L208" s="32" t="b">
        <f>IF('（実需給2025年度以降で使用）入力'!$E$16="北海道",L10,IF('（実需給2025年度以降で使用）入力'!$E$16="東北",L32,IF('（実需給2025年度以降で使用）入力'!$E$16="東京",L54,IF('（実需給2025年度以降で使用）入力'!$E$16="中部",L76,IF('（実需給2025年度以降で使用）入力'!$E$16="北陸",L98,IF('（実需給2025年度以降で使用）入力'!$E$16="関西",L120,IF('（実需給2025年度以降で使用）入力'!$E$16="中国",L142,IF('（実需給2025年度以降で使用）入力'!$E$16="四国",L164,IF('（実需給2025年度以降で使用）入力'!$E$16="九州",L186)))))))))</f>
        <v>0</v>
      </c>
      <c r="M208" s="33" t="b">
        <f>IF('（実需給2025年度以降で使用）入力'!$E$16="北海道",M10,IF('（実需給2025年度以降で使用）入力'!$E$16="東北",M32,IF('（実需給2025年度以降で使用）入力'!$E$16="東京",M54,IF('（実需給2025年度以降で使用）入力'!$E$16="中部",M76,IF('（実需給2025年度以降で使用）入力'!$E$16="北陸",M98,IF('（実需給2025年度以降で使用）入力'!$E$16="関西",M120,IF('（実需給2025年度以降で使用）入力'!$E$16="中国",M142,IF('（実需給2025年度以降で使用）入力'!$E$16="四国",M164,IF('（実需給2025年度以降で使用）入力'!$E$16="九州",M186)))))))))</f>
        <v>0</v>
      </c>
      <c r="N208" s="145"/>
    </row>
    <row r="209" spans="1:14" x14ac:dyDescent="0.25">
      <c r="A209" s="27">
        <v>13</v>
      </c>
      <c r="B209" s="31" t="b">
        <f>IF('（実需給2025年度以降で使用）入力'!$E$16="北海道",B11,IF('（実需給2025年度以降で使用）入力'!$E$16="東北",B33,IF('（実需給2025年度以降で使用）入力'!$E$16="東京",B55,IF('（実需給2025年度以降で使用）入力'!$E$16="中部",B77,IF('（実需給2025年度以降で使用）入力'!$E$16="北陸",B99,IF('（実需給2025年度以降で使用）入力'!$E$16="関西",B121,IF('（実需給2025年度以降で使用）入力'!$E$16="中国",B143,IF('（実需給2025年度以降で使用）入力'!$E$16="四国",B165,IF('（実需給2025年度以降で使用）入力'!$E$16="九州",B187)))))))))</f>
        <v>0</v>
      </c>
      <c r="C209" s="32" t="b">
        <f>IF('（実需給2025年度以降で使用）入力'!$E$16="北海道",C11,IF('（実需給2025年度以降で使用）入力'!$E$16="東北",C33,IF('（実需給2025年度以降で使用）入力'!$E$16="東京",C55,IF('（実需給2025年度以降で使用）入力'!$E$16="中部",C77,IF('（実需給2025年度以降で使用）入力'!$E$16="北陸",C99,IF('（実需給2025年度以降で使用）入力'!$E$16="関西",C121,IF('（実需給2025年度以降で使用）入力'!$E$16="中国",C143,IF('（実需給2025年度以降で使用）入力'!$E$16="四国",C165,IF('（実需給2025年度以降で使用）入力'!$E$16="九州",C187)))))))))</f>
        <v>0</v>
      </c>
      <c r="D209" s="32" t="b">
        <f>IF('（実需給2025年度以降で使用）入力'!$E$16="北海道",D11,IF('（実需給2025年度以降で使用）入力'!$E$16="東北",D33,IF('（実需給2025年度以降で使用）入力'!$E$16="東京",D55,IF('（実需給2025年度以降で使用）入力'!$E$16="中部",D77,IF('（実需給2025年度以降で使用）入力'!$E$16="北陸",D99,IF('（実需給2025年度以降で使用）入力'!$E$16="関西",D121,IF('（実需給2025年度以降で使用）入力'!$E$16="中国",D143,IF('（実需給2025年度以降で使用）入力'!$E$16="四国",D165,IF('（実需給2025年度以降で使用）入力'!$E$16="九州",D187)))))))))</f>
        <v>0</v>
      </c>
      <c r="E209" s="32" t="b">
        <f>IF('（実需給2025年度以降で使用）入力'!$E$16="北海道",E11,IF('（実需給2025年度以降で使用）入力'!$E$16="東北",E33,IF('（実需給2025年度以降で使用）入力'!$E$16="東京",E55,IF('（実需給2025年度以降で使用）入力'!$E$16="中部",E77,IF('（実需給2025年度以降で使用）入力'!$E$16="北陸",E99,IF('（実需給2025年度以降で使用）入力'!$E$16="関西",E121,IF('（実需給2025年度以降で使用）入力'!$E$16="中国",E143,IF('（実需給2025年度以降で使用）入力'!$E$16="四国",E165,IF('（実需給2025年度以降で使用）入力'!$E$16="九州",E187)))))))))</f>
        <v>0</v>
      </c>
      <c r="F209" s="32" t="b">
        <f>IF('（実需給2025年度以降で使用）入力'!$E$16="北海道",F11,IF('（実需給2025年度以降で使用）入力'!$E$16="東北",F33,IF('（実需給2025年度以降で使用）入力'!$E$16="東京",F55,IF('（実需給2025年度以降で使用）入力'!$E$16="中部",F77,IF('（実需給2025年度以降で使用）入力'!$E$16="北陸",F99,IF('（実需給2025年度以降で使用）入力'!$E$16="関西",F121,IF('（実需給2025年度以降で使用）入力'!$E$16="中国",F143,IF('（実需給2025年度以降で使用）入力'!$E$16="四国",F165,IF('（実需給2025年度以降で使用）入力'!$E$16="九州",F187)))))))))</f>
        <v>0</v>
      </c>
      <c r="G209" s="32" t="b">
        <f>IF('（実需給2025年度以降で使用）入力'!$E$16="北海道",G11,IF('（実需給2025年度以降で使用）入力'!$E$16="東北",G33,IF('（実需給2025年度以降で使用）入力'!$E$16="東京",G55,IF('（実需給2025年度以降で使用）入力'!$E$16="中部",G77,IF('（実需給2025年度以降で使用）入力'!$E$16="北陸",G99,IF('（実需給2025年度以降で使用）入力'!$E$16="関西",G121,IF('（実需給2025年度以降で使用）入力'!$E$16="中国",G143,IF('（実需給2025年度以降で使用）入力'!$E$16="四国",G165,IF('（実需給2025年度以降で使用）入力'!$E$16="九州",G187)))))))))</f>
        <v>0</v>
      </c>
      <c r="H209" s="32" t="b">
        <f>IF('（実需給2025年度以降で使用）入力'!$E$16="北海道",H11,IF('（実需給2025年度以降で使用）入力'!$E$16="東北",H33,IF('（実需給2025年度以降で使用）入力'!$E$16="東京",H55,IF('（実需給2025年度以降で使用）入力'!$E$16="中部",H77,IF('（実需給2025年度以降で使用）入力'!$E$16="北陸",H99,IF('（実需給2025年度以降で使用）入力'!$E$16="関西",H121,IF('（実需給2025年度以降で使用）入力'!$E$16="中国",H143,IF('（実需給2025年度以降で使用）入力'!$E$16="四国",H165,IF('（実需給2025年度以降で使用）入力'!$E$16="九州",H187)))))))))</f>
        <v>0</v>
      </c>
      <c r="I209" s="32" t="b">
        <f>IF('（実需給2025年度以降で使用）入力'!$E$16="北海道",I11,IF('（実需給2025年度以降で使用）入力'!$E$16="東北",I33,IF('（実需給2025年度以降で使用）入力'!$E$16="東京",I55,IF('（実需給2025年度以降で使用）入力'!$E$16="中部",I77,IF('（実需給2025年度以降で使用）入力'!$E$16="北陸",I99,IF('（実需給2025年度以降で使用）入力'!$E$16="関西",I121,IF('（実需給2025年度以降で使用）入力'!$E$16="中国",I143,IF('（実需給2025年度以降で使用）入力'!$E$16="四国",I165,IF('（実需給2025年度以降で使用）入力'!$E$16="九州",I187)))))))))</f>
        <v>0</v>
      </c>
      <c r="J209" s="32" t="b">
        <f>IF('（実需給2025年度以降で使用）入力'!$E$16="北海道",J11,IF('（実需給2025年度以降で使用）入力'!$E$16="東北",J33,IF('（実需給2025年度以降で使用）入力'!$E$16="東京",J55,IF('（実需給2025年度以降で使用）入力'!$E$16="中部",J77,IF('（実需給2025年度以降で使用）入力'!$E$16="北陸",J99,IF('（実需給2025年度以降で使用）入力'!$E$16="関西",J121,IF('（実需給2025年度以降で使用）入力'!$E$16="中国",J143,IF('（実需給2025年度以降で使用）入力'!$E$16="四国",J165,IF('（実需給2025年度以降で使用）入力'!$E$16="九州",J187)))))))))</f>
        <v>0</v>
      </c>
      <c r="K209" s="32" t="b">
        <f>IF('（実需給2025年度以降で使用）入力'!$E$16="北海道",K11,IF('（実需給2025年度以降で使用）入力'!$E$16="東北",K33,IF('（実需給2025年度以降で使用）入力'!$E$16="東京",K55,IF('（実需給2025年度以降で使用）入力'!$E$16="中部",K77,IF('（実需給2025年度以降で使用）入力'!$E$16="北陸",K99,IF('（実需給2025年度以降で使用）入力'!$E$16="関西",K121,IF('（実需給2025年度以降で使用）入力'!$E$16="中国",K143,IF('（実需給2025年度以降で使用）入力'!$E$16="四国",K165,IF('（実需給2025年度以降で使用）入力'!$E$16="九州",K187)))))))))</f>
        <v>0</v>
      </c>
      <c r="L209" s="32" t="b">
        <f>IF('（実需給2025年度以降で使用）入力'!$E$16="北海道",L11,IF('（実需給2025年度以降で使用）入力'!$E$16="東北",L33,IF('（実需給2025年度以降で使用）入力'!$E$16="東京",L55,IF('（実需給2025年度以降で使用）入力'!$E$16="中部",L77,IF('（実需給2025年度以降で使用）入力'!$E$16="北陸",L99,IF('（実需給2025年度以降で使用）入力'!$E$16="関西",L121,IF('（実需給2025年度以降で使用）入力'!$E$16="中国",L143,IF('（実需給2025年度以降で使用）入力'!$E$16="四国",L165,IF('（実需給2025年度以降で使用）入力'!$E$16="九州",L187)))))))))</f>
        <v>0</v>
      </c>
      <c r="M209" s="33" t="b">
        <f>IF('（実需給2025年度以降で使用）入力'!$E$16="北海道",M11,IF('（実需給2025年度以降で使用）入力'!$E$16="東北",M33,IF('（実需給2025年度以降で使用）入力'!$E$16="東京",M55,IF('（実需給2025年度以降で使用）入力'!$E$16="中部",M77,IF('（実需給2025年度以降で使用）入力'!$E$16="北陸",M99,IF('（実需給2025年度以降で使用）入力'!$E$16="関西",M121,IF('（実需給2025年度以降で使用）入力'!$E$16="中国",M143,IF('（実需給2025年度以降で使用）入力'!$E$16="四国",M165,IF('（実需給2025年度以降で使用）入力'!$E$16="九州",M187)))))))))</f>
        <v>0</v>
      </c>
      <c r="N209" s="145"/>
    </row>
    <row r="210" spans="1:14" x14ac:dyDescent="0.25">
      <c r="A210" s="27">
        <v>12</v>
      </c>
      <c r="B210" s="31" t="b">
        <f>IF('（実需給2025年度以降で使用）入力'!$E$16="北海道",B12,IF('（実需給2025年度以降で使用）入力'!$E$16="東北",B34,IF('（実需給2025年度以降で使用）入力'!$E$16="東京",B56,IF('（実需給2025年度以降で使用）入力'!$E$16="中部",B78,IF('（実需給2025年度以降で使用）入力'!$E$16="北陸",B100,IF('（実需給2025年度以降で使用）入力'!$E$16="関西",B122,IF('（実需給2025年度以降で使用）入力'!$E$16="中国",B144,IF('（実需給2025年度以降で使用）入力'!$E$16="四国",B166,IF('（実需給2025年度以降で使用）入力'!$E$16="九州",B188)))))))))</f>
        <v>0</v>
      </c>
      <c r="C210" s="32" t="b">
        <f>IF('（実需給2025年度以降で使用）入力'!$E$16="北海道",C12,IF('（実需給2025年度以降で使用）入力'!$E$16="東北",C34,IF('（実需給2025年度以降で使用）入力'!$E$16="東京",C56,IF('（実需給2025年度以降で使用）入力'!$E$16="中部",C78,IF('（実需給2025年度以降で使用）入力'!$E$16="北陸",C100,IF('（実需給2025年度以降で使用）入力'!$E$16="関西",C122,IF('（実需給2025年度以降で使用）入力'!$E$16="中国",C144,IF('（実需給2025年度以降で使用）入力'!$E$16="四国",C166,IF('（実需給2025年度以降で使用）入力'!$E$16="九州",C188)))))))))</f>
        <v>0</v>
      </c>
      <c r="D210" s="32" t="b">
        <f>IF('（実需給2025年度以降で使用）入力'!$E$16="北海道",D12,IF('（実需給2025年度以降で使用）入力'!$E$16="東北",D34,IF('（実需給2025年度以降で使用）入力'!$E$16="東京",D56,IF('（実需給2025年度以降で使用）入力'!$E$16="中部",D78,IF('（実需給2025年度以降で使用）入力'!$E$16="北陸",D100,IF('（実需給2025年度以降で使用）入力'!$E$16="関西",D122,IF('（実需給2025年度以降で使用）入力'!$E$16="中国",D144,IF('（実需給2025年度以降で使用）入力'!$E$16="四国",D166,IF('（実需給2025年度以降で使用）入力'!$E$16="九州",D188)))))))))</f>
        <v>0</v>
      </c>
      <c r="E210" s="32" t="b">
        <f>IF('（実需給2025年度以降で使用）入力'!$E$16="北海道",E12,IF('（実需給2025年度以降で使用）入力'!$E$16="東北",E34,IF('（実需給2025年度以降で使用）入力'!$E$16="東京",E56,IF('（実需給2025年度以降で使用）入力'!$E$16="中部",E78,IF('（実需給2025年度以降で使用）入力'!$E$16="北陸",E100,IF('（実需給2025年度以降で使用）入力'!$E$16="関西",E122,IF('（実需給2025年度以降で使用）入力'!$E$16="中国",E144,IF('（実需給2025年度以降で使用）入力'!$E$16="四国",E166,IF('（実需給2025年度以降で使用）入力'!$E$16="九州",E188)))))))))</f>
        <v>0</v>
      </c>
      <c r="F210" s="32" t="b">
        <f>IF('（実需給2025年度以降で使用）入力'!$E$16="北海道",F12,IF('（実需給2025年度以降で使用）入力'!$E$16="東北",F34,IF('（実需給2025年度以降で使用）入力'!$E$16="東京",F56,IF('（実需給2025年度以降で使用）入力'!$E$16="中部",F78,IF('（実需給2025年度以降で使用）入力'!$E$16="北陸",F100,IF('（実需給2025年度以降で使用）入力'!$E$16="関西",F122,IF('（実需給2025年度以降で使用）入力'!$E$16="中国",F144,IF('（実需給2025年度以降で使用）入力'!$E$16="四国",F166,IF('（実需給2025年度以降で使用）入力'!$E$16="九州",F188)))))))))</f>
        <v>0</v>
      </c>
      <c r="G210" s="32" t="b">
        <f>IF('（実需給2025年度以降で使用）入力'!$E$16="北海道",G12,IF('（実需給2025年度以降で使用）入力'!$E$16="東北",G34,IF('（実需給2025年度以降で使用）入力'!$E$16="東京",G56,IF('（実需給2025年度以降で使用）入力'!$E$16="中部",G78,IF('（実需給2025年度以降で使用）入力'!$E$16="北陸",G100,IF('（実需給2025年度以降で使用）入力'!$E$16="関西",G122,IF('（実需給2025年度以降で使用）入力'!$E$16="中国",G144,IF('（実需給2025年度以降で使用）入力'!$E$16="四国",G166,IF('（実需給2025年度以降で使用）入力'!$E$16="九州",G188)))))))))</f>
        <v>0</v>
      </c>
      <c r="H210" s="32" t="b">
        <f>IF('（実需給2025年度以降で使用）入力'!$E$16="北海道",H12,IF('（実需給2025年度以降で使用）入力'!$E$16="東北",H34,IF('（実需給2025年度以降で使用）入力'!$E$16="東京",H56,IF('（実需給2025年度以降で使用）入力'!$E$16="中部",H78,IF('（実需給2025年度以降で使用）入力'!$E$16="北陸",H100,IF('（実需給2025年度以降で使用）入力'!$E$16="関西",H122,IF('（実需給2025年度以降で使用）入力'!$E$16="中国",H144,IF('（実需給2025年度以降で使用）入力'!$E$16="四国",H166,IF('（実需給2025年度以降で使用）入力'!$E$16="九州",H188)))))))))</f>
        <v>0</v>
      </c>
      <c r="I210" s="32" t="b">
        <f>IF('（実需給2025年度以降で使用）入力'!$E$16="北海道",I12,IF('（実需給2025年度以降で使用）入力'!$E$16="東北",I34,IF('（実需給2025年度以降で使用）入力'!$E$16="東京",I56,IF('（実需給2025年度以降で使用）入力'!$E$16="中部",I78,IF('（実需給2025年度以降で使用）入力'!$E$16="北陸",I100,IF('（実需給2025年度以降で使用）入力'!$E$16="関西",I122,IF('（実需給2025年度以降で使用）入力'!$E$16="中国",I144,IF('（実需給2025年度以降で使用）入力'!$E$16="四国",I166,IF('（実需給2025年度以降で使用）入力'!$E$16="九州",I188)))))))))</f>
        <v>0</v>
      </c>
      <c r="J210" s="32" t="b">
        <f>IF('（実需給2025年度以降で使用）入力'!$E$16="北海道",J12,IF('（実需給2025年度以降で使用）入力'!$E$16="東北",J34,IF('（実需給2025年度以降で使用）入力'!$E$16="東京",J56,IF('（実需給2025年度以降で使用）入力'!$E$16="中部",J78,IF('（実需給2025年度以降で使用）入力'!$E$16="北陸",J100,IF('（実需給2025年度以降で使用）入力'!$E$16="関西",J122,IF('（実需給2025年度以降で使用）入力'!$E$16="中国",J144,IF('（実需給2025年度以降で使用）入力'!$E$16="四国",J166,IF('（実需給2025年度以降で使用）入力'!$E$16="九州",J188)))))))))</f>
        <v>0</v>
      </c>
      <c r="K210" s="32" t="b">
        <f>IF('（実需給2025年度以降で使用）入力'!$E$16="北海道",K12,IF('（実需給2025年度以降で使用）入力'!$E$16="東北",K34,IF('（実需給2025年度以降で使用）入力'!$E$16="東京",K56,IF('（実需給2025年度以降で使用）入力'!$E$16="中部",K78,IF('（実需給2025年度以降で使用）入力'!$E$16="北陸",K100,IF('（実需給2025年度以降で使用）入力'!$E$16="関西",K122,IF('（実需給2025年度以降で使用）入力'!$E$16="中国",K144,IF('（実需給2025年度以降で使用）入力'!$E$16="四国",K166,IF('（実需給2025年度以降で使用）入力'!$E$16="九州",K188)))))))))</f>
        <v>0</v>
      </c>
      <c r="L210" s="32" t="b">
        <f>IF('（実需給2025年度以降で使用）入力'!$E$16="北海道",L12,IF('（実需給2025年度以降で使用）入力'!$E$16="東北",L34,IF('（実需給2025年度以降で使用）入力'!$E$16="東京",L56,IF('（実需給2025年度以降で使用）入力'!$E$16="中部",L78,IF('（実需給2025年度以降で使用）入力'!$E$16="北陸",L100,IF('（実需給2025年度以降で使用）入力'!$E$16="関西",L122,IF('（実需給2025年度以降で使用）入力'!$E$16="中国",L144,IF('（実需給2025年度以降で使用）入力'!$E$16="四国",L166,IF('（実需給2025年度以降で使用）入力'!$E$16="九州",L188)))))))))</f>
        <v>0</v>
      </c>
      <c r="M210" s="33" t="b">
        <f>IF('（実需給2025年度以降で使用）入力'!$E$16="北海道",M12,IF('（実需給2025年度以降で使用）入力'!$E$16="東北",M34,IF('（実需給2025年度以降で使用）入力'!$E$16="東京",M56,IF('（実需給2025年度以降で使用）入力'!$E$16="中部",M78,IF('（実需給2025年度以降で使用）入力'!$E$16="北陸",M100,IF('（実需給2025年度以降で使用）入力'!$E$16="関西",M122,IF('（実需給2025年度以降で使用）入力'!$E$16="中国",M144,IF('（実需給2025年度以降で使用）入力'!$E$16="四国",M166,IF('（実需給2025年度以降で使用）入力'!$E$16="九州",M188)))))))))</f>
        <v>0</v>
      </c>
      <c r="N210" s="145"/>
    </row>
    <row r="211" spans="1:14" x14ac:dyDescent="0.25">
      <c r="A211" s="27">
        <v>11</v>
      </c>
      <c r="B211" s="31" t="b">
        <f>IF('（実需給2025年度以降で使用）入力'!$E$16="北海道",B13,IF('（実需給2025年度以降で使用）入力'!$E$16="東北",B35,IF('（実需給2025年度以降で使用）入力'!$E$16="東京",B57,IF('（実需給2025年度以降で使用）入力'!$E$16="中部",B79,IF('（実需給2025年度以降で使用）入力'!$E$16="北陸",B101,IF('（実需給2025年度以降で使用）入力'!$E$16="関西",B123,IF('（実需給2025年度以降で使用）入力'!$E$16="中国",B145,IF('（実需給2025年度以降で使用）入力'!$E$16="四国",B167,IF('（実需給2025年度以降で使用）入力'!$E$16="九州",B189)))))))))</f>
        <v>0</v>
      </c>
      <c r="C211" s="32" t="b">
        <f>IF('（実需給2025年度以降で使用）入力'!$E$16="北海道",C13,IF('（実需給2025年度以降で使用）入力'!$E$16="東北",C35,IF('（実需給2025年度以降で使用）入力'!$E$16="東京",C57,IF('（実需給2025年度以降で使用）入力'!$E$16="中部",C79,IF('（実需給2025年度以降で使用）入力'!$E$16="北陸",C101,IF('（実需給2025年度以降で使用）入力'!$E$16="関西",C123,IF('（実需給2025年度以降で使用）入力'!$E$16="中国",C145,IF('（実需給2025年度以降で使用）入力'!$E$16="四国",C167,IF('（実需給2025年度以降で使用）入力'!$E$16="九州",C189)))))))))</f>
        <v>0</v>
      </c>
      <c r="D211" s="32" t="b">
        <f>IF('（実需給2025年度以降で使用）入力'!$E$16="北海道",D13,IF('（実需給2025年度以降で使用）入力'!$E$16="東北",D35,IF('（実需給2025年度以降で使用）入力'!$E$16="東京",D57,IF('（実需給2025年度以降で使用）入力'!$E$16="中部",D79,IF('（実需給2025年度以降で使用）入力'!$E$16="北陸",D101,IF('（実需給2025年度以降で使用）入力'!$E$16="関西",D123,IF('（実需給2025年度以降で使用）入力'!$E$16="中国",D145,IF('（実需給2025年度以降で使用）入力'!$E$16="四国",D167,IF('（実需給2025年度以降で使用）入力'!$E$16="九州",D189)))))))))</f>
        <v>0</v>
      </c>
      <c r="E211" s="32" t="b">
        <f>IF('（実需給2025年度以降で使用）入力'!$E$16="北海道",E13,IF('（実需給2025年度以降で使用）入力'!$E$16="東北",E35,IF('（実需給2025年度以降で使用）入力'!$E$16="東京",E57,IF('（実需給2025年度以降で使用）入力'!$E$16="中部",E79,IF('（実需給2025年度以降で使用）入力'!$E$16="北陸",E101,IF('（実需給2025年度以降で使用）入力'!$E$16="関西",E123,IF('（実需給2025年度以降で使用）入力'!$E$16="中国",E145,IF('（実需給2025年度以降で使用）入力'!$E$16="四国",E167,IF('（実需給2025年度以降で使用）入力'!$E$16="九州",E189)))))))))</f>
        <v>0</v>
      </c>
      <c r="F211" s="32" t="b">
        <f>IF('（実需給2025年度以降で使用）入力'!$E$16="北海道",F13,IF('（実需給2025年度以降で使用）入力'!$E$16="東北",F35,IF('（実需給2025年度以降で使用）入力'!$E$16="東京",F57,IF('（実需給2025年度以降で使用）入力'!$E$16="中部",F79,IF('（実需給2025年度以降で使用）入力'!$E$16="北陸",F101,IF('（実需給2025年度以降で使用）入力'!$E$16="関西",F123,IF('（実需給2025年度以降で使用）入力'!$E$16="中国",F145,IF('（実需給2025年度以降で使用）入力'!$E$16="四国",F167,IF('（実需給2025年度以降で使用）入力'!$E$16="九州",F189)))))))))</f>
        <v>0</v>
      </c>
      <c r="G211" s="32" t="b">
        <f>IF('（実需給2025年度以降で使用）入力'!$E$16="北海道",G13,IF('（実需給2025年度以降で使用）入力'!$E$16="東北",G35,IF('（実需給2025年度以降で使用）入力'!$E$16="東京",G57,IF('（実需給2025年度以降で使用）入力'!$E$16="中部",G79,IF('（実需給2025年度以降で使用）入力'!$E$16="北陸",G101,IF('（実需給2025年度以降で使用）入力'!$E$16="関西",G123,IF('（実需給2025年度以降で使用）入力'!$E$16="中国",G145,IF('（実需給2025年度以降で使用）入力'!$E$16="四国",G167,IF('（実需給2025年度以降で使用）入力'!$E$16="九州",G189)))))))))</f>
        <v>0</v>
      </c>
      <c r="H211" s="32" t="b">
        <f>IF('（実需給2025年度以降で使用）入力'!$E$16="北海道",H13,IF('（実需給2025年度以降で使用）入力'!$E$16="東北",H35,IF('（実需給2025年度以降で使用）入力'!$E$16="東京",H57,IF('（実需給2025年度以降で使用）入力'!$E$16="中部",H79,IF('（実需給2025年度以降で使用）入力'!$E$16="北陸",H101,IF('（実需給2025年度以降で使用）入力'!$E$16="関西",H123,IF('（実需給2025年度以降で使用）入力'!$E$16="中国",H145,IF('（実需給2025年度以降で使用）入力'!$E$16="四国",H167,IF('（実需給2025年度以降で使用）入力'!$E$16="九州",H189)))))))))</f>
        <v>0</v>
      </c>
      <c r="I211" s="32" t="b">
        <f>IF('（実需給2025年度以降で使用）入力'!$E$16="北海道",I13,IF('（実需給2025年度以降で使用）入力'!$E$16="東北",I35,IF('（実需給2025年度以降で使用）入力'!$E$16="東京",I57,IF('（実需給2025年度以降で使用）入力'!$E$16="中部",I79,IF('（実需給2025年度以降で使用）入力'!$E$16="北陸",I101,IF('（実需給2025年度以降で使用）入力'!$E$16="関西",I123,IF('（実需給2025年度以降で使用）入力'!$E$16="中国",I145,IF('（実需給2025年度以降で使用）入力'!$E$16="四国",I167,IF('（実需給2025年度以降で使用）入力'!$E$16="九州",I189)))))))))</f>
        <v>0</v>
      </c>
      <c r="J211" s="32" t="b">
        <f>IF('（実需給2025年度以降で使用）入力'!$E$16="北海道",J13,IF('（実需給2025年度以降で使用）入力'!$E$16="東北",J35,IF('（実需給2025年度以降で使用）入力'!$E$16="東京",J57,IF('（実需給2025年度以降で使用）入力'!$E$16="中部",J79,IF('（実需給2025年度以降で使用）入力'!$E$16="北陸",J101,IF('（実需給2025年度以降で使用）入力'!$E$16="関西",J123,IF('（実需給2025年度以降で使用）入力'!$E$16="中国",J145,IF('（実需給2025年度以降で使用）入力'!$E$16="四国",J167,IF('（実需給2025年度以降で使用）入力'!$E$16="九州",J189)))))))))</f>
        <v>0</v>
      </c>
      <c r="K211" s="32" t="b">
        <f>IF('（実需給2025年度以降で使用）入力'!$E$16="北海道",K13,IF('（実需給2025年度以降で使用）入力'!$E$16="東北",K35,IF('（実需給2025年度以降で使用）入力'!$E$16="東京",K57,IF('（実需給2025年度以降で使用）入力'!$E$16="中部",K79,IF('（実需給2025年度以降で使用）入力'!$E$16="北陸",K101,IF('（実需給2025年度以降で使用）入力'!$E$16="関西",K123,IF('（実需給2025年度以降で使用）入力'!$E$16="中国",K145,IF('（実需給2025年度以降で使用）入力'!$E$16="四国",K167,IF('（実需給2025年度以降で使用）入力'!$E$16="九州",K189)))))))))</f>
        <v>0</v>
      </c>
      <c r="L211" s="32" t="b">
        <f>IF('（実需給2025年度以降で使用）入力'!$E$16="北海道",L13,IF('（実需給2025年度以降で使用）入力'!$E$16="東北",L35,IF('（実需給2025年度以降で使用）入力'!$E$16="東京",L57,IF('（実需給2025年度以降で使用）入力'!$E$16="中部",L79,IF('（実需給2025年度以降で使用）入力'!$E$16="北陸",L101,IF('（実需給2025年度以降で使用）入力'!$E$16="関西",L123,IF('（実需給2025年度以降で使用）入力'!$E$16="中国",L145,IF('（実需給2025年度以降で使用）入力'!$E$16="四国",L167,IF('（実需給2025年度以降で使用）入力'!$E$16="九州",L189)))))))))</f>
        <v>0</v>
      </c>
      <c r="M211" s="33" t="b">
        <f>IF('（実需給2025年度以降で使用）入力'!$E$16="北海道",M13,IF('（実需給2025年度以降で使用）入力'!$E$16="東北",M35,IF('（実需給2025年度以降で使用）入力'!$E$16="東京",M57,IF('（実需給2025年度以降で使用）入力'!$E$16="中部",M79,IF('（実需給2025年度以降で使用）入力'!$E$16="北陸",M101,IF('（実需給2025年度以降で使用）入力'!$E$16="関西",M123,IF('（実需給2025年度以降で使用）入力'!$E$16="中国",M145,IF('（実需給2025年度以降で使用）入力'!$E$16="四国",M167,IF('（実需給2025年度以降で使用）入力'!$E$16="九州",M189)))))))))</f>
        <v>0</v>
      </c>
      <c r="N211" s="145"/>
    </row>
    <row r="212" spans="1:14" x14ac:dyDescent="0.25">
      <c r="A212" s="27">
        <v>10</v>
      </c>
      <c r="B212" s="31" t="b">
        <f>IF('（実需給2025年度以降で使用）入力'!$E$16="北海道",B14,IF('（実需給2025年度以降で使用）入力'!$E$16="東北",B36,IF('（実需給2025年度以降で使用）入力'!$E$16="東京",B58,IF('（実需給2025年度以降で使用）入力'!$E$16="中部",B80,IF('（実需給2025年度以降で使用）入力'!$E$16="北陸",B102,IF('（実需給2025年度以降で使用）入力'!$E$16="関西",B124,IF('（実需給2025年度以降で使用）入力'!$E$16="中国",B146,IF('（実需給2025年度以降で使用）入力'!$E$16="四国",B168,IF('（実需給2025年度以降で使用）入力'!$E$16="九州",B190)))))))))</f>
        <v>0</v>
      </c>
      <c r="C212" s="32" t="b">
        <f>IF('（実需給2025年度以降で使用）入力'!$E$16="北海道",C14,IF('（実需給2025年度以降で使用）入力'!$E$16="東北",C36,IF('（実需給2025年度以降で使用）入力'!$E$16="東京",C58,IF('（実需給2025年度以降で使用）入力'!$E$16="中部",C80,IF('（実需給2025年度以降で使用）入力'!$E$16="北陸",C102,IF('（実需給2025年度以降で使用）入力'!$E$16="関西",C124,IF('（実需給2025年度以降で使用）入力'!$E$16="中国",C146,IF('（実需給2025年度以降で使用）入力'!$E$16="四国",C168,IF('（実需給2025年度以降で使用）入力'!$E$16="九州",C190)))))))))</f>
        <v>0</v>
      </c>
      <c r="D212" s="32" t="b">
        <f>IF('（実需給2025年度以降で使用）入力'!$E$16="北海道",D14,IF('（実需給2025年度以降で使用）入力'!$E$16="東北",D36,IF('（実需給2025年度以降で使用）入力'!$E$16="東京",D58,IF('（実需給2025年度以降で使用）入力'!$E$16="中部",D80,IF('（実需給2025年度以降で使用）入力'!$E$16="北陸",D102,IF('（実需給2025年度以降で使用）入力'!$E$16="関西",D124,IF('（実需給2025年度以降で使用）入力'!$E$16="中国",D146,IF('（実需給2025年度以降で使用）入力'!$E$16="四国",D168,IF('（実需給2025年度以降で使用）入力'!$E$16="九州",D190)))))))))</f>
        <v>0</v>
      </c>
      <c r="E212" s="32" t="b">
        <f>IF('（実需給2025年度以降で使用）入力'!$E$16="北海道",E14,IF('（実需給2025年度以降で使用）入力'!$E$16="東北",E36,IF('（実需給2025年度以降で使用）入力'!$E$16="東京",E58,IF('（実需給2025年度以降で使用）入力'!$E$16="中部",E80,IF('（実需給2025年度以降で使用）入力'!$E$16="北陸",E102,IF('（実需給2025年度以降で使用）入力'!$E$16="関西",E124,IF('（実需給2025年度以降で使用）入力'!$E$16="中国",E146,IF('（実需給2025年度以降で使用）入力'!$E$16="四国",E168,IF('（実需給2025年度以降で使用）入力'!$E$16="九州",E190)))))))))</f>
        <v>0</v>
      </c>
      <c r="F212" s="32" t="b">
        <f>IF('（実需給2025年度以降で使用）入力'!$E$16="北海道",F14,IF('（実需給2025年度以降で使用）入力'!$E$16="東北",F36,IF('（実需給2025年度以降で使用）入力'!$E$16="東京",F58,IF('（実需給2025年度以降で使用）入力'!$E$16="中部",F80,IF('（実需給2025年度以降で使用）入力'!$E$16="北陸",F102,IF('（実需給2025年度以降で使用）入力'!$E$16="関西",F124,IF('（実需給2025年度以降で使用）入力'!$E$16="中国",F146,IF('（実需給2025年度以降で使用）入力'!$E$16="四国",F168,IF('（実需給2025年度以降で使用）入力'!$E$16="九州",F190)))))))))</f>
        <v>0</v>
      </c>
      <c r="G212" s="32" t="b">
        <f>IF('（実需給2025年度以降で使用）入力'!$E$16="北海道",G14,IF('（実需給2025年度以降で使用）入力'!$E$16="東北",G36,IF('（実需給2025年度以降で使用）入力'!$E$16="東京",G58,IF('（実需給2025年度以降で使用）入力'!$E$16="中部",G80,IF('（実需給2025年度以降で使用）入力'!$E$16="北陸",G102,IF('（実需給2025年度以降で使用）入力'!$E$16="関西",G124,IF('（実需給2025年度以降で使用）入力'!$E$16="中国",G146,IF('（実需給2025年度以降で使用）入力'!$E$16="四国",G168,IF('（実需給2025年度以降で使用）入力'!$E$16="九州",G190)))))))))</f>
        <v>0</v>
      </c>
      <c r="H212" s="32" t="b">
        <f>IF('（実需給2025年度以降で使用）入力'!$E$16="北海道",H14,IF('（実需給2025年度以降で使用）入力'!$E$16="東北",H36,IF('（実需給2025年度以降で使用）入力'!$E$16="東京",H58,IF('（実需給2025年度以降で使用）入力'!$E$16="中部",H80,IF('（実需給2025年度以降で使用）入力'!$E$16="北陸",H102,IF('（実需給2025年度以降で使用）入力'!$E$16="関西",H124,IF('（実需給2025年度以降で使用）入力'!$E$16="中国",H146,IF('（実需給2025年度以降で使用）入力'!$E$16="四国",H168,IF('（実需給2025年度以降で使用）入力'!$E$16="九州",H190)))))))))</f>
        <v>0</v>
      </c>
      <c r="I212" s="32" t="b">
        <f>IF('（実需給2025年度以降で使用）入力'!$E$16="北海道",I14,IF('（実需給2025年度以降で使用）入力'!$E$16="東北",I36,IF('（実需給2025年度以降で使用）入力'!$E$16="東京",I58,IF('（実需給2025年度以降で使用）入力'!$E$16="中部",I80,IF('（実需給2025年度以降で使用）入力'!$E$16="北陸",I102,IF('（実需給2025年度以降で使用）入力'!$E$16="関西",I124,IF('（実需給2025年度以降で使用）入力'!$E$16="中国",I146,IF('（実需給2025年度以降で使用）入力'!$E$16="四国",I168,IF('（実需給2025年度以降で使用）入力'!$E$16="九州",I190)))))))))</f>
        <v>0</v>
      </c>
      <c r="J212" s="32" t="b">
        <f>IF('（実需給2025年度以降で使用）入力'!$E$16="北海道",J14,IF('（実需給2025年度以降で使用）入力'!$E$16="東北",J36,IF('（実需給2025年度以降で使用）入力'!$E$16="東京",J58,IF('（実需給2025年度以降で使用）入力'!$E$16="中部",J80,IF('（実需給2025年度以降で使用）入力'!$E$16="北陸",J102,IF('（実需給2025年度以降で使用）入力'!$E$16="関西",J124,IF('（実需給2025年度以降で使用）入力'!$E$16="中国",J146,IF('（実需給2025年度以降で使用）入力'!$E$16="四国",J168,IF('（実需給2025年度以降で使用）入力'!$E$16="九州",J190)))))))))</f>
        <v>0</v>
      </c>
      <c r="K212" s="32" t="b">
        <f>IF('（実需給2025年度以降で使用）入力'!$E$16="北海道",K14,IF('（実需給2025年度以降で使用）入力'!$E$16="東北",K36,IF('（実需給2025年度以降で使用）入力'!$E$16="東京",K58,IF('（実需給2025年度以降で使用）入力'!$E$16="中部",K80,IF('（実需給2025年度以降で使用）入力'!$E$16="北陸",K102,IF('（実需給2025年度以降で使用）入力'!$E$16="関西",K124,IF('（実需給2025年度以降で使用）入力'!$E$16="中国",K146,IF('（実需給2025年度以降で使用）入力'!$E$16="四国",K168,IF('（実需給2025年度以降で使用）入力'!$E$16="九州",K190)))))))))</f>
        <v>0</v>
      </c>
      <c r="L212" s="32" t="b">
        <f>IF('（実需給2025年度以降で使用）入力'!$E$16="北海道",L14,IF('（実需給2025年度以降で使用）入力'!$E$16="東北",L36,IF('（実需給2025年度以降で使用）入力'!$E$16="東京",L58,IF('（実需給2025年度以降で使用）入力'!$E$16="中部",L80,IF('（実需給2025年度以降で使用）入力'!$E$16="北陸",L102,IF('（実需給2025年度以降で使用）入力'!$E$16="関西",L124,IF('（実需給2025年度以降で使用）入力'!$E$16="中国",L146,IF('（実需給2025年度以降で使用）入力'!$E$16="四国",L168,IF('（実需給2025年度以降で使用）入力'!$E$16="九州",L190)))))))))</f>
        <v>0</v>
      </c>
      <c r="M212" s="33" t="b">
        <f>IF('（実需給2025年度以降で使用）入力'!$E$16="北海道",M14,IF('（実需給2025年度以降で使用）入力'!$E$16="東北",M36,IF('（実需給2025年度以降で使用）入力'!$E$16="東京",M58,IF('（実需給2025年度以降で使用）入力'!$E$16="中部",M80,IF('（実需給2025年度以降で使用）入力'!$E$16="北陸",M102,IF('（実需給2025年度以降で使用）入力'!$E$16="関西",M124,IF('（実需給2025年度以降で使用）入力'!$E$16="中国",M146,IF('（実需給2025年度以降で使用）入力'!$E$16="四国",M168,IF('（実需給2025年度以降で使用）入力'!$E$16="九州",M190)))))))))</f>
        <v>0</v>
      </c>
      <c r="N212" s="145"/>
    </row>
    <row r="213" spans="1:14" x14ac:dyDescent="0.25">
      <c r="A213" s="27">
        <v>9</v>
      </c>
      <c r="B213" s="31" t="b">
        <f>IF('（実需給2025年度以降で使用）入力'!$E$16="北海道",B15,IF('（実需給2025年度以降で使用）入力'!$E$16="東北",B37,IF('（実需給2025年度以降で使用）入力'!$E$16="東京",B59,IF('（実需給2025年度以降で使用）入力'!$E$16="中部",B81,IF('（実需給2025年度以降で使用）入力'!$E$16="北陸",B103,IF('（実需給2025年度以降で使用）入力'!$E$16="関西",B125,IF('（実需給2025年度以降で使用）入力'!$E$16="中国",B147,IF('（実需給2025年度以降で使用）入力'!$E$16="四国",B169,IF('（実需給2025年度以降で使用）入力'!$E$16="九州",B191)))))))))</f>
        <v>0</v>
      </c>
      <c r="C213" s="32" t="b">
        <f>IF('（実需給2025年度以降で使用）入力'!$E$16="北海道",C15,IF('（実需給2025年度以降で使用）入力'!$E$16="東北",C37,IF('（実需給2025年度以降で使用）入力'!$E$16="東京",C59,IF('（実需給2025年度以降で使用）入力'!$E$16="中部",C81,IF('（実需給2025年度以降で使用）入力'!$E$16="北陸",C103,IF('（実需給2025年度以降で使用）入力'!$E$16="関西",C125,IF('（実需給2025年度以降で使用）入力'!$E$16="中国",C147,IF('（実需給2025年度以降で使用）入力'!$E$16="四国",C169,IF('（実需給2025年度以降で使用）入力'!$E$16="九州",C191)))))))))</f>
        <v>0</v>
      </c>
      <c r="D213" s="32" t="b">
        <f>IF('（実需給2025年度以降で使用）入力'!$E$16="北海道",D15,IF('（実需給2025年度以降で使用）入力'!$E$16="東北",D37,IF('（実需給2025年度以降で使用）入力'!$E$16="東京",D59,IF('（実需給2025年度以降で使用）入力'!$E$16="中部",D81,IF('（実需給2025年度以降で使用）入力'!$E$16="北陸",D103,IF('（実需給2025年度以降で使用）入力'!$E$16="関西",D125,IF('（実需給2025年度以降で使用）入力'!$E$16="中国",D147,IF('（実需給2025年度以降で使用）入力'!$E$16="四国",D169,IF('（実需給2025年度以降で使用）入力'!$E$16="九州",D191)))))))))</f>
        <v>0</v>
      </c>
      <c r="E213" s="32" t="b">
        <f>IF('（実需給2025年度以降で使用）入力'!$E$16="北海道",E15,IF('（実需給2025年度以降で使用）入力'!$E$16="東北",E37,IF('（実需給2025年度以降で使用）入力'!$E$16="東京",E59,IF('（実需給2025年度以降で使用）入力'!$E$16="中部",E81,IF('（実需給2025年度以降で使用）入力'!$E$16="北陸",E103,IF('（実需給2025年度以降で使用）入力'!$E$16="関西",E125,IF('（実需給2025年度以降で使用）入力'!$E$16="中国",E147,IF('（実需給2025年度以降で使用）入力'!$E$16="四国",E169,IF('（実需給2025年度以降で使用）入力'!$E$16="九州",E191)))))))))</f>
        <v>0</v>
      </c>
      <c r="F213" s="32" t="b">
        <f>IF('（実需給2025年度以降で使用）入力'!$E$16="北海道",F15,IF('（実需給2025年度以降で使用）入力'!$E$16="東北",F37,IF('（実需給2025年度以降で使用）入力'!$E$16="東京",F59,IF('（実需給2025年度以降で使用）入力'!$E$16="中部",F81,IF('（実需給2025年度以降で使用）入力'!$E$16="北陸",F103,IF('（実需給2025年度以降で使用）入力'!$E$16="関西",F125,IF('（実需給2025年度以降で使用）入力'!$E$16="中国",F147,IF('（実需給2025年度以降で使用）入力'!$E$16="四国",F169,IF('（実需給2025年度以降で使用）入力'!$E$16="九州",F191)))))))))</f>
        <v>0</v>
      </c>
      <c r="G213" s="32" t="b">
        <f>IF('（実需給2025年度以降で使用）入力'!$E$16="北海道",G15,IF('（実需給2025年度以降で使用）入力'!$E$16="東北",G37,IF('（実需給2025年度以降で使用）入力'!$E$16="東京",G59,IF('（実需給2025年度以降で使用）入力'!$E$16="中部",G81,IF('（実需給2025年度以降で使用）入力'!$E$16="北陸",G103,IF('（実需給2025年度以降で使用）入力'!$E$16="関西",G125,IF('（実需給2025年度以降で使用）入力'!$E$16="中国",G147,IF('（実需給2025年度以降で使用）入力'!$E$16="四国",G169,IF('（実需給2025年度以降で使用）入力'!$E$16="九州",G191)))))))))</f>
        <v>0</v>
      </c>
      <c r="H213" s="32" t="b">
        <f>IF('（実需給2025年度以降で使用）入力'!$E$16="北海道",H15,IF('（実需給2025年度以降で使用）入力'!$E$16="東北",H37,IF('（実需給2025年度以降で使用）入力'!$E$16="東京",H59,IF('（実需給2025年度以降で使用）入力'!$E$16="中部",H81,IF('（実需給2025年度以降で使用）入力'!$E$16="北陸",H103,IF('（実需給2025年度以降で使用）入力'!$E$16="関西",H125,IF('（実需給2025年度以降で使用）入力'!$E$16="中国",H147,IF('（実需給2025年度以降で使用）入力'!$E$16="四国",H169,IF('（実需給2025年度以降で使用）入力'!$E$16="九州",H191)))))))))</f>
        <v>0</v>
      </c>
      <c r="I213" s="32" t="b">
        <f>IF('（実需給2025年度以降で使用）入力'!$E$16="北海道",I15,IF('（実需給2025年度以降で使用）入力'!$E$16="東北",I37,IF('（実需給2025年度以降で使用）入力'!$E$16="東京",I59,IF('（実需給2025年度以降で使用）入力'!$E$16="中部",I81,IF('（実需給2025年度以降で使用）入力'!$E$16="北陸",I103,IF('（実需給2025年度以降で使用）入力'!$E$16="関西",I125,IF('（実需給2025年度以降で使用）入力'!$E$16="中国",I147,IF('（実需給2025年度以降で使用）入力'!$E$16="四国",I169,IF('（実需給2025年度以降で使用）入力'!$E$16="九州",I191)))))))))</f>
        <v>0</v>
      </c>
      <c r="J213" s="32" t="b">
        <f>IF('（実需給2025年度以降で使用）入力'!$E$16="北海道",J15,IF('（実需給2025年度以降で使用）入力'!$E$16="東北",J37,IF('（実需給2025年度以降で使用）入力'!$E$16="東京",J59,IF('（実需給2025年度以降で使用）入力'!$E$16="中部",J81,IF('（実需給2025年度以降で使用）入力'!$E$16="北陸",J103,IF('（実需給2025年度以降で使用）入力'!$E$16="関西",J125,IF('（実需給2025年度以降で使用）入力'!$E$16="中国",J147,IF('（実需給2025年度以降で使用）入力'!$E$16="四国",J169,IF('（実需給2025年度以降で使用）入力'!$E$16="九州",J191)))))))))</f>
        <v>0</v>
      </c>
      <c r="K213" s="32" t="b">
        <f>IF('（実需給2025年度以降で使用）入力'!$E$16="北海道",K15,IF('（実需給2025年度以降で使用）入力'!$E$16="東北",K37,IF('（実需給2025年度以降で使用）入力'!$E$16="東京",K59,IF('（実需給2025年度以降で使用）入力'!$E$16="中部",K81,IF('（実需給2025年度以降で使用）入力'!$E$16="北陸",K103,IF('（実需給2025年度以降で使用）入力'!$E$16="関西",K125,IF('（実需給2025年度以降で使用）入力'!$E$16="中国",K147,IF('（実需給2025年度以降で使用）入力'!$E$16="四国",K169,IF('（実需給2025年度以降で使用）入力'!$E$16="九州",K191)))))))))</f>
        <v>0</v>
      </c>
      <c r="L213" s="32" t="b">
        <f>IF('（実需給2025年度以降で使用）入力'!$E$16="北海道",L15,IF('（実需給2025年度以降で使用）入力'!$E$16="東北",L37,IF('（実需給2025年度以降で使用）入力'!$E$16="東京",L59,IF('（実需給2025年度以降で使用）入力'!$E$16="中部",L81,IF('（実需給2025年度以降で使用）入力'!$E$16="北陸",L103,IF('（実需給2025年度以降で使用）入力'!$E$16="関西",L125,IF('（実需給2025年度以降で使用）入力'!$E$16="中国",L147,IF('（実需給2025年度以降で使用）入力'!$E$16="四国",L169,IF('（実需給2025年度以降で使用）入力'!$E$16="九州",L191)))))))))</f>
        <v>0</v>
      </c>
      <c r="M213" s="33" t="b">
        <f>IF('（実需給2025年度以降で使用）入力'!$E$16="北海道",M15,IF('（実需給2025年度以降で使用）入力'!$E$16="東北",M37,IF('（実需給2025年度以降で使用）入力'!$E$16="東京",M59,IF('（実需給2025年度以降で使用）入力'!$E$16="中部",M81,IF('（実需給2025年度以降で使用）入力'!$E$16="北陸",M103,IF('（実需給2025年度以降で使用）入力'!$E$16="関西",M125,IF('（実需給2025年度以降で使用）入力'!$E$16="中国",M147,IF('（実需給2025年度以降で使用）入力'!$E$16="四国",M169,IF('（実需給2025年度以降で使用）入力'!$E$16="九州",M191)))))))))</f>
        <v>0</v>
      </c>
      <c r="N213" s="145"/>
    </row>
    <row r="214" spans="1:14" x14ac:dyDescent="0.25">
      <c r="A214" s="27">
        <v>8</v>
      </c>
      <c r="B214" s="31" t="b">
        <f>IF('（実需給2025年度以降で使用）入力'!$E$16="北海道",B16,IF('（実需給2025年度以降で使用）入力'!$E$16="東北",B38,IF('（実需給2025年度以降で使用）入力'!$E$16="東京",B60,IF('（実需給2025年度以降で使用）入力'!$E$16="中部",B82,IF('（実需給2025年度以降で使用）入力'!$E$16="北陸",B104,IF('（実需給2025年度以降で使用）入力'!$E$16="関西",B126,IF('（実需給2025年度以降で使用）入力'!$E$16="中国",B148,IF('（実需給2025年度以降で使用）入力'!$E$16="四国",B170,IF('（実需給2025年度以降で使用）入力'!$E$16="九州",B192)))))))))</f>
        <v>0</v>
      </c>
      <c r="C214" s="32" t="b">
        <f>IF('（実需給2025年度以降で使用）入力'!$E$16="北海道",C16,IF('（実需給2025年度以降で使用）入力'!$E$16="東北",C38,IF('（実需給2025年度以降で使用）入力'!$E$16="東京",C60,IF('（実需給2025年度以降で使用）入力'!$E$16="中部",C82,IF('（実需給2025年度以降で使用）入力'!$E$16="北陸",C104,IF('（実需給2025年度以降で使用）入力'!$E$16="関西",C126,IF('（実需給2025年度以降で使用）入力'!$E$16="中国",C148,IF('（実需給2025年度以降で使用）入力'!$E$16="四国",C170,IF('（実需給2025年度以降で使用）入力'!$E$16="九州",C192)))))))))</f>
        <v>0</v>
      </c>
      <c r="D214" s="32" t="b">
        <f>IF('（実需給2025年度以降で使用）入力'!$E$16="北海道",D16,IF('（実需給2025年度以降で使用）入力'!$E$16="東北",D38,IF('（実需給2025年度以降で使用）入力'!$E$16="東京",D60,IF('（実需給2025年度以降で使用）入力'!$E$16="中部",D82,IF('（実需給2025年度以降で使用）入力'!$E$16="北陸",D104,IF('（実需給2025年度以降で使用）入力'!$E$16="関西",D126,IF('（実需給2025年度以降で使用）入力'!$E$16="中国",D148,IF('（実需給2025年度以降で使用）入力'!$E$16="四国",D170,IF('（実需給2025年度以降で使用）入力'!$E$16="九州",D192)))))))))</f>
        <v>0</v>
      </c>
      <c r="E214" s="32" t="b">
        <f>IF('（実需給2025年度以降で使用）入力'!$E$16="北海道",E16,IF('（実需給2025年度以降で使用）入力'!$E$16="東北",E38,IF('（実需給2025年度以降で使用）入力'!$E$16="東京",E60,IF('（実需給2025年度以降で使用）入力'!$E$16="中部",E82,IF('（実需給2025年度以降で使用）入力'!$E$16="北陸",E104,IF('（実需給2025年度以降で使用）入力'!$E$16="関西",E126,IF('（実需給2025年度以降で使用）入力'!$E$16="中国",E148,IF('（実需給2025年度以降で使用）入力'!$E$16="四国",E170,IF('（実需給2025年度以降で使用）入力'!$E$16="九州",E192)))))))))</f>
        <v>0</v>
      </c>
      <c r="F214" s="32" t="b">
        <f>IF('（実需給2025年度以降で使用）入力'!$E$16="北海道",F16,IF('（実需給2025年度以降で使用）入力'!$E$16="東北",F38,IF('（実需給2025年度以降で使用）入力'!$E$16="東京",F60,IF('（実需給2025年度以降で使用）入力'!$E$16="中部",F82,IF('（実需給2025年度以降で使用）入力'!$E$16="北陸",F104,IF('（実需給2025年度以降で使用）入力'!$E$16="関西",F126,IF('（実需給2025年度以降で使用）入力'!$E$16="中国",F148,IF('（実需給2025年度以降で使用）入力'!$E$16="四国",F170,IF('（実需給2025年度以降で使用）入力'!$E$16="九州",F192)))))))))</f>
        <v>0</v>
      </c>
      <c r="G214" s="32" t="b">
        <f>IF('（実需給2025年度以降で使用）入力'!$E$16="北海道",G16,IF('（実需給2025年度以降で使用）入力'!$E$16="東北",G38,IF('（実需給2025年度以降で使用）入力'!$E$16="東京",G60,IF('（実需給2025年度以降で使用）入力'!$E$16="中部",G82,IF('（実需給2025年度以降で使用）入力'!$E$16="北陸",G104,IF('（実需給2025年度以降で使用）入力'!$E$16="関西",G126,IF('（実需給2025年度以降で使用）入力'!$E$16="中国",G148,IF('（実需給2025年度以降で使用）入力'!$E$16="四国",G170,IF('（実需給2025年度以降で使用）入力'!$E$16="九州",G192)))))))))</f>
        <v>0</v>
      </c>
      <c r="H214" s="32" t="b">
        <f>IF('（実需給2025年度以降で使用）入力'!$E$16="北海道",H16,IF('（実需給2025年度以降で使用）入力'!$E$16="東北",H38,IF('（実需給2025年度以降で使用）入力'!$E$16="東京",H60,IF('（実需給2025年度以降で使用）入力'!$E$16="中部",H82,IF('（実需給2025年度以降で使用）入力'!$E$16="北陸",H104,IF('（実需給2025年度以降で使用）入力'!$E$16="関西",H126,IF('（実需給2025年度以降で使用）入力'!$E$16="中国",H148,IF('（実需給2025年度以降で使用）入力'!$E$16="四国",H170,IF('（実需給2025年度以降で使用）入力'!$E$16="九州",H192)))))))))</f>
        <v>0</v>
      </c>
      <c r="I214" s="32" t="b">
        <f>IF('（実需給2025年度以降で使用）入力'!$E$16="北海道",I16,IF('（実需給2025年度以降で使用）入力'!$E$16="東北",I38,IF('（実需給2025年度以降で使用）入力'!$E$16="東京",I60,IF('（実需給2025年度以降で使用）入力'!$E$16="中部",I82,IF('（実需給2025年度以降で使用）入力'!$E$16="北陸",I104,IF('（実需給2025年度以降で使用）入力'!$E$16="関西",I126,IF('（実需給2025年度以降で使用）入力'!$E$16="中国",I148,IF('（実需給2025年度以降で使用）入力'!$E$16="四国",I170,IF('（実需給2025年度以降で使用）入力'!$E$16="九州",I192)))))))))</f>
        <v>0</v>
      </c>
      <c r="J214" s="32" t="b">
        <f>IF('（実需給2025年度以降で使用）入力'!$E$16="北海道",J16,IF('（実需給2025年度以降で使用）入力'!$E$16="東北",J38,IF('（実需給2025年度以降で使用）入力'!$E$16="東京",J60,IF('（実需給2025年度以降で使用）入力'!$E$16="中部",J82,IF('（実需給2025年度以降で使用）入力'!$E$16="北陸",J104,IF('（実需給2025年度以降で使用）入力'!$E$16="関西",J126,IF('（実需給2025年度以降で使用）入力'!$E$16="中国",J148,IF('（実需給2025年度以降で使用）入力'!$E$16="四国",J170,IF('（実需給2025年度以降で使用）入力'!$E$16="九州",J192)))))))))</f>
        <v>0</v>
      </c>
      <c r="K214" s="32" t="b">
        <f>IF('（実需給2025年度以降で使用）入力'!$E$16="北海道",K16,IF('（実需給2025年度以降で使用）入力'!$E$16="東北",K38,IF('（実需給2025年度以降で使用）入力'!$E$16="東京",K60,IF('（実需給2025年度以降で使用）入力'!$E$16="中部",K82,IF('（実需給2025年度以降で使用）入力'!$E$16="北陸",K104,IF('（実需給2025年度以降で使用）入力'!$E$16="関西",K126,IF('（実需給2025年度以降で使用）入力'!$E$16="中国",K148,IF('（実需給2025年度以降で使用）入力'!$E$16="四国",K170,IF('（実需給2025年度以降で使用）入力'!$E$16="九州",K192)))))))))</f>
        <v>0</v>
      </c>
      <c r="L214" s="32" t="b">
        <f>IF('（実需給2025年度以降で使用）入力'!$E$16="北海道",L16,IF('（実需給2025年度以降で使用）入力'!$E$16="東北",L38,IF('（実需給2025年度以降で使用）入力'!$E$16="東京",L60,IF('（実需給2025年度以降で使用）入力'!$E$16="中部",L82,IF('（実需給2025年度以降で使用）入力'!$E$16="北陸",L104,IF('（実需給2025年度以降で使用）入力'!$E$16="関西",L126,IF('（実需給2025年度以降で使用）入力'!$E$16="中国",L148,IF('（実需給2025年度以降で使用）入力'!$E$16="四国",L170,IF('（実需給2025年度以降で使用）入力'!$E$16="九州",L192)))))))))</f>
        <v>0</v>
      </c>
      <c r="M214" s="33" t="b">
        <f>IF('（実需給2025年度以降で使用）入力'!$E$16="北海道",M16,IF('（実需給2025年度以降で使用）入力'!$E$16="東北",M38,IF('（実需給2025年度以降で使用）入力'!$E$16="東京",M60,IF('（実需給2025年度以降で使用）入力'!$E$16="中部",M82,IF('（実需給2025年度以降で使用）入力'!$E$16="北陸",M104,IF('（実需給2025年度以降で使用）入力'!$E$16="関西",M126,IF('（実需給2025年度以降で使用）入力'!$E$16="中国",M148,IF('（実需給2025年度以降で使用）入力'!$E$16="四国",M170,IF('（実需給2025年度以降で使用）入力'!$E$16="九州",M192)))))))))</f>
        <v>0</v>
      </c>
      <c r="N214" s="145"/>
    </row>
    <row r="215" spans="1:14" x14ac:dyDescent="0.25">
      <c r="A215" s="27">
        <v>7</v>
      </c>
      <c r="B215" s="31" t="b">
        <f>IF('（実需給2025年度以降で使用）入力'!$E$16="北海道",B17,IF('（実需給2025年度以降で使用）入力'!$E$16="東北",B39,IF('（実需給2025年度以降で使用）入力'!$E$16="東京",B61,IF('（実需給2025年度以降で使用）入力'!$E$16="中部",B83,IF('（実需給2025年度以降で使用）入力'!$E$16="北陸",B105,IF('（実需給2025年度以降で使用）入力'!$E$16="関西",B127,IF('（実需給2025年度以降で使用）入力'!$E$16="中国",B149,IF('（実需給2025年度以降で使用）入力'!$E$16="四国",B171,IF('（実需給2025年度以降で使用）入力'!$E$16="九州",B193)))))))))</f>
        <v>0</v>
      </c>
      <c r="C215" s="32" t="b">
        <f>IF('（実需給2025年度以降で使用）入力'!$E$16="北海道",C17,IF('（実需給2025年度以降で使用）入力'!$E$16="東北",C39,IF('（実需給2025年度以降で使用）入力'!$E$16="東京",C61,IF('（実需給2025年度以降で使用）入力'!$E$16="中部",C83,IF('（実需給2025年度以降で使用）入力'!$E$16="北陸",C105,IF('（実需給2025年度以降で使用）入力'!$E$16="関西",C127,IF('（実需給2025年度以降で使用）入力'!$E$16="中国",C149,IF('（実需給2025年度以降で使用）入力'!$E$16="四国",C171,IF('（実需給2025年度以降で使用）入力'!$E$16="九州",C193)))))))))</f>
        <v>0</v>
      </c>
      <c r="D215" s="32" t="b">
        <f>IF('（実需給2025年度以降で使用）入力'!$E$16="北海道",D17,IF('（実需給2025年度以降で使用）入力'!$E$16="東北",D39,IF('（実需給2025年度以降で使用）入力'!$E$16="東京",D61,IF('（実需給2025年度以降で使用）入力'!$E$16="中部",D83,IF('（実需給2025年度以降で使用）入力'!$E$16="北陸",D105,IF('（実需給2025年度以降で使用）入力'!$E$16="関西",D127,IF('（実需給2025年度以降で使用）入力'!$E$16="中国",D149,IF('（実需給2025年度以降で使用）入力'!$E$16="四国",D171,IF('（実需給2025年度以降で使用）入力'!$E$16="九州",D193)))))))))</f>
        <v>0</v>
      </c>
      <c r="E215" s="32" t="b">
        <f>IF('（実需給2025年度以降で使用）入力'!$E$16="北海道",E17,IF('（実需給2025年度以降で使用）入力'!$E$16="東北",E39,IF('（実需給2025年度以降で使用）入力'!$E$16="東京",E61,IF('（実需給2025年度以降で使用）入力'!$E$16="中部",E83,IF('（実需給2025年度以降で使用）入力'!$E$16="北陸",E105,IF('（実需給2025年度以降で使用）入力'!$E$16="関西",E127,IF('（実需給2025年度以降で使用）入力'!$E$16="中国",E149,IF('（実需給2025年度以降で使用）入力'!$E$16="四国",E171,IF('（実需給2025年度以降で使用）入力'!$E$16="九州",E193)))))))))</f>
        <v>0</v>
      </c>
      <c r="F215" s="32" t="b">
        <f>IF('（実需給2025年度以降で使用）入力'!$E$16="北海道",F17,IF('（実需給2025年度以降で使用）入力'!$E$16="東北",F39,IF('（実需給2025年度以降で使用）入力'!$E$16="東京",F61,IF('（実需給2025年度以降で使用）入力'!$E$16="中部",F83,IF('（実需給2025年度以降で使用）入力'!$E$16="北陸",F105,IF('（実需給2025年度以降で使用）入力'!$E$16="関西",F127,IF('（実需給2025年度以降で使用）入力'!$E$16="中国",F149,IF('（実需給2025年度以降で使用）入力'!$E$16="四国",F171,IF('（実需給2025年度以降で使用）入力'!$E$16="九州",F193)))))))))</f>
        <v>0</v>
      </c>
      <c r="G215" s="32" t="b">
        <f>IF('（実需給2025年度以降で使用）入力'!$E$16="北海道",G17,IF('（実需給2025年度以降で使用）入力'!$E$16="東北",G39,IF('（実需給2025年度以降で使用）入力'!$E$16="東京",G61,IF('（実需給2025年度以降で使用）入力'!$E$16="中部",G83,IF('（実需給2025年度以降で使用）入力'!$E$16="北陸",G105,IF('（実需給2025年度以降で使用）入力'!$E$16="関西",G127,IF('（実需給2025年度以降で使用）入力'!$E$16="中国",G149,IF('（実需給2025年度以降で使用）入力'!$E$16="四国",G171,IF('（実需給2025年度以降で使用）入力'!$E$16="九州",G193)))))))))</f>
        <v>0</v>
      </c>
      <c r="H215" s="32" t="b">
        <f>IF('（実需給2025年度以降で使用）入力'!$E$16="北海道",H17,IF('（実需給2025年度以降で使用）入力'!$E$16="東北",H39,IF('（実需給2025年度以降で使用）入力'!$E$16="東京",H61,IF('（実需給2025年度以降で使用）入力'!$E$16="中部",H83,IF('（実需給2025年度以降で使用）入力'!$E$16="北陸",H105,IF('（実需給2025年度以降で使用）入力'!$E$16="関西",H127,IF('（実需給2025年度以降で使用）入力'!$E$16="中国",H149,IF('（実需給2025年度以降で使用）入力'!$E$16="四国",H171,IF('（実需給2025年度以降で使用）入力'!$E$16="九州",H193)))))))))</f>
        <v>0</v>
      </c>
      <c r="I215" s="32" t="b">
        <f>IF('（実需給2025年度以降で使用）入力'!$E$16="北海道",I17,IF('（実需給2025年度以降で使用）入力'!$E$16="東北",I39,IF('（実需給2025年度以降で使用）入力'!$E$16="東京",I61,IF('（実需給2025年度以降で使用）入力'!$E$16="中部",I83,IF('（実需給2025年度以降で使用）入力'!$E$16="北陸",I105,IF('（実需給2025年度以降で使用）入力'!$E$16="関西",I127,IF('（実需給2025年度以降で使用）入力'!$E$16="中国",I149,IF('（実需給2025年度以降で使用）入力'!$E$16="四国",I171,IF('（実需給2025年度以降で使用）入力'!$E$16="九州",I193)))))))))</f>
        <v>0</v>
      </c>
      <c r="J215" s="32" t="b">
        <f>IF('（実需給2025年度以降で使用）入力'!$E$16="北海道",J17,IF('（実需給2025年度以降で使用）入力'!$E$16="東北",J39,IF('（実需給2025年度以降で使用）入力'!$E$16="東京",J61,IF('（実需給2025年度以降で使用）入力'!$E$16="中部",J83,IF('（実需給2025年度以降で使用）入力'!$E$16="北陸",J105,IF('（実需給2025年度以降で使用）入力'!$E$16="関西",J127,IF('（実需給2025年度以降で使用）入力'!$E$16="中国",J149,IF('（実需給2025年度以降で使用）入力'!$E$16="四国",J171,IF('（実需給2025年度以降で使用）入力'!$E$16="九州",J193)))))))))</f>
        <v>0</v>
      </c>
      <c r="K215" s="32" t="b">
        <f>IF('（実需給2025年度以降で使用）入力'!$E$16="北海道",K17,IF('（実需給2025年度以降で使用）入力'!$E$16="東北",K39,IF('（実需給2025年度以降で使用）入力'!$E$16="東京",K61,IF('（実需給2025年度以降で使用）入力'!$E$16="中部",K83,IF('（実需給2025年度以降で使用）入力'!$E$16="北陸",K105,IF('（実需給2025年度以降で使用）入力'!$E$16="関西",K127,IF('（実需給2025年度以降で使用）入力'!$E$16="中国",K149,IF('（実需給2025年度以降で使用）入力'!$E$16="四国",K171,IF('（実需給2025年度以降で使用）入力'!$E$16="九州",K193)))))))))</f>
        <v>0</v>
      </c>
      <c r="L215" s="32" t="b">
        <f>IF('（実需給2025年度以降で使用）入力'!$E$16="北海道",L17,IF('（実需給2025年度以降で使用）入力'!$E$16="東北",L39,IF('（実需給2025年度以降で使用）入力'!$E$16="東京",L61,IF('（実需給2025年度以降で使用）入力'!$E$16="中部",L83,IF('（実需給2025年度以降で使用）入力'!$E$16="北陸",L105,IF('（実需給2025年度以降で使用）入力'!$E$16="関西",L127,IF('（実需給2025年度以降で使用）入力'!$E$16="中国",L149,IF('（実需給2025年度以降で使用）入力'!$E$16="四国",L171,IF('（実需給2025年度以降で使用）入力'!$E$16="九州",L193)))))))))</f>
        <v>0</v>
      </c>
      <c r="M215" s="33" t="b">
        <f>IF('（実需給2025年度以降で使用）入力'!$E$16="北海道",M17,IF('（実需給2025年度以降で使用）入力'!$E$16="東北",M39,IF('（実需給2025年度以降で使用）入力'!$E$16="東京",M61,IF('（実需給2025年度以降で使用）入力'!$E$16="中部",M83,IF('（実需給2025年度以降で使用）入力'!$E$16="北陸",M105,IF('（実需給2025年度以降で使用）入力'!$E$16="関西",M127,IF('（実需給2025年度以降で使用）入力'!$E$16="中国",M149,IF('（実需給2025年度以降で使用）入力'!$E$16="四国",M171,IF('（実需給2025年度以降で使用）入力'!$E$16="九州",M193)))))))))</f>
        <v>0</v>
      </c>
      <c r="N215" s="145"/>
    </row>
    <row r="216" spans="1:14" x14ac:dyDescent="0.25">
      <c r="A216" s="27">
        <v>6</v>
      </c>
      <c r="B216" s="31" t="b">
        <f>IF('（実需給2025年度以降で使用）入力'!$E$16="北海道",B18,IF('（実需給2025年度以降で使用）入力'!$E$16="東北",B40,IF('（実需給2025年度以降で使用）入力'!$E$16="東京",B62,IF('（実需給2025年度以降で使用）入力'!$E$16="中部",B84,IF('（実需給2025年度以降で使用）入力'!$E$16="北陸",B106,IF('（実需給2025年度以降で使用）入力'!$E$16="関西",B128,IF('（実需給2025年度以降で使用）入力'!$E$16="中国",B150,IF('（実需給2025年度以降で使用）入力'!$E$16="四国",B172,IF('（実需給2025年度以降で使用）入力'!$E$16="九州",B194)))))))))</f>
        <v>0</v>
      </c>
      <c r="C216" s="32" t="b">
        <f>IF('（実需給2025年度以降で使用）入力'!$E$16="北海道",C18,IF('（実需給2025年度以降で使用）入力'!$E$16="東北",C40,IF('（実需給2025年度以降で使用）入力'!$E$16="東京",C62,IF('（実需給2025年度以降で使用）入力'!$E$16="中部",C84,IF('（実需給2025年度以降で使用）入力'!$E$16="北陸",C106,IF('（実需給2025年度以降で使用）入力'!$E$16="関西",C128,IF('（実需給2025年度以降で使用）入力'!$E$16="中国",C150,IF('（実需給2025年度以降で使用）入力'!$E$16="四国",C172,IF('（実需給2025年度以降で使用）入力'!$E$16="九州",C194)))))))))</f>
        <v>0</v>
      </c>
      <c r="D216" s="32" t="b">
        <f>IF('（実需給2025年度以降で使用）入力'!$E$16="北海道",D18,IF('（実需給2025年度以降で使用）入力'!$E$16="東北",D40,IF('（実需給2025年度以降で使用）入力'!$E$16="東京",D62,IF('（実需給2025年度以降で使用）入力'!$E$16="中部",D84,IF('（実需給2025年度以降で使用）入力'!$E$16="北陸",D106,IF('（実需給2025年度以降で使用）入力'!$E$16="関西",D128,IF('（実需給2025年度以降で使用）入力'!$E$16="中国",D150,IF('（実需給2025年度以降で使用）入力'!$E$16="四国",D172,IF('（実需給2025年度以降で使用）入力'!$E$16="九州",D194)))))))))</f>
        <v>0</v>
      </c>
      <c r="E216" s="32" t="b">
        <f>IF('（実需給2025年度以降で使用）入力'!$E$16="北海道",E18,IF('（実需給2025年度以降で使用）入力'!$E$16="東北",E40,IF('（実需給2025年度以降で使用）入力'!$E$16="東京",E62,IF('（実需給2025年度以降で使用）入力'!$E$16="中部",E84,IF('（実需給2025年度以降で使用）入力'!$E$16="北陸",E106,IF('（実需給2025年度以降で使用）入力'!$E$16="関西",E128,IF('（実需給2025年度以降で使用）入力'!$E$16="中国",E150,IF('（実需給2025年度以降で使用）入力'!$E$16="四国",E172,IF('（実需給2025年度以降で使用）入力'!$E$16="九州",E194)))))))))</f>
        <v>0</v>
      </c>
      <c r="F216" s="32" t="b">
        <f>IF('（実需給2025年度以降で使用）入力'!$E$16="北海道",F18,IF('（実需給2025年度以降で使用）入力'!$E$16="東北",F40,IF('（実需給2025年度以降で使用）入力'!$E$16="東京",F62,IF('（実需給2025年度以降で使用）入力'!$E$16="中部",F84,IF('（実需給2025年度以降で使用）入力'!$E$16="北陸",F106,IF('（実需給2025年度以降で使用）入力'!$E$16="関西",F128,IF('（実需給2025年度以降で使用）入力'!$E$16="中国",F150,IF('（実需給2025年度以降で使用）入力'!$E$16="四国",F172,IF('（実需給2025年度以降で使用）入力'!$E$16="九州",F194)))))))))</f>
        <v>0</v>
      </c>
      <c r="G216" s="32" t="b">
        <f>IF('（実需給2025年度以降で使用）入力'!$E$16="北海道",G18,IF('（実需給2025年度以降で使用）入力'!$E$16="東北",G40,IF('（実需給2025年度以降で使用）入力'!$E$16="東京",G62,IF('（実需給2025年度以降で使用）入力'!$E$16="中部",G84,IF('（実需給2025年度以降で使用）入力'!$E$16="北陸",G106,IF('（実需給2025年度以降で使用）入力'!$E$16="関西",G128,IF('（実需給2025年度以降で使用）入力'!$E$16="中国",G150,IF('（実需給2025年度以降で使用）入力'!$E$16="四国",G172,IF('（実需給2025年度以降で使用）入力'!$E$16="九州",G194)))))))))</f>
        <v>0</v>
      </c>
      <c r="H216" s="32" t="b">
        <f>IF('（実需給2025年度以降で使用）入力'!$E$16="北海道",H18,IF('（実需給2025年度以降で使用）入力'!$E$16="東北",H40,IF('（実需給2025年度以降で使用）入力'!$E$16="東京",H62,IF('（実需給2025年度以降で使用）入力'!$E$16="中部",H84,IF('（実需給2025年度以降で使用）入力'!$E$16="北陸",H106,IF('（実需給2025年度以降で使用）入力'!$E$16="関西",H128,IF('（実需給2025年度以降で使用）入力'!$E$16="中国",H150,IF('（実需給2025年度以降で使用）入力'!$E$16="四国",H172,IF('（実需給2025年度以降で使用）入力'!$E$16="九州",H194)))))))))</f>
        <v>0</v>
      </c>
      <c r="I216" s="32" t="b">
        <f>IF('（実需給2025年度以降で使用）入力'!$E$16="北海道",I18,IF('（実需給2025年度以降で使用）入力'!$E$16="東北",I40,IF('（実需給2025年度以降で使用）入力'!$E$16="東京",I62,IF('（実需給2025年度以降で使用）入力'!$E$16="中部",I84,IF('（実需給2025年度以降で使用）入力'!$E$16="北陸",I106,IF('（実需給2025年度以降で使用）入力'!$E$16="関西",I128,IF('（実需給2025年度以降で使用）入力'!$E$16="中国",I150,IF('（実需給2025年度以降で使用）入力'!$E$16="四国",I172,IF('（実需給2025年度以降で使用）入力'!$E$16="九州",I194)))))))))</f>
        <v>0</v>
      </c>
      <c r="J216" s="32" t="b">
        <f>IF('（実需給2025年度以降で使用）入力'!$E$16="北海道",J18,IF('（実需給2025年度以降で使用）入力'!$E$16="東北",J40,IF('（実需給2025年度以降で使用）入力'!$E$16="東京",J62,IF('（実需給2025年度以降で使用）入力'!$E$16="中部",J84,IF('（実需給2025年度以降で使用）入力'!$E$16="北陸",J106,IF('（実需給2025年度以降で使用）入力'!$E$16="関西",J128,IF('（実需給2025年度以降で使用）入力'!$E$16="中国",J150,IF('（実需給2025年度以降で使用）入力'!$E$16="四国",J172,IF('（実需給2025年度以降で使用）入力'!$E$16="九州",J194)))))))))</f>
        <v>0</v>
      </c>
      <c r="K216" s="32" t="b">
        <f>IF('（実需給2025年度以降で使用）入力'!$E$16="北海道",K18,IF('（実需給2025年度以降で使用）入力'!$E$16="東北",K40,IF('（実需給2025年度以降で使用）入力'!$E$16="東京",K62,IF('（実需給2025年度以降で使用）入力'!$E$16="中部",K84,IF('（実需給2025年度以降で使用）入力'!$E$16="北陸",K106,IF('（実需給2025年度以降で使用）入力'!$E$16="関西",K128,IF('（実需給2025年度以降で使用）入力'!$E$16="中国",K150,IF('（実需給2025年度以降で使用）入力'!$E$16="四国",K172,IF('（実需給2025年度以降で使用）入力'!$E$16="九州",K194)))))))))</f>
        <v>0</v>
      </c>
      <c r="L216" s="32" t="b">
        <f>IF('（実需給2025年度以降で使用）入力'!$E$16="北海道",L18,IF('（実需給2025年度以降で使用）入力'!$E$16="東北",L40,IF('（実需給2025年度以降で使用）入力'!$E$16="東京",L62,IF('（実需給2025年度以降で使用）入力'!$E$16="中部",L84,IF('（実需給2025年度以降で使用）入力'!$E$16="北陸",L106,IF('（実需給2025年度以降で使用）入力'!$E$16="関西",L128,IF('（実需給2025年度以降で使用）入力'!$E$16="中国",L150,IF('（実需給2025年度以降で使用）入力'!$E$16="四国",L172,IF('（実需給2025年度以降で使用）入力'!$E$16="九州",L194)))))))))</f>
        <v>0</v>
      </c>
      <c r="M216" s="33" t="b">
        <f>IF('（実需給2025年度以降で使用）入力'!$E$16="北海道",M18,IF('（実需給2025年度以降で使用）入力'!$E$16="東北",M40,IF('（実需給2025年度以降で使用）入力'!$E$16="東京",M62,IF('（実需給2025年度以降で使用）入力'!$E$16="中部",M84,IF('（実需給2025年度以降で使用）入力'!$E$16="北陸",M106,IF('（実需給2025年度以降で使用）入力'!$E$16="関西",M128,IF('（実需給2025年度以降で使用）入力'!$E$16="中国",M150,IF('（実需給2025年度以降で使用）入力'!$E$16="四国",M172,IF('（実需給2025年度以降で使用）入力'!$E$16="九州",M194)))))))))</f>
        <v>0</v>
      </c>
      <c r="N216" s="145"/>
    </row>
    <row r="217" spans="1:14" x14ac:dyDescent="0.25">
      <c r="A217" s="27">
        <v>5</v>
      </c>
      <c r="B217" s="31" t="b">
        <f>IF('（実需給2025年度以降で使用）入力'!$E$16="北海道",B19,IF('（実需給2025年度以降で使用）入力'!$E$16="東北",B41,IF('（実需給2025年度以降で使用）入力'!$E$16="東京",B63,IF('（実需給2025年度以降で使用）入力'!$E$16="中部",B85,IF('（実需給2025年度以降で使用）入力'!$E$16="北陸",B107,IF('（実需給2025年度以降で使用）入力'!$E$16="関西",B129,IF('（実需給2025年度以降で使用）入力'!$E$16="中国",B151,IF('（実需給2025年度以降で使用）入力'!$E$16="四国",B173,IF('（実需給2025年度以降で使用）入力'!$E$16="九州",B195)))))))))</f>
        <v>0</v>
      </c>
      <c r="C217" s="32" t="b">
        <f>IF('（実需給2025年度以降で使用）入力'!$E$16="北海道",C19,IF('（実需給2025年度以降で使用）入力'!$E$16="東北",C41,IF('（実需給2025年度以降で使用）入力'!$E$16="東京",C63,IF('（実需給2025年度以降で使用）入力'!$E$16="中部",C85,IF('（実需給2025年度以降で使用）入力'!$E$16="北陸",C107,IF('（実需給2025年度以降で使用）入力'!$E$16="関西",C129,IF('（実需給2025年度以降で使用）入力'!$E$16="中国",C151,IF('（実需給2025年度以降で使用）入力'!$E$16="四国",C173,IF('（実需給2025年度以降で使用）入力'!$E$16="九州",C195)))))))))</f>
        <v>0</v>
      </c>
      <c r="D217" s="32" t="b">
        <f>IF('（実需給2025年度以降で使用）入力'!$E$16="北海道",D19,IF('（実需給2025年度以降で使用）入力'!$E$16="東北",D41,IF('（実需給2025年度以降で使用）入力'!$E$16="東京",D63,IF('（実需給2025年度以降で使用）入力'!$E$16="中部",D85,IF('（実需給2025年度以降で使用）入力'!$E$16="北陸",D107,IF('（実需給2025年度以降で使用）入力'!$E$16="関西",D129,IF('（実需給2025年度以降で使用）入力'!$E$16="中国",D151,IF('（実需給2025年度以降で使用）入力'!$E$16="四国",D173,IF('（実需給2025年度以降で使用）入力'!$E$16="九州",D195)))))))))</f>
        <v>0</v>
      </c>
      <c r="E217" s="32" t="b">
        <f>IF('（実需給2025年度以降で使用）入力'!$E$16="北海道",E19,IF('（実需給2025年度以降で使用）入力'!$E$16="東北",E41,IF('（実需給2025年度以降で使用）入力'!$E$16="東京",E63,IF('（実需給2025年度以降で使用）入力'!$E$16="中部",E85,IF('（実需給2025年度以降で使用）入力'!$E$16="北陸",E107,IF('（実需給2025年度以降で使用）入力'!$E$16="関西",E129,IF('（実需給2025年度以降で使用）入力'!$E$16="中国",E151,IF('（実需給2025年度以降で使用）入力'!$E$16="四国",E173,IF('（実需給2025年度以降で使用）入力'!$E$16="九州",E195)))))))))</f>
        <v>0</v>
      </c>
      <c r="F217" s="32" t="b">
        <f>IF('（実需給2025年度以降で使用）入力'!$E$16="北海道",F19,IF('（実需給2025年度以降で使用）入力'!$E$16="東北",F41,IF('（実需給2025年度以降で使用）入力'!$E$16="東京",F63,IF('（実需給2025年度以降で使用）入力'!$E$16="中部",F85,IF('（実需給2025年度以降で使用）入力'!$E$16="北陸",F107,IF('（実需給2025年度以降で使用）入力'!$E$16="関西",F129,IF('（実需給2025年度以降で使用）入力'!$E$16="中国",F151,IF('（実需給2025年度以降で使用）入力'!$E$16="四国",F173,IF('（実需給2025年度以降で使用）入力'!$E$16="九州",F195)))))))))</f>
        <v>0</v>
      </c>
      <c r="G217" s="32" t="b">
        <f>IF('（実需給2025年度以降で使用）入力'!$E$16="北海道",G19,IF('（実需給2025年度以降で使用）入力'!$E$16="東北",G41,IF('（実需給2025年度以降で使用）入力'!$E$16="東京",G63,IF('（実需給2025年度以降で使用）入力'!$E$16="中部",G85,IF('（実需給2025年度以降で使用）入力'!$E$16="北陸",G107,IF('（実需給2025年度以降で使用）入力'!$E$16="関西",G129,IF('（実需給2025年度以降で使用）入力'!$E$16="中国",G151,IF('（実需給2025年度以降で使用）入力'!$E$16="四国",G173,IF('（実需給2025年度以降で使用）入力'!$E$16="九州",G195)))))))))</f>
        <v>0</v>
      </c>
      <c r="H217" s="32" t="b">
        <f>IF('（実需給2025年度以降で使用）入力'!$E$16="北海道",H19,IF('（実需給2025年度以降で使用）入力'!$E$16="東北",H41,IF('（実需給2025年度以降で使用）入力'!$E$16="東京",H63,IF('（実需給2025年度以降で使用）入力'!$E$16="中部",H85,IF('（実需給2025年度以降で使用）入力'!$E$16="北陸",H107,IF('（実需給2025年度以降で使用）入力'!$E$16="関西",H129,IF('（実需給2025年度以降で使用）入力'!$E$16="中国",H151,IF('（実需給2025年度以降で使用）入力'!$E$16="四国",H173,IF('（実需給2025年度以降で使用）入力'!$E$16="九州",H195)))))))))</f>
        <v>0</v>
      </c>
      <c r="I217" s="32" t="b">
        <f>IF('（実需給2025年度以降で使用）入力'!$E$16="北海道",I19,IF('（実需給2025年度以降で使用）入力'!$E$16="東北",I41,IF('（実需給2025年度以降で使用）入力'!$E$16="東京",I63,IF('（実需給2025年度以降で使用）入力'!$E$16="中部",I85,IF('（実需給2025年度以降で使用）入力'!$E$16="北陸",I107,IF('（実需給2025年度以降で使用）入力'!$E$16="関西",I129,IF('（実需給2025年度以降で使用）入力'!$E$16="中国",I151,IF('（実需給2025年度以降で使用）入力'!$E$16="四国",I173,IF('（実需給2025年度以降で使用）入力'!$E$16="九州",I195)))))))))</f>
        <v>0</v>
      </c>
      <c r="J217" s="32" t="b">
        <f>IF('（実需給2025年度以降で使用）入力'!$E$16="北海道",J19,IF('（実需給2025年度以降で使用）入力'!$E$16="東北",J41,IF('（実需給2025年度以降で使用）入力'!$E$16="東京",J63,IF('（実需給2025年度以降で使用）入力'!$E$16="中部",J85,IF('（実需給2025年度以降で使用）入力'!$E$16="北陸",J107,IF('（実需給2025年度以降で使用）入力'!$E$16="関西",J129,IF('（実需給2025年度以降で使用）入力'!$E$16="中国",J151,IF('（実需給2025年度以降で使用）入力'!$E$16="四国",J173,IF('（実需給2025年度以降で使用）入力'!$E$16="九州",J195)))))))))</f>
        <v>0</v>
      </c>
      <c r="K217" s="32" t="b">
        <f>IF('（実需給2025年度以降で使用）入力'!$E$16="北海道",K19,IF('（実需給2025年度以降で使用）入力'!$E$16="東北",K41,IF('（実需給2025年度以降で使用）入力'!$E$16="東京",K63,IF('（実需給2025年度以降で使用）入力'!$E$16="中部",K85,IF('（実需給2025年度以降で使用）入力'!$E$16="北陸",K107,IF('（実需給2025年度以降で使用）入力'!$E$16="関西",K129,IF('（実需給2025年度以降で使用）入力'!$E$16="中国",K151,IF('（実需給2025年度以降で使用）入力'!$E$16="四国",K173,IF('（実需給2025年度以降で使用）入力'!$E$16="九州",K195)))))))))</f>
        <v>0</v>
      </c>
      <c r="L217" s="32" t="b">
        <f>IF('（実需給2025年度以降で使用）入力'!$E$16="北海道",L19,IF('（実需給2025年度以降で使用）入力'!$E$16="東北",L41,IF('（実需給2025年度以降で使用）入力'!$E$16="東京",L63,IF('（実需給2025年度以降で使用）入力'!$E$16="中部",L85,IF('（実需給2025年度以降で使用）入力'!$E$16="北陸",L107,IF('（実需給2025年度以降で使用）入力'!$E$16="関西",L129,IF('（実需給2025年度以降で使用）入力'!$E$16="中国",L151,IF('（実需給2025年度以降で使用）入力'!$E$16="四国",L173,IF('（実需給2025年度以降で使用）入力'!$E$16="九州",L195)))))))))</f>
        <v>0</v>
      </c>
      <c r="M217" s="33" t="b">
        <f>IF('（実需給2025年度以降で使用）入力'!$E$16="北海道",M19,IF('（実需給2025年度以降で使用）入力'!$E$16="東北",M41,IF('（実需給2025年度以降で使用）入力'!$E$16="東京",M63,IF('（実需給2025年度以降で使用）入力'!$E$16="中部",M85,IF('（実需給2025年度以降で使用）入力'!$E$16="北陸",M107,IF('（実需給2025年度以降で使用）入力'!$E$16="関西",M129,IF('（実需給2025年度以降で使用）入力'!$E$16="中国",M151,IF('（実需給2025年度以降で使用）入力'!$E$16="四国",M173,IF('（実需給2025年度以降で使用）入力'!$E$16="九州",M195)))))))))</f>
        <v>0</v>
      </c>
      <c r="N217" s="145"/>
    </row>
    <row r="218" spans="1:14" x14ac:dyDescent="0.25">
      <c r="A218" s="27">
        <v>4</v>
      </c>
      <c r="B218" s="31" t="b">
        <f>IF('（実需給2025年度以降で使用）入力'!$E$16="北海道",B20,IF('（実需給2025年度以降で使用）入力'!$E$16="東北",B42,IF('（実需給2025年度以降で使用）入力'!$E$16="東京",B64,IF('（実需給2025年度以降で使用）入力'!$E$16="中部",B86,IF('（実需給2025年度以降で使用）入力'!$E$16="北陸",B108,IF('（実需給2025年度以降で使用）入力'!$E$16="関西",B130,IF('（実需給2025年度以降で使用）入力'!$E$16="中国",B152,IF('（実需給2025年度以降で使用）入力'!$E$16="四国",B174,IF('（実需給2025年度以降で使用）入力'!$E$16="九州",B196)))))))))</f>
        <v>0</v>
      </c>
      <c r="C218" s="32" t="b">
        <f>IF('（実需給2025年度以降で使用）入力'!$E$16="北海道",C20,IF('（実需給2025年度以降で使用）入力'!$E$16="東北",C42,IF('（実需給2025年度以降で使用）入力'!$E$16="東京",C64,IF('（実需給2025年度以降で使用）入力'!$E$16="中部",C86,IF('（実需給2025年度以降で使用）入力'!$E$16="北陸",C108,IF('（実需給2025年度以降で使用）入力'!$E$16="関西",C130,IF('（実需給2025年度以降で使用）入力'!$E$16="中国",C152,IF('（実需給2025年度以降で使用）入力'!$E$16="四国",C174,IF('（実需給2025年度以降で使用）入力'!$E$16="九州",C196)))))))))</f>
        <v>0</v>
      </c>
      <c r="D218" s="32" t="b">
        <f>IF('（実需給2025年度以降で使用）入力'!$E$16="北海道",D20,IF('（実需給2025年度以降で使用）入力'!$E$16="東北",D42,IF('（実需給2025年度以降で使用）入力'!$E$16="東京",D64,IF('（実需給2025年度以降で使用）入力'!$E$16="中部",D86,IF('（実需給2025年度以降で使用）入力'!$E$16="北陸",D108,IF('（実需給2025年度以降で使用）入力'!$E$16="関西",D130,IF('（実需給2025年度以降で使用）入力'!$E$16="中国",D152,IF('（実需給2025年度以降で使用）入力'!$E$16="四国",D174,IF('（実需給2025年度以降で使用）入力'!$E$16="九州",D196)))))))))</f>
        <v>0</v>
      </c>
      <c r="E218" s="32" t="b">
        <f>IF('（実需給2025年度以降で使用）入力'!$E$16="北海道",E20,IF('（実需給2025年度以降で使用）入力'!$E$16="東北",E42,IF('（実需給2025年度以降で使用）入力'!$E$16="東京",E64,IF('（実需給2025年度以降で使用）入力'!$E$16="中部",E86,IF('（実需給2025年度以降で使用）入力'!$E$16="北陸",E108,IF('（実需給2025年度以降で使用）入力'!$E$16="関西",E130,IF('（実需給2025年度以降で使用）入力'!$E$16="中国",E152,IF('（実需給2025年度以降で使用）入力'!$E$16="四国",E174,IF('（実需給2025年度以降で使用）入力'!$E$16="九州",E196)))))))))</f>
        <v>0</v>
      </c>
      <c r="F218" s="32" t="b">
        <f>IF('（実需給2025年度以降で使用）入力'!$E$16="北海道",F20,IF('（実需給2025年度以降で使用）入力'!$E$16="東北",F42,IF('（実需給2025年度以降で使用）入力'!$E$16="東京",F64,IF('（実需給2025年度以降で使用）入力'!$E$16="中部",F86,IF('（実需給2025年度以降で使用）入力'!$E$16="北陸",F108,IF('（実需給2025年度以降で使用）入力'!$E$16="関西",F130,IF('（実需給2025年度以降で使用）入力'!$E$16="中国",F152,IF('（実需給2025年度以降で使用）入力'!$E$16="四国",F174,IF('（実需給2025年度以降で使用）入力'!$E$16="九州",F196)))))))))</f>
        <v>0</v>
      </c>
      <c r="G218" s="32" t="b">
        <f>IF('（実需給2025年度以降で使用）入力'!$E$16="北海道",G20,IF('（実需給2025年度以降で使用）入力'!$E$16="東北",G42,IF('（実需給2025年度以降で使用）入力'!$E$16="東京",G64,IF('（実需給2025年度以降で使用）入力'!$E$16="中部",G86,IF('（実需給2025年度以降で使用）入力'!$E$16="北陸",G108,IF('（実需給2025年度以降で使用）入力'!$E$16="関西",G130,IF('（実需給2025年度以降で使用）入力'!$E$16="中国",G152,IF('（実需給2025年度以降で使用）入力'!$E$16="四国",G174,IF('（実需給2025年度以降で使用）入力'!$E$16="九州",G196)))))))))</f>
        <v>0</v>
      </c>
      <c r="H218" s="32" t="b">
        <f>IF('（実需給2025年度以降で使用）入力'!$E$16="北海道",H20,IF('（実需給2025年度以降で使用）入力'!$E$16="東北",H42,IF('（実需給2025年度以降で使用）入力'!$E$16="東京",H64,IF('（実需給2025年度以降で使用）入力'!$E$16="中部",H86,IF('（実需給2025年度以降で使用）入力'!$E$16="北陸",H108,IF('（実需給2025年度以降で使用）入力'!$E$16="関西",H130,IF('（実需給2025年度以降で使用）入力'!$E$16="中国",H152,IF('（実需給2025年度以降で使用）入力'!$E$16="四国",H174,IF('（実需給2025年度以降で使用）入力'!$E$16="九州",H196)))))))))</f>
        <v>0</v>
      </c>
      <c r="I218" s="32" t="b">
        <f>IF('（実需給2025年度以降で使用）入力'!$E$16="北海道",I20,IF('（実需給2025年度以降で使用）入力'!$E$16="東北",I42,IF('（実需給2025年度以降で使用）入力'!$E$16="東京",I64,IF('（実需給2025年度以降で使用）入力'!$E$16="中部",I86,IF('（実需給2025年度以降で使用）入力'!$E$16="北陸",I108,IF('（実需給2025年度以降で使用）入力'!$E$16="関西",I130,IF('（実需給2025年度以降で使用）入力'!$E$16="中国",I152,IF('（実需給2025年度以降で使用）入力'!$E$16="四国",I174,IF('（実需給2025年度以降で使用）入力'!$E$16="九州",I196)))))))))</f>
        <v>0</v>
      </c>
      <c r="J218" s="32" t="b">
        <f>IF('（実需給2025年度以降で使用）入力'!$E$16="北海道",J20,IF('（実需給2025年度以降で使用）入力'!$E$16="東北",J42,IF('（実需給2025年度以降で使用）入力'!$E$16="東京",J64,IF('（実需給2025年度以降で使用）入力'!$E$16="中部",J86,IF('（実需給2025年度以降で使用）入力'!$E$16="北陸",J108,IF('（実需給2025年度以降で使用）入力'!$E$16="関西",J130,IF('（実需給2025年度以降で使用）入力'!$E$16="中国",J152,IF('（実需給2025年度以降で使用）入力'!$E$16="四国",J174,IF('（実需給2025年度以降で使用）入力'!$E$16="九州",J196)))))))))</f>
        <v>0</v>
      </c>
      <c r="K218" s="32" t="b">
        <f>IF('（実需給2025年度以降で使用）入力'!$E$16="北海道",K20,IF('（実需給2025年度以降で使用）入力'!$E$16="東北",K42,IF('（実需給2025年度以降で使用）入力'!$E$16="東京",K64,IF('（実需給2025年度以降で使用）入力'!$E$16="中部",K86,IF('（実需給2025年度以降で使用）入力'!$E$16="北陸",K108,IF('（実需給2025年度以降で使用）入力'!$E$16="関西",K130,IF('（実需給2025年度以降で使用）入力'!$E$16="中国",K152,IF('（実需給2025年度以降で使用）入力'!$E$16="四国",K174,IF('（実需給2025年度以降で使用）入力'!$E$16="九州",K196)))))))))</f>
        <v>0</v>
      </c>
      <c r="L218" s="32" t="b">
        <f>IF('（実需給2025年度以降で使用）入力'!$E$16="北海道",L20,IF('（実需給2025年度以降で使用）入力'!$E$16="東北",L42,IF('（実需給2025年度以降で使用）入力'!$E$16="東京",L64,IF('（実需給2025年度以降で使用）入力'!$E$16="中部",L86,IF('（実需給2025年度以降で使用）入力'!$E$16="北陸",L108,IF('（実需給2025年度以降で使用）入力'!$E$16="関西",L130,IF('（実需給2025年度以降で使用）入力'!$E$16="中国",L152,IF('（実需給2025年度以降で使用）入力'!$E$16="四国",L174,IF('（実需給2025年度以降で使用）入力'!$E$16="九州",L196)))))))))</f>
        <v>0</v>
      </c>
      <c r="M218" s="33" t="b">
        <f>IF('（実需給2025年度以降で使用）入力'!$E$16="北海道",M20,IF('（実需給2025年度以降で使用）入力'!$E$16="東北",M42,IF('（実需給2025年度以降で使用）入力'!$E$16="東京",M64,IF('（実需給2025年度以降で使用）入力'!$E$16="中部",M86,IF('（実需給2025年度以降で使用）入力'!$E$16="北陸",M108,IF('（実需給2025年度以降で使用）入力'!$E$16="関西",M130,IF('（実需給2025年度以降で使用）入力'!$E$16="中国",M152,IF('（実需給2025年度以降で使用）入力'!$E$16="四国",M174,IF('（実需給2025年度以降で使用）入力'!$E$16="九州",M196)))))))))</f>
        <v>0</v>
      </c>
      <c r="N218" s="145"/>
    </row>
    <row r="219" spans="1:14" x14ac:dyDescent="0.25">
      <c r="A219" s="27">
        <v>3</v>
      </c>
      <c r="B219" s="31" t="b">
        <f>IF('（実需給2025年度以降で使用）入力'!$E$16="北海道",B21,IF('（実需給2025年度以降で使用）入力'!$E$16="東北",B43,IF('（実需給2025年度以降で使用）入力'!$E$16="東京",B65,IF('（実需給2025年度以降で使用）入力'!$E$16="中部",B87,IF('（実需給2025年度以降で使用）入力'!$E$16="北陸",B109,IF('（実需給2025年度以降で使用）入力'!$E$16="関西",B131,IF('（実需給2025年度以降で使用）入力'!$E$16="中国",B153,IF('（実需給2025年度以降で使用）入力'!$E$16="四国",B175,IF('（実需給2025年度以降で使用）入力'!$E$16="九州",B197)))))))))</f>
        <v>0</v>
      </c>
      <c r="C219" s="32" t="b">
        <f>IF('（実需給2025年度以降で使用）入力'!$E$16="北海道",C21,IF('（実需給2025年度以降で使用）入力'!$E$16="東北",C43,IF('（実需給2025年度以降で使用）入力'!$E$16="東京",C65,IF('（実需給2025年度以降で使用）入力'!$E$16="中部",C87,IF('（実需給2025年度以降で使用）入力'!$E$16="北陸",C109,IF('（実需給2025年度以降で使用）入力'!$E$16="関西",C131,IF('（実需給2025年度以降で使用）入力'!$E$16="中国",C153,IF('（実需給2025年度以降で使用）入力'!$E$16="四国",C175,IF('（実需給2025年度以降で使用）入力'!$E$16="九州",C197)))))))))</f>
        <v>0</v>
      </c>
      <c r="D219" s="32" t="b">
        <f>IF('（実需給2025年度以降で使用）入力'!$E$16="北海道",D21,IF('（実需給2025年度以降で使用）入力'!$E$16="東北",D43,IF('（実需給2025年度以降で使用）入力'!$E$16="東京",D65,IF('（実需給2025年度以降で使用）入力'!$E$16="中部",D87,IF('（実需給2025年度以降で使用）入力'!$E$16="北陸",D109,IF('（実需給2025年度以降で使用）入力'!$E$16="関西",D131,IF('（実需給2025年度以降で使用）入力'!$E$16="中国",D153,IF('（実需給2025年度以降で使用）入力'!$E$16="四国",D175,IF('（実需給2025年度以降で使用）入力'!$E$16="九州",D197)))))))))</f>
        <v>0</v>
      </c>
      <c r="E219" s="32" t="b">
        <f>IF('（実需給2025年度以降で使用）入力'!$E$16="北海道",E21,IF('（実需給2025年度以降で使用）入力'!$E$16="東北",E43,IF('（実需給2025年度以降で使用）入力'!$E$16="東京",E65,IF('（実需給2025年度以降で使用）入力'!$E$16="中部",E87,IF('（実需給2025年度以降で使用）入力'!$E$16="北陸",E109,IF('（実需給2025年度以降で使用）入力'!$E$16="関西",E131,IF('（実需給2025年度以降で使用）入力'!$E$16="中国",E153,IF('（実需給2025年度以降で使用）入力'!$E$16="四国",E175,IF('（実需給2025年度以降で使用）入力'!$E$16="九州",E197)))))))))</f>
        <v>0</v>
      </c>
      <c r="F219" s="32" t="b">
        <f>IF('（実需給2025年度以降で使用）入力'!$E$16="北海道",F21,IF('（実需給2025年度以降で使用）入力'!$E$16="東北",F43,IF('（実需給2025年度以降で使用）入力'!$E$16="東京",F65,IF('（実需給2025年度以降で使用）入力'!$E$16="中部",F87,IF('（実需給2025年度以降で使用）入力'!$E$16="北陸",F109,IF('（実需給2025年度以降で使用）入力'!$E$16="関西",F131,IF('（実需給2025年度以降で使用）入力'!$E$16="中国",F153,IF('（実需給2025年度以降で使用）入力'!$E$16="四国",F175,IF('（実需給2025年度以降で使用）入力'!$E$16="九州",F197)))))))))</f>
        <v>0</v>
      </c>
      <c r="G219" s="32" t="b">
        <f>IF('（実需給2025年度以降で使用）入力'!$E$16="北海道",G21,IF('（実需給2025年度以降で使用）入力'!$E$16="東北",G43,IF('（実需給2025年度以降で使用）入力'!$E$16="東京",G65,IF('（実需給2025年度以降で使用）入力'!$E$16="中部",G87,IF('（実需給2025年度以降で使用）入力'!$E$16="北陸",G109,IF('（実需給2025年度以降で使用）入力'!$E$16="関西",G131,IF('（実需給2025年度以降で使用）入力'!$E$16="中国",G153,IF('（実需給2025年度以降で使用）入力'!$E$16="四国",G175,IF('（実需給2025年度以降で使用）入力'!$E$16="九州",G197)))))))))</f>
        <v>0</v>
      </c>
      <c r="H219" s="32" t="b">
        <f>IF('（実需給2025年度以降で使用）入力'!$E$16="北海道",H21,IF('（実需給2025年度以降で使用）入力'!$E$16="東北",H43,IF('（実需給2025年度以降で使用）入力'!$E$16="東京",H65,IF('（実需給2025年度以降で使用）入力'!$E$16="中部",H87,IF('（実需給2025年度以降で使用）入力'!$E$16="北陸",H109,IF('（実需給2025年度以降で使用）入力'!$E$16="関西",H131,IF('（実需給2025年度以降で使用）入力'!$E$16="中国",H153,IF('（実需給2025年度以降で使用）入力'!$E$16="四国",H175,IF('（実需給2025年度以降で使用）入力'!$E$16="九州",H197)))))))))</f>
        <v>0</v>
      </c>
      <c r="I219" s="32" t="b">
        <f>IF('（実需給2025年度以降で使用）入力'!$E$16="北海道",I21,IF('（実需給2025年度以降で使用）入力'!$E$16="東北",I43,IF('（実需給2025年度以降で使用）入力'!$E$16="東京",I65,IF('（実需給2025年度以降で使用）入力'!$E$16="中部",I87,IF('（実需給2025年度以降で使用）入力'!$E$16="北陸",I109,IF('（実需給2025年度以降で使用）入力'!$E$16="関西",I131,IF('（実需給2025年度以降で使用）入力'!$E$16="中国",I153,IF('（実需給2025年度以降で使用）入力'!$E$16="四国",I175,IF('（実需給2025年度以降で使用）入力'!$E$16="九州",I197)))))))))</f>
        <v>0</v>
      </c>
      <c r="J219" s="32" t="b">
        <f>IF('（実需給2025年度以降で使用）入力'!$E$16="北海道",J21,IF('（実需給2025年度以降で使用）入力'!$E$16="東北",J43,IF('（実需給2025年度以降で使用）入力'!$E$16="東京",J65,IF('（実需給2025年度以降で使用）入力'!$E$16="中部",J87,IF('（実需給2025年度以降で使用）入力'!$E$16="北陸",J109,IF('（実需給2025年度以降で使用）入力'!$E$16="関西",J131,IF('（実需給2025年度以降で使用）入力'!$E$16="中国",J153,IF('（実需給2025年度以降で使用）入力'!$E$16="四国",J175,IF('（実需給2025年度以降で使用）入力'!$E$16="九州",J197)))))))))</f>
        <v>0</v>
      </c>
      <c r="K219" s="32" t="b">
        <f>IF('（実需給2025年度以降で使用）入力'!$E$16="北海道",K21,IF('（実需給2025年度以降で使用）入力'!$E$16="東北",K43,IF('（実需給2025年度以降で使用）入力'!$E$16="東京",K65,IF('（実需給2025年度以降で使用）入力'!$E$16="中部",K87,IF('（実需給2025年度以降で使用）入力'!$E$16="北陸",K109,IF('（実需給2025年度以降で使用）入力'!$E$16="関西",K131,IF('（実需給2025年度以降で使用）入力'!$E$16="中国",K153,IF('（実需給2025年度以降で使用）入力'!$E$16="四国",K175,IF('（実需給2025年度以降で使用）入力'!$E$16="九州",K197)))))))))</f>
        <v>0</v>
      </c>
      <c r="L219" s="32" t="b">
        <f>IF('（実需給2025年度以降で使用）入力'!$E$16="北海道",L21,IF('（実需給2025年度以降で使用）入力'!$E$16="東北",L43,IF('（実需給2025年度以降で使用）入力'!$E$16="東京",L65,IF('（実需給2025年度以降で使用）入力'!$E$16="中部",L87,IF('（実需給2025年度以降で使用）入力'!$E$16="北陸",L109,IF('（実需給2025年度以降で使用）入力'!$E$16="関西",L131,IF('（実需給2025年度以降で使用）入力'!$E$16="中国",L153,IF('（実需給2025年度以降で使用）入力'!$E$16="四国",L175,IF('（実需給2025年度以降で使用）入力'!$E$16="九州",L197)))))))))</f>
        <v>0</v>
      </c>
      <c r="M219" s="33" t="b">
        <f>IF('（実需給2025年度以降で使用）入力'!$E$16="北海道",M21,IF('（実需給2025年度以降で使用）入力'!$E$16="東北",M43,IF('（実需給2025年度以降で使用）入力'!$E$16="東京",M65,IF('（実需給2025年度以降で使用）入力'!$E$16="中部",M87,IF('（実需給2025年度以降で使用）入力'!$E$16="北陸",M109,IF('（実需給2025年度以降で使用）入力'!$E$16="関西",M131,IF('（実需給2025年度以降で使用）入力'!$E$16="中国",M153,IF('（実需給2025年度以降で使用）入力'!$E$16="四国",M175,IF('（実需給2025年度以降で使用）入力'!$E$16="九州",M197)))))))))</f>
        <v>0</v>
      </c>
      <c r="N219" s="145"/>
    </row>
    <row r="220" spans="1:14" x14ac:dyDescent="0.25">
      <c r="A220" s="27">
        <v>2</v>
      </c>
      <c r="B220" s="31" t="b">
        <f>IF('（実需給2025年度以降で使用）入力'!$E$16="北海道",B22,IF('（実需給2025年度以降で使用）入力'!$E$16="東北",B44,IF('（実需給2025年度以降で使用）入力'!$E$16="東京",B66,IF('（実需給2025年度以降で使用）入力'!$E$16="中部",B88,IF('（実需給2025年度以降で使用）入力'!$E$16="北陸",B110,IF('（実需給2025年度以降で使用）入力'!$E$16="関西",B132,IF('（実需給2025年度以降で使用）入力'!$E$16="中国",B154,IF('（実需給2025年度以降で使用）入力'!$E$16="四国",B176,IF('（実需給2025年度以降で使用）入力'!$E$16="九州",B198)))))))))</f>
        <v>0</v>
      </c>
      <c r="C220" s="32" t="b">
        <f>IF('（実需給2025年度以降で使用）入力'!$E$16="北海道",C22,IF('（実需給2025年度以降で使用）入力'!$E$16="東北",C44,IF('（実需給2025年度以降で使用）入力'!$E$16="東京",C66,IF('（実需給2025年度以降で使用）入力'!$E$16="中部",C88,IF('（実需給2025年度以降で使用）入力'!$E$16="北陸",C110,IF('（実需給2025年度以降で使用）入力'!$E$16="関西",C132,IF('（実需給2025年度以降で使用）入力'!$E$16="中国",C154,IF('（実需給2025年度以降で使用）入力'!$E$16="四国",C176,IF('（実需給2025年度以降で使用）入力'!$E$16="九州",C198)))))))))</f>
        <v>0</v>
      </c>
      <c r="D220" s="32" t="b">
        <f>IF('（実需給2025年度以降で使用）入力'!$E$16="北海道",D22,IF('（実需給2025年度以降で使用）入力'!$E$16="東北",D44,IF('（実需給2025年度以降で使用）入力'!$E$16="東京",D66,IF('（実需給2025年度以降で使用）入力'!$E$16="中部",D88,IF('（実需給2025年度以降で使用）入力'!$E$16="北陸",D110,IF('（実需給2025年度以降で使用）入力'!$E$16="関西",D132,IF('（実需給2025年度以降で使用）入力'!$E$16="中国",D154,IF('（実需給2025年度以降で使用）入力'!$E$16="四国",D176,IF('（実需給2025年度以降で使用）入力'!$E$16="九州",D198)))))))))</f>
        <v>0</v>
      </c>
      <c r="E220" s="32" t="b">
        <f>IF('（実需給2025年度以降で使用）入力'!$E$16="北海道",E22,IF('（実需給2025年度以降で使用）入力'!$E$16="東北",E44,IF('（実需給2025年度以降で使用）入力'!$E$16="東京",E66,IF('（実需給2025年度以降で使用）入力'!$E$16="中部",E88,IF('（実需給2025年度以降で使用）入力'!$E$16="北陸",E110,IF('（実需給2025年度以降で使用）入力'!$E$16="関西",E132,IF('（実需給2025年度以降で使用）入力'!$E$16="中国",E154,IF('（実需給2025年度以降で使用）入力'!$E$16="四国",E176,IF('（実需給2025年度以降で使用）入力'!$E$16="九州",E198)))))))))</f>
        <v>0</v>
      </c>
      <c r="F220" s="32" t="b">
        <f>IF('（実需給2025年度以降で使用）入力'!$E$16="北海道",F22,IF('（実需給2025年度以降で使用）入力'!$E$16="東北",F44,IF('（実需給2025年度以降で使用）入力'!$E$16="東京",F66,IF('（実需給2025年度以降で使用）入力'!$E$16="中部",F88,IF('（実需給2025年度以降で使用）入力'!$E$16="北陸",F110,IF('（実需給2025年度以降で使用）入力'!$E$16="関西",F132,IF('（実需給2025年度以降で使用）入力'!$E$16="中国",F154,IF('（実需給2025年度以降で使用）入力'!$E$16="四国",F176,IF('（実需給2025年度以降で使用）入力'!$E$16="九州",F198)))))))))</f>
        <v>0</v>
      </c>
      <c r="G220" s="32" t="b">
        <f>IF('（実需給2025年度以降で使用）入力'!$E$16="北海道",G22,IF('（実需給2025年度以降で使用）入力'!$E$16="東北",G44,IF('（実需給2025年度以降で使用）入力'!$E$16="東京",G66,IF('（実需給2025年度以降で使用）入力'!$E$16="中部",G88,IF('（実需給2025年度以降で使用）入力'!$E$16="北陸",G110,IF('（実需給2025年度以降で使用）入力'!$E$16="関西",G132,IF('（実需給2025年度以降で使用）入力'!$E$16="中国",G154,IF('（実需給2025年度以降で使用）入力'!$E$16="四国",G176,IF('（実需給2025年度以降で使用）入力'!$E$16="九州",G198)))))))))</f>
        <v>0</v>
      </c>
      <c r="H220" s="32" t="b">
        <f>IF('（実需給2025年度以降で使用）入力'!$E$16="北海道",H22,IF('（実需給2025年度以降で使用）入力'!$E$16="東北",H44,IF('（実需給2025年度以降で使用）入力'!$E$16="東京",H66,IF('（実需給2025年度以降で使用）入力'!$E$16="中部",H88,IF('（実需給2025年度以降で使用）入力'!$E$16="北陸",H110,IF('（実需給2025年度以降で使用）入力'!$E$16="関西",H132,IF('（実需給2025年度以降で使用）入力'!$E$16="中国",H154,IF('（実需給2025年度以降で使用）入力'!$E$16="四国",H176,IF('（実需給2025年度以降で使用）入力'!$E$16="九州",H198)))))))))</f>
        <v>0</v>
      </c>
      <c r="I220" s="32" t="b">
        <f>IF('（実需給2025年度以降で使用）入力'!$E$16="北海道",I22,IF('（実需給2025年度以降で使用）入力'!$E$16="東北",I44,IF('（実需給2025年度以降で使用）入力'!$E$16="東京",I66,IF('（実需給2025年度以降で使用）入力'!$E$16="中部",I88,IF('（実需給2025年度以降で使用）入力'!$E$16="北陸",I110,IF('（実需給2025年度以降で使用）入力'!$E$16="関西",I132,IF('（実需給2025年度以降で使用）入力'!$E$16="中国",I154,IF('（実需給2025年度以降で使用）入力'!$E$16="四国",I176,IF('（実需給2025年度以降で使用）入力'!$E$16="九州",I198)))))))))</f>
        <v>0</v>
      </c>
      <c r="J220" s="32" t="b">
        <f>IF('（実需給2025年度以降で使用）入力'!$E$16="北海道",J22,IF('（実需給2025年度以降で使用）入力'!$E$16="東北",J44,IF('（実需給2025年度以降で使用）入力'!$E$16="東京",J66,IF('（実需給2025年度以降で使用）入力'!$E$16="中部",J88,IF('（実需給2025年度以降で使用）入力'!$E$16="北陸",J110,IF('（実需給2025年度以降で使用）入力'!$E$16="関西",J132,IF('（実需給2025年度以降で使用）入力'!$E$16="中国",J154,IF('（実需給2025年度以降で使用）入力'!$E$16="四国",J176,IF('（実需給2025年度以降で使用）入力'!$E$16="九州",J198)))))))))</f>
        <v>0</v>
      </c>
      <c r="K220" s="32" t="b">
        <f>IF('（実需給2025年度以降で使用）入力'!$E$16="北海道",K22,IF('（実需給2025年度以降で使用）入力'!$E$16="東北",K44,IF('（実需給2025年度以降で使用）入力'!$E$16="東京",K66,IF('（実需給2025年度以降で使用）入力'!$E$16="中部",K88,IF('（実需給2025年度以降で使用）入力'!$E$16="北陸",K110,IF('（実需給2025年度以降で使用）入力'!$E$16="関西",K132,IF('（実需給2025年度以降で使用）入力'!$E$16="中国",K154,IF('（実需給2025年度以降で使用）入力'!$E$16="四国",K176,IF('（実需給2025年度以降で使用）入力'!$E$16="九州",K198)))))))))</f>
        <v>0</v>
      </c>
      <c r="L220" s="32" t="b">
        <f>IF('（実需給2025年度以降で使用）入力'!$E$16="北海道",L22,IF('（実需給2025年度以降で使用）入力'!$E$16="東北",L44,IF('（実需給2025年度以降で使用）入力'!$E$16="東京",L66,IF('（実需給2025年度以降で使用）入力'!$E$16="中部",L88,IF('（実需給2025年度以降で使用）入力'!$E$16="北陸",L110,IF('（実需給2025年度以降で使用）入力'!$E$16="関西",L132,IF('（実需給2025年度以降で使用）入力'!$E$16="中国",L154,IF('（実需給2025年度以降で使用）入力'!$E$16="四国",L176,IF('（実需給2025年度以降で使用）入力'!$E$16="九州",L198)))))))))</f>
        <v>0</v>
      </c>
      <c r="M220" s="33" t="b">
        <f>IF('（実需給2025年度以降で使用）入力'!$E$16="北海道",M22,IF('（実需給2025年度以降で使用）入力'!$E$16="東北",M44,IF('（実需給2025年度以降で使用）入力'!$E$16="東京",M66,IF('（実需給2025年度以降で使用）入力'!$E$16="中部",M88,IF('（実需給2025年度以降で使用）入力'!$E$16="北陸",M110,IF('（実需給2025年度以降で使用）入力'!$E$16="関西",M132,IF('（実需給2025年度以降で使用）入力'!$E$16="中国",M154,IF('（実需給2025年度以降で使用）入力'!$E$16="四国",M176,IF('（実需給2025年度以降で使用）入力'!$E$16="九州",M198)))))))))</f>
        <v>0</v>
      </c>
      <c r="N220" s="145"/>
    </row>
    <row r="221" spans="1:14" x14ac:dyDescent="0.25">
      <c r="A221" s="27">
        <v>1</v>
      </c>
      <c r="B221" s="34" t="b">
        <f>IF('（実需給2025年度以降で使用）入力'!$E$16="北海道",B23,IF('（実需給2025年度以降で使用）入力'!$E$16="東北",B45,IF('（実需給2025年度以降で使用）入力'!$E$16="東京",B67,IF('（実需給2025年度以降で使用）入力'!$E$16="中部",B89,IF('（実需給2025年度以降で使用）入力'!$E$16="北陸",B111,IF('（実需給2025年度以降で使用）入力'!$E$16="関西",B133,IF('（実需給2025年度以降で使用）入力'!$E$16="中国",B155,IF('（実需給2025年度以降で使用）入力'!$E$16="四国",B177,IF('（実需給2025年度以降で使用）入力'!$E$16="九州",B199)))))))))</f>
        <v>0</v>
      </c>
      <c r="C221" s="35" t="b">
        <f>IF('（実需給2025年度以降で使用）入力'!$E$16="北海道",C23,IF('（実需給2025年度以降で使用）入力'!$E$16="東北",C45,IF('（実需給2025年度以降で使用）入力'!$E$16="東京",C67,IF('（実需給2025年度以降で使用）入力'!$E$16="中部",C89,IF('（実需給2025年度以降で使用）入力'!$E$16="北陸",C111,IF('（実需給2025年度以降で使用）入力'!$E$16="関西",C133,IF('（実需給2025年度以降で使用）入力'!$E$16="中国",C155,IF('（実需給2025年度以降で使用）入力'!$E$16="四国",C177,IF('（実需給2025年度以降で使用）入力'!$E$16="九州",C199)))))))))</f>
        <v>0</v>
      </c>
      <c r="D221" s="35" t="b">
        <f>IF('（実需給2025年度以降で使用）入力'!$E$16="北海道",D23,IF('（実需給2025年度以降で使用）入力'!$E$16="東北",D45,IF('（実需給2025年度以降で使用）入力'!$E$16="東京",D67,IF('（実需給2025年度以降で使用）入力'!$E$16="中部",D89,IF('（実需給2025年度以降で使用）入力'!$E$16="北陸",D111,IF('（実需給2025年度以降で使用）入力'!$E$16="関西",D133,IF('（実需給2025年度以降で使用）入力'!$E$16="中国",D155,IF('（実需給2025年度以降で使用）入力'!$E$16="四国",D177,IF('（実需給2025年度以降で使用）入力'!$E$16="九州",D199)))))))))</f>
        <v>0</v>
      </c>
      <c r="E221" s="35" t="b">
        <f>IF('（実需給2025年度以降で使用）入力'!$E$16="北海道",E23,IF('（実需給2025年度以降で使用）入力'!$E$16="東北",E45,IF('（実需給2025年度以降で使用）入力'!$E$16="東京",E67,IF('（実需給2025年度以降で使用）入力'!$E$16="中部",E89,IF('（実需給2025年度以降で使用）入力'!$E$16="北陸",E111,IF('（実需給2025年度以降で使用）入力'!$E$16="関西",E133,IF('（実需給2025年度以降で使用）入力'!$E$16="中国",E155,IF('（実需給2025年度以降で使用）入力'!$E$16="四国",E177,IF('（実需給2025年度以降で使用）入力'!$E$16="九州",E199)))))))))</f>
        <v>0</v>
      </c>
      <c r="F221" s="35" t="b">
        <f>IF('（実需給2025年度以降で使用）入力'!$E$16="北海道",F23,IF('（実需給2025年度以降で使用）入力'!$E$16="東北",F45,IF('（実需給2025年度以降で使用）入力'!$E$16="東京",F67,IF('（実需給2025年度以降で使用）入力'!$E$16="中部",F89,IF('（実需給2025年度以降で使用）入力'!$E$16="北陸",F111,IF('（実需給2025年度以降で使用）入力'!$E$16="関西",F133,IF('（実需給2025年度以降で使用）入力'!$E$16="中国",F155,IF('（実需給2025年度以降で使用）入力'!$E$16="四国",F177,IF('（実需給2025年度以降で使用）入力'!$E$16="九州",F199)))))))))</f>
        <v>0</v>
      </c>
      <c r="G221" s="35" t="b">
        <f>IF('（実需給2025年度以降で使用）入力'!$E$16="北海道",G23,IF('（実需給2025年度以降で使用）入力'!$E$16="東北",G45,IF('（実需給2025年度以降で使用）入力'!$E$16="東京",G67,IF('（実需給2025年度以降で使用）入力'!$E$16="中部",G89,IF('（実需給2025年度以降で使用）入力'!$E$16="北陸",G111,IF('（実需給2025年度以降で使用）入力'!$E$16="関西",G133,IF('（実需給2025年度以降で使用）入力'!$E$16="中国",G155,IF('（実需給2025年度以降で使用）入力'!$E$16="四国",G177,IF('（実需給2025年度以降で使用）入力'!$E$16="九州",G199)))))))))</f>
        <v>0</v>
      </c>
      <c r="H221" s="35" t="b">
        <f>IF('（実需給2025年度以降で使用）入力'!$E$16="北海道",H23,IF('（実需給2025年度以降で使用）入力'!$E$16="東北",H45,IF('（実需給2025年度以降で使用）入力'!$E$16="東京",H67,IF('（実需給2025年度以降で使用）入力'!$E$16="中部",H89,IF('（実需給2025年度以降で使用）入力'!$E$16="北陸",H111,IF('（実需給2025年度以降で使用）入力'!$E$16="関西",H133,IF('（実需給2025年度以降で使用）入力'!$E$16="中国",H155,IF('（実需給2025年度以降で使用）入力'!$E$16="四国",H177,IF('（実需給2025年度以降で使用）入力'!$E$16="九州",H199)))))))))</f>
        <v>0</v>
      </c>
      <c r="I221" s="35" t="b">
        <f>IF('（実需給2025年度以降で使用）入力'!$E$16="北海道",I23,IF('（実需給2025年度以降で使用）入力'!$E$16="東北",I45,IF('（実需給2025年度以降で使用）入力'!$E$16="東京",I67,IF('（実需給2025年度以降で使用）入力'!$E$16="中部",I89,IF('（実需給2025年度以降で使用）入力'!$E$16="北陸",I111,IF('（実需給2025年度以降で使用）入力'!$E$16="関西",I133,IF('（実需給2025年度以降で使用）入力'!$E$16="中国",I155,IF('（実需給2025年度以降で使用）入力'!$E$16="四国",I177,IF('（実需給2025年度以降で使用）入力'!$E$16="九州",I199)))))))))</f>
        <v>0</v>
      </c>
      <c r="J221" s="35" t="b">
        <f>IF('（実需給2025年度以降で使用）入力'!$E$16="北海道",J23,IF('（実需給2025年度以降で使用）入力'!$E$16="東北",J45,IF('（実需給2025年度以降で使用）入力'!$E$16="東京",J67,IF('（実需給2025年度以降で使用）入力'!$E$16="中部",J89,IF('（実需給2025年度以降で使用）入力'!$E$16="北陸",J111,IF('（実需給2025年度以降で使用）入力'!$E$16="関西",J133,IF('（実需給2025年度以降で使用）入力'!$E$16="中国",J155,IF('（実需給2025年度以降で使用）入力'!$E$16="四国",J177,IF('（実需給2025年度以降で使用）入力'!$E$16="九州",J199)))))))))</f>
        <v>0</v>
      </c>
      <c r="K221" s="35" t="b">
        <f>IF('（実需給2025年度以降で使用）入力'!$E$16="北海道",K23,IF('（実需給2025年度以降で使用）入力'!$E$16="東北",K45,IF('（実需給2025年度以降で使用）入力'!$E$16="東京",K67,IF('（実需給2025年度以降で使用）入力'!$E$16="中部",K89,IF('（実需給2025年度以降で使用）入力'!$E$16="北陸",K111,IF('（実需給2025年度以降で使用）入力'!$E$16="関西",K133,IF('（実需給2025年度以降で使用）入力'!$E$16="中国",K155,IF('（実需給2025年度以降で使用）入力'!$E$16="四国",K177,IF('（実需給2025年度以降で使用）入力'!$E$16="九州",K199)))))))))</f>
        <v>0</v>
      </c>
      <c r="L221" s="35" t="b">
        <f>IF('（実需給2025年度以降で使用）入力'!$E$16="北海道",L23,IF('（実需給2025年度以降で使用）入力'!$E$16="東北",L45,IF('（実需給2025年度以降で使用）入力'!$E$16="東京",L67,IF('（実需給2025年度以降で使用）入力'!$E$16="中部",L89,IF('（実需給2025年度以降で使用）入力'!$E$16="北陸",L111,IF('（実需給2025年度以降で使用）入力'!$E$16="関西",L133,IF('（実需給2025年度以降で使用）入力'!$E$16="中国",L155,IF('（実需給2025年度以降で使用）入力'!$E$16="四国",L177,IF('（実需給2025年度以降で使用）入力'!$E$16="九州",L199)))))))))</f>
        <v>0</v>
      </c>
      <c r="M221" s="36" t="b">
        <f>IF('（実需給2025年度以降で使用）入力'!$E$16="北海道",M23,IF('（実需給2025年度以降で使用）入力'!$E$16="東北",M45,IF('（実需給2025年度以降で使用）入力'!$E$16="東京",M67,IF('（実需給2025年度以降で使用）入力'!$E$16="中部",M89,IF('（実需給2025年度以降で使用）入力'!$E$16="北陸",M111,IF('（実需給2025年度以降で使用）入力'!$E$16="関西",M133,IF('（実需給2025年度以降で使用）入力'!$E$16="中国",M155,IF('（実需給2025年度以降で使用）入力'!$E$16="四国",M177,IF('（実需給2025年度以降で使用）入力'!$E$16="九州",M199)))))))))</f>
        <v>0</v>
      </c>
      <c r="N221" s="145"/>
    </row>
  </sheetData>
  <phoneticPr fontId="2"/>
  <hyperlinks>
    <hyperlink ref="A1" r:id="rId1" xr:uid="{2566683D-0B88-4DC0-89C9-D4CF4ED7D674}"/>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00FF"/>
    <pageSetUpPr fitToPage="1"/>
  </sheetPr>
  <dimension ref="A1:Y72"/>
  <sheetViews>
    <sheetView view="pageBreakPreview" zoomScale="60" zoomScaleNormal="60" workbookViewId="0"/>
  </sheetViews>
  <sheetFormatPr defaultColWidth="9" defaultRowHeight="15.75" x14ac:dyDescent="0.25"/>
  <cols>
    <col min="1" max="4" width="6" style="1" customWidth="1"/>
    <col min="5" max="16" width="12.625" style="1" bestFit="1" customWidth="1"/>
    <col min="17" max="18" width="5.625" style="1" customWidth="1"/>
    <col min="19" max="19" width="7.875" style="1" customWidth="1"/>
    <col min="20" max="20" width="5.625" style="1" customWidth="1"/>
    <col min="21" max="16384" width="9" style="1"/>
  </cols>
  <sheetData>
    <row r="1" spans="1:25" ht="16.5" x14ac:dyDescent="0.25">
      <c r="A1" s="41" t="s">
        <v>162</v>
      </c>
      <c r="B1" s="41"/>
      <c r="C1" s="41"/>
      <c r="D1" s="41"/>
      <c r="E1" s="41"/>
      <c r="F1" s="127" t="s">
        <v>77</v>
      </c>
      <c r="G1" s="84"/>
      <c r="H1" s="123"/>
      <c r="I1" s="43" t="s">
        <v>78</v>
      </c>
      <c r="J1" s="44"/>
      <c r="L1" s="44"/>
      <c r="M1" s="44"/>
      <c r="N1" s="44"/>
      <c r="O1" s="44"/>
      <c r="P1" s="44"/>
      <c r="Q1" s="44"/>
      <c r="R1" s="44"/>
      <c r="S1" s="44"/>
      <c r="T1" s="44"/>
      <c r="U1" s="44"/>
      <c r="V1" s="44"/>
      <c r="W1" s="44"/>
      <c r="X1" s="44"/>
    </row>
    <row r="2" spans="1:25" ht="16.5" x14ac:dyDescent="0.25">
      <c r="A2" s="153" t="s">
        <v>0</v>
      </c>
      <c r="B2" s="154"/>
      <c r="C2" s="92"/>
      <c r="D2" s="92"/>
      <c r="E2" s="92"/>
      <c r="F2" s="92"/>
      <c r="G2" s="92"/>
      <c r="H2" s="92"/>
      <c r="I2" s="92"/>
      <c r="J2" s="92"/>
      <c r="K2" s="92"/>
      <c r="L2" s="92"/>
      <c r="M2" s="92"/>
      <c r="N2" s="92"/>
      <c r="O2" s="92"/>
      <c r="P2" s="92"/>
      <c r="Q2" s="92"/>
      <c r="R2" s="44"/>
      <c r="S2" s="44"/>
      <c r="T2" s="44"/>
      <c r="U2" s="44"/>
      <c r="V2" s="44"/>
      <c r="W2" s="44"/>
      <c r="X2" s="44"/>
      <c r="Y2" s="44"/>
    </row>
    <row r="3" spans="1:25" ht="16.5" x14ac:dyDescent="0.25">
      <c r="A3" s="130" t="s">
        <v>170</v>
      </c>
      <c r="B3" s="93"/>
      <c r="C3" s="92"/>
      <c r="D3" s="92"/>
      <c r="E3" s="92"/>
      <c r="F3" s="92"/>
      <c r="G3" s="92"/>
      <c r="H3" s="92"/>
      <c r="I3" s="92"/>
      <c r="J3" s="92"/>
      <c r="K3" s="92"/>
      <c r="L3" s="92"/>
      <c r="M3" s="92"/>
      <c r="N3" s="92"/>
      <c r="O3" s="92"/>
      <c r="P3" s="92"/>
      <c r="Q3" s="92"/>
      <c r="R3" s="44"/>
      <c r="S3" s="44"/>
      <c r="T3" s="44"/>
      <c r="U3" s="44"/>
      <c r="V3" s="44"/>
      <c r="W3" s="44"/>
      <c r="X3" s="44"/>
      <c r="Y3" s="44"/>
    </row>
    <row r="4" spans="1:25" ht="16.5" x14ac:dyDescent="0.25">
      <c r="A4" s="155" t="s">
        <v>126</v>
      </c>
      <c r="B4" s="155"/>
      <c r="C4" s="155"/>
      <c r="D4" s="155"/>
      <c r="E4" s="155"/>
      <c r="F4" s="155"/>
      <c r="G4" s="155"/>
      <c r="H4" s="155"/>
      <c r="I4" s="155"/>
      <c r="J4" s="155"/>
      <c r="K4" s="155"/>
      <c r="L4" s="155"/>
      <c r="M4" s="155"/>
      <c r="N4" s="155"/>
      <c r="O4" s="155"/>
      <c r="P4" s="155"/>
      <c r="Q4" s="155"/>
      <c r="R4" s="44"/>
      <c r="S4" s="44"/>
      <c r="T4" s="44"/>
      <c r="U4" s="44"/>
      <c r="V4" s="44"/>
      <c r="W4" s="44"/>
      <c r="X4" s="44"/>
      <c r="Y4" s="44"/>
    </row>
    <row r="5" spans="1:25" ht="16.5" x14ac:dyDescent="0.25">
      <c r="A5" s="92"/>
      <c r="B5" s="92"/>
      <c r="C5" s="92"/>
      <c r="D5" s="92"/>
      <c r="E5" s="92"/>
      <c r="F5" s="92"/>
      <c r="G5" s="92"/>
      <c r="H5" s="92"/>
      <c r="I5" s="92"/>
      <c r="J5" s="92"/>
      <c r="K5" s="92"/>
      <c r="L5" s="92"/>
      <c r="M5" s="92"/>
      <c r="N5" s="94"/>
      <c r="O5" s="92"/>
      <c r="P5" s="92"/>
      <c r="Q5" s="92"/>
      <c r="R5" s="44"/>
      <c r="S5" s="44"/>
      <c r="T5" s="44"/>
      <c r="U5" s="44"/>
      <c r="V5" s="44"/>
      <c r="W5" s="44"/>
      <c r="X5" s="44"/>
      <c r="Y5" s="44"/>
    </row>
    <row r="6" spans="1:25" ht="16.5" x14ac:dyDescent="0.25">
      <c r="A6" s="155" t="s">
        <v>60</v>
      </c>
      <c r="B6" s="155"/>
      <c r="C6" s="155"/>
      <c r="D6" s="155"/>
      <c r="E6" s="155"/>
      <c r="F6" s="155"/>
      <c r="G6" s="155"/>
      <c r="H6" s="155"/>
      <c r="I6" s="155"/>
      <c r="J6" s="155"/>
      <c r="K6" s="155"/>
      <c r="L6" s="155"/>
      <c r="M6" s="155"/>
      <c r="N6" s="155"/>
      <c r="O6" s="155"/>
      <c r="P6" s="155"/>
      <c r="Q6" s="155"/>
      <c r="R6" s="44"/>
      <c r="S6" s="44"/>
      <c r="T6" s="44"/>
      <c r="U6" s="44"/>
      <c r="V6" s="44"/>
      <c r="W6" s="44"/>
      <c r="X6" s="44"/>
      <c r="Y6" s="44"/>
    </row>
    <row r="7" spans="1:25" ht="16.5" x14ac:dyDescent="0.25">
      <c r="A7" s="95"/>
      <c r="B7" s="95"/>
      <c r="C7" s="95"/>
      <c r="D7" s="95"/>
      <c r="E7" s="95"/>
      <c r="F7" s="95"/>
      <c r="G7" s="95"/>
      <c r="H7" s="95"/>
      <c r="I7" s="95"/>
      <c r="J7" s="95"/>
      <c r="K7" s="95"/>
      <c r="L7" s="95"/>
      <c r="M7" s="95"/>
      <c r="N7" s="95"/>
      <c r="O7" s="95"/>
      <c r="P7" s="95"/>
      <c r="Q7" s="95"/>
      <c r="R7" s="44"/>
      <c r="S7" s="44"/>
      <c r="T7" s="44"/>
      <c r="U7" s="44"/>
      <c r="V7" s="44"/>
      <c r="W7" s="44"/>
      <c r="X7" s="44"/>
      <c r="Y7" s="44"/>
    </row>
    <row r="8" spans="1:25" ht="16.5" x14ac:dyDescent="0.25">
      <c r="A8" s="96" t="s">
        <v>167</v>
      </c>
      <c r="B8" s="95"/>
      <c r="C8" s="95"/>
      <c r="D8" s="95"/>
      <c r="E8" s="95"/>
      <c r="F8" s="95"/>
      <c r="G8" s="95"/>
      <c r="H8" s="95"/>
      <c r="I8" s="95"/>
      <c r="J8" s="95"/>
      <c r="K8" s="95"/>
      <c r="L8" s="95"/>
      <c r="M8" s="95"/>
      <c r="N8" s="95"/>
      <c r="O8" s="95"/>
      <c r="P8" s="95"/>
      <c r="Q8" s="95"/>
      <c r="R8" s="44"/>
      <c r="S8" s="44"/>
      <c r="T8" s="44"/>
      <c r="U8" s="44"/>
      <c r="V8" s="44"/>
      <c r="W8" s="44"/>
      <c r="X8" s="44"/>
      <c r="Y8" s="44"/>
    </row>
    <row r="9" spans="1:25" ht="19.5" x14ac:dyDescent="0.25">
      <c r="A9" s="95"/>
      <c r="B9" s="97" t="s">
        <v>93</v>
      </c>
      <c r="C9" s="95"/>
      <c r="D9" s="95"/>
      <c r="E9" s="95"/>
      <c r="F9" s="95"/>
      <c r="G9" s="95"/>
      <c r="H9" s="95"/>
      <c r="I9" s="95"/>
      <c r="J9" s="95"/>
      <c r="K9" s="95"/>
      <c r="L9" s="95"/>
      <c r="M9" s="95"/>
      <c r="N9" s="95"/>
      <c r="O9" s="95"/>
      <c r="P9" s="95"/>
      <c r="Q9" s="95"/>
      <c r="R9" s="44"/>
      <c r="S9" s="44"/>
      <c r="T9" s="44"/>
      <c r="U9" s="44"/>
      <c r="V9" s="44"/>
      <c r="W9" s="44"/>
      <c r="X9" s="44"/>
      <c r="Y9" s="44"/>
    </row>
    <row r="10" spans="1:25" ht="16.5" x14ac:dyDescent="0.25">
      <c r="A10" s="44"/>
      <c r="B10" s="44"/>
      <c r="C10" s="92"/>
      <c r="D10" s="92"/>
      <c r="E10" s="98"/>
      <c r="F10" s="98"/>
      <c r="G10" s="98"/>
      <c r="H10" s="98"/>
      <c r="I10" s="98"/>
      <c r="J10" s="98"/>
      <c r="K10" s="98"/>
      <c r="L10" s="98"/>
      <c r="M10" s="98"/>
      <c r="N10" s="98"/>
      <c r="O10" s="98"/>
      <c r="P10" s="98"/>
      <c r="Q10" s="92"/>
      <c r="R10" s="44"/>
      <c r="S10" s="44"/>
      <c r="T10" s="44"/>
      <c r="U10" s="44"/>
      <c r="V10" s="44"/>
      <c r="W10" s="44"/>
      <c r="X10" s="44"/>
      <c r="Y10" s="44"/>
    </row>
    <row r="11" spans="1:25" ht="16.5" x14ac:dyDescent="0.25">
      <c r="A11" s="99"/>
      <c r="B11" s="99"/>
      <c r="C11" s="99"/>
      <c r="D11" s="99"/>
      <c r="E11" s="100"/>
      <c r="F11" s="100"/>
      <c r="G11" s="100"/>
      <c r="H11" s="100"/>
      <c r="I11" s="100"/>
      <c r="J11" s="100"/>
      <c r="K11" s="100"/>
      <c r="L11" s="99"/>
      <c r="M11" s="156" t="s">
        <v>168</v>
      </c>
      <c r="N11" s="156"/>
      <c r="O11" s="156"/>
      <c r="P11" s="156"/>
      <c r="Q11" s="156"/>
      <c r="R11" s="44"/>
      <c r="S11" s="44"/>
      <c r="T11" s="44"/>
      <c r="U11" s="44"/>
      <c r="V11" s="44"/>
      <c r="W11" s="44"/>
      <c r="X11" s="44"/>
    </row>
    <row r="12" spans="1:25" ht="24" customHeight="1" thickBot="1" x14ac:dyDescent="0.3">
      <c r="A12" s="157" t="s">
        <v>1</v>
      </c>
      <c r="B12" s="157"/>
      <c r="C12" s="157"/>
      <c r="D12" s="157"/>
      <c r="E12" s="158" t="s">
        <v>129</v>
      </c>
      <c r="F12" s="159"/>
      <c r="G12" s="159"/>
      <c r="H12" s="159"/>
      <c r="I12" s="159"/>
      <c r="J12" s="159"/>
      <c r="K12" s="159"/>
      <c r="L12" s="159"/>
      <c r="M12" s="159"/>
      <c r="N12" s="159"/>
      <c r="O12" s="159"/>
      <c r="P12" s="160"/>
      <c r="Q12" s="40" t="s">
        <v>2</v>
      </c>
      <c r="R12" s="44"/>
      <c r="S12" s="44"/>
      <c r="T12" s="44"/>
      <c r="U12" s="44"/>
      <c r="V12" s="44"/>
      <c r="W12" s="44"/>
      <c r="X12" s="44"/>
    </row>
    <row r="13" spans="1:25" ht="24" customHeight="1" x14ac:dyDescent="0.25">
      <c r="A13" s="157" t="s">
        <v>3</v>
      </c>
      <c r="B13" s="157"/>
      <c r="C13" s="157"/>
      <c r="D13" s="161"/>
      <c r="E13" s="162"/>
      <c r="F13" s="194"/>
      <c r="G13" s="194"/>
      <c r="H13" s="194"/>
      <c r="I13" s="194"/>
      <c r="J13" s="194"/>
      <c r="K13" s="194"/>
      <c r="L13" s="194"/>
      <c r="M13" s="194"/>
      <c r="N13" s="194"/>
      <c r="O13" s="194"/>
      <c r="P13" s="195"/>
      <c r="Q13" s="74"/>
      <c r="R13" s="44"/>
      <c r="S13" s="44"/>
      <c r="T13" s="44"/>
      <c r="U13" s="44"/>
      <c r="V13" s="44"/>
      <c r="W13" s="44"/>
      <c r="X13" s="44"/>
    </row>
    <row r="14" spans="1:25" ht="30" customHeight="1" x14ac:dyDescent="0.25">
      <c r="A14" s="165" t="s">
        <v>4</v>
      </c>
      <c r="B14" s="165"/>
      <c r="C14" s="165"/>
      <c r="D14" s="166"/>
      <c r="E14" s="167"/>
      <c r="F14" s="168"/>
      <c r="G14" s="168"/>
      <c r="H14" s="168"/>
      <c r="I14" s="168"/>
      <c r="J14" s="168"/>
      <c r="K14" s="168"/>
      <c r="L14" s="168"/>
      <c r="M14" s="168"/>
      <c r="N14" s="168"/>
      <c r="O14" s="168"/>
      <c r="P14" s="169"/>
      <c r="Q14" s="74"/>
      <c r="R14" s="44"/>
      <c r="S14" s="44"/>
      <c r="T14" s="44"/>
      <c r="U14" s="44"/>
      <c r="V14" s="44"/>
      <c r="W14" s="44"/>
      <c r="X14" s="44"/>
    </row>
    <row r="15" spans="1:25" ht="24" customHeight="1" x14ac:dyDescent="0.25">
      <c r="A15" s="157" t="s">
        <v>5</v>
      </c>
      <c r="B15" s="157"/>
      <c r="C15" s="157"/>
      <c r="D15" s="161"/>
      <c r="E15" s="167"/>
      <c r="F15" s="168"/>
      <c r="G15" s="168"/>
      <c r="H15" s="168"/>
      <c r="I15" s="168"/>
      <c r="J15" s="168"/>
      <c r="K15" s="168"/>
      <c r="L15" s="168"/>
      <c r="M15" s="168"/>
      <c r="N15" s="168"/>
      <c r="O15" s="168"/>
      <c r="P15" s="169"/>
      <c r="Q15" s="74"/>
      <c r="R15" s="44"/>
      <c r="S15" s="44"/>
      <c r="T15" s="44"/>
      <c r="U15" s="44"/>
      <c r="V15" s="44"/>
      <c r="W15" s="44"/>
      <c r="X15" s="44"/>
    </row>
    <row r="16" spans="1:25" ht="24" customHeight="1" x14ac:dyDescent="0.25">
      <c r="A16" s="157" t="s">
        <v>6</v>
      </c>
      <c r="B16" s="157"/>
      <c r="C16" s="157"/>
      <c r="D16" s="161"/>
      <c r="E16" s="170"/>
      <c r="F16" s="171"/>
      <c r="G16" s="171"/>
      <c r="H16" s="171"/>
      <c r="I16" s="171"/>
      <c r="J16" s="171"/>
      <c r="K16" s="171"/>
      <c r="L16" s="171"/>
      <c r="M16" s="171"/>
      <c r="N16" s="171"/>
      <c r="O16" s="171"/>
      <c r="P16" s="172"/>
      <c r="Q16" s="74"/>
      <c r="R16" s="44"/>
      <c r="S16" s="44"/>
      <c r="T16" s="44"/>
      <c r="U16" s="44"/>
      <c r="V16" s="44"/>
      <c r="W16" s="44"/>
      <c r="X16" s="44"/>
    </row>
    <row r="17" spans="1:24" ht="24" customHeight="1" thickBot="1" x14ac:dyDescent="0.3">
      <c r="A17" s="157" t="s">
        <v>7</v>
      </c>
      <c r="B17" s="157"/>
      <c r="C17" s="157"/>
      <c r="D17" s="161"/>
      <c r="E17" s="173"/>
      <c r="F17" s="196"/>
      <c r="G17" s="196"/>
      <c r="H17" s="196"/>
      <c r="I17" s="196"/>
      <c r="J17" s="196"/>
      <c r="K17" s="196"/>
      <c r="L17" s="196"/>
      <c r="M17" s="196"/>
      <c r="N17" s="196"/>
      <c r="O17" s="196"/>
      <c r="P17" s="197"/>
      <c r="Q17" s="75" t="s">
        <v>22</v>
      </c>
      <c r="R17" s="44"/>
      <c r="S17" s="44"/>
      <c r="T17" s="44"/>
      <c r="U17" s="44"/>
      <c r="V17" s="44"/>
      <c r="W17" s="44"/>
      <c r="X17" s="44"/>
    </row>
    <row r="18" spans="1:24" ht="24" customHeight="1" x14ac:dyDescent="0.25">
      <c r="A18" s="165" t="s">
        <v>153</v>
      </c>
      <c r="B18" s="157"/>
      <c r="C18" s="157"/>
      <c r="D18" s="161"/>
      <c r="E18" s="85" t="s">
        <v>10</v>
      </c>
      <c r="F18" s="85" t="s">
        <v>11</v>
      </c>
      <c r="G18" s="85" t="s">
        <v>12</v>
      </c>
      <c r="H18" s="85" t="s">
        <v>13</v>
      </c>
      <c r="I18" s="85" t="s">
        <v>14</v>
      </c>
      <c r="J18" s="85" t="s">
        <v>15</v>
      </c>
      <c r="K18" s="85" t="s">
        <v>16</v>
      </c>
      <c r="L18" s="85" t="s">
        <v>17</v>
      </c>
      <c r="M18" s="85" t="s">
        <v>18</v>
      </c>
      <c r="N18" s="85" t="s">
        <v>19</v>
      </c>
      <c r="O18" s="85" t="s">
        <v>20</v>
      </c>
      <c r="P18" s="85" t="s">
        <v>21</v>
      </c>
      <c r="Q18" s="88"/>
      <c r="R18" s="101"/>
      <c r="S18" s="101"/>
      <c r="T18" s="44"/>
      <c r="U18" s="44"/>
      <c r="V18" s="44"/>
      <c r="W18" s="44"/>
      <c r="X18" s="44"/>
    </row>
    <row r="19" spans="1:24" ht="24" customHeight="1" x14ac:dyDescent="0.25">
      <c r="A19" s="157"/>
      <c r="B19" s="157"/>
      <c r="C19" s="157"/>
      <c r="D19" s="161"/>
      <c r="E19" s="146"/>
      <c r="F19" s="146"/>
      <c r="G19" s="146"/>
      <c r="H19" s="146"/>
      <c r="I19" s="146"/>
      <c r="J19" s="146"/>
      <c r="K19" s="146"/>
      <c r="L19" s="146"/>
      <c r="M19" s="146"/>
      <c r="N19" s="146"/>
      <c r="O19" s="146"/>
      <c r="P19" s="146"/>
      <c r="Q19" s="13" t="s">
        <v>22</v>
      </c>
      <c r="R19" s="101"/>
      <c r="S19" s="101"/>
      <c r="T19" s="44"/>
      <c r="U19" s="44"/>
      <c r="V19" s="44"/>
      <c r="W19" s="44"/>
      <c r="X19" s="44"/>
    </row>
    <row r="20" spans="1:24" ht="24" customHeight="1" x14ac:dyDescent="0.25">
      <c r="A20" s="165" t="s">
        <v>156</v>
      </c>
      <c r="B20" s="157"/>
      <c r="C20" s="157"/>
      <c r="D20" s="161"/>
      <c r="E20" s="85" t="s">
        <v>10</v>
      </c>
      <c r="F20" s="85" t="s">
        <v>11</v>
      </c>
      <c r="G20" s="85" t="s">
        <v>12</v>
      </c>
      <c r="H20" s="85" t="s">
        <v>13</v>
      </c>
      <c r="I20" s="85" t="s">
        <v>14</v>
      </c>
      <c r="J20" s="85" t="s">
        <v>15</v>
      </c>
      <c r="K20" s="85" t="s">
        <v>16</v>
      </c>
      <c r="L20" s="85" t="s">
        <v>17</v>
      </c>
      <c r="M20" s="85" t="s">
        <v>18</v>
      </c>
      <c r="N20" s="85" t="s">
        <v>19</v>
      </c>
      <c r="O20" s="85" t="s">
        <v>20</v>
      </c>
      <c r="P20" s="85" t="s">
        <v>21</v>
      </c>
      <c r="Q20" s="3"/>
      <c r="R20" s="101"/>
      <c r="S20" s="101"/>
      <c r="T20" s="44"/>
      <c r="U20" s="44"/>
      <c r="V20" s="44"/>
      <c r="W20" s="44"/>
      <c r="X20" s="44"/>
    </row>
    <row r="21" spans="1:24" ht="24" customHeight="1" x14ac:dyDescent="0.25">
      <c r="A21" s="157"/>
      <c r="B21" s="157"/>
      <c r="C21" s="157"/>
      <c r="D21" s="161"/>
      <c r="E21" s="114"/>
      <c r="F21" s="114"/>
      <c r="G21" s="114"/>
      <c r="H21" s="114"/>
      <c r="I21" s="114"/>
      <c r="J21" s="114"/>
      <c r="K21" s="114"/>
      <c r="L21" s="114"/>
      <c r="M21" s="114"/>
      <c r="N21" s="114"/>
      <c r="O21" s="114"/>
      <c r="P21" s="114"/>
      <c r="Q21" s="13" t="s">
        <v>62</v>
      </c>
      <c r="R21" s="101"/>
      <c r="S21" s="101"/>
      <c r="T21" s="44"/>
      <c r="U21" s="44"/>
      <c r="V21" s="44"/>
      <c r="W21" s="44"/>
      <c r="X21" s="44"/>
    </row>
    <row r="22" spans="1:24" ht="24" customHeight="1" x14ac:dyDescent="0.25">
      <c r="A22" s="165" t="s">
        <v>154</v>
      </c>
      <c r="B22" s="157"/>
      <c r="C22" s="157"/>
      <c r="D22" s="161"/>
      <c r="E22" s="85" t="s">
        <v>10</v>
      </c>
      <c r="F22" s="85" t="s">
        <v>11</v>
      </c>
      <c r="G22" s="85" t="s">
        <v>12</v>
      </c>
      <c r="H22" s="85" t="s">
        <v>13</v>
      </c>
      <c r="I22" s="85" t="s">
        <v>14</v>
      </c>
      <c r="J22" s="85" t="s">
        <v>15</v>
      </c>
      <c r="K22" s="85" t="s">
        <v>16</v>
      </c>
      <c r="L22" s="85" t="s">
        <v>17</v>
      </c>
      <c r="M22" s="85" t="s">
        <v>18</v>
      </c>
      <c r="N22" s="85" t="s">
        <v>19</v>
      </c>
      <c r="O22" s="85" t="s">
        <v>20</v>
      </c>
      <c r="P22" s="85" t="s">
        <v>21</v>
      </c>
      <c r="Q22" s="88"/>
      <c r="R22" s="101"/>
      <c r="S22" s="101"/>
      <c r="T22" s="44"/>
      <c r="U22" s="44"/>
      <c r="V22" s="44"/>
      <c r="W22" s="44"/>
      <c r="X22" s="44"/>
    </row>
    <row r="23" spans="1:24" ht="24" customHeight="1" x14ac:dyDescent="0.25">
      <c r="A23" s="157"/>
      <c r="B23" s="157"/>
      <c r="C23" s="157"/>
      <c r="D23" s="161"/>
      <c r="E23" s="147">
        <f>'（実需給2025年度以降で使用）入力'!E23</f>
        <v>0</v>
      </c>
      <c r="F23" s="147">
        <f>'（実需給2025年度以降で使用）入力'!F23</f>
        <v>0</v>
      </c>
      <c r="G23" s="147">
        <f>'（実需給2025年度以降で使用）入力'!G23</f>
        <v>0</v>
      </c>
      <c r="H23" s="147">
        <f>'（実需給2025年度以降で使用）入力'!H23</f>
        <v>0</v>
      </c>
      <c r="I23" s="147">
        <f>'（実需給2025年度以降で使用）入力'!I23</f>
        <v>0</v>
      </c>
      <c r="J23" s="147">
        <f>'（実需給2025年度以降で使用）入力'!J23</f>
        <v>0</v>
      </c>
      <c r="K23" s="147">
        <f>'（実需給2025年度以降で使用）入力'!K23</f>
        <v>0</v>
      </c>
      <c r="L23" s="147">
        <f>'（実需給2025年度以降で使用）入力'!L23</f>
        <v>0</v>
      </c>
      <c r="M23" s="147">
        <f>'（実需給2025年度以降で使用）入力'!M23</f>
        <v>0</v>
      </c>
      <c r="N23" s="147">
        <f>'（実需給2025年度以降で使用）入力'!N23</f>
        <v>0</v>
      </c>
      <c r="O23" s="147">
        <f>'（実需給2025年度以降で使用）入力'!O23</f>
        <v>0</v>
      </c>
      <c r="P23" s="147">
        <f>'（実需給2025年度以降で使用）入力'!P23</f>
        <v>0</v>
      </c>
      <c r="Q23" s="13" t="s">
        <v>61</v>
      </c>
      <c r="R23" s="101"/>
      <c r="S23" s="101"/>
      <c r="T23" s="44"/>
      <c r="U23" s="44"/>
      <c r="V23" s="44"/>
      <c r="W23" s="44"/>
      <c r="X23" s="44"/>
    </row>
    <row r="24" spans="1:24" ht="24" customHeight="1" x14ac:dyDescent="0.25">
      <c r="A24" s="165" t="s">
        <v>155</v>
      </c>
      <c r="B24" s="157"/>
      <c r="C24" s="157"/>
      <c r="D24" s="161"/>
      <c r="E24" s="85" t="s">
        <v>10</v>
      </c>
      <c r="F24" s="85" t="s">
        <v>11</v>
      </c>
      <c r="G24" s="85" t="s">
        <v>12</v>
      </c>
      <c r="H24" s="85" t="s">
        <v>13</v>
      </c>
      <c r="I24" s="85" t="s">
        <v>14</v>
      </c>
      <c r="J24" s="85" t="s">
        <v>15</v>
      </c>
      <c r="K24" s="85" t="s">
        <v>16</v>
      </c>
      <c r="L24" s="85" t="s">
        <v>17</v>
      </c>
      <c r="M24" s="85" t="s">
        <v>18</v>
      </c>
      <c r="N24" s="85" t="s">
        <v>19</v>
      </c>
      <c r="O24" s="85" t="s">
        <v>20</v>
      </c>
      <c r="P24" s="85" t="s">
        <v>21</v>
      </c>
      <c r="Q24" s="3"/>
      <c r="R24" s="101"/>
      <c r="S24" s="101"/>
      <c r="T24" s="44"/>
      <c r="U24" s="44"/>
      <c r="V24" s="44"/>
      <c r="W24" s="44"/>
      <c r="X24" s="44"/>
    </row>
    <row r="25" spans="1:24" ht="24" customHeight="1" x14ac:dyDescent="0.25">
      <c r="A25" s="157"/>
      <c r="B25" s="157"/>
      <c r="C25" s="157"/>
      <c r="D25" s="161"/>
      <c r="E25" s="115" t="e">
        <f>'（実需給2025年度以降で使用）入力'!E25</f>
        <v>#N/A</v>
      </c>
      <c r="F25" s="115" t="e">
        <f>'（実需給2025年度以降で使用）入力'!F25</f>
        <v>#N/A</v>
      </c>
      <c r="G25" s="115" t="e">
        <f>'（実需給2025年度以降で使用）入力'!G25</f>
        <v>#N/A</v>
      </c>
      <c r="H25" s="115" t="e">
        <f>'（実需給2025年度以降で使用）入力'!H25</f>
        <v>#N/A</v>
      </c>
      <c r="I25" s="115" t="e">
        <f>'（実需給2025年度以降で使用）入力'!I25</f>
        <v>#N/A</v>
      </c>
      <c r="J25" s="115" t="e">
        <f>'（実需給2025年度以降で使用）入力'!J25</f>
        <v>#N/A</v>
      </c>
      <c r="K25" s="115" t="e">
        <f>'（実需給2025年度以降で使用）入力'!K25</f>
        <v>#N/A</v>
      </c>
      <c r="L25" s="115" t="e">
        <f>'（実需給2025年度以降で使用）入力'!L25</f>
        <v>#N/A</v>
      </c>
      <c r="M25" s="115" t="e">
        <f>'（実需給2025年度以降で使用）入力'!M25</f>
        <v>#N/A</v>
      </c>
      <c r="N25" s="115" t="e">
        <f>'（実需給2025年度以降で使用）入力'!N25</f>
        <v>#N/A</v>
      </c>
      <c r="O25" s="115" t="e">
        <f>'（実需給2025年度以降で使用）入力'!O25</f>
        <v>#N/A</v>
      </c>
      <c r="P25" s="115" t="e">
        <f>'（実需給2025年度以降で使用）入力'!P25</f>
        <v>#N/A</v>
      </c>
      <c r="Q25" s="13" t="s">
        <v>63</v>
      </c>
      <c r="R25" s="101"/>
      <c r="S25" s="101"/>
      <c r="T25" s="44"/>
      <c r="U25" s="44"/>
      <c r="V25" s="44"/>
      <c r="W25" s="44"/>
      <c r="X25" s="44"/>
    </row>
    <row r="26" spans="1:24" ht="31.9" customHeight="1" thickBot="1" x14ac:dyDescent="0.3">
      <c r="A26" s="165" t="s">
        <v>139</v>
      </c>
      <c r="B26" s="157"/>
      <c r="C26" s="157"/>
      <c r="D26" s="161"/>
      <c r="E26" s="191">
        <f>'（実需給2025年度以降で使用）入力'!E26</f>
        <v>0</v>
      </c>
      <c r="F26" s="192"/>
      <c r="G26" s="192"/>
      <c r="H26" s="192"/>
      <c r="I26" s="192"/>
      <c r="J26" s="192"/>
      <c r="K26" s="192"/>
      <c r="L26" s="192"/>
      <c r="M26" s="192"/>
      <c r="N26" s="192"/>
      <c r="O26" s="192"/>
      <c r="P26" s="193"/>
      <c r="Q26" s="13" t="s">
        <v>22</v>
      </c>
      <c r="R26" s="101"/>
      <c r="S26" s="101"/>
      <c r="T26" s="44"/>
      <c r="U26" s="44"/>
      <c r="V26" s="44"/>
      <c r="W26" s="44"/>
      <c r="X26" s="44"/>
    </row>
    <row r="27" spans="1:24" ht="24" customHeight="1" x14ac:dyDescent="0.25">
      <c r="A27" s="165" t="s">
        <v>166</v>
      </c>
      <c r="B27" s="157"/>
      <c r="C27" s="157"/>
      <c r="D27" s="161"/>
      <c r="E27" s="76" t="s">
        <v>10</v>
      </c>
      <c r="F27" s="77" t="s">
        <v>11</v>
      </c>
      <c r="G27" s="77" t="s">
        <v>12</v>
      </c>
      <c r="H27" s="77" t="s">
        <v>13</v>
      </c>
      <c r="I27" s="77" t="s">
        <v>14</v>
      </c>
      <c r="J27" s="77" t="s">
        <v>15</v>
      </c>
      <c r="K27" s="77" t="s">
        <v>16</v>
      </c>
      <c r="L27" s="77" t="s">
        <v>17</v>
      </c>
      <c r="M27" s="77" t="s">
        <v>18</v>
      </c>
      <c r="N27" s="77" t="s">
        <v>19</v>
      </c>
      <c r="O27" s="77" t="s">
        <v>20</v>
      </c>
      <c r="P27" s="78" t="s">
        <v>21</v>
      </c>
      <c r="Q27" s="87"/>
      <c r="R27" s="101"/>
      <c r="S27" s="101"/>
      <c r="T27" s="44"/>
      <c r="U27" s="44"/>
      <c r="V27" s="44"/>
      <c r="W27" s="44"/>
      <c r="X27" s="44"/>
    </row>
    <row r="28" spans="1:24" ht="24" customHeight="1" x14ac:dyDescent="0.25">
      <c r="A28" s="157"/>
      <c r="B28" s="157"/>
      <c r="C28" s="157"/>
      <c r="D28" s="161"/>
      <c r="E28" s="132"/>
      <c r="F28" s="133"/>
      <c r="G28" s="133"/>
      <c r="H28" s="133"/>
      <c r="I28" s="133"/>
      <c r="J28" s="133"/>
      <c r="K28" s="133"/>
      <c r="L28" s="133"/>
      <c r="M28" s="133"/>
      <c r="N28" s="133"/>
      <c r="O28" s="133"/>
      <c r="P28" s="134"/>
      <c r="Q28" s="75" t="s">
        <v>22</v>
      </c>
      <c r="R28" s="101"/>
      <c r="S28" s="101"/>
      <c r="T28" s="44"/>
      <c r="U28" s="44"/>
      <c r="V28" s="44"/>
      <c r="W28" s="44"/>
      <c r="X28" s="44"/>
    </row>
    <row r="29" spans="1:24" ht="24" customHeight="1" x14ac:dyDescent="0.25">
      <c r="A29" s="165" t="s">
        <v>117</v>
      </c>
      <c r="B29" s="157"/>
      <c r="C29" s="157"/>
      <c r="D29" s="161"/>
      <c r="E29" s="79" t="s">
        <v>10</v>
      </c>
      <c r="F29" s="124" t="s">
        <v>11</v>
      </c>
      <c r="G29" s="124" t="s">
        <v>12</v>
      </c>
      <c r="H29" s="124" t="s">
        <v>13</v>
      </c>
      <c r="I29" s="124" t="s">
        <v>14</v>
      </c>
      <c r="J29" s="124" t="s">
        <v>15</v>
      </c>
      <c r="K29" s="124" t="s">
        <v>16</v>
      </c>
      <c r="L29" s="124" t="s">
        <v>17</v>
      </c>
      <c r="M29" s="124" t="s">
        <v>18</v>
      </c>
      <c r="N29" s="124" t="s">
        <v>19</v>
      </c>
      <c r="O29" s="124" t="s">
        <v>20</v>
      </c>
      <c r="P29" s="80" t="s">
        <v>21</v>
      </c>
      <c r="Q29" s="74"/>
      <c r="R29" s="101"/>
      <c r="S29" s="101"/>
      <c r="T29" s="44"/>
      <c r="U29" s="44"/>
      <c r="V29" s="44"/>
      <c r="W29" s="44"/>
      <c r="X29" s="44"/>
    </row>
    <row r="30" spans="1:24" ht="24" customHeight="1" x14ac:dyDescent="0.25">
      <c r="A30" s="157"/>
      <c r="B30" s="157"/>
      <c r="C30" s="157"/>
      <c r="D30" s="161"/>
      <c r="E30" s="149"/>
      <c r="F30" s="150"/>
      <c r="G30" s="150"/>
      <c r="H30" s="150"/>
      <c r="I30" s="150"/>
      <c r="J30" s="150"/>
      <c r="K30" s="150"/>
      <c r="L30" s="150"/>
      <c r="M30" s="150"/>
      <c r="N30" s="150"/>
      <c r="O30" s="150"/>
      <c r="P30" s="151"/>
      <c r="Q30" s="75" t="s">
        <v>62</v>
      </c>
      <c r="R30" s="102"/>
      <c r="S30" s="101"/>
      <c r="T30" s="44"/>
      <c r="U30" s="44"/>
      <c r="V30" s="44"/>
      <c r="W30" s="44"/>
      <c r="X30" s="44"/>
    </row>
    <row r="31" spans="1:24" ht="24" customHeight="1" x14ac:dyDescent="0.25">
      <c r="A31" s="165" t="s">
        <v>118</v>
      </c>
      <c r="B31" s="157"/>
      <c r="C31" s="157"/>
      <c r="D31" s="161"/>
      <c r="E31" s="79" t="s">
        <v>10</v>
      </c>
      <c r="F31" s="124" t="s">
        <v>11</v>
      </c>
      <c r="G31" s="124" t="s">
        <v>12</v>
      </c>
      <c r="H31" s="124" t="s">
        <v>13</v>
      </c>
      <c r="I31" s="124" t="s">
        <v>14</v>
      </c>
      <c r="J31" s="124" t="s">
        <v>15</v>
      </c>
      <c r="K31" s="124" t="s">
        <v>16</v>
      </c>
      <c r="L31" s="124" t="s">
        <v>17</v>
      </c>
      <c r="M31" s="124" t="s">
        <v>18</v>
      </c>
      <c r="N31" s="124" t="s">
        <v>19</v>
      </c>
      <c r="O31" s="124" t="s">
        <v>20</v>
      </c>
      <c r="P31" s="80" t="s">
        <v>21</v>
      </c>
      <c r="Q31" s="74"/>
      <c r="R31" s="101" t="s">
        <v>116</v>
      </c>
      <c r="S31" s="101"/>
      <c r="T31" s="44"/>
      <c r="U31" s="44"/>
      <c r="V31" s="44"/>
      <c r="W31" s="44"/>
      <c r="X31" s="44"/>
    </row>
    <row r="32" spans="1:24" ht="24" customHeight="1" thickBot="1" x14ac:dyDescent="0.3">
      <c r="A32" s="157"/>
      <c r="B32" s="157"/>
      <c r="C32" s="157"/>
      <c r="D32" s="161"/>
      <c r="E32" s="135"/>
      <c r="F32" s="136"/>
      <c r="G32" s="136"/>
      <c r="H32" s="136"/>
      <c r="I32" s="136"/>
      <c r="J32" s="136"/>
      <c r="K32" s="136"/>
      <c r="L32" s="136"/>
      <c r="M32" s="136"/>
      <c r="N32" s="136"/>
      <c r="O32" s="136"/>
      <c r="P32" s="137"/>
      <c r="Q32" s="75" t="s">
        <v>61</v>
      </c>
      <c r="R32" s="102"/>
      <c r="S32" s="101"/>
      <c r="T32" s="44"/>
      <c r="U32" s="44"/>
      <c r="V32" s="44"/>
      <c r="W32" s="44"/>
      <c r="X32" s="44"/>
    </row>
    <row r="33" spans="1:25" ht="24" customHeight="1" x14ac:dyDescent="0.25">
      <c r="A33" s="165" t="s">
        <v>163</v>
      </c>
      <c r="B33" s="157"/>
      <c r="C33" s="157"/>
      <c r="D33" s="161"/>
      <c r="E33" s="77" t="s">
        <v>10</v>
      </c>
      <c r="F33" s="77" t="s">
        <v>11</v>
      </c>
      <c r="G33" s="77" t="s">
        <v>12</v>
      </c>
      <c r="H33" s="77" t="s">
        <v>13</v>
      </c>
      <c r="I33" s="77" t="s">
        <v>14</v>
      </c>
      <c r="J33" s="77" t="s">
        <v>15</v>
      </c>
      <c r="K33" s="77" t="s">
        <v>16</v>
      </c>
      <c r="L33" s="77" t="s">
        <v>17</v>
      </c>
      <c r="M33" s="77" t="s">
        <v>18</v>
      </c>
      <c r="N33" s="77" t="s">
        <v>19</v>
      </c>
      <c r="O33" s="77" t="s">
        <v>20</v>
      </c>
      <c r="P33" s="77" t="s">
        <v>21</v>
      </c>
      <c r="Q33" s="74"/>
      <c r="R33" s="101"/>
      <c r="S33" s="101"/>
      <c r="T33" s="44"/>
      <c r="U33" s="44"/>
      <c r="V33" s="44"/>
      <c r="W33" s="44"/>
      <c r="X33" s="44"/>
    </row>
    <row r="34" spans="1:25" ht="24" customHeight="1" x14ac:dyDescent="0.25">
      <c r="A34" s="157"/>
      <c r="B34" s="157"/>
      <c r="C34" s="157"/>
      <c r="D34" s="161"/>
      <c r="E34" s="148">
        <f>'（実需給2025年度以降で使用）入力'!E52</f>
        <v>0</v>
      </c>
      <c r="F34" s="148">
        <f>'（実需給2025年度以降で使用）入力'!F52</f>
        <v>0</v>
      </c>
      <c r="G34" s="148">
        <f>'（実需給2025年度以降で使用）入力'!G52</f>
        <v>0</v>
      </c>
      <c r="H34" s="148">
        <f>'（実需給2025年度以降で使用）入力'!H52</f>
        <v>0</v>
      </c>
      <c r="I34" s="148">
        <f>'（実需給2025年度以降で使用）入力'!I52</f>
        <v>0</v>
      </c>
      <c r="J34" s="148">
        <f>'（実需給2025年度以降で使用）入力'!J52</f>
        <v>0</v>
      </c>
      <c r="K34" s="148">
        <f>'（実需給2025年度以降で使用）入力'!K52</f>
        <v>0</v>
      </c>
      <c r="L34" s="148">
        <f>'（実需給2025年度以降で使用）入力'!L52</f>
        <v>0</v>
      </c>
      <c r="M34" s="148">
        <f>'（実需給2025年度以降で使用）入力'!M52</f>
        <v>0</v>
      </c>
      <c r="N34" s="148">
        <f>'（実需給2025年度以降で使用）入力'!N52</f>
        <v>0</v>
      </c>
      <c r="O34" s="148">
        <f>'（実需給2025年度以降で使用）入力'!O52</f>
        <v>0</v>
      </c>
      <c r="P34" s="148">
        <f>'（実需給2025年度以降で使用）入力'!P52</f>
        <v>0</v>
      </c>
      <c r="Q34" s="75" t="s">
        <v>64</v>
      </c>
      <c r="R34" s="101"/>
      <c r="S34" s="101"/>
      <c r="T34" s="44"/>
      <c r="U34" s="44"/>
      <c r="V34" s="44"/>
      <c r="W34" s="44"/>
      <c r="X34" s="44"/>
    </row>
    <row r="35" spans="1:25" ht="64.150000000000006" customHeight="1" x14ac:dyDescent="0.25">
      <c r="A35" s="165" t="s">
        <v>165</v>
      </c>
      <c r="B35" s="157"/>
      <c r="C35" s="157"/>
      <c r="D35" s="161"/>
      <c r="E35" s="179">
        <f>'（実需給2025年度以降で使用）入力'!E53</f>
        <v>0</v>
      </c>
      <c r="F35" s="180"/>
      <c r="G35" s="180"/>
      <c r="H35" s="180"/>
      <c r="I35" s="180"/>
      <c r="J35" s="180"/>
      <c r="K35" s="180"/>
      <c r="L35" s="180"/>
      <c r="M35" s="180"/>
      <c r="N35" s="180"/>
      <c r="O35" s="180"/>
      <c r="P35" s="181"/>
      <c r="Q35" s="75" t="s">
        <v>22</v>
      </c>
      <c r="R35" s="101"/>
      <c r="S35" s="101"/>
      <c r="T35" s="44"/>
      <c r="U35" s="44"/>
      <c r="V35" s="44"/>
      <c r="W35" s="44"/>
      <c r="X35" s="44"/>
    </row>
    <row r="36" spans="1:25" ht="37.9" customHeight="1" x14ac:dyDescent="0.25">
      <c r="A36" s="166" t="s">
        <v>119</v>
      </c>
      <c r="B36" s="182"/>
      <c r="C36" s="182"/>
      <c r="D36" s="183"/>
      <c r="E36" s="184">
        <f>E26-E35</f>
        <v>0</v>
      </c>
      <c r="F36" s="185"/>
      <c r="G36" s="185"/>
      <c r="H36" s="185"/>
      <c r="I36" s="185"/>
      <c r="J36" s="185"/>
      <c r="K36" s="185"/>
      <c r="L36" s="185"/>
      <c r="M36" s="185"/>
      <c r="N36" s="185"/>
      <c r="O36" s="185"/>
      <c r="P36" s="186"/>
      <c r="Q36" s="13" t="s">
        <v>22</v>
      </c>
      <c r="R36" s="101"/>
      <c r="S36" s="101"/>
      <c r="T36" s="44"/>
      <c r="U36" s="44"/>
      <c r="V36" s="44"/>
      <c r="W36" s="44"/>
      <c r="X36" s="44"/>
    </row>
    <row r="37" spans="1:25" ht="22.5" customHeight="1" x14ac:dyDescent="0.25">
      <c r="A37" s="187" t="s">
        <v>144</v>
      </c>
      <c r="B37" s="188"/>
      <c r="C37" s="188"/>
      <c r="D37" s="189"/>
      <c r="E37" s="118" t="s">
        <v>10</v>
      </c>
      <c r="F37" s="118" t="s">
        <v>11</v>
      </c>
      <c r="G37" s="118" t="s">
        <v>12</v>
      </c>
      <c r="H37" s="118" t="s">
        <v>13</v>
      </c>
      <c r="I37" s="118" t="s">
        <v>14</v>
      </c>
      <c r="J37" s="118" t="s">
        <v>15</v>
      </c>
      <c r="K37" s="118" t="s">
        <v>16</v>
      </c>
      <c r="L37" s="118" t="s">
        <v>17</v>
      </c>
      <c r="M37" s="118" t="s">
        <v>18</v>
      </c>
      <c r="N37" s="118" t="s">
        <v>19</v>
      </c>
      <c r="O37" s="118" t="s">
        <v>20</v>
      </c>
      <c r="P37" s="118" t="s">
        <v>21</v>
      </c>
      <c r="Q37" s="119"/>
      <c r="R37" s="101"/>
      <c r="S37" s="101"/>
      <c r="T37" s="44"/>
      <c r="U37" s="44"/>
      <c r="V37" s="44"/>
      <c r="W37" s="44"/>
      <c r="X37" s="44"/>
    </row>
    <row r="38" spans="1:25" ht="22.5" customHeight="1" x14ac:dyDescent="0.25">
      <c r="A38" s="188"/>
      <c r="B38" s="188"/>
      <c r="C38" s="188"/>
      <c r="D38" s="189"/>
      <c r="E38" s="138"/>
      <c r="F38" s="138"/>
      <c r="G38" s="138"/>
      <c r="H38" s="138"/>
      <c r="I38" s="138"/>
      <c r="J38" s="138"/>
      <c r="K38" s="138"/>
      <c r="L38" s="138"/>
      <c r="M38" s="138"/>
      <c r="N38" s="138"/>
      <c r="O38" s="138"/>
      <c r="P38" s="138"/>
      <c r="Q38" s="119" t="s">
        <v>149</v>
      </c>
      <c r="R38" s="101"/>
      <c r="S38" s="101"/>
      <c r="T38" s="44"/>
      <c r="U38" s="44"/>
      <c r="V38" s="44"/>
      <c r="W38" s="44"/>
      <c r="X38" s="44"/>
    </row>
    <row r="39" spans="1:25" ht="22.5" customHeight="1" x14ac:dyDescent="0.25">
      <c r="A39" s="187" t="s">
        <v>146</v>
      </c>
      <c r="B39" s="188"/>
      <c r="C39" s="188"/>
      <c r="D39" s="189"/>
      <c r="E39" s="118" t="s">
        <v>10</v>
      </c>
      <c r="F39" s="118" t="s">
        <v>11</v>
      </c>
      <c r="G39" s="118" t="s">
        <v>12</v>
      </c>
      <c r="H39" s="118" t="s">
        <v>13</v>
      </c>
      <c r="I39" s="118" t="s">
        <v>14</v>
      </c>
      <c r="J39" s="118" t="s">
        <v>15</v>
      </c>
      <c r="K39" s="118" t="s">
        <v>16</v>
      </c>
      <c r="L39" s="118" t="s">
        <v>17</v>
      </c>
      <c r="M39" s="118" t="s">
        <v>18</v>
      </c>
      <c r="N39" s="118" t="s">
        <v>19</v>
      </c>
      <c r="O39" s="118" t="s">
        <v>20</v>
      </c>
      <c r="P39" s="118" t="s">
        <v>21</v>
      </c>
      <c r="Q39" s="119"/>
      <c r="R39" s="101"/>
      <c r="S39" s="101"/>
      <c r="T39" s="44"/>
      <c r="U39" s="44"/>
      <c r="V39" s="44"/>
      <c r="W39" s="44"/>
      <c r="X39" s="44"/>
    </row>
    <row r="40" spans="1:25" ht="22.5" customHeight="1" x14ac:dyDescent="0.25">
      <c r="A40" s="188"/>
      <c r="B40" s="188"/>
      <c r="C40" s="188"/>
      <c r="D40" s="189"/>
      <c r="E40" s="120"/>
      <c r="F40" s="120"/>
      <c r="G40" s="120"/>
      <c r="H40" s="120"/>
      <c r="I40" s="120"/>
      <c r="J40" s="120"/>
      <c r="K40" s="120"/>
      <c r="L40" s="120"/>
      <c r="M40" s="120"/>
      <c r="N40" s="120"/>
      <c r="O40" s="120"/>
      <c r="P40" s="120"/>
      <c r="Q40" s="119" t="s">
        <v>150</v>
      </c>
      <c r="R40" s="101"/>
      <c r="S40" s="101"/>
      <c r="T40" s="44"/>
      <c r="U40" s="44"/>
      <c r="V40" s="44"/>
      <c r="W40" s="44"/>
      <c r="X40" s="44"/>
    </row>
    <row r="41" spans="1:25" ht="22.5" customHeight="1" x14ac:dyDescent="0.25">
      <c r="A41" s="187" t="s">
        <v>147</v>
      </c>
      <c r="B41" s="188"/>
      <c r="C41" s="188"/>
      <c r="D41" s="189"/>
      <c r="E41" s="118" t="s">
        <v>10</v>
      </c>
      <c r="F41" s="118" t="s">
        <v>11</v>
      </c>
      <c r="G41" s="118" t="s">
        <v>12</v>
      </c>
      <c r="H41" s="118" t="s">
        <v>13</v>
      </c>
      <c r="I41" s="118" t="s">
        <v>14</v>
      </c>
      <c r="J41" s="118" t="s">
        <v>15</v>
      </c>
      <c r="K41" s="118" t="s">
        <v>16</v>
      </c>
      <c r="L41" s="118" t="s">
        <v>17</v>
      </c>
      <c r="M41" s="118" t="s">
        <v>18</v>
      </c>
      <c r="N41" s="118" t="s">
        <v>19</v>
      </c>
      <c r="O41" s="118" t="s">
        <v>20</v>
      </c>
      <c r="P41" s="118" t="s">
        <v>21</v>
      </c>
      <c r="Q41" s="119"/>
      <c r="R41" s="101"/>
      <c r="S41" s="101"/>
      <c r="T41" s="44"/>
      <c r="U41" s="44"/>
      <c r="V41" s="44"/>
      <c r="W41" s="44"/>
      <c r="X41" s="44"/>
    </row>
    <row r="42" spans="1:25" ht="22.5" customHeight="1" x14ac:dyDescent="0.25">
      <c r="A42" s="188"/>
      <c r="B42" s="188"/>
      <c r="C42" s="188"/>
      <c r="D42" s="189"/>
      <c r="E42" s="139">
        <f>'（実需給2025年度以降で使用）入力'!E32</f>
        <v>0</v>
      </c>
      <c r="F42" s="139">
        <f>'（実需給2025年度以降で使用）入力'!F32</f>
        <v>0</v>
      </c>
      <c r="G42" s="139">
        <f>'（実需給2025年度以降で使用）入力'!G32</f>
        <v>0</v>
      </c>
      <c r="H42" s="139">
        <f>'（実需給2025年度以降で使用）入力'!H32</f>
        <v>0</v>
      </c>
      <c r="I42" s="139">
        <f>'（実需給2025年度以降で使用）入力'!I32</f>
        <v>0</v>
      </c>
      <c r="J42" s="139">
        <f>'（実需給2025年度以降で使用）入力'!J32</f>
        <v>0</v>
      </c>
      <c r="K42" s="139">
        <f>'（実需給2025年度以降で使用）入力'!K32</f>
        <v>0</v>
      </c>
      <c r="L42" s="139">
        <f>'（実需給2025年度以降で使用）入力'!L32</f>
        <v>0</v>
      </c>
      <c r="M42" s="139">
        <f>'（実需給2025年度以降で使用）入力'!M32</f>
        <v>0</v>
      </c>
      <c r="N42" s="139">
        <f>'（実需給2025年度以降で使用）入力'!N32</f>
        <v>0</v>
      </c>
      <c r="O42" s="139">
        <f>'（実需給2025年度以降で使用）入力'!O32</f>
        <v>0</v>
      </c>
      <c r="P42" s="139">
        <f>'（実需給2025年度以降で使用）入力'!P32</f>
        <v>0</v>
      </c>
      <c r="Q42" s="119" t="s">
        <v>152</v>
      </c>
      <c r="R42" s="101"/>
      <c r="S42" s="101"/>
      <c r="T42" s="44"/>
      <c r="U42" s="44"/>
      <c r="V42" s="44"/>
      <c r="W42" s="44"/>
      <c r="X42" s="44"/>
    </row>
    <row r="43" spans="1:25" ht="22.5" customHeight="1" x14ac:dyDescent="0.25">
      <c r="A43" s="187" t="s">
        <v>148</v>
      </c>
      <c r="B43" s="188"/>
      <c r="C43" s="188"/>
      <c r="D43" s="189"/>
      <c r="E43" s="118" t="s">
        <v>10</v>
      </c>
      <c r="F43" s="118" t="s">
        <v>11</v>
      </c>
      <c r="G43" s="118" t="s">
        <v>12</v>
      </c>
      <c r="H43" s="118" t="s">
        <v>13</v>
      </c>
      <c r="I43" s="118" t="s">
        <v>14</v>
      </c>
      <c r="J43" s="118" t="s">
        <v>15</v>
      </c>
      <c r="K43" s="118" t="s">
        <v>16</v>
      </c>
      <c r="L43" s="118" t="s">
        <v>17</v>
      </c>
      <c r="M43" s="118" t="s">
        <v>18</v>
      </c>
      <c r="N43" s="118" t="s">
        <v>19</v>
      </c>
      <c r="O43" s="118" t="s">
        <v>20</v>
      </c>
      <c r="P43" s="118" t="s">
        <v>21</v>
      </c>
      <c r="Q43" s="119"/>
      <c r="R43" s="101"/>
      <c r="S43" s="101"/>
      <c r="T43" s="44"/>
      <c r="U43" s="44"/>
      <c r="V43" s="44"/>
      <c r="W43" s="44"/>
      <c r="X43" s="44"/>
    </row>
    <row r="44" spans="1:25" ht="22.5" customHeight="1" x14ac:dyDescent="0.25">
      <c r="A44" s="188"/>
      <c r="B44" s="188"/>
      <c r="C44" s="188"/>
      <c r="D44" s="189"/>
      <c r="E44" s="121" t="e">
        <f>'（実需給2025年度以降で使用）入力'!E34</f>
        <v>#N/A</v>
      </c>
      <c r="F44" s="121" t="e">
        <f>'（実需給2025年度以降で使用）入力'!F34</f>
        <v>#N/A</v>
      </c>
      <c r="G44" s="121" t="e">
        <f>'（実需給2025年度以降で使用）入力'!G34</f>
        <v>#N/A</v>
      </c>
      <c r="H44" s="121" t="e">
        <f>'（実需給2025年度以降で使用）入力'!H34</f>
        <v>#N/A</v>
      </c>
      <c r="I44" s="121" t="e">
        <f>'（実需給2025年度以降で使用）入力'!I34</f>
        <v>#N/A</v>
      </c>
      <c r="J44" s="121" t="e">
        <f>'（実需給2025年度以降で使用）入力'!J34</f>
        <v>#N/A</v>
      </c>
      <c r="K44" s="121" t="e">
        <f>'（実需給2025年度以降で使用）入力'!K34</f>
        <v>#N/A</v>
      </c>
      <c r="L44" s="121" t="e">
        <f>'（実需給2025年度以降で使用）入力'!L34</f>
        <v>#N/A</v>
      </c>
      <c r="M44" s="121" t="e">
        <f>'（実需給2025年度以降で使用）入力'!M34</f>
        <v>#N/A</v>
      </c>
      <c r="N44" s="121" t="e">
        <f>'（実需給2025年度以降で使用）入力'!N34</f>
        <v>#N/A</v>
      </c>
      <c r="O44" s="121" t="e">
        <f>'（実需給2025年度以降で使用）入力'!O34</f>
        <v>#N/A</v>
      </c>
      <c r="P44" s="121" t="e">
        <f>'（実需給2025年度以降で使用）入力'!P34</f>
        <v>#N/A</v>
      </c>
      <c r="Q44" s="119" t="s">
        <v>151</v>
      </c>
      <c r="R44" s="101"/>
      <c r="S44" s="101"/>
      <c r="T44" s="44"/>
      <c r="U44" s="44"/>
      <c r="V44" s="44"/>
      <c r="W44" s="44"/>
      <c r="X44" s="44"/>
    </row>
    <row r="45" spans="1:25" ht="22.9" customHeight="1" x14ac:dyDescent="0.25">
      <c r="A45" s="165" t="s">
        <v>120</v>
      </c>
      <c r="B45" s="157"/>
      <c r="C45" s="157"/>
      <c r="D45" s="157"/>
      <c r="E45" s="73" t="s">
        <v>10</v>
      </c>
      <c r="F45" s="73" t="s">
        <v>11</v>
      </c>
      <c r="G45" s="73" t="s">
        <v>12</v>
      </c>
      <c r="H45" s="73" t="s">
        <v>13</v>
      </c>
      <c r="I45" s="73" t="s">
        <v>14</v>
      </c>
      <c r="J45" s="73" t="s">
        <v>15</v>
      </c>
      <c r="K45" s="73" t="s">
        <v>16</v>
      </c>
      <c r="L45" s="73" t="s">
        <v>17</v>
      </c>
      <c r="M45" s="73" t="s">
        <v>18</v>
      </c>
      <c r="N45" s="73" t="s">
        <v>19</v>
      </c>
      <c r="O45" s="73" t="s">
        <v>20</v>
      </c>
      <c r="P45" s="73" t="s">
        <v>21</v>
      </c>
      <c r="Q45" s="3"/>
      <c r="R45" s="101"/>
      <c r="S45" s="101"/>
      <c r="T45" s="44"/>
      <c r="U45" s="44"/>
      <c r="V45" s="44"/>
      <c r="W45" s="44"/>
      <c r="X45" s="44"/>
      <c r="Y45" s="44"/>
    </row>
    <row r="46" spans="1:25" ht="22.9" customHeight="1" x14ac:dyDescent="0.25">
      <c r="A46" s="157"/>
      <c r="B46" s="157"/>
      <c r="C46" s="157"/>
      <c r="D46" s="157"/>
      <c r="E46" s="140"/>
      <c r="F46" s="140"/>
      <c r="G46" s="140"/>
      <c r="H46" s="140"/>
      <c r="I46" s="140"/>
      <c r="J46" s="140"/>
      <c r="K46" s="140"/>
      <c r="L46" s="140"/>
      <c r="M46" s="140"/>
      <c r="N46" s="140"/>
      <c r="O46" s="140"/>
      <c r="P46" s="140"/>
      <c r="Q46" s="13" t="s">
        <v>22</v>
      </c>
      <c r="R46" s="101"/>
      <c r="S46" s="103"/>
      <c r="T46" s="89"/>
      <c r="U46" s="89"/>
      <c r="V46" s="89"/>
      <c r="W46" s="89"/>
      <c r="X46" s="89"/>
      <c r="Y46" s="89"/>
    </row>
    <row r="47" spans="1:25" ht="22.9" customHeight="1" x14ac:dyDescent="0.25">
      <c r="A47" s="165" t="s">
        <v>121</v>
      </c>
      <c r="B47" s="157"/>
      <c r="C47" s="157"/>
      <c r="D47" s="157"/>
      <c r="E47" s="73" t="s">
        <v>10</v>
      </c>
      <c r="F47" s="73" t="s">
        <v>11</v>
      </c>
      <c r="G47" s="73" t="s">
        <v>12</v>
      </c>
      <c r="H47" s="73" t="s">
        <v>13</v>
      </c>
      <c r="I47" s="73" t="s">
        <v>14</v>
      </c>
      <c r="J47" s="73" t="s">
        <v>15</v>
      </c>
      <c r="K47" s="73" t="s">
        <v>16</v>
      </c>
      <c r="L47" s="73" t="s">
        <v>17</v>
      </c>
      <c r="M47" s="73" t="s">
        <v>18</v>
      </c>
      <c r="N47" s="73" t="s">
        <v>19</v>
      </c>
      <c r="O47" s="73" t="s">
        <v>20</v>
      </c>
      <c r="P47" s="73" t="s">
        <v>21</v>
      </c>
      <c r="Q47" s="3"/>
      <c r="R47" s="101"/>
      <c r="S47" s="101"/>
      <c r="T47" s="44"/>
      <c r="U47" s="44"/>
      <c r="V47" s="44"/>
      <c r="W47" s="44"/>
      <c r="X47" s="44"/>
      <c r="Y47" s="44"/>
    </row>
    <row r="48" spans="1:25" ht="22.9" customHeight="1" x14ac:dyDescent="0.25">
      <c r="A48" s="157"/>
      <c r="B48" s="157"/>
      <c r="C48" s="157"/>
      <c r="D48" s="157"/>
      <c r="E48" s="120"/>
      <c r="F48" s="120"/>
      <c r="G48" s="120"/>
      <c r="H48" s="120"/>
      <c r="I48" s="120"/>
      <c r="J48" s="120"/>
      <c r="K48" s="120"/>
      <c r="L48" s="120"/>
      <c r="M48" s="120"/>
      <c r="N48" s="120"/>
      <c r="O48" s="120"/>
      <c r="P48" s="120"/>
      <c r="Q48" s="13" t="s">
        <v>62</v>
      </c>
      <c r="R48" s="44"/>
      <c r="S48" s="44"/>
      <c r="T48" s="44"/>
      <c r="U48" s="44"/>
      <c r="V48" s="44"/>
      <c r="W48" s="44"/>
      <c r="X48" s="44"/>
      <c r="Y48" s="44"/>
    </row>
    <row r="49" spans="1:24" ht="22.9" customHeight="1" x14ac:dyDescent="0.25">
      <c r="A49" s="165" t="s">
        <v>122</v>
      </c>
      <c r="B49" s="157"/>
      <c r="C49" s="157"/>
      <c r="D49" s="157"/>
      <c r="E49" s="73" t="s">
        <v>10</v>
      </c>
      <c r="F49" s="73" t="s">
        <v>11</v>
      </c>
      <c r="G49" s="73" t="s">
        <v>12</v>
      </c>
      <c r="H49" s="73" t="s">
        <v>13</v>
      </c>
      <c r="I49" s="73" t="s">
        <v>14</v>
      </c>
      <c r="J49" s="73" t="s">
        <v>15</v>
      </c>
      <c r="K49" s="73" t="s">
        <v>16</v>
      </c>
      <c r="L49" s="73" t="s">
        <v>17</v>
      </c>
      <c r="M49" s="73" t="s">
        <v>18</v>
      </c>
      <c r="N49" s="73" t="s">
        <v>19</v>
      </c>
      <c r="O49" s="73" t="s">
        <v>20</v>
      </c>
      <c r="P49" s="73" t="s">
        <v>21</v>
      </c>
      <c r="Q49" s="3"/>
      <c r="R49" s="44"/>
      <c r="S49" s="44"/>
      <c r="T49" s="44"/>
      <c r="U49" s="44"/>
      <c r="V49" s="44"/>
      <c r="W49" s="44"/>
      <c r="X49" s="44"/>
    </row>
    <row r="50" spans="1:24" ht="22.9" customHeight="1" x14ac:dyDescent="0.25">
      <c r="A50" s="157"/>
      <c r="B50" s="157"/>
      <c r="C50" s="157"/>
      <c r="D50" s="157"/>
      <c r="E50" s="141">
        <f>'（実需給2025年度以降で使用）入力'!E41</f>
        <v>0</v>
      </c>
      <c r="F50" s="141">
        <f>'（実需給2025年度以降で使用）入力'!F41</f>
        <v>0</v>
      </c>
      <c r="G50" s="141">
        <f>'（実需給2025年度以降で使用）入力'!G41</f>
        <v>0</v>
      </c>
      <c r="H50" s="141">
        <f>'（実需給2025年度以降で使用）入力'!H41</f>
        <v>0</v>
      </c>
      <c r="I50" s="141">
        <f>'（実需給2025年度以降で使用）入力'!I41</f>
        <v>0</v>
      </c>
      <c r="J50" s="141">
        <f>'（実需給2025年度以降で使用）入力'!J41</f>
        <v>0</v>
      </c>
      <c r="K50" s="141">
        <f>'（実需給2025年度以降で使用）入力'!K41</f>
        <v>0</v>
      </c>
      <c r="L50" s="141">
        <f>'（実需給2025年度以降で使用）入力'!L41</f>
        <v>0</v>
      </c>
      <c r="M50" s="141">
        <f>'（実需給2025年度以降で使用）入力'!M41</f>
        <v>0</v>
      </c>
      <c r="N50" s="141">
        <f>'（実需給2025年度以降で使用）入力'!N41</f>
        <v>0</v>
      </c>
      <c r="O50" s="141">
        <f>'（実需給2025年度以降で使用）入力'!O41</f>
        <v>0</v>
      </c>
      <c r="P50" s="141">
        <f>'（実需給2025年度以降で使用）入力'!P41</f>
        <v>0</v>
      </c>
      <c r="Q50" s="13" t="s">
        <v>61</v>
      </c>
      <c r="R50" s="44"/>
      <c r="S50" s="44"/>
      <c r="T50" s="44"/>
      <c r="U50" s="44"/>
      <c r="V50" s="44"/>
      <c r="W50" s="44"/>
      <c r="X50" s="44"/>
    </row>
    <row r="51" spans="1:24" ht="22.9" customHeight="1" x14ac:dyDescent="0.25">
      <c r="A51" s="165" t="s">
        <v>123</v>
      </c>
      <c r="B51" s="157"/>
      <c r="C51" s="157"/>
      <c r="D51" s="157"/>
      <c r="E51" s="73" t="s">
        <v>10</v>
      </c>
      <c r="F51" s="73" t="s">
        <v>11</v>
      </c>
      <c r="G51" s="73" t="s">
        <v>12</v>
      </c>
      <c r="H51" s="73" t="s">
        <v>13</v>
      </c>
      <c r="I51" s="73" t="s">
        <v>14</v>
      </c>
      <c r="J51" s="73" t="s">
        <v>15</v>
      </c>
      <c r="K51" s="73" t="s">
        <v>16</v>
      </c>
      <c r="L51" s="73" t="s">
        <v>17</v>
      </c>
      <c r="M51" s="73" t="s">
        <v>18</v>
      </c>
      <c r="N51" s="73" t="s">
        <v>19</v>
      </c>
      <c r="O51" s="73" t="s">
        <v>20</v>
      </c>
      <c r="P51" s="73" t="s">
        <v>21</v>
      </c>
      <c r="Q51" s="3"/>
      <c r="R51" s="44"/>
      <c r="S51" s="44"/>
      <c r="T51" s="44"/>
      <c r="U51" s="44"/>
      <c r="V51" s="44"/>
      <c r="W51" s="44"/>
      <c r="X51" s="44"/>
    </row>
    <row r="52" spans="1:24" ht="22.9" customHeight="1" x14ac:dyDescent="0.25">
      <c r="A52" s="157"/>
      <c r="B52" s="157"/>
      <c r="C52" s="157"/>
      <c r="D52" s="157"/>
      <c r="E52" s="152" t="e">
        <f>'（実需給2025年度以降で使用）入力'!E43</f>
        <v>#N/A</v>
      </c>
      <c r="F52" s="152" t="e">
        <f>'（実需給2025年度以降で使用）入力'!F43</f>
        <v>#N/A</v>
      </c>
      <c r="G52" s="152" t="e">
        <f>'（実需給2025年度以降で使用）入力'!G43</f>
        <v>#N/A</v>
      </c>
      <c r="H52" s="152" t="e">
        <f>'（実需給2025年度以降で使用）入力'!H43</f>
        <v>#N/A</v>
      </c>
      <c r="I52" s="152" t="e">
        <f>'（実需給2025年度以降で使用）入力'!I43</f>
        <v>#N/A</v>
      </c>
      <c r="J52" s="152" t="e">
        <f>'（実需給2025年度以降で使用）入力'!J43</f>
        <v>#N/A</v>
      </c>
      <c r="K52" s="152" t="e">
        <f>'（実需給2025年度以降で使用）入力'!K43</f>
        <v>#N/A</v>
      </c>
      <c r="L52" s="152" t="e">
        <f>'（実需給2025年度以降で使用）入力'!L43</f>
        <v>#N/A</v>
      </c>
      <c r="M52" s="152" t="e">
        <f>'（実需給2025年度以降で使用）入力'!M43</f>
        <v>#N/A</v>
      </c>
      <c r="N52" s="152" t="e">
        <f>'（実需給2025年度以降で使用）入力'!N43</f>
        <v>#N/A</v>
      </c>
      <c r="O52" s="152" t="e">
        <f>'（実需給2025年度以降で使用）入力'!O43</f>
        <v>#N/A</v>
      </c>
      <c r="P52" s="152" t="e">
        <f>'（実需給2025年度以降で使用）入力'!P43</f>
        <v>#N/A</v>
      </c>
      <c r="Q52" s="13" t="s">
        <v>63</v>
      </c>
      <c r="R52" s="44"/>
      <c r="S52" s="44"/>
      <c r="T52" s="44"/>
      <c r="U52" s="44"/>
      <c r="V52" s="44"/>
      <c r="W52" s="44"/>
      <c r="X52" s="44"/>
    </row>
    <row r="53" spans="1:24" ht="40.15" customHeight="1" x14ac:dyDescent="0.25">
      <c r="A53" s="165" t="s">
        <v>124</v>
      </c>
      <c r="B53" s="157"/>
      <c r="C53" s="157"/>
      <c r="D53" s="157"/>
      <c r="E53" s="190">
        <f>IF(E36&lt;=0,0,IF(E36&lt;'（実需給2025年度以降で使用）入力'!E44,E36,'（実需給2025年度以降で使用）入力'!E44))</f>
        <v>0</v>
      </c>
      <c r="F53" s="190"/>
      <c r="G53" s="190"/>
      <c r="H53" s="190"/>
      <c r="I53" s="190"/>
      <c r="J53" s="190"/>
      <c r="K53" s="190"/>
      <c r="L53" s="190"/>
      <c r="M53" s="190"/>
      <c r="N53" s="190"/>
      <c r="O53" s="190"/>
      <c r="P53" s="190"/>
      <c r="Q53" s="13" t="s">
        <v>22</v>
      </c>
      <c r="R53" s="44"/>
      <c r="S53" s="44"/>
      <c r="T53" s="44"/>
      <c r="U53" s="44"/>
      <c r="V53" s="44"/>
      <c r="W53" s="44"/>
      <c r="X53" s="44"/>
    </row>
    <row r="54" spans="1:24" x14ac:dyDescent="0.25">
      <c r="A54" s="44" t="s">
        <v>24</v>
      </c>
      <c r="B54" s="44"/>
      <c r="C54" s="44"/>
      <c r="D54" s="44"/>
      <c r="E54" s="44"/>
      <c r="F54" s="44"/>
      <c r="G54" s="44"/>
      <c r="H54" s="44"/>
      <c r="I54" s="44"/>
      <c r="J54" s="44"/>
      <c r="K54" s="44"/>
      <c r="L54" s="44"/>
      <c r="M54" s="44"/>
      <c r="N54" s="44"/>
      <c r="O54" s="44"/>
      <c r="P54" s="44"/>
      <c r="Q54" s="44"/>
      <c r="R54" s="44"/>
      <c r="S54" s="44"/>
      <c r="T54" s="44"/>
      <c r="U54" s="44"/>
      <c r="V54" s="44"/>
      <c r="W54" s="44"/>
      <c r="X54" s="44"/>
    </row>
    <row r="55" spans="1:24" x14ac:dyDescent="0.25">
      <c r="A55" s="44" t="s">
        <v>131</v>
      </c>
      <c r="B55" s="44"/>
      <c r="C55" s="44"/>
      <c r="D55" s="44"/>
      <c r="E55" s="44"/>
      <c r="F55" s="44"/>
      <c r="G55" s="44"/>
      <c r="H55" s="44"/>
      <c r="I55" s="44"/>
      <c r="J55" s="44"/>
      <c r="K55" s="44"/>
      <c r="L55" s="44"/>
      <c r="M55" s="44"/>
      <c r="N55" s="44"/>
      <c r="O55" s="44"/>
      <c r="P55" s="44"/>
      <c r="Q55" s="44"/>
      <c r="R55" s="44"/>
      <c r="S55" s="44"/>
      <c r="T55" s="44"/>
      <c r="U55" s="44"/>
      <c r="V55" s="44"/>
      <c r="W55" s="44"/>
      <c r="X55" s="44"/>
    </row>
    <row r="56" spans="1:24" x14ac:dyDescent="0.25">
      <c r="A56" s="44"/>
      <c r="B56" s="104" t="s">
        <v>140</v>
      </c>
      <c r="C56" s="44"/>
      <c r="D56" s="44"/>
      <c r="E56" s="44"/>
      <c r="F56" s="44"/>
      <c r="G56" s="44"/>
      <c r="H56" s="44"/>
      <c r="I56" s="44"/>
      <c r="J56" s="44"/>
      <c r="K56" s="44"/>
      <c r="L56" s="44"/>
      <c r="M56" s="44"/>
      <c r="N56" s="44"/>
      <c r="O56" s="44"/>
      <c r="P56" s="44"/>
      <c r="Q56" s="44"/>
      <c r="R56" s="44"/>
      <c r="S56" s="44"/>
      <c r="T56" s="44"/>
      <c r="U56" s="44"/>
      <c r="V56" s="44"/>
      <c r="W56" s="44"/>
      <c r="X56" s="44"/>
    </row>
    <row r="57" spans="1:24" x14ac:dyDescent="0.25">
      <c r="A57" s="44"/>
      <c r="B57" s="104" t="s">
        <v>74</v>
      </c>
      <c r="C57" s="44"/>
      <c r="D57" s="44"/>
      <c r="E57" s="44"/>
      <c r="F57" s="44"/>
      <c r="G57" s="44"/>
      <c r="H57" s="44"/>
      <c r="I57" s="44"/>
      <c r="J57" s="44"/>
      <c r="K57" s="44"/>
      <c r="L57" s="44"/>
      <c r="M57" s="44"/>
      <c r="N57" s="44"/>
      <c r="O57" s="44"/>
      <c r="P57" s="44"/>
      <c r="Q57" s="44"/>
      <c r="R57" s="44"/>
      <c r="S57" s="44"/>
      <c r="T57" s="44"/>
      <c r="U57" s="44"/>
      <c r="V57" s="44"/>
      <c r="W57" s="44"/>
      <c r="X57" s="44"/>
    </row>
    <row r="58" spans="1:24" x14ac:dyDescent="0.25">
      <c r="A58" s="44"/>
      <c r="B58" s="104" t="s">
        <v>82</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25">
      <c r="A59" s="44"/>
      <c r="B59" s="44" t="s">
        <v>66</v>
      </c>
      <c r="C59" s="44"/>
      <c r="D59" s="44"/>
      <c r="E59" s="44"/>
      <c r="F59" s="44"/>
      <c r="G59" s="44"/>
      <c r="H59" s="44"/>
      <c r="I59" s="44"/>
      <c r="J59" s="44"/>
      <c r="K59" s="44"/>
      <c r="L59" s="44"/>
      <c r="M59" s="44"/>
      <c r="N59" s="44"/>
      <c r="O59" s="44"/>
      <c r="P59" s="44"/>
      <c r="Q59" s="44"/>
      <c r="R59" s="44"/>
      <c r="S59" s="44"/>
      <c r="T59" s="44"/>
      <c r="U59" s="44"/>
      <c r="V59" s="44"/>
      <c r="W59" s="44"/>
      <c r="X59" s="44"/>
    </row>
    <row r="60" spans="1:24" x14ac:dyDescent="0.25">
      <c r="A60" s="44"/>
      <c r="B60" s="44" t="s">
        <v>67</v>
      </c>
      <c r="C60" s="44"/>
      <c r="D60" s="44"/>
      <c r="E60" s="44"/>
      <c r="F60" s="44"/>
      <c r="G60" s="44"/>
      <c r="H60" s="44"/>
      <c r="I60" s="44"/>
      <c r="J60" s="44"/>
      <c r="K60" s="44"/>
      <c r="L60" s="44"/>
      <c r="M60" s="44"/>
      <c r="N60" s="44"/>
      <c r="O60" s="44"/>
      <c r="P60" s="44"/>
      <c r="Q60" s="44"/>
      <c r="R60" s="44"/>
      <c r="S60" s="44"/>
      <c r="T60" s="44"/>
      <c r="U60" s="44"/>
      <c r="V60" s="44"/>
      <c r="W60" s="44"/>
      <c r="X60" s="44"/>
    </row>
    <row r="61" spans="1:24" x14ac:dyDescent="0.25">
      <c r="A61" s="44"/>
      <c r="B61" s="104" t="s">
        <v>141</v>
      </c>
      <c r="C61" s="44"/>
      <c r="D61" s="44"/>
      <c r="E61" s="44"/>
      <c r="F61" s="44"/>
      <c r="G61" s="44"/>
      <c r="H61" s="44"/>
      <c r="I61" s="44"/>
      <c r="J61" s="44"/>
      <c r="K61" s="44"/>
      <c r="L61" s="44"/>
      <c r="M61" s="44"/>
      <c r="N61" s="44"/>
      <c r="O61" s="44"/>
      <c r="P61" s="44"/>
      <c r="Q61" s="44"/>
      <c r="R61" s="44"/>
      <c r="S61" s="44"/>
      <c r="T61" s="44"/>
      <c r="U61" s="44"/>
      <c r="V61" s="44"/>
      <c r="W61" s="44"/>
      <c r="X61" s="44"/>
    </row>
    <row r="62" spans="1:24" x14ac:dyDescent="0.25">
      <c r="A62" s="44"/>
      <c r="B62" s="104" t="s">
        <v>80</v>
      </c>
      <c r="C62" s="44"/>
      <c r="D62" s="44"/>
      <c r="E62" s="44"/>
      <c r="F62" s="44"/>
      <c r="G62" s="44"/>
      <c r="H62" s="44"/>
      <c r="I62" s="44"/>
      <c r="J62" s="44"/>
      <c r="K62" s="44"/>
      <c r="L62" s="44"/>
      <c r="M62" s="44"/>
      <c r="N62" s="44"/>
      <c r="O62" s="44"/>
      <c r="P62" s="44"/>
      <c r="Q62" s="44"/>
      <c r="R62" s="44"/>
      <c r="S62" s="44"/>
      <c r="T62" s="44"/>
      <c r="U62" s="44"/>
      <c r="V62" s="44"/>
      <c r="W62" s="44"/>
      <c r="X62" s="44"/>
    </row>
    <row r="63" spans="1:24" x14ac:dyDescent="0.25">
      <c r="A63" s="44"/>
      <c r="B63" s="44" t="s">
        <v>68</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25">
      <c r="A64" s="44"/>
      <c r="B64" s="44" t="s">
        <v>69</v>
      </c>
      <c r="C64" s="44"/>
      <c r="D64" s="44"/>
      <c r="E64" s="44"/>
      <c r="F64" s="44"/>
      <c r="G64" s="44"/>
      <c r="H64" s="44"/>
      <c r="I64" s="44"/>
      <c r="J64" s="44"/>
      <c r="K64" s="44"/>
      <c r="L64" s="44"/>
      <c r="M64" s="44"/>
      <c r="N64" s="44"/>
      <c r="O64" s="44"/>
      <c r="P64" s="44"/>
      <c r="Q64" s="44"/>
      <c r="R64" s="44"/>
      <c r="S64" s="44"/>
      <c r="T64" s="44"/>
      <c r="U64" s="44"/>
      <c r="V64" s="44"/>
      <c r="W64" s="44"/>
      <c r="X64" s="44"/>
    </row>
    <row r="65" spans="1:24" x14ac:dyDescent="0.25">
      <c r="A65" s="44"/>
      <c r="B65" s="44" t="s">
        <v>142</v>
      </c>
      <c r="C65" s="44"/>
      <c r="D65" s="44"/>
      <c r="E65" s="44"/>
      <c r="F65" s="44"/>
      <c r="G65" s="44"/>
      <c r="H65" s="44"/>
      <c r="I65" s="44"/>
      <c r="J65" s="44"/>
      <c r="K65" s="44"/>
      <c r="L65" s="44"/>
      <c r="M65" s="44"/>
      <c r="N65" s="44"/>
      <c r="O65" s="44"/>
      <c r="P65" s="44"/>
      <c r="Q65" s="44"/>
      <c r="R65" s="44"/>
      <c r="S65" s="44"/>
      <c r="T65" s="44"/>
      <c r="U65" s="44"/>
      <c r="V65" s="44"/>
      <c r="W65" s="44"/>
      <c r="X65" s="44"/>
    </row>
    <row r="66" spans="1:24" x14ac:dyDescent="0.25">
      <c r="A66" s="44" t="s">
        <v>132</v>
      </c>
      <c r="B66" s="44"/>
      <c r="C66" s="44"/>
      <c r="D66" s="44"/>
      <c r="E66" s="44"/>
      <c r="F66" s="44"/>
      <c r="G66" s="44"/>
      <c r="H66" s="44"/>
      <c r="I66" s="44"/>
      <c r="J66" s="44"/>
      <c r="K66" s="44"/>
      <c r="L66" s="44"/>
      <c r="M66" s="44"/>
      <c r="N66" s="44"/>
      <c r="O66" s="44"/>
      <c r="P66" s="44"/>
      <c r="Q66" s="44"/>
      <c r="R66" s="44"/>
      <c r="S66" s="44"/>
      <c r="T66" s="44"/>
      <c r="U66" s="44"/>
      <c r="V66" s="44"/>
      <c r="W66" s="44"/>
      <c r="X66" s="44"/>
    </row>
    <row r="67" spans="1:24" x14ac:dyDescent="0.25">
      <c r="A67" s="44"/>
      <c r="B67" s="44" t="s">
        <v>169</v>
      </c>
      <c r="C67" s="44"/>
      <c r="D67" s="44"/>
      <c r="E67" s="44"/>
      <c r="F67" s="44"/>
      <c r="G67" s="44"/>
      <c r="H67" s="44"/>
      <c r="I67" s="44"/>
      <c r="J67" s="44"/>
      <c r="K67" s="44"/>
      <c r="L67" s="44"/>
      <c r="M67" s="44"/>
      <c r="N67" s="44"/>
      <c r="O67" s="44"/>
      <c r="P67" s="44"/>
      <c r="Q67" s="44"/>
      <c r="R67" s="44"/>
      <c r="S67" s="44"/>
      <c r="T67" s="44"/>
      <c r="U67" s="44"/>
      <c r="V67" s="44"/>
      <c r="W67" s="44"/>
      <c r="X67" s="44"/>
    </row>
    <row r="68" spans="1:24" x14ac:dyDescent="0.25">
      <c r="A68" s="44"/>
      <c r="B68" s="44" t="s">
        <v>81</v>
      </c>
      <c r="C68" s="44"/>
      <c r="D68" s="44"/>
      <c r="E68" s="44"/>
      <c r="F68" s="44"/>
      <c r="G68" s="44"/>
      <c r="H68" s="44"/>
      <c r="I68" s="44"/>
      <c r="J68" s="44"/>
      <c r="K68" s="44"/>
      <c r="L68" s="44"/>
      <c r="M68" s="44"/>
      <c r="N68" s="44"/>
      <c r="O68" s="44"/>
      <c r="P68" s="44"/>
      <c r="Q68" s="44"/>
      <c r="R68" s="44"/>
      <c r="S68" s="44"/>
      <c r="T68" s="44"/>
      <c r="U68" s="44"/>
      <c r="V68" s="44"/>
      <c r="W68" s="44"/>
      <c r="X68" s="44"/>
    </row>
    <row r="69" spans="1:24" x14ac:dyDescent="0.25">
      <c r="A69" s="44"/>
      <c r="B69" s="44" t="s">
        <v>65</v>
      </c>
      <c r="C69" s="44"/>
      <c r="D69" s="44"/>
      <c r="E69" s="44"/>
      <c r="F69" s="44"/>
      <c r="G69" s="44"/>
      <c r="H69" s="44"/>
      <c r="I69" s="44"/>
      <c r="J69" s="44"/>
      <c r="K69" s="44"/>
      <c r="L69" s="44"/>
      <c r="M69" s="44"/>
      <c r="N69" s="44"/>
      <c r="O69" s="44"/>
      <c r="P69" s="44"/>
      <c r="Q69" s="44"/>
      <c r="R69" s="44"/>
      <c r="S69" s="44"/>
      <c r="T69" s="44"/>
      <c r="U69" s="44"/>
      <c r="V69" s="44"/>
      <c r="W69" s="44"/>
      <c r="X69" s="44"/>
    </row>
    <row r="70" spans="1:24" x14ac:dyDescent="0.25">
      <c r="A70" s="44"/>
      <c r="B70" s="44" t="s">
        <v>71</v>
      </c>
      <c r="C70" s="44"/>
      <c r="D70" s="44"/>
      <c r="E70" s="44"/>
      <c r="F70" s="44"/>
      <c r="G70" s="44"/>
      <c r="H70" s="44"/>
      <c r="I70" s="44"/>
      <c r="J70" s="44"/>
      <c r="K70" s="44"/>
      <c r="L70" s="44"/>
      <c r="M70" s="44"/>
      <c r="N70" s="44"/>
      <c r="O70" s="44"/>
      <c r="P70" s="44"/>
      <c r="Q70" s="44"/>
      <c r="R70" s="44"/>
      <c r="S70" s="44"/>
      <c r="T70" s="44"/>
      <c r="U70" s="44"/>
      <c r="V70" s="44"/>
      <c r="W70" s="44"/>
      <c r="X70" s="44"/>
    </row>
    <row r="71" spans="1:24" x14ac:dyDescent="0.25">
      <c r="A71" s="44"/>
      <c r="B71" s="44" t="s">
        <v>72</v>
      </c>
      <c r="C71" s="44"/>
      <c r="D71" s="44"/>
      <c r="E71" s="44"/>
      <c r="F71" s="44"/>
      <c r="G71" s="44"/>
      <c r="H71" s="44"/>
      <c r="I71" s="44"/>
      <c r="J71" s="44"/>
      <c r="K71" s="44"/>
      <c r="L71" s="44"/>
      <c r="M71" s="44"/>
      <c r="N71" s="44"/>
      <c r="O71" s="44"/>
      <c r="P71" s="44"/>
      <c r="Q71" s="44"/>
      <c r="R71" s="44"/>
      <c r="S71" s="44"/>
      <c r="T71" s="44"/>
      <c r="U71" s="44"/>
      <c r="V71" s="44"/>
      <c r="W71" s="44"/>
      <c r="X71" s="44"/>
    </row>
    <row r="72" spans="1:24" x14ac:dyDescent="0.25">
      <c r="A72" s="44"/>
      <c r="B72" s="44" t="s">
        <v>143</v>
      </c>
      <c r="C72" s="44"/>
      <c r="D72" s="44"/>
      <c r="E72" s="44"/>
      <c r="F72" s="44"/>
      <c r="G72" s="44"/>
      <c r="H72" s="44"/>
      <c r="I72" s="44"/>
      <c r="J72" s="44"/>
      <c r="K72" s="44"/>
      <c r="L72" s="44"/>
      <c r="M72" s="44"/>
      <c r="N72" s="44"/>
      <c r="O72" s="44"/>
      <c r="P72" s="44"/>
      <c r="Q72" s="44"/>
      <c r="R72" s="44"/>
      <c r="S72" s="44"/>
      <c r="T72" s="44"/>
      <c r="U72" s="44"/>
      <c r="V72" s="44"/>
      <c r="W72" s="44"/>
      <c r="X72" s="44"/>
    </row>
  </sheetData>
  <sheetProtection algorithmName="SHA-512" hashValue="YnhWtKwKr+a0bCO98G24KAVD/T1eS2xxXQsyfBnlLmh65DCdUo/D0GbJIN+fzVpADbBI8zcDAfBERwaHNDH3Eg==" saltValue="/PipyO7GNubnyziMde+/Dw==" spinCount="100000" sheet="1" objects="1" scenarios="1"/>
  <dataConsolidate/>
  <mergeCells count="40">
    <mergeCell ref="A2:B2"/>
    <mergeCell ref="A4:Q4"/>
    <mergeCell ref="A6:Q6"/>
    <mergeCell ref="M11:Q11"/>
    <mergeCell ref="A12:D12"/>
    <mergeCell ref="E12:P12"/>
    <mergeCell ref="A18:D19"/>
    <mergeCell ref="A20:D21"/>
    <mergeCell ref="A16:D16"/>
    <mergeCell ref="E16:P16"/>
    <mergeCell ref="A17:D17"/>
    <mergeCell ref="E17:P17"/>
    <mergeCell ref="A13:D13"/>
    <mergeCell ref="E13:P13"/>
    <mergeCell ref="A14:D14"/>
    <mergeCell ref="E14:P14"/>
    <mergeCell ref="A15:D15"/>
    <mergeCell ref="E15:P15"/>
    <mergeCell ref="A45:D46"/>
    <mergeCell ref="A47:D48"/>
    <mergeCell ref="A49:D50"/>
    <mergeCell ref="A51:D52"/>
    <mergeCell ref="A41:D42"/>
    <mergeCell ref="A43:D44"/>
    <mergeCell ref="A22:D23"/>
    <mergeCell ref="A24:D25"/>
    <mergeCell ref="A26:D26"/>
    <mergeCell ref="E26:P26"/>
    <mergeCell ref="A53:D53"/>
    <mergeCell ref="E53:P53"/>
    <mergeCell ref="A36:D36"/>
    <mergeCell ref="E36:P36"/>
    <mergeCell ref="A31:D32"/>
    <mergeCell ref="A33:D34"/>
    <mergeCell ref="A35:D35"/>
    <mergeCell ref="E35:P35"/>
    <mergeCell ref="A27:D28"/>
    <mergeCell ref="A29:D30"/>
    <mergeCell ref="A37:D38"/>
    <mergeCell ref="A39:D40"/>
  </mergeCells>
  <phoneticPr fontId="2"/>
  <conditionalFormatting sqref="E19:P19">
    <cfRule type="cellIs" dxfId="57" priority="112" operator="greaterThan">
      <formula>$E$17</formula>
    </cfRule>
  </conditionalFormatting>
  <conditionalFormatting sqref="E50:P50">
    <cfRule type="cellIs" dxfId="56" priority="111" operator="greaterThan">
      <formula>E23</formula>
    </cfRule>
  </conditionalFormatting>
  <conditionalFormatting sqref="E53:P53">
    <cfRule type="cellIs" dxfId="55" priority="108" operator="greaterThan">
      <formula>$E$36</formula>
    </cfRule>
    <cfRule type="cellIs" dxfId="54" priority="1" operator="lessThan">
      <formula>1000</formula>
    </cfRule>
  </conditionalFormatting>
  <conditionalFormatting sqref="E46">
    <cfRule type="cellIs" dxfId="53" priority="97" operator="greaterThan">
      <formula>E38-E28</formula>
    </cfRule>
  </conditionalFormatting>
  <conditionalFormatting sqref="E38">
    <cfRule type="cellIs" dxfId="52" priority="96" operator="greaterThan">
      <formula>$E$19</formula>
    </cfRule>
  </conditionalFormatting>
  <conditionalFormatting sqref="F38">
    <cfRule type="cellIs" dxfId="51" priority="95" operator="greaterThan">
      <formula>$F$19</formula>
    </cfRule>
  </conditionalFormatting>
  <conditionalFormatting sqref="G38">
    <cfRule type="cellIs" dxfId="50" priority="94" operator="greaterThan">
      <formula>$G$19</formula>
    </cfRule>
  </conditionalFormatting>
  <conditionalFormatting sqref="H38">
    <cfRule type="cellIs" dxfId="49" priority="93" operator="greaterThan">
      <formula>$H$19</formula>
    </cfRule>
  </conditionalFormatting>
  <conditionalFormatting sqref="I38">
    <cfRule type="cellIs" dxfId="48" priority="91" operator="greaterThan">
      <formula>$I$19</formula>
    </cfRule>
  </conditionalFormatting>
  <conditionalFormatting sqref="J38">
    <cfRule type="cellIs" dxfId="47" priority="90" operator="greaterThan">
      <formula>$J$19</formula>
    </cfRule>
  </conditionalFormatting>
  <conditionalFormatting sqref="K38">
    <cfRule type="cellIs" dxfId="46" priority="89" operator="greaterThan">
      <formula>$K$19</formula>
    </cfRule>
  </conditionalFormatting>
  <conditionalFormatting sqref="L38">
    <cfRule type="cellIs" dxfId="45" priority="88" operator="greaterThan">
      <formula>$L$19</formula>
    </cfRule>
  </conditionalFormatting>
  <conditionalFormatting sqref="M38">
    <cfRule type="cellIs" dxfId="44" priority="87" operator="greaterThan">
      <formula>$M$19</formula>
    </cfRule>
  </conditionalFormatting>
  <conditionalFormatting sqref="N38">
    <cfRule type="cellIs" dxfId="43" priority="86" operator="greaterThan">
      <formula>$N$19</formula>
    </cfRule>
  </conditionalFormatting>
  <conditionalFormatting sqref="O38">
    <cfRule type="cellIs" dxfId="42" priority="85" operator="greaterThan">
      <formula>$O$19</formula>
    </cfRule>
  </conditionalFormatting>
  <conditionalFormatting sqref="P38">
    <cfRule type="cellIs" dxfId="41" priority="84" operator="greaterThan">
      <formula>$P$19</formula>
    </cfRule>
  </conditionalFormatting>
  <conditionalFormatting sqref="E35:P35">
    <cfRule type="cellIs" dxfId="40" priority="73" operator="greaterThan">
      <formula>$E$26</formula>
    </cfRule>
  </conditionalFormatting>
  <conditionalFormatting sqref="E36:P36">
    <cfRule type="cellIs" dxfId="39" priority="72" operator="greaterThan">
      <formula>$E$26</formula>
    </cfRule>
  </conditionalFormatting>
  <conditionalFormatting sqref="E40">
    <cfRule type="cellIs" dxfId="38" priority="71" operator="greaterThan">
      <formula>E21</formula>
    </cfRule>
  </conditionalFormatting>
  <conditionalFormatting sqref="F40">
    <cfRule type="cellIs" dxfId="37" priority="48" operator="greaterThan">
      <formula>F21</formula>
    </cfRule>
  </conditionalFormatting>
  <conditionalFormatting sqref="G40">
    <cfRule type="cellIs" dxfId="36" priority="47" operator="greaterThan">
      <formula>G21</formula>
    </cfRule>
  </conditionalFormatting>
  <conditionalFormatting sqref="H40">
    <cfRule type="cellIs" dxfId="35" priority="46" operator="greaterThan">
      <formula>H21</formula>
    </cfRule>
  </conditionalFormatting>
  <conditionalFormatting sqref="I40">
    <cfRule type="cellIs" dxfId="34" priority="45" operator="greaterThan">
      <formula>I21</formula>
    </cfRule>
  </conditionalFormatting>
  <conditionalFormatting sqref="J40">
    <cfRule type="cellIs" dxfId="33" priority="44" operator="greaterThan">
      <formula>J21</formula>
    </cfRule>
  </conditionalFormatting>
  <conditionalFormatting sqref="K40">
    <cfRule type="cellIs" dxfId="32" priority="43" operator="greaterThan">
      <formula>K21</formula>
    </cfRule>
  </conditionalFormatting>
  <conditionalFormatting sqref="L40">
    <cfRule type="cellIs" dxfId="31" priority="42" operator="greaterThan">
      <formula>L21</formula>
    </cfRule>
  </conditionalFormatting>
  <conditionalFormatting sqref="M40">
    <cfRule type="cellIs" dxfId="30" priority="41" operator="greaterThan">
      <formula>M21</formula>
    </cfRule>
  </conditionalFormatting>
  <conditionalFormatting sqref="N40">
    <cfRule type="cellIs" dxfId="29" priority="40" operator="greaterThan">
      <formula>N21</formula>
    </cfRule>
  </conditionalFormatting>
  <conditionalFormatting sqref="O40">
    <cfRule type="cellIs" dxfId="28" priority="39" operator="greaterThan">
      <formula>O21</formula>
    </cfRule>
  </conditionalFormatting>
  <conditionalFormatting sqref="P40">
    <cfRule type="cellIs" dxfId="27" priority="38" operator="greaterThan">
      <formula>P21</formula>
    </cfRule>
  </conditionalFormatting>
  <conditionalFormatting sqref="E48">
    <cfRule type="cellIs" dxfId="26" priority="37" operator="greaterThan">
      <formula>E40</formula>
    </cfRule>
  </conditionalFormatting>
  <conditionalFormatting sqref="F46">
    <cfRule type="cellIs" dxfId="25" priority="24" operator="greaterThan">
      <formula>F38-F28</formula>
    </cfRule>
  </conditionalFormatting>
  <conditionalFormatting sqref="G46">
    <cfRule type="cellIs" dxfId="24" priority="23" operator="greaterThan">
      <formula>G38-G28</formula>
    </cfRule>
  </conditionalFormatting>
  <conditionalFormatting sqref="H46">
    <cfRule type="cellIs" dxfId="23" priority="21" operator="greaterThan">
      <formula>H38-H28</formula>
    </cfRule>
  </conditionalFormatting>
  <conditionalFormatting sqref="I46">
    <cfRule type="cellIs" dxfId="22" priority="20" operator="greaterThan">
      <formula>I38-I28</formula>
    </cfRule>
  </conditionalFormatting>
  <conditionalFormatting sqref="J46">
    <cfRule type="cellIs" dxfId="21" priority="19" operator="greaterThan">
      <formula>J38-J28</formula>
    </cfRule>
  </conditionalFormatting>
  <conditionalFormatting sqref="K46">
    <cfRule type="cellIs" dxfId="20" priority="18" operator="greaterThan">
      <formula>K38-K28</formula>
    </cfRule>
  </conditionalFormatting>
  <conditionalFormatting sqref="L46">
    <cfRule type="cellIs" dxfId="19" priority="17" operator="greaterThan">
      <formula>L38-L28</formula>
    </cfRule>
  </conditionalFormatting>
  <conditionalFormatting sqref="M46">
    <cfRule type="cellIs" dxfId="18" priority="16" operator="greaterThan">
      <formula>M38-M28</formula>
    </cfRule>
  </conditionalFormatting>
  <conditionalFormatting sqref="N46">
    <cfRule type="cellIs" dxfId="17" priority="15" operator="greaterThan">
      <formula>N38-N28</formula>
    </cfRule>
  </conditionalFormatting>
  <conditionalFormatting sqref="O46">
    <cfRule type="cellIs" dxfId="16" priority="14" operator="greaterThan">
      <formula>O38-O28</formula>
    </cfRule>
  </conditionalFormatting>
  <conditionalFormatting sqref="P46">
    <cfRule type="cellIs" dxfId="15" priority="13" operator="greaterThan">
      <formula>P38-P28</formula>
    </cfRule>
  </conditionalFormatting>
  <conditionalFormatting sqref="F48">
    <cfRule type="cellIs" dxfId="14" priority="12" operator="greaterThan">
      <formula>F40</formula>
    </cfRule>
  </conditionalFormatting>
  <conditionalFormatting sqref="G48">
    <cfRule type="cellIs" dxfId="13" priority="11" operator="greaterThan">
      <formula>G40</formula>
    </cfRule>
  </conditionalFormatting>
  <conditionalFormatting sqref="H48">
    <cfRule type="cellIs" dxfId="12" priority="10" operator="greaterThan">
      <formula>H40</formula>
    </cfRule>
  </conditionalFormatting>
  <conditionalFormatting sqref="I48">
    <cfRule type="cellIs" dxfId="11" priority="9" operator="greaterThan">
      <formula>I40</formula>
    </cfRule>
  </conditionalFormatting>
  <conditionalFormatting sqref="J48">
    <cfRule type="cellIs" dxfId="10" priority="8" operator="greaterThan">
      <formula>J40</formula>
    </cfRule>
  </conditionalFormatting>
  <conditionalFormatting sqref="K48">
    <cfRule type="cellIs" dxfId="9" priority="7" operator="greaterThan">
      <formula>K40</formula>
    </cfRule>
  </conditionalFormatting>
  <conditionalFormatting sqref="L48">
    <cfRule type="cellIs" dxfId="8" priority="6" operator="greaterThan">
      <formula>L40</formula>
    </cfRule>
  </conditionalFormatting>
  <conditionalFormatting sqref="M48">
    <cfRule type="cellIs" dxfId="7" priority="5" operator="greaterThan">
      <formula>M40</formula>
    </cfRule>
  </conditionalFormatting>
  <conditionalFormatting sqref="N48">
    <cfRule type="cellIs" dxfId="6" priority="4" operator="greaterThan">
      <formula>N40</formula>
    </cfRule>
  </conditionalFormatting>
  <conditionalFormatting sqref="O48">
    <cfRule type="cellIs" dxfId="5" priority="3" operator="greaterThan">
      <formula>O40</formula>
    </cfRule>
  </conditionalFormatting>
  <conditionalFormatting sqref="P48">
    <cfRule type="cellIs" dxfId="4" priority="2" operator="greaterThan">
      <formula>P40</formula>
    </cfRule>
  </conditionalFormatting>
  <dataValidations count="6">
    <dataValidation type="list" allowBlank="1" showInputMessage="1" showErrorMessage="1" sqref="E16:P16" xr:uid="{1BAAE70C-95ED-4713-8545-469999CC51FA}">
      <formula1>"北海道,東北,東京,中部,北陸,関西,中国,四国,九州"</formula1>
    </dataValidation>
    <dataValidation type="whole" allowBlank="1" showInputMessage="1" showErrorMessage="1" error="設備容量以下の整数値で入力してください" sqref="E19:P19" xr:uid="{94BAFFC6-5091-4EB3-83D8-2EA32380C4AC}">
      <formula1>1</formula1>
      <formula2>$E$17</formula2>
    </dataValidation>
    <dataValidation type="whole" allowBlank="1" showInputMessage="1" showErrorMessage="1" error="【最新】各月の送電可能電力以下の整数値を入力してください" sqref="E38:P38" xr:uid="{9280A2BF-74FB-4B19-BBF1-3DE412E27FFD}">
      <formula1>0</formula1>
      <formula2>E19</formula2>
    </dataValidation>
    <dataValidation type="whole" operator="lessThanOrEqual" allowBlank="1" showInputMessage="1" showErrorMessage="1" error="「【最新】各月の運転継続時間」以下の整数値を入力してください_x000a_" sqref="E40:P40" xr:uid="{913329A7-8B3B-4AEE-8623-890F24E92BFC}">
      <formula1>E21</formula1>
    </dataValidation>
    <dataValidation type="whole" operator="lessThanOrEqual" allowBlank="1" showInputMessage="1" showErrorMessage="1" error="「【メイン&amp;調達オークション】各月の運転継続時間」以下の整数値を入力してください" sqref="E48:P48" xr:uid="{7138E976-9DB3-463F-A626-CC0424F8BFA5}">
      <formula1>E40</formula1>
    </dataValidation>
    <dataValidation type="whole" operator="lessThanOrEqual" allowBlank="1" showInputMessage="1" showErrorMessage="1" error="「【メイン＆調達オークション】各月の管理容量」から「【メインオークション】各月の管理容量」を差し引いた値以下の整数値を入力してください" sqref="E46:P46" xr:uid="{208C5D9E-35B4-4489-AC6D-7CC29AFBC929}">
      <formula1>E38-E28</formula1>
    </dataValidation>
  </dataValidations>
  <pageMargins left="0.11811023622047245" right="0.11811023622047245" top="0.35433070866141736" bottom="0.35433070866141736"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76200</xdr:colOff>
                    <xdr:row>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heetViews>
  <sheetFormatPr defaultColWidth="8.875" defaultRowHeight="15.75" x14ac:dyDescent="0.25"/>
  <cols>
    <col min="1" max="1" width="2.75" style="1" customWidth="1"/>
    <col min="2" max="2" width="3.75" style="1" customWidth="1"/>
    <col min="3" max="16384" width="8.875" style="1"/>
  </cols>
  <sheetData>
    <row r="2" spans="2:3" x14ac:dyDescent="0.25">
      <c r="B2" s="1" t="s">
        <v>85</v>
      </c>
    </row>
    <row r="3" spans="2:3" x14ac:dyDescent="0.25">
      <c r="B3" s="1" t="s">
        <v>86</v>
      </c>
      <c r="C3" s="45" t="s">
        <v>87</v>
      </c>
    </row>
    <row r="4" spans="2:3" x14ac:dyDescent="0.25">
      <c r="B4" s="1" t="s">
        <v>86</v>
      </c>
      <c r="C4" s="45" t="s">
        <v>88</v>
      </c>
    </row>
    <row r="6" spans="2:3" x14ac:dyDescent="0.25">
      <c r="B6" s="1" t="s">
        <v>89</v>
      </c>
    </row>
    <row r="7" spans="2:3" x14ac:dyDescent="0.25">
      <c r="C7" s="45" t="s">
        <v>90</v>
      </c>
    </row>
    <row r="8" spans="2:3" x14ac:dyDescent="0.25">
      <c r="C8" s="45" t="s">
        <v>91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C43A-07C3-4D21-AE70-3BECB42EE206}">
  <sheetPr codeName="Sheet8">
    <tabColor rgb="FFFF0000"/>
    <pageSetUpPr fitToPage="1"/>
  </sheetPr>
  <dimension ref="A1:S52"/>
  <sheetViews>
    <sheetView zoomScale="70" zoomScaleNormal="70" workbookViewId="0"/>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1" t="s">
        <v>76</v>
      </c>
      <c r="B1" s="41"/>
      <c r="C1" s="41"/>
      <c r="D1" s="41"/>
      <c r="E1" s="41"/>
      <c r="F1" s="42" t="s">
        <v>77</v>
      </c>
      <c r="G1" s="42"/>
      <c r="H1" s="42"/>
      <c r="I1" s="43" t="s">
        <v>78</v>
      </c>
    </row>
    <row r="2" spans="1:17" ht="16.5" x14ac:dyDescent="0.25">
      <c r="A2" s="218" t="s">
        <v>0</v>
      </c>
      <c r="B2" s="219"/>
      <c r="C2" s="4"/>
      <c r="D2" s="4"/>
      <c r="E2" s="4"/>
      <c r="F2" s="4"/>
      <c r="G2" s="4"/>
      <c r="H2" s="4"/>
      <c r="I2" s="4"/>
      <c r="J2" s="4"/>
      <c r="K2" s="4"/>
      <c r="L2" s="4"/>
      <c r="M2" s="4"/>
      <c r="N2" s="4"/>
      <c r="O2" s="4"/>
      <c r="P2" s="4"/>
      <c r="Q2" s="4"/>
    </row>
    <row r="3" spans="1:17" ht="16.5" x14ac:dyDescent="0.25">
      <c r="A3" s="17"/>
      <c r="B3" s="17"/>
      <c r="C3" s="4"/>
      <c r="D3" s="4"/>
      <c r="E3" s="4"/>
      <c r="F3" s="4"/>
      <c r="G3" s="4"/>
      <c r="H3" s="4"/>
      <c r="I3" s="4"/>
      <c r="J3" s="4"/>
      <c r="K3" s="4"/>
      <c r="L3" s="4"/>
      <c r="M3" s="4"/>
      <c r="N3" s="4"/>
      <c r="O3" s="4"/>
      <c r="P3" s="4"/>
      <c r="Q3" s="4"/>
    </row>
    <row r="4" spans="1:17" ht="16.5" x14ac:dyDescent="0.25">
      <c r="A4" s="220" t="s">
        <v>138</v>
      </c>
      <c r="B4" s="220"/>
      <c r="C4" s="220"/>
      <c r="D4" s="220"/>
      <c r="E4" s="220"/>
      <c r="F4" s="220"/>
      <c r="G4" s="220"/>
      <c r="H4" s="220"/>
      <c r="I4" s="220"/>
      <c r="J4" s="220"/>
      <c r="K4" s="220"/>
      <c r="L4" s="220"/>
      <c r="M4" s="220"/>
      <c r="N4" s="220"/>
      <c r="O4" s="220"/>
      <c r="P4" s="220"/>
      <c r="Q4" s="220"/>
    </row>
    <row r="5" spans="1:17" ht="16.5" x14ac:dyDescent="0.25">
      <c r="A5" s="4"/>
      <c r="B5" s="4"/>
      <c r="C5" s="4"/>
      <c r="D5" s="4"/>
      <c r="E5" s="4"/>
      <c r="F5" s="4"/>
      <c r="G5" s="4"/>
      <c r="H5" s="4"/>
      <c r="I5" s="4"/>
      <c r="J5" s="4"/>
      <c r="K5" s="4"/>
      <c r="L5" s="4"/>
      <c r="M5" s="4"/>
      <c r="N5" s="113"/>
      <c r="O5" s="4"/>
      <c r="P5" s="4"/>
      <c r="Q5" s="4"/>
    </row>
    <row r="6" spans="1:17" ht="16.5" x14ac:dyDescent="0.25">
      <c r="A6" s="220" t="s">
        <v>60</v>
      </c>
      <c r="B6" s="220"/>
      <c r="C6" s="220"/>
      <c r="D6" s="220"/>
      <c r="E6" s="220"/>
      <c r="F6" s="220"/>
      <c r="G6" s="220"/>
      <c r="H6" s="220"/>
      <c r="I6" s="220"/>
      <c r="J6" s="220"/>
      <c r="K6" s="220"/>
      <c r="L6" s="220"/>
      <c r="M6" s="220"/>
      <c r="N6" s="220"/>
      <c r="O6" s="220"/>
      <c r="P6" s="220"/>
      <c r="Q6" s="220"/>
    </row>
    <row r="7" spans="1:17" ht="16.5" x14ac:dyDescent="0.25">
      <c r="C7" s="4"/>
      <c r="D7" s="4"/>
      <c r="E7" s="112"/>
      <c r="F7" s="112"/>
      <c r="G7" s="112"/>
      <c r="H7" s="112"/>
      <c r="I7" s="112"/>
      <c r="J7" s="112"/>
      <c r="K7" s="112"/>
      <c r="L7" s="112"/>
      <c r="M7" s="112"/>
      <c r="N7" s="112"/>
      <c r="O7" s="112"/>
      <c r="P7" s="112"/>
      <c r="Q7" s="4"/>
    </row>
    <row r="8" spans="1:17" ht="16.5" x14ac:dyDescent="0.25">
      <c r="A8" s="19"/>
      <c r="B8" s="19"/>
      <c r="C8" s="19"/>
      <c r="D8" s="19"/>
      <c r="E8" s="37"/>
      <c r="F8" s="37"/>
      <c r="G8" s="37"/>
      <c r="H8" s="37"/>
      <c r="I8" s="37"/>
      <c r="J8" s="37"/>
      <c r="K8" s="37"/>
      <c r="L8" s="19"/>
      <c r="M8" s="156" t="s">
        <v>83</v>
      </c>
      <c r="N8" s="156"/>
      <c r="O8" s="156"/>
      <c r="P8" s="156"/>
      <c r="Q8" s="156"/>
    </row>
    <row r="9" spans="1:17" ht="24" customHeight="1" x14ac:dyDescent="0.25">
      <c r="A9" s="157" t="s">
        <v>1</v>
      </c>
      <c r="B9" s="157"/>
      <c r="C9" s="157"/>
      <c r="D9" s="157"/>
      <c r="E9" s="161" t="s">
        <v>23</v>
      </c>
      <c r="F9" s="221"/>
      <c r="G9" s="221"/>
      <c r="H9" s="221"/>
      <c r="I9" s="221"/>
      <c r="J9" s="221"/>
      <c r="K9" s="221"/>
      <c r="L9" s="221"/>
      <c r="M9" s="221"/>
      <c r="N9" s="221"/>
      <c r="O9" s="221"/>
      <c r="P9" s="222"/>
      <c r="Q9" s="91" t="s">
        <v>2</v>
      </c>
    </row>
    <row r="10" spans="1:17" ht="24" customHeight="1" x14ac:dyDescent="0.25">
      <c r="A10" s="157" t="s">
        <v>3</v>
      </c>
      <c r="B10" s="157"/>
      <c r="C10" s="157"/>
      <c r="D10" s="157"/>
      <c r="E10" s="209">
        <f>'（実需給2025年度以降で使用）入力'!E13:P13</f>
        <v>0</v>
      </c>
      <c r="F10" s="210"/>
      <c r="G10" s="210"/>
      <c r="H10" s="210"/>
      <c r="I10" s="210"/>
      <c r="J10" s="210"/>
      <c r="K10" s="210"/>
      <c r="L10" s="210"/>
      <c r="M10" s="210"/>
      <c r="N10" s="210"/>
      <c r="O10" s="210"/>
      <c r="P10" s="211"/>
      <c r="Q10" s="3"/>
    </row>
    <row r="11" spans="1:17" ht="30" customHeight="1" x14ac:dyDescent="0.25">
      <c r="A11" s="208" t="s">
        <v>4</v>
      </c>
      <c r="B11" s="208"/>
      <c r="C11" s="208"/>
      <c r="D11" s="208"/>
      <c r="E11" s="212" t="s">
        <v>137</v>
      </c>
      <c r="F11" s="213"/>
      <c r="G11" s="213"/>
      <c r="H11" s="213"/>
      <c r="I11" s="213"/>
      <c r="J11" s="213"/>
      <c r="K11" s="213"/>
      <c r="L11" s="213"/>
      <c r="M11" s="213"/>
      <c r="N11" s="213"/>
      <c r="O11" s="213"/>
      <c r="P11" s="214"/>
      <c r="Q11" s="105"/>
    </row>
    <row r="12" spans="1:17" ht="24" customHeight="1" x14ac:dyDescent="0.25">
      <c r="A12" s="198" t="s">
        <v>5</v>
      </c>
      <c r="B12" s="198"/>
      <c r="C12" s="198"/>
      <c r="D12" s="198"/>
      <c r="E12" s="215" t="s">
        <v>73</v>
      </c>
      <c r="F12" s="216"/>
      <c r="G12" s="216"/>
      <c r="H12" s="216"/>
      <c r="I12" s="216"/>
      <c r="J12" s="216"/>
      <c r="K12" s="216"/>
      <c r="L12" s="216"/>
      <c r="M12" s="216"/>
      <c r="N12" s="216"/>
      <c r="O12" s="216"/>
      <c r="P12" s="217"/>
      <c r="Q12" s="105"/>
    </row>
    <row r="13" spans="1:17" ht="24" customHeight="1" x14ac:dyDescent="0.25">
      <c r="A13" s="198" t="s">
        <v>6</v>
      </c>
      <c r="B13" s="198"/>
      <c r="C13" s="198"/>
      <c r="D13" s="198"/>
      <c r="E13" s="199"/>
      <c r="F13" s="200"/>
      <c r="G13" s="200"/>
      <c r="H13" s="200"/>
      <c r="I13" s="200"/>
      <c r="J13" s="200"/>
      <c r="K13" s="200"/>
      <c r="L13" s="200"/>
      <c r="M13" s="200"/>
      <c r="N13" s="200"/>
      <c r="O13" s="200"/>
      <c r="P13" s="201"/>
      <c r="Q13" s="105"/>
    </row>
    <row r="14" spans="1:17" ht="24" customHeight="1" x14ac:dyDescent="0.25">
      <c r="A14" s="198" t="s">
        <v>7</v>
      </c>
      <c r="B14" s="198"/>
      <c r="C14" s="198"/>
      <c r="D14" s="198"/>
      <c r="E14" s="202"/>
      <c r="F14" s="203"/>
      <c r="G14" s="203"/>
      <c r="H14" s="203"/>
      <c r="I14" s="203"/>
      <c r="J14" s="203"/>
      <c r="K14" s="203"/>
      <c r="L14" s="203"/>
      <c r="M14" s="203"/>
      <c r="N14" s="203"/>
      <c r="O14" s="203"/>
      <c r="P14" s="204"/>
      <c r="Q14" s="106" t="s">
        <v>22</v>
      </c>
    </row>
    <row r="15" spans="1:17" ht="24" customHeight="1" x14ac:dyDescent="0.25">
      <c r="A15" s="198" t="s">
        <v>41</v>
      </c>
      <c r="B15" s="198"/>
      <c r="C15" s="198"/>
      <c r="D15" s="198"/>
      <c r="E15" s="106" t="s">
        <v>10</v>
      </c>
      <c r="F15" s="106" t="s">
        <v>11</v>
      </c>
      <c r="G15" s="106" t="s">
        <v>12</v>
      </c>
      <c r="H15" s="106" t="s">
        <v>13</v>
      </c>
      <c r="I15" s="106" t="s">
        <v>14</v>
      </c>
      <c r="J15" s="106" t="s">
        <v>15</v>
      </c>
      <c r="K15" s="106" t="s">
        <v>16</v>
      </c>
      <c r="L15" s="106" t="s">
        <v>17</v>
      </c>
      <c r="M15" s="106" t="s">
        <v>18</v>
      </c>
      <c r="N15" s="106" t="s">
        <v>19</v>
      </c>
      <c r="O15" s="106" t="s">
        <v>20</v>
      </c>
      <c r="P15" s="106" t="s">
        <v>21</v>
      </c>
      <c r="Q15" s="105"/>
    </row>
    <row r="16" spans="1:17" ht="24" customHeight="1" x14ac:dyDescent="0.25">
      <c r="A16" s="198"/>
      <c r="B16" s="198"/>
      <c r="C16" s="198"/>
      <c r="D16" s="198"/>
      <c r="E16" s="107"/>
      <c r="F16" s="107"/>
      <c r="G16" s="107"/>
      <c r="H16" s="107"/>
      <c r="I16" s="107"/>
      <c r="J16" s="107"/>
      <c r="K16" s="107"/>
      <c r="L16" s="107"/>
      <c r="M16" s="107"/>
      <c r="N16" s="107"/>
      <c r="O16" s="107"/>
      <c r="P16" s="107"/>
      <c r="Q16" s="106" t="s">
        <v>22</v>
      </c>
    </row>
    <row r="17" spans="1:19" ht="24" customHeight="1" x14ac:dyDescent="0.25">
      <c r="A17" s="208" t="s">
        <v>42</v>
      </c>
      <c r="B17" s="198"/>
      <c r="C17" s="198"/>
      <c r="D17" s="198"/>
      <c r="E17" s="106" t="s">
        <v>10</v>
      </c>
      <c r="F17" s="106" t="s">
        <v>11</v>
      </c>
      <c r="G17" s="106" t="s">
        <v>12</v>
      </c>
      <c r="H17" s="106" t="s">
        <v>13</v>
      </c>
      <c r="I17" s="106" t="s">
        <v>14</v>
      </c>
      <c r="J17" s="106" t="s">
        <v>15</v>
      </c>
      <c r="K17" s="106" t="s">
        <v>16</v>
      </c>
      <c r="L17" s="106" t="s">
        <v>17</v>
      </c>
      <c r="M17" s="106" t="s">
        <v>18</v>
      </c>
      <c r="N17" s="106" t="s">
        <v>19</v>
      </c>
      <c r="O17" s="106" t="s">
        <v>20</v>
      </c>
      <c r="P17" s="106" t="s">
        <v>21</v>
      </c>
      <c r="Q17" s="105"/>
    </row>
    <row r="18" spans="1:19" ht="24" customHeight="1" x14ac:dyDescent="0.25">
      <c r="A18" s="198"/>
      <c r="B18" s="198"/>
      <c r="C18" s="198"/>
      <c r="D18" s="198"/>
      <c r="E18" s="109"/>
      <c r="F18" s="109"/>
      <c r="G18" s="109"/>
      <c r="H18" s="109"/>
      <c r="I18" s="109"/>
      <c r="J18" s="109"/>
      <c r="K18" s="109"/>
      <c r="L18" s="109"/>
      <c r="M18" s="109"/>
      <c r="N18" s="109"/>
      <c r="O18" s="109"/>
      <c r="P18" s="109"/>
      <c r="Q18" s="106" t="s">
        <v>62</v>
      </c>
      <c r="R18" s="18"/>
      <c r="S18" s="39"/>
    </row>
    <row r="19" spans="1:19" ht="24" customHeight="1" x14ac:dyDescent="0.25">
      <c r="A19" s="208" t="s">
        <v>43</v>
      </c>
      <c r="B19" s="198"/>
      <c r="C19" s="198"/>
      <c r="D19" s="198"/>
      <c r="E19" s="106" t="s">
        <v>10</v>
      </c>
      <c r="F19" s="106" t="s">
        <v>11</v>
      </c>
      <c r="G19" s="106" t="s">
        <v>12</v>
      </c>
      <c r="H19" s="106" t="s">
        <v>13</v>
      </c>
      <c r="I19" s="106" t="s">
        <v>14</v>
      </c>
      <c r="J19" s="106" t="s">
        <v>15</v>
      </c>
      <c r="K19" s="106" t="s">
        <v>16</v>
      </c>
      <c r="L19" s="106" t="s">
        <v>17</v>
      </c>
      <c r="M19" s="106" t="s">
        <v>18</v>
      </c>
      <c r="N19" s="106" t="s">
        <v>19</v>
      </c>
      <c r="O19" s="106" t="s">
        <v>20</v>
      </c>
      <c r="P19" s="106" t="s">
        <v>21</v>
      </c>
      <c r="Q19" s="105"/>
    </row>
    <row r="20" spans="1:19" ht="24" customHeight="1" x14ac:dyDescent="0.25">
      <c r="A20" s="198"/>
      <c r="B20" s="198"/>
      <c r="C20" s="198"/>
      <c r="D20" s="198"/>
      <c r="E20" s="110">
        <f t="shared" ref="E20:P20" si="0">E18*E16</f>
        <v>0</v>
      </c>
      <c r="F20" s="110">
        <f t="shared" si="0"/>
        <v>0</v>
      </c>
      <c r="G20" s="110">
        <f t="shared" si="0"/>
        <v>0</v>
      </c>
      <c r="H20" s="110">
        <f t="shared" si="0"/>
        <v>0</v>
      </c>
      <c r="I20" s="110">
        <f t="shared" si="0"/>
        <v>0</v>
      </c>
      <c r="J20" s="110">
        <f t="shared" si="0"/>
        <v>0</v>
      </c>
      <c r="K20" s="110">
        <f t="shared" si="0"/>
        <v>0</v>
      </c>
      <c r="L20" s="110">
        <f t="shared" si="0"/>
        <v>0</v>
      </c>
      <c r="M20" s="110">
        <f t="shared" si="0"/>
        <v>0</v>
      </c>
      <c r="N20" s="110">
        <f t="shared" si="0"/>
        <v>0</v>
      </c>
      <c r="O20" s="110">
        <f t="shared" si="0"/>
        <v>0</v>
      </c>
      <c r="P20" s="110">
        <f t="shared" si="0"/>
        <v>0</v>
      </c>
      <c r="Q20" s="106" t="s">
        <v>61</v>
      </c>
      <c r="S20" s="38"/>
    </row>
    <row r="21" spans="1:19" ht="24" customHeight="1" x14ac:dyDescent="0.25">
      <c r="A21" s="208" t="s">
        <v>44</v>
      </c>
      <c r="B21" s="198"/>
      <c r="C21" s="198"/>
      <c r="D21" s="198"/>
      <c r="E21" s="106" t="s">
        <v>10</v>
      </c>
      <c r="F21" s="106" t="s">
        <v>11</v>
      </c>
      <c r="G21" s="106" t="s">
        <v>12</v>
      </c>
      <c r="H21" s="106" t="s">
        <v>13</v>
      </c>
      <c r="I21" s="106" t="s">
        <v>14</v>
      </c>
      <c r="J21" s="106" t="s">
        <v>15</v>
      </c>
      <c r="K21" s="106" t="s">
        <v>16</v>
      </c>
      <c r="L21" s="106" t="s">
        <v>17</v>
      </c>
      <c r="M21" s="106" t="s">
        <v>18</v>
      </c>
      <c r="N21" s="106" t="s">
        <v>19</v>
      </c>
      <c r="O21" s="106" t="s">
        <v>20</v>
      </c>
      <c r="P21" s="106" t="s">
        <v>21</v>
      </c>
      <c r="Q21" s="105"/>
    </row>
    <row r="22" spans="1:19" ht="24" customHeight="1" x14ac:dyDescent="0.25">
      <c r="A22" s="198"/>
      <c r="B22" s="198"/>
      <c r="C22" s="198"/>
      <c r="D22" s="198"/>
      <c r="E22" s="111"/>
      <c r="F22" s="111"/>
      <c r="G22" s="111"/>
      <c r="H22" s="111"/>
      <c r="I22" s="111"/>
      <c r="J22" s="111"/>
      <c r="K22" s="111"/>
      <c r="L22" s="111"/>
      <c r="M22" s="111"/>
      <c r="N22" s="111"/>
      <c r="O22" s="111"/>
      <c r="P22" s="111"/>
      <c r="Q22" s="106" t="s">
        <v>63</v>
      </c>
    </row>
    <row r="23" spans="1:19" ht="24" customHeight="1" x14ac:dyDescent="0.25">
      <c r="A23" s="198" t="s">
        <v>8</v>
      </c>
      <c r="B23" s="198"/>
      <c r="C23" s="198"/>
      <c r="D23" s="198"/>
      <c r="E23" s="205"/>
      <c r="F23" s="206"/>
      <c r="G23" s="206"/>
      <c r="H23" s="206"/>
      <c r="I23" s="206"/>
      <c r="J23" s="206"/>
      <c r="K23" s="206"/>
      <c r="L23" s="206"/>
      <c r="M23" s="206"/>
      <c r="N23" s="206"/>
      <c r="O23" s="206"/>
      <c r="P23" s="207"/>
      <c r="Q23" s="106" t="s">
        <v>22</v>
      </c>
    </row>
    <row r="24" spans="1:19" ht="24" customHeight="1" x14ac:dyDescent="0.25">
      <c r="A24" s="157" t="s">
        <v>45</v>
      </c>
      <c r="B24" s="157"/>
      <c r="C24" s="157"/>
      <c r="D24" s="157"/>
      <c r="E24" s="91" t="s">
        <v>10</v>
      </c>
      <c r="F24" s="91" t="s">
        <v>11</v>
      </c>
      <c r="G24" s="91" t="s">
        <v>12</v>
      </c>
      <c r="H24" s="91" t="s">
        <v>13</v>
      </c>
      <c r="I24" s="91" t="s">
        <v>14</v>
      </c>
      <c r="J24" s="91" t="s">
        <v>15</v>
      </c>
      <c r="K24" s="91" t="s">
        <v>16</v>
      </c>
      <c r="L24" s="91" t="s">
        <v>17</v>
      </c>
      <c r="M24" s="91" t="s">
        <v>18</v>
      </c>
      <c r="N24" s="91" t="s">
        <v>19</v>
      </c>
      <c r="O24" s="91" t="s">
        <v>20</v>
      </c>
      <c r="P24" s="91" t="s">
        <v>21</v>
      </c>
      <c r="Q24" s="3"/>
    </row>
    <row r="25" spans="1:19" ht="24" customHeight="1" x14ac:dyDescent="0.25">
      <c r="A25" s="157"/>
      <c r="B25" s="157"/>
      <c r="C25" s="157"/>
      <c r="D25" s="157"/>
      <c r="E25" s="71">
        <f>'（実需給2025年度以降で使用）入力'!E28</f>
        <v>0</v>
      </c>
      <c r="F25" s="71">
        <f>'（実需給2025年度以降で使用）入力'!F28</f>
        <v>0</v>
      </c>
      <c r="G25" s="71">
        <f>'（実需給2025年度以降で使用）入力'!G28</f>
        <v>0</v>
      </c>
      <c r="H25" s="71">
        <f>'（実需給2025年度以降で使用）入力'!H28</f>
        <v>0</v>
      </c>
      <c r="I25" s="71">
        <f>'（実需給2025年度以降で使用）入力'!I28</f>
        <v>0</v>
      </c>
      <c r="J25" s="71">
        <f>'（実需給2025年度以降で使用）入力'!J28</f>
        <v>0</v>
      </c>
      <c r="K25" s="71">
        <f>'（実需給2025年度以降で使用）入力'!K28</f>
        <v>0</v>
      </c>
      <c r="L25" s="71">
        <f>'（実需給2025年度以降で使用）入力'!L28</f>
        <v>0</v>
      </c>
      <c r="M25" s="71">
        <f>'（実需給2025年度以降で使用）入力'!M28</f>
        <v>0</v>
      </c>
      <c r="N25" s="71">
        <f>'（実需給2025年度以降で使用）入力'!N28</f>
        <v>0</v>
      </c>
      <c r="O25" s="71">
        <f>'（実需給2025年度以降で使用）入力'!O28</f>
        <v>0</v>
      </c>
      <c r="P25" s="71">
        <f>'（実需給2025年度以降で使用）入力'!P28</f>
        <v>0</v>
      </c>
      <c r="Q25" s="13" t="s">
        <v>22</v>
      </c>
    </row>
    <row r="26" spans="1:19" ht="24" customHeight="1" x14ac:dyDescent="0.25">
      <c r="A26" s="165" t="s">
        <v>46</v>
      </c>
      <c r="B26" s="157"/>
      <c r="C26" s="157"/>
      <c r="D26" s="157"/>
      <c r="E26" s="91" t="s">
        <v>10</v>
      </c>
      <c r="F26" s="91" t="s">
        <v>11</v>
      </c>
      <c r="G26" s="91" t="s">
        <v>12</v>
      </c>
      <c r="H26" s="91" t="s">
        <v>13</v>
      </c>
      <c r="I26" s="91" t="s">
        <v>14</v>
      </c>
      <c r="J26" s="91" t="s">
        <v>15</v>
      </c>
      <c r="K26" s="91" t="s">
        <v>16</v>
      </c>
      <c r="L26" s="91" t="s">
        <v>17</v>
      </c>
      <c r="M26" s="91" t="s">
        <v>18</v>
      </c>
      <c r="N26" s="91" t="s">
        <v>19</v>
      </c>
      <c r="O26" s="91" t="s">
        <v>20</v>
      </c>
      <c r="P26" s="91" t="s">
        <v>21</v>
      </c>
      <c r="Q26" s="3"/>
    </row>
    <row r="27" spans="1:19" ht="24" customHeight="1" x14ac:dyDescent="0.25">
      <c r="A27" s="157"/>
      <c r="B27" s="157"/>
      <c r="C27" s="157"/>
      <c r="D27" s="157"/>
      <c r="E27" s="72">
        <f>'（実需給2025年度以降で使用）入力'!E30</f>
        <v>0</v>
      </c>
      <c r="F27" s="72">
        <f>'（実需給2025年度以降で使用）入力'!F30</f>
        <v>0</v>
      </c>
      <c r="G27" s="72">
        <f>'（実需給2025年度以降で使用）入力'!G30</f>
        <v>0</v>
      </c>
      <c r="H27" s="72">
        <f>'（実需給2025年度以降で使用）入力'!H30</f>
        <v>0</v>
      </c>
      <c r="I27" s="72">
        <f>'（実需給2025年度以降で使用）入力'!I30</f>
        <v>0</v>
      </c>
      <c r="J27" s="72">
        <f>'（実需給2025年度以降で使用）入力'!J30</f>
        <v>0</v>
      </c>
      <c r="K27" s="72">
        <f>'（実需給2025年度以降で使用）入力'!K30</f>
        <v>0</v>
      </c>
      <c r="L27" s="72">
        <f>'（実需給2025年度以降で使用）入力'!L30</f>
        <v>0</v>
      </c>
      <c r="M27" s="72">
        <f>'（実需給2025年度以降で使用）入力'!M30</f>
        <v>0</v>
      </c>
      <c r="N27" s="72">
        <f>'（実需給2025年度以降で使用）入力'!N30</f>
        <v>0</v>
      </c>
      <c r="O27" s="72">
        <f>'（実需給2025年度以降で使用）入力'!O30</f>
        <v>0</v>
      </c>
      <c r="P27" s="72">
        <f>'（実需給2025年度以降で使用）入力'!P30</f>
        <v>0</v>
      </c>
      <c r="Q27" s="13" t="s">
        <v>62</v>
      </c>
      <c r="R27" s="18"/>
    </row>
    <row r="28" spans="1:19" ht="24" customHeight="1" x14ac:dyDescent="0.25">
      <c r="A28" s="208" t="s">
        <v>47</v>
      </c>
      <c r="B28" s="198"/>
      <c r="C28" s="198"/>
      <c r="D28" s="198"/>
      <c r="E28" s="106" t="s">
        <v>10</v>
      </c>
      <c r="F28" s="106" t="s">
        <v>11</v>
      </c>
      <c r="G28" s="106" t="s">
        <v>12</v>
      </c>
      <c r="H28" s="106" t="s">
        <v>13</v>
      </c>
      <c r="I28" s="106" t="s">
        <v>14</v>
      </c>
      <c r="J28" s="106" t="s">
        <v>15</v>
      </c>
      <c r="K28" s="106" t="s">
        <v>16</v>
      </c>
      <c r="L28" s="106" t="s">
        <v>17</v>
      </c>
      <c r="M28" s="106" t="s">
        <v>18</v>
      </c>
      <c r="N28" s="106" t="s">
        <v>19</v>
      </c>
      <c r="O28" s="106" t="s">
        <v>20</v>
      </c>
      <c r="P28" s="106" t="s">
        <v>21</v>
      </c>
      <c r="Q28" s="105"/>
    </row>
    <row r="29" spans="1:19" ht="24" customHeight="1" x14ac:dyDescent="0.25">
      <c r="A29" s="198"/>
      <c r="B29" s="198"/>
      <c r="C29" s="198"/>
      <c r="D29" s="198"/>
      <c r="E29" s="110">
        <f t="shared" ref="E29:P29" si="1">E27*E25</f>
        <v>0</v>
      </c>
      <c r="F29" s="110">
        <f t="shared" si="1"/>
        <v>0</v>
      </c>
      <c r="G29" s="110">
        <f t="shared" si="1"/>
        <v>0</v>
      </c>
      <c r="H29" s="110">
        <f t="shared" si="1"/>
        <v>0</v>
      </c>
      <c r="I29" s="110">
        <f t="shared" si="1"/>
        <v>0</v>
      </c>
      <c r="J29" s="110">
        <f t="shared" si="1"/>
        <v>0</v>
      </c>
      <c r="K29" s="110">
        <f t="shared" si="1"/>
        <v>0</v>
      </c>
      <c r="L29" s="110">
        <f t="shared" si="1"/>
        <v>0</v>
      </c>
      <c r="M29" s="110">
        <f t="shared" si="1"/>
        <v>0</v>
      </c>
      <c r="N29" s="110">
        <f t="shared" si="1"/>
        <v>0</v>
      </c>
      <c r="O29" s="110">
        <f t="shared" si="1"/>
        <v>0</v>
      </c>
      <c r="P29" s="110">
        <f t="shared" si="1"/>
        <v>0</v>
      </c>
      <c r="Q29" s="106" t="s">
        <v>61</v>
      </c>
      <c r="R29" s="18"/>
    </row>
    <row r="30" spans="1:19" ht="24" customHeight="1" x14ac:dyDescent="0.25">
      <c r="A30" s="208" t="s">
        <v>48</v>
      </c>
      <c r="B30" s="198"/>
      <c r="C30" s="198"/>
      <c r="D30" s="198"/>
      <c r="E30" s="106" t="s">
        <v>10</v>
      </c>
      <c r="F30" s="106" t="s">
        <v>11</v>
      </c>
      <c r="G30" s="106" t="s">
        <v>12</v>
      </c>
      <c r="H30" s="106" t="s">
        <v>13</v>
      </c>
      <c r="I30" s="106" t="s">
        <v>14</v>
      </c>
      <c r="J30" s="106" t="s">
        <v>15</v>
      </c>
      <c r="K30" s="106" t="s">
        <v>16</v>
      </c>
      <c r="L30" s="106" t="s">
        <v>17</v>
      </c>
      <c r="M30" s="106" t="s">
        <v>18</v>
      </c>
      <c r="N30" s="106" t="s">
        <v>19</v>
      </c>
      <c r="O30" s="106" t="s">
        <v>20</v>
      </c>
      <c r="P30" s="106" t="s">
        <v>21</v>
      </c>
      <c r="Q30" s="105"/>
    </row>
    <row r="31" spans="1:19" ht="24" customHeight="1" x14ac:dyDescent="0.25">
      <c r="A31" s="198"/>
      <c r="B31" s="198"/>
      <c r="C31" s="198"/>
      <c r="D31" s="198"/>
      <c r="E31" s="111"/>
      <c r="F31" s="111"/>
      <c r="G31" s="111"/>
      <c r="H31" s="111"/>
      <c r="I31" s="111"/>
      <c r="J31" s="111"/>
      <c r="K31" s="111"/>
      <c r="L31" s="111"/>
      <c r="M31" s="111"/>
      <c r="N31" s="111"/>
      <c r="O31" s="111"/>
      <c r="P31" s="111"/>
      <c r="Q31" s="106" t="s">
        <v>63</v>
      </c>
    </row>
    <row r="32" spans="1:19" ht="24" customHeight="1" x14ac:dyDescent="0.25">
      <c r="A32" s="198" t="s">
        <v>9</v>
      </c>
      <c r="B32" s="198"/>
      <c r="C32" s="198"/>
      <c r="D32" s="198"/>
      <c r="E32" s="205"/>
      <c r="F32" s="206"/>
      <c r="G32" s="206"/>
      <c r="H32" s="206"/>
      <c r="I32" s="206"/>
      <c r="J32" s="206"/>
      <c r="K32" s="206"/>
      <c r="L32" s="206"/>
      <c r="M32" s="206"/>
      <c r="N32" s="206"/>
      <c r="O32" s="206"/>
      <c r="P32" s="207"/>
      <c r="Q32" s="106" t="s">
        <v>22</v>
      </c>
    </row>
    <row r="33" spans="1:2" x14ac:dyDescent="0.25">
      <c r="A33" s="1" t="s">
        <v>24</v>
      </c>
    </row>
    <row r="34" spans="1:2" x14ac:dyDescent="0.25">
      <c r="A34" s="1" t="s">
        <v>136</v>
      </c>
    </row>
    <row r="35" spans="1:2" x14ac:dyDescent="0.25">
      <c r="B35" s="1" t="s">
        <v>135</v>
      </c>
    </row>
    <row r="36" spans="1:2" x14ac:dyDescent="0.25">
      <c r="B36" s="20" t="s">
        <v>74</v>
      </c>
    </row>
    <row r="37" spans="1:2" x14ac:dyDescent="0.25">
      <c r="B37" s="20" t="s">
        <v>82</v>
      </c>
    </row>
    <row r="38" spans="1:2" x14ac:dyDescent="0.25">
      <c r="B38" s="1" t="s">
        <v>66</v>
      </c>
    </row>
    <row r="39" spans="1:2" x14ac:dyDescent="0.25">
      <c r="B39" s="1" t="s">
        <v>67</v>
      </c>
    </row>
    <row r="40" spans="1:2" x14ac:dyDescent="0.25">
      <c r="B40" s="1" t="s">
        <v>134</v>
      </c>
    </row>
    <row r="41" spans="1:2" x14ac:dyDescent="0.25">
      <c r="B41" s="20" t="s">
        <v>80</v>
      </c>
    </row>
    <row r="42" spans="1:2" x14ac:dyDescent="0.25">
      <c r="B42" s="1" t="s">
        <v>68</v>
      </c>
    </row>
    <row r="43" spans="1:2" x14ac:dyDescent="0.25">
      <c r="B43" s="1" t="s">
        <v>69</v>
      </c>
    </row>
    <row r="44" spans="1:2" x14ac:dyDescent="0.25">
      <c r="B44" s="1" t="s">
        <v>70</v>
      </c>
    </row>
    <row r="46" spans="1:2" x14ac:dyDescent="0.25">
      <c r="A46" s="1" t="s">
        <v>133</v>
      </c>
    </row>
    <row r="47" spans="1:2" x14ac:dyDescent="0.25">
      <c r="B47" s="1" t="s">
        <v>84</v>
      </c>
    </row>
    <row r="48" spans="1:2" x14ac:dyDescent="0.25">
      <c r="B48" s="1" t="s">
        <v>81</v>
      </c>
    </row>
    <row r="49" spans="2:2" x14ac:dyDescent="0.25">
      <c r="B49" s="1" t="s">
        <v>65</v>
      </c>
    </row>
    <row r="50" spans="2:2" x14ac:dyDescent="0.25">
      <c r="B50" s="1" t="s">
        <v>71</v>
      </c>
    </row>
    <row r="51" spans="2:2" x14ac:dyDescent="0.25">
      <c r="B51" s="1" t="s">
        <v>72</v>
      </c>
    </row>
    <row r="52" spans="2:2" x14ac:dyDescent="0.25">
      <c r="B52" s="1" t="s">
        <v>79</v>
      </c>
    </row>
  </sheetData>
  <mergeCells count="28">
    <mergeCell ref="A2:B2"/>
    <mergeCell ref="A4:Q4"/>
    <mergeCell ref="A6:Q6"/>
    <mergeCell ref="A9:D9"/>
    <mergeCell ref="E9:P9"/>
    <mergeCell ref="M8:Q8"/>
    <mergeCell ref="A10:D10"/>
    <mergeCell ref="E10:P10"/>
    <mergeCell ref="A11:D11"/>
    <mergeCell ref="E11:P11"/>
    <mergeCell ref="A12:D12"/>
    <mergeCell ref="E12:P12"/>
    <mergeCell ref="A32:D32"/>
    <mergeCell ref="E32:P32"/>
    <mergeCell ref="A17:D18"/>
    <mergeCell ref="A19:D20"/>
    <mergeCell ref="A21:D22"/>
    <mergeCell ref="E23:P23"/>
    <mergeCell ref="A24:D25"/>
    <mergeCell ref="A26:D27"/>
    <mergeCell ref="A28:D29"/>
    <mergeCell ref="A30:D31"/>
    <mergeCell ref="A23:D23"/>
    <mergeCell ref="A13:D13"/>
    <mergeCell ref="E13:P13"/>
    <mergeCell ref="A14:D14"/>
    <mergeCell ref="E14:P14"/>
    <mergeCell ref="A15:D16"/>
  </mergeCells>
  <phoneticPr fontId="2"/>
  <conditionalFormatting sqref="E16:P16">
    <cfRule type="cellIs" dxfId="3" priority="1" operator="greaterThan">
      <formula>$E$14</formula>
    </cfRule>
  </conditionalFormatting>
  <dataValidations count="5">
    <dataValidation type="whole" operator="lessThanOrEqual" allowBlank="1" showInputMessage="1" showErrorMessage="1" error="設備容量以下の整数値で入力してください" sqref="E16:P16" xr:uid="{00000000-0002-0000-0100-000004000000}">
      <formula1>$E$14</formula1>
    </dataValidation>
    <dataValidation type="whole" operator="greaterThanOrEqual" allowBlank="1" showInputMessage="1" showErrorMessage="1" error="3以上の整数値で入力してください" sqref="E18:P18" xr:uid="{00000000-0002-0000-0100-000003000000}">
      <formula1>3</formula1>
    </dataValidation>
    <dataValidation type="whole" operator="greaterThanOrEqual" allowBlank="1" showInputMessage="1" showErrorMessage="1" sqref="E27:P27" xr:uid="{00000000-0002-0000-0100-000002000000}">
      <formula1>3</formula1>
    </dataValidation>
    <dataValidation type="whole" operator="lessThanOrEqual" allowBlank="1" showInputMessage="1" showErrorMessage="1" error="各月の送電可能電力以下の整数値で入力してください" sqref="E25:P25" xr:uid="{00000000-0002-0000-0100-000001000000}">
      <formula1>E16</formula1>
    </dataValidation>
    <dataValidation type="list" allowBlank="1" showInputMessage="1" showErrorMessage="1" sqref="E13:P13" xr:uid="{00000000-0002-0000-01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S73"/>
  <sheetViews>
    <sheetView topLeftCell="A34" zoomScale="70" zoomScaleNormal="70" workbookViewId="0"/>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41" t="s">
        <v>76</v>
      </c>
      <c r="B1" s="41"/>
      <c r="C1" s="41"/>
      <c r="D1" s="41"/>
      <c r="E1" s="41"/>
      <c r="F1" s="42" t="s">
        <v>77</v>
      </c>
      <c r="G1" s="42"/>
      <c r="H1" s="42"/>
      <c r="I1" s="43" t="s">
        <v>78</v>
      </c>
    </row>
    <row r="2" spans="1:17" ht="16.5" x14ac:dyDescent="0.25">
      <c r="A2" s="218" t="s">
        <v>0</v>
      </c>
      <c r="B2" s="219"/>
      <c r="C2" s="4"/>
      <c r="D2" s="4"/>
      <c r="E2" s="4"/>
      <c r="F2" s="4"/>
      <c r="G2" s="4"/>
      <c r="H2" s="4"/>
      <c r="I2" s="4"/>
      <c r="J2" s="4"/>
      <c r="K2" s="4"/>
      <c r="L2" s="4"/>
      <c r="M2" s="4"/>
      <c r="N2" s="4"/>
      <c r="O2" s="4"/>
      <c r="P2" s="4"/>
      <c r="Q2" s="4"/>
    </row>
    <row r="3" spans="1:17" ht="16.5" x14ac:dyDescent="0.25">
      <c r="A3" s="17"/>
      <c r="B3" s="17"/>
      <c r="C3" s="4"/>
      <c r="D3" s="4"/>
      <c r="E3" s="4"/>
      <c r="F3" s="4"/>
      <c r="G3" s="4"/>
      <c r="H3" s="4"/>
      <c r="I3" s="4"/>
      <c r="J3" s="4"/>
      <c r="K3" s="4"/>
      <c r="L3" s="4"/>
      <c r="M3" s="4"/>
      <c r="N3" s="4"/>
      <c r="O3" s="4"/>
      <c r="P3" s="4"/>
      <c r="Q3" s="4"/>
    </row>
    <row r="4" spans="1:17" ht="16.5" x14ac:dyDescent="0.25">
      <c r="A4" s="220" t="s">
        <v>107</v>
      </c>
      <c r="B4" s="220"/>
      <c r="C4" s="220"/>
      <c r="D4" s="220"/>
      <c r="E4" s="220"/>
      <c r="F4" s="220"/>
      <c r="G4" s="220"/>
      <c r="H4" s="220"/>
      <c r="I4" s="220"/>
      <c r="J4" s="220"/>
      <c r="K4" s="220"/>
      <c r="L4" s="220"/>
      <c r="M4" s="220"/>
      <c r="N4" s="220"/>
      <c r="O4" s="220"/>
      <c r="P4" s="220"/>
      <c r="Q4" s="220"/>
    </row>
    <row r="5" spans="1:17" ht="16.5" x14ac:dyDescent="0.25">
      <c r="A5" s="69"/>
      <c r="B5" s="69"/>
      <c r="C5" s="69"/>
      <c r="D5" s="69"/>
      <c r="E5" s="69"/>
      <c r="F5" s="69"/>
      <c r="G5" s="69"/>
      <c r="H5" s="69"/>
      <c r="I5" s="69"/>
      <c r="J5" s="69"/>
      <c r="K5" s="69"/>
      <c r="L5" s="69"/>
      <c r="M5" s="69"/>
      <c r="N5" s="69"/>
      <c r="O5" s="69"/>
      <c r="P5" s="69"/>
      <c r="Q5" s="69"/>
    </row>
    <row r="6" spans="1:17" ht="16.5" x14ac:dyDescent="0.25">
      <c r="A6" s="220" t="s">
        <v>60</v>
      </c>
      <c r="B6" s="220"/>
      <c r="C6" s="220"/>
      <c r="D6" s="220"/>
      <c r="E6" s="220"/>
      <c r="F6" s="220"/>
      <c r="G6" s="220"/>
      <c r="H6" s="220"/>
      <c r="I6" s="220"/>
      <c r="J6" s="220"/>
      <c r="K6" s="220"/>
      <c r="L6" s="220"/>
      <c r="M6" s="220"/>
      <c r="N6" s="220"/>
      <c r="O6" s="220"/>
      <c r="P6" s="220"/>
      <c r="Q6" s="220"/>
    </row>
    <row r="7" spans="1:17" ht="16.5" x14ac:dyDescent="0.25">
      <c r="A7" s="69"/>
      <c r="B7" s="69"/>
      <c r="C7" s="69"/>
      <c r="D7" s="69"/>
      <c r="E7" s="69"/>
      <c r="F7" s="69"/>
      <c r="G7" s="69"/>
      <c r="H7" s="69"/>
      <c r="I7" s="69"/>
      <c r="J7" s="69"/>
      <c r="K7" s="69"/>
      <c r="L7" s="69"/>
      <c r="M7" s="69"/>
      <c r="N7" s="69"/>
      <c r="O7" s="69"/>
      <c r="P7" s="69"/>
      <c r="Q7" s="69"/>
    </row>
    <row r="8" spans="1:17" ht="16.5" x14ac:dyDescent="0.25">
      <c r="A8" s="47" t="s">
        <v>92</v>
      </c>
      <c r="B8" s="46"/>
      <c r="C8" s="46"/>
      <c r="D8" s="46"/>
      <c r="E8" s="46"/>
      <c r="F8" s="46"/>
      <c r="G8" s="46"/>
      <c r="H8" s="46"/>
      <c r="I8" s="46"/>
      <c r="J8" s="46"/>
      <c r="K8" s="46"/>
      <c r="L8" s="46"/>
      <c r="M8" s="46"/>
      <c r="N8" s="46"/>
      <c r="O8" s="46"/>
      <c r="P8" s="46"/>
      <c r="Q8" s="46"/>
    </row>
    <row r="9" spans="1:17" ht="16.5" x14ac:dyDescent="0.25">
      <c r="A9" s="46"/>
      <c r="B9" s="67" t="s">
        <v>93</v>
      </c>
      <c r="C9" s="46"/>
      <c r="D9" s="46"/>
      <c r="E9" s="46"/>
      <c r="F9" s="46"/>
      <c r="G9" s="46"/>
      <c r="H9" s="46"/>
      <c r="I9" s="46"/>
      <c r="J9" s="46"/>
      <c r="K9" s="46"/>
      <c r="L9" s="46"/>
      <c r="M9" s="46"/>
      <c r="N9" s="46"/>
      <c r="O9" s="46"/>
      <c r="P9" s="46"/>
      <c r="Q9" s="46"/>
    </row>
    <row r="10" spans="1:17" ht="16.5" x14ac:dyDescent="0.25">
      <c r="A10" s="69"/>
      <c r="B10" s="67"/>
      <c r="C10" s="69"/>
      <c r="D10" s="69"/>
      <c r="E10" s="69"/>
      <c r="F10" s="69"/>
      <c r="G10" s="69"/>
      <c r="H10" s="69"/>
      <c r="I10" s="69"/>
      <c r="J10" s="69"/>
      <c r="K10" s="69"/>
      <c r="L10" s="69"/>
      <c r="M10" s="69"/>
      <c r="N10" s="69"/>
      <c r="O10" s="69"/>
      <c r="P10" s="69"/>
      <c r="Q10" s="69"/>
    </row>
    <row r="11" spans="1:17" ht="16.5" x14ac:dyDescent="0.25">
      <c r="A11" s="19"/>
      <c r="B11" s="19"/>
      <c r="C11" s="19"/>
      <c r="D11" s="19"/>
      <c r="E11" s="37"/>
      <c r="F11" s="37"/>
      <c r="G11" s="37"/>
      <c r="H11" s="37"/>
      <c r="I11" s="37"/>
      <c r="J11" s="37"/>
      <c r="K11" s="37"/>
      <c r="L11" s="19"/>
      <c r="M11" s="228" t="s">
        <v>83</v>
      </c>
      <c r="N11" s="228"/>
      <c r="O11" s="228"/>
      <c r="P11" s="228"/>
      <c r="Q11" s="228"/>
    </row>
    <row r="12" spans="1:17" ht="24" customHeight="1" x14ac:dyDescent="0.25">
      <c r="A12" s="157" t="s">
        <v>1</v>
      </c>
      <c r="B12" s="157"/>
      <c r="C12" s="157"/>
      <c r="D12" s="157"/>
      <c r="E12" s="161" t="s">
        <v>23</v>
      </c>
      <c r="F12" s="221"/>
      <c r="G12" s="221"/>
      <c r="H12" s="221"/>
      <c r="I12" s="221"/>
      <c r="J12" s="221"/>
      <c r="K12" s="221"/>
      <c r="L12" s="221"/>
      <c r="M12" s="221"/>
      <c r="N12" s="221"/>
      <c r="O12" s="221"/>
      <c r="P12" s="222"/>
      <c r="Q12" s="14" t="s">
        <v>2</v>
      </c>
    </row>
    <row r="13" spans="1:17" ht="24" customHeight="1" x14ac:dyDescent="0.25">
      <c r="A13" s="157" t="s">
        <v>3</v>
      </c>
      <c r="B13" s="157"/>
      <c r="C13" s="157"/>
      <c r="D13" s="157"/>
      <c r="E13" s="209">
        <f>【調達AX】入力!E13</f>
        <v>0</v>
      </c>
      <c r="F13" s="210"/>
      <c r="G13" s="210"/>
      <c r="H13" s="210"/>
      <c r="I13" s="210"/>
      <c r="J13" s="210"/>
      <c r="K13" s="210"/>
      <c r="L13" s="210"/>
      <c r="M13" s="210"/>
      <c r="N13" s="210"/>
      <c r="O13" s="210"/>
      <c r="P13" s="211"/>
      <c r="Q13" s="68"/>
    </row>
    <row r="14" spans="1:17" ht="30" customHeight="1" x14ac:dyDescent="0.25">
      <c r="A14" s="208" t="s">
        <v>4</v>
      </c>
      <c r="B14" s="208"/>
      <c r="C14" s="208"/>
      <c r="D14" s="208"/>
      <c r="E14" s="212">
        <f>【調達AX】入力!E14</f>
        <v>0</v>
      </c>
      <c r="F14" s="213"/>
      <c r="G14" s="213"/>
      <c r="H14" s="213"/>
      <c r="I14" s="213"/>
      <c r="J14" s="213"/>
      <c r="K14" s="213"/>
      <c r="L14" s="213"/>
      <c r="M14" s="213"/>
      <c r="N14" s="213"/>
      <c r="O14" s="213"/>
      <c r="P14" s="214"/>
      <c r="Q14" s="105"/>
    </row>
    <row r="15" spans="1:17" ht="24" customHeight="1" x14ac:dyDescent="0.25">
      <c r="A15" s="198" t="s">
        <v>5</v>
      </c>
      <c r="B15" s="198"/>
      <c r="C15" s="198"/>
      <c r="D15" s="198"/>
      <c r="E15" s="215" t="s">
        <v>73</v>
      </c>
      <c r="F15" s="216"/>
      <c r="G15" s="216"/>
      <c r="H15" s="216"/>
      <c r="I15" s="216"/>
      <c r="J15" s="216"/>
      <c r="K15" s="216"/>
      <c r="L15" s="216"/>
      <c r="M15" s="216"/>
      <c r="N15" s="216"/>
      <c r="O15" s="216"/>
      <c r="P15" s="217"/>
      <c r="Q15" s="105"/>
    </row>
    <row r="16" spans="1:17" ht="24" customHeight="1" x14ac:dyDescent="0.25">
      <c r="A16" s="198" t="s">
        <v>6</v>
      </c>
      <c r="B16" s="198"/>
      <c r="C16" s="198"/>
      <c r="D16" s="198"/>
      <c r="E16" s="199">
        <f>【調達AX】入力!E16</f>
        <v>0</v>
      </c>
      <c r="F16" s="200"/>
      <c r="G16" s="200"/>
      <c r="H16" s="200"/>
      <c r="I16" s="200"/>
      <c r="J16" s="200"/>
      <c r="K16" s="200"/>
      <c r="L16" s="200"/>
      <c r="M16" s="200"/>
      <c r="N16" s="200"/>
      <c r="O16" s="200"/>
      <c r="P16" s="201"/>
      <c r="Q16" s="105"/>
    </row>
    <row r="17" spans="1:19" ht="24" customHeight="1" x14ac:dyDescent="0.25">
      <c r="A17" s="198" t="s">
        <v>7</v>
      </c>
      <c r="B17" s="198"/>
      <c r="C17" s="198"/>
      <c r="D17" s="198"/>
      <c r="E17" s="202">
        <f>【調達AX】入力!E17</f>
        <v>0</v>
      </c>
      <c r="F17" s="203"/>
      <c r="G17" s="203"/>
      <c r="H17" s="203"/>
      <c r="I17" s="203"/>
      <c r="J17" s="203"/>
      <c r="K17" s="203"/>
      <c r="L17" s="203"/>
      <c r="M17" s="203"/>
      <c r="N17" s="203"/>
      <c r="O17" s="203"/>
      <c r="P17" s="204"/>
      <c r="Q17" s="106" t="s">
        <v>22</v>
      </c>
    </row>
    <row r="18" spans="1:19" ht="24" customHeight="1" x14ac:dyDescent="0.25">
      <c r="A18" s="198" t="s">
        <v>41</v>
      </c>
      <c r="B18" s="198"/>
      <c r="C18" s="198"/>
      <c r="D18" s="198"/>
      <c r="E18" s="106" t="s">
        <v>10</v>
      </c>
      <c r="F18" s="106" t="s">
        <v>11</v>
      </c>
      <c r="G18" s="106" t="s">
        <v>12</v>
      </c>
      <c r="H18" s="106" t="s">
        <v>13</v>
      </c>
      <c r="I18" s="106" t="s">
        <v>14</v>
      </c>
      <c r="J18" s="106" t="s">
        <v>15</v>
      </c>
      <c r="K18" s="106" t="s">
        <v>16</v>
      </c>
      <c r="L18" s="106" t="s">
        <v>17</v>
      </c>
      <c r="M18" s="106" t="s">
        <v>18</v>
      </c>
      <c r="N18" s="106" t="s">
        <v>19</v>
      </c>
      <c r="O18" s="106" t="s">
        <v>20</v>
      </c>
      <c r="P18" s="106" t="s">
        <v>21</v>
      </c>
      <c r="Q18" s="105"/>
    </row>
    <row r="19" spans="1:19" ht="24" customHeight="1" x14ac:dyDescent="0.25">
      <c r="A19" s="198"/>
      <c r="B19" s="198"/>
      <c r="C19" s="198"/>
      <c r="D19" s="198"/>
      <c r="E19" s="107">
        <f>ROUND(【調達AX】入力!E19,0)</f>
        <v>0</v>
      </c>
      <c r="F19" s="107">
        <f>ROUND(【調達AX】入力!F19,0)</f>
        <v>0</v>
      </c>
      <c r="G19" s="107">
        <f>ROUND(【調達AX】入力!G19,0)</f>
        <v>0</v>
      </c>
      <c r="H19" s="107">
        <f>ROUND(【調達AX】入力!H19,0)</f>
        <v>0</v>
      </c>
      <c r="I19" s="107">
        <f>ROUND(【調達AX】入力!I19,0)</f>
        <v>0</v>
      </c>
      <c r="J19" s="107">
        <f>ROUND(【調達AX】入力!J19,0)</f>
        <v>0</v>
      </c>
      <c r="K19" s="107">
        <f>ROUND(【調達AX】入力!K19,0)</f>
        <v>0</v>
      </c>
      <c r="L19" s="107">
        <f>ROUND(【調達AX】入力!L19,0)</f>
        <v>0</v>
      </c>
      <c r="M19" s="107">
        <f>ROUND(【調達AX】入力!M19,0)</f>
        <v>0</v>
      </c>
      <c r="N19" s="107">
        <f>ROUND(【調達AX】入力!N19,0)</f>
        <v>0</v>
      </c>
      <c r="O19" s="107">
        <f>ROUND(【調達AX】入力!O19,0)</f>
        <v>0</v>
      </c>
      <c r="P19" s="107">
        <f>ROUND(【調達AX】入力!P19,0)</f>
        <v>0</v>
      </c>
      <c r="Q19" s="108" t="s">
        <v>113</v>
      </c>
    </row>
    <row r="20" spans="1:19" ht="24" customHeight="1" x14ac:dyDescent="0.25">
      <c r="A20" s="208" t="s">
        <v>42</v>
      </c>
      <c r="B20" s="198"/>
      <c r="C20" s="198"/>
      <c r="D20" s="198"/>
      <c r="E20" s="106" t="s">
        <v>10</v>
      </c>
      <c r="F20" s="106" t="s">
        <v>11</v>
      </c>
      <c r="G20" s="106" t="s">
        <v>12</v>
      </c>
      <c r="H20" s="106" t="s">
        <v>13</v>
      </c>
      <c r="I20" s="106" t="s">
        <v>14</v>
      </c>
      <c r="J20" s="106" t="s">
        <v>15</v>
      </c>
      <c r="K20" s="106" t="s">
        <v>16</v>
      </c>
      <c r="L20" s="106" t="s">
        <v>17</v>
      </c>
      <c r="M20" s="106" t="s">
        <v>18</v>
      </c>
      <c r="N20" s="106" t="s">
        <v>19</v>
      </c>
      <c r="O20" s="106" t="s">
        <v>20</v>
      </c>
      <c r="P20" s="106" t="s">
        <v>21</v>
      </c>
      <c r="Q20" s="105"/>
    </row>
    <row r="21" spans="1:19" ht="24" customHeight="1" x14ac:dyDescent="0.25">
      <c r="A21" s="198"/>
      <c r="B21" s="198"/>
      <c r="C21" s="198"/>
      <c r="D21" s="198"/>
      <c r="E21" s="109">
        <f>ROUND(【調達AX】入力!E21,0)</f>
        <v>0</v>
      </c>
      <c r="F21" s="109">
        <f>ROUND(【調達AX】入力!F21,0)</f>
        <v>0</v>
      </c>
      <c r="G21" s="109">
        <f>ROUND(【調達AX】入力!G21,0)</f>
        <v>0</v>
      </c>
      <c r="H21" s="109">
        <f>ROUND(【調達AX】入力!H21,0)</f>
        <v>0</v>
      </c>
      <c r="I21" s="109">
        <f>ROUND(【調達AX】入力!I21,0)</f>
        <v>0</v>
      </c>
      <c r="J21" s="109">
        <f>ROUND(【調達AX】入力!J21,0)</f>
        <v>0</v>
      </c>
      <c r="K21" s="109">
        <f>ROUND(【調達AX】入力!K21,0)</f>
        <v>0</v>
      </c>
      <c r="L21" s="109">
        <f>ROUND(【調達AX】入力!L21,0)</f>
        <v>0</v>
      </c>
      <c r="M21" s="109">
        <f>ROUND(【調達AX】入力!M21,0)</f>
        <v>0</v>
      </c>
      <c r="N21" s="109">
        <f>ROUND(【調達AX】入力!N21,0)</f>
        <v>0</v>
      </c>
      <c r="O21" s="109">
        <f>ROUND(【調達AX】入力!O21,0)</f>
        <v>0</v>
      </c>
      <c r="P21" s="109">
        <f>ROUND(【調達AX】入力!P21,0)</f>
        <v>0</v>
      </c>
      <c r="Q21" s="108" t="s">
        <v>112</v>
      </c>
      <c r="R21" s="18"/>
      <c r="S21" s="39"/>
    </row>
    <row r="22" spans="1:19" ht="24" customHeight="1" x14ac:dyDescent="0.25">
      <c r="A22" s="208" t="s">
        <v>43</v>
      </c>
      <c r="B22" s="198"/>
      <c r="C22" s="198"/>
      <c r="D22" s="198"/>
      <c r="E22" s="106" t="s">
        <v>10</v>
      </c>
      <c r="F22" s="106" t="s">
        <v>11</v>
      </c>
      <c r="G22" s="106" t="s">
        <v>12</v>
      </c>
      <c r="H22" s="106" t="s">
        <v>13</v>
      </c>
      <c r="I22" s="106" t="s">
        <v>14</v>
      </c>
      <c r="J22" s="106" t="s">
        <v>15</v>
      </c>
      <c r="K22" s="106" t="s">
        <v>16</v>
      </c>
      <c r="L22" s="106" t="s">
        <v>17</v>
      </c>
      <c r="M22" s="106" t="s">
        <v>18</v>
      </c>
      <c r="N22" s="106" t="s">
        <v>19</v>
      </c>
      <c r="O22" s="106" t="s">
        <v>20</v>
      </c>
      <c r="P22" s="106" t="s">
        <v>21</v>
      </c>
      <c r="Q22" s="105"/>
    </row>
    <row r="23" spans="1:19" ht="24" customHeight="1" x14ac:dyDescent="0.25">
      <c r="A23" s="198"/>
      <c r="B23" s="198"/>
      <c r="C23" s="198"/>
      <c r="D23" s="198"/>
      <c r="E23" s="110">
        <f>E19*E21</f>
        <v>0</v>
      </c>
      <c r="F23" s="110">
        <f t="shared" ref="F23:P23" si="0">F19*F21</f>
        <v>0</v>
      </c>
      <c r="G23" s="110">
        <f t="shared" si="0"/>
        <v>0</v>
      </c>
      <c r="H23" s="110">
        <f t="shared" si="0"/>
        <v>0</v>
      </c>
      <c r="I23" s="110">
        <f t="shared" si="0"/>
        <v>0</v>
      </c>
      <c r="J23" s="110">
        <f t="shared" si="0"/>
        <v>0</v>
      </c>
      <c r="K23" s="110">
        <f t="shared" si="0"/>
        <v>0</v>
      </c>
      <c r="L23" s="110">
        <f t="shared" si="0"/>
        <v>0</v>
      </c>
      <c r="M23" s="110">
        <f t="shared" si="0"/>
        <v>0</v>
      </c>
      <c r="N23" s="110">
        <f t="shared" si="0"/>
        <v>0</v>
      </c>
      <c r="O23" s="110">
        <f t="shared" si="0"/>
        <v>0</v>
      </c>
      <c r="P23" s="110">
        <f t="shared" si="0"/>
        <v>0</v>
      </c>
      <c r="Q23" s="106" t="s">
        <v>61</v>
      </c>
      <c r="S23" s="38"/>
    </row>
    <row r="24" spans="1:19" ht="24" customHeight="1" x14ac:dyDescent="0.25">
      <c r="A24" s="208" t="s">
        <v>44</v>
      </c>
      <c r="B24" s="198"/>
      <c r="C24" s="198"/>
      <c r="D24" s="198"/>
      <c r="E24" s="106" t="s">
        <v>10</v>
      </c>
      <c r="F24" s="106" t="s">
        <v>11</v>
      </c>
      <c r="G24" s="106" t="s">
        <v>12</v>
      </c>
      <c r="H24" s="106" t="s">
        <v>13</v>
      </c>
      <c r="I24" s="106" t="s">
        <v>14</v>
      </c>
      <c r="J24" s="106" t="s">
        <v>15</v>
      </c>
      <c r="K24" s="106" t="s">
        <v>16</v>
      </c>
      <c r="L24" s="106" t="s">
        <v>17</v>
      </c>
      <c r="M24" s="106" t="s">
        <v>18</v>
      </c>
      <c r="N24" s="106" t="s">
        <v>19</v>
      </c>
      <c r="O24" s="106" t="s">
        <v>20</v>
      </c>
      <c r="P24" s="106" t="s">
        <v>21</v>
      </c>
      <c r="Q24" s="105"/>
    </row>
    <row r="25" spans="1:19" ht="24" customHeight="1" x14ac:dyDescent="0.25">
      <c r="A25" s="198"/>
      <c r="B25" s="198"/>
      <c r="C25" s="198"/>
      <c r="D25" s="198"/>
      <c r="E25" s="111" t="e">
        <f>IF(E$21&gt;=MAX(調整係数一覧!$A$202:$A$221),VLOOKUP(MAX(調整係数一覧!$A$202:$A$221),調整係数一覧!$A$202:$M$221,COLUMN(E$25)-3,0),VLOOKUP(E$21,調整係数一覧!$A$202:$M$221,COLUMN(E$25)-3,0))</f>
        <v>#N/A</v>
      </c>
      <c r="F25" s="111" t="e">
        <f>IF(F$21&gt;=MAX(調整係数一覧!$A$202:$A$221),VLOOKUP(MAX(調整係数一覧!$A$202:$A$221),調整係数一覧!$A$202:$M$221,COLUMN(F$25)-3,0),VLOOKUP(F$21,調整係数一覧!$A$202:$M$221,COLUMN(F$25)-3,0))</f>
        <v>#N/A</v>
      </c>
      <c r="G25" s="111" t="e">
        <f>IF(G$21&gt;=MAX(調整係数一覧!$A$202:$A$221),VLOOKUP(MAX(調整係数一覧!$A$202:$A$221),調整係数一覧!$A$202:$M$221,COLUMN(G$25)-3,0),VLOOKUP(G$21,調整係数一覧!$A$202:$M$221,COLUMN(G$25)-3,0))</f>
        <v>#N/A</v>
      </c>
      <c r="H25" s="111" t="e">
        <f>IF(H$21&gt;=MAX(調整係数一覧!$A$202:$A$221),VLOOKUP(MAX(調整係数一覧!$A$202:$A$221),調整係数一覧!$A$202:$M$221,COLUMN(H$25)-3,0),VLOOKUP(H$21,調整係数一覧!$A$202:$M$221,COLUMN(H$25)-3,0))</f>
        <v>#N/A</v>
      </c>
      <c r="I25" s="111" t="e">
        <f>IF(I$21&gt;=MAX(調整係数一覧!$A$202:$A$221),VLOOKUP(MAX(調整係数一覧!$A$202:$A$221),調整係数一覧!$A$202:$M$221,COLUMN(I$25)-3,0),VLOOKUP(I$21,調整係数一覧!$A$202:$M$221,COLUMN(I$25)-3,0))</f>
        <v>#N/A</v>
      </c>
      <c r="J25" s="111" t="e">
        <f>IF(J$21&gt;=MAX(調整係数一覧!$A$202:$A$221),VLOOKUP(MAX(調整係数一覧!$A$202:$A$221),調整係数一覧!$A$202:$M$221,COLUMN(J$25)-3,0),VLOOKUP(J$21,調整係数一覧!$A$202:$M$221,COLUMN(J$25)-3,0))</f>
        <v>#N/A</v>
      </c>
      <c r="K25" s="111" t="e">
        <f>IF(K$21&gt;=MAX(調整係数一覧!$A$202:$A$221),VLOOKUP(MAX(調整係数一覧!$A$202:$A$221),調整係数一覧!$A$202:$M$221,COLUMN(K$25)-3,0),VLOOKUP(K$21,調整係数一覧!$A$202:$M$221,COLUMN(K$25)-3,0))</f>
        <v>#N/A</v>
      </c>
      <c r="L25" s="111" t="e">
        <f>IF(L$21&gt;=MAX(調整係数一覧!$A$202:$A$221),VLOOKUP(MAX(調整係数一覧!$A$202:$A$221),調整係数一覧!$A$202:$M$221,COLUMN(L$25)-3,0),VLOOKUP(L$21,調整係数一覧!$A$202:$M$221,COLUMN(L$25)-3,0))</f>
        <v>#N/A</v>
      </c>
      <c r="M25" s="111" t="e">
        <f>IF(M$21&gt;=MAX(調整係数一覧!$A$202:$A$221),VLOOKUP(MAX(調整係数一覧!$A$202:$A$221),調整係数一覧!$A$202:$M$221,COLUMN(M$25)-3,0),VLOOKUP(M$21,調整係数一覧!$A$202:$M$221,COLUMN(M$25)-3,0))</f>
        <v>#N/A</v>
      </c>
      <c r="N25" s="111" t="e">
        <f>IF(N$21&gt;=MAX(調整係数一覧!$A$202:$A$221),VLOOKUP(MAX(調整係数一覧!$A$202:$A$221),調整係数一覧!$A$202:$M$221,COLUMN(N$25)-3,0),VLOOKUP(N$21,調整係数一覧!$A$202:$M$221,COLUMN(N$25)-3,0))</f>
        <v>#N/A</v>
      </c>
      <c r="O25" s="111" t="e">
        <f>IF(O$21&gt;=MAX(調整係数一覧!$A$202:$A$221),VLOOKUP(MAX(調整係数一覧!$A$202:$A$221),調整係数一覧!$A$202:$M$221,COLUMN(O$25)-3,0),VLOOKUP(O$21,調整係数一覧!$A$202:$M$221,COLUMN(O$25)-3,0))</f>
        <v>#N/A</v>
      </c>
      <c r="P25" s="111" t="e">
        <f>IF(P$21&gt;=MAX(調整係数一覧!$A$202:$A$221),VLOOKUP(MAX(調整係数一覧!$A$202:$A$221),調整係数一覧!$A$202:$M$221,COLUMN(P$25)-3,0),VLOOKUP(P$21,調整係数一覧!$A$202:$M$221,COLUMN(P$25)-3,0))</f>
        <v>#N/A</v>
      </c>
      <c r="Q25" s="106" t="s">
        <v>63</v>
      </c>
    </row>
    <row r="26" spans="1:19" ht="24" customHeight="1" x14ac:dyDescent="0.25">
      <c r="A26" s="198" t="s">
        <v>8</v>
      </c>
      <c r="B26" s="198"/>
      <c r="C26" s="198"/>
      <c r="D26" s="198"/>
      <c r="E26" s="225">
        <f>ROUND('計算用(最新期待容量)'!B93,0)</f>
        <v>0</v>
      </c>
      <c r="F26" s="226"/>
      <c r="G26" s="226"/>
      <c r="H26" s="226"/>
      <c r="I26" s="226"/>
      <c r="J26" s="226"/>
      <c r="K26" s="226"/>
      <c r="L26" s="226"/>
      <c r="M26" s="226"/>
      <c r="N26" s="226"/>
      <c r="O26" s="226"/>
      <c r="P26" s="227"/>
      <c r="Q26" s="106" t="s">
        <v>22</v>
      </c>
    </row>
    <row r="27" spans="1:19" ht="24" customHeight="1" x14ac:dyDescent="0.25">
      <c r="A27" s="208" t="s">
        <v>144</v>
      </c>
      <c r="B27" s="198"/>
      <c r="C27" s="198"/>
      <c r="D27" s="198"/>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25">
      <c r="A28" s="198"/>
      <c r="B28" s="198"/>
      <c r="C28" s="198"/>
      <c r="D28" s="198"/>
      <c r="E28" s="71">
        <f>ROUND(【調達AX】入力!E38,0)</f>
        <v>0</v>
      </c>
      <c r="F28" s="71">
        <f>ROUND(【調達AX】入力!F38,0)</f>
        <v>0</v>
      </c>
      <c r="G28" s="71">
        <f>ROUND(【調達AX】入力!G38,0)</f>
        <v>0</v>
      </c>
      <c r="H28" s="71">
        <f>ROUND(【調達AX】入力!H38,0)</f>
        <v>0</v>
      </c>
      <c r="I28" s="71">
        <f>ROUND(【調達AX】入力!I38,0)</f>
        <v>0</v>
      </c>
      <c r="J28" s="71">
        <f>ROUND(【調達AX】入力!J38,0)</f>
        <v>0</v>
      </c>
      <c r="K28" s="71">
        <f>ROUND(【調達AX】入力!K38,0)</f>
        <v>0</v>
      </c>
      <c r="L28" s="71">
        <f>ROUND(【調達AX】入力!L38,0)</f>
        <v>0</v>
      </c>
      <c r="M28" s="71">
        <f>ROUND(【調達AX】入力!M38,0)</f>
        <v>0</v>
      </c>
      <c r="N28" s="71">
        <f>ROUND(【調達AX】入力!N38,0)</f>
        <v>0</v>
      </c>
      <c r="O28" s="71">
        <f>ROUND(【調達AX】入力!O38,0)</f>
        <v>0</v>
      </c>
      <c r="P28" s="71">
        <f>ROUND(【調達AX】入力!P38,0)</f>
        <v>0</v>
      </c>
      <c r="Q28" s="13" t="s">
        <v>22</v>
      </c>
    </row>
    <row r="29" spans="1:19" ht="24" customHeight="1" x14ac:dyDescent="0.25">
      <c r="A29" s="208" t="s">
        <v>145</v>
      </c>
      <c r="B29" s="198"/>
      <c r="C29" s="198"/>
      <c r="D29" s="198"/>
      <c r="E29" s="14" t="s">
        <v>10</v>
      </c>
      <c r="F29" s="14" t="s">
        <v>11</v>
      </c>
      <c r="G29" s="14" t="s">
        <v>12</v>
      </c>
      <c r="H29" s="14" t="s">
        <v>13</v>
      </c>
      <c r="I29" s="14" t="s">
        <v>14</v>
      </c>
      <c r="J29" s="14" t="s">
        <v>15</v>
      </c>
      <c r="K29" s="14" t="s">
        <v>16</v>
      </c>
      <c r="L29" s="14" t="s">
        <v>17</v>
      </c>
      <c r="M29" s="14" t="s">
        <v>18</v>
      </c>
      <c r="N29" s="14" t="s">
        <v>19</v>
      </c>
      <c r="O29" s="14" t="s">
        <v>20</v>
      </c>
      <c r="P29" s="14" t="s">
        <v>21</v>
      </c>
      <c r="Q29" s="68"/>
    </row>
    <row r="30" spans="1:19" ht="24" customHeight="1" x14ac:dyDescent="0.25">
      <c r="A30" s="198"/>
      <c r="B30" s="198"/>
      <c r="C30" s="198"/>
      <c r="D30" s="198"/>
      <c r="E30" s="72">
        <f>ROUND(【調達AX】入力!E40,0)</f>
        <v>0</v>
      </c>
      <c r="F30" s="72">
        <f>ROUND(【調達AX】入力!F40,0)</f>
        <v>0</v>
      </c>
      <c r="G30" s="72">
        <f>ROUND(【調達AX】入力!G40,0)</f>
        <v>0</v>
      </c>
      <c r="H30" s="72">
        <f>ROUND(【調達AX】入力!H40,0)</f>
        <v>0</v>
      </c>
      <c r="I30" s="72">
        <f>ROUND(【調達AX】入力!I40,0)</f>
        <v>0</v>
      </c>
      <c r="J30" s="72">
        <f>ROUND(【調達AX】入力!J40,0)</f>
        <v>0</v>
      </c>
      <c r="K30" s="72">
        <f>ROUND(【調達AX】入力!K40,0)</f>
        <v>0</v>
      </c>
      <c r="L30" s="72">
        <f>ROUND(【調達AX】入力!L40,0)</f>
        <v>0</v>
      </c>
      <c r="M30" s="72">
        <f>ROUND(【調達AX】入力!M40,0)</f>
        <v>0</v>
      </c>
      <c r="N30" s="72">
        <f>ROUND(【調達AX】入力!N40,0)</f>
        <v>0</v>
      </c>
      <c r="O30" s="72">
        <f>ROUND(【調達AX】入力!O40,0)</f>
        <v>0</v>
      </c>
      <c r="P30" s="72">
        <f>ROUND(【調達AX】入力!P40,0)</f>
        <v>0</v>
      </c>
      <c r="Q30" s="70" t="s">
        <v>62</v>
      </c>
    </row>
    <row r="31" spans="1:19" ht="24" customHeight="1" x14ac:dyDescent="0.25">
      <c r="A31" s="208" t="s">
        <v>147</v>
      </c>
      <c r="B31" s="198"/>
      <c r="C31" s="198"/>
      <c r="D31" s="198"/>
      <c r="E31" s="106" t="s">
        <v>10</v>
      </c>
      <c r="F31" s="106" t="s">
        <v>11</v>
      </c>
      <c r="G31" s="106" t="s">
        <v>12</v>
      </c>
      <c r="H31" s="106" t="s">
        <v>13</v>
      </c>
      <c r="I31" s="106" t="s">
        <v>14</v>
      </c>
      <c r="J31" s="106" t="s">
        <v>15</v>
      </c>
      <c r="K31" s="106" t="s">
        <v>16</v>
      </c>
      <c r="L31" s="106" t="s">
        <v>17</v>
      </c>
      <c r="M31" s="106" t="s">
        <v>18</v>
      </c>
      <c r="N31" s="106" t="s">
        <v>19</v>
      </c>
      <c r="O31" s="106" t="s">
        <v>20</v>
      </c>
      <c r="P31" s="106" t="s">
        <v>21</v>
      </c>
      <c r="Q31" s="105"/>
    </row>
    <row r="32" spans="1:19" ht="24" customHeight="1" x14ac:dyDescent="0.25">
      <c r="A32" s="198"/>
      <c r="B32" s="198"/>
      <c r="C32" s="198"/>
      <c r="D32" s="198"/>
      <c r="E32" s="110">
        <f>E30*E28</f>
        <v>0</v>
      </c>
      <c r="F32" s="110">
        <f t="shared" ref="F32:O32" si="1">F30*F28</f>
        <v>0</v>
      </c>
      <c r="G32" s="110">
        <f t="shared" si="1"/>
        <v>0</v>
      </c>
      <c r="H32" s="110">
        <f t="shared" si="1"/>
        <v>0</v>
      </c>
      <c r="I32" s="110">
        <f t="shared" si="1"/>
        <v>0</v>
      </c>
      <c r="J32" s="110">
        <f t="shared" si="1"/>
        <v>0</v>
      </c>
      <c r="K32" s="110">
        <f t="shared" si="1"/>
        <v>0</v>
      </c>
      <c r="L32" s="110">
        <f t="shared" si="1"/>
        <v>0</v>
      </c>
      <c r="M32" s="110">
        <f t="shared" si="1"/>
        <v>0</v>
      </c>
      <c r="N32" s="110">
        <f t="shared" si="1"/>
        <v>0</v>
      </c>
      <c r="O32" s="110">
        <f t="shared" si="1"/>
        <v>0</v>
      </c>
      <c r="P32" s="110">
        <f>P30*P28</f>
        <v>0</v>
      </c>
      <c r="Q32" s="106" t="s">
        <v>61</v>
      </c>
      <c r="R32" s="18"/>
    </row>
    <row r="33" spans="1:17" ht="24" customHeight="1" x14ac:dyDescent="0.25">
      <c r="A33" s="208" t="s">
        <v>148</v>
      </c>
      <c r="B33" s="198"/>
      <c r="C33" s="198"/>
      <c r="D33" s="198"/>
      <c r="E33" s="106" t="s">
        <v>10</v>
      </c>
      <c r="F33" s="106" t="s">
        <v>11</v>
      </c>
      <c r="G33" s="106" t="s">
        <v>12</v>
      </c>
      <c r="H33" s="106" t="s">
        <v>13</v>
      </c>
      <c r="I33" s="106" t="s">
        <v>14</v>
      </c>
      <c r="J33" s="106" t="s">
        <v>15</v>
      </c>
      <c r="K33" s="106" t="s">
        <v>16</v>
      </c>
      <c r="L33" s="106" t="s">
        <v>17</v>
      </c>
      <c r="M33" s="106" t="s">
        <v>18</v>
      </c>
      <c r="N33" s="106" t="s">
        <v>19</v>
      </c>
      <c r="O33" s="106" t="s">
        <v>20</v>
      </c>
      <c r="P33" s="106" t="s">
        <v>21</v>
      </c>
      <c r="Q33" s="105"/>
    </row>
    <row r="34" spans="1:17" ht="24" customHeight="1" x14ac:dyDescent="0.25">
      <c r="A34" s="198"/>
      <c r="B34" s="198"/>
      <c r="C34" s="198"/>
      <c r="D34" s="198"/>
      <c r="E34" s="111" t="e">
        <f>IF(E$30&gt;=MAX(調整係数一覧!$A$202:$A$221),VLOOKUP(MAX(調整係数一覧!$A$202:$A$221),調整係数一覧!$A$202:$M$221,COLUMN(E$34)-3,0),VLOOKUP(E$30,調整係数一覧!$A$202:$M$221,COLUMN(E$34)-3,0))</f>
        <v>#N/A</v>
      </c>
      <c r="F34" s="111" t="e">
        <f>IF(F$30&gt;=MAX(調整係数一覧!$A$202:$A$221),VLOOKUP(MAX(調整係数一覧!$A$202:$A$221),調整係数一覧!$A$202:$M$221,COLUMN(F$34)-3,0),VLOOKUP(F$30,調整係数一覧!$A$202:$M$221,COLUMN(F$34)-3,0))</f>
        <v>#N/A</v>
      </c>
      <c r="G34" s="111" t="e">
        <f>IF(G$30&gt;=MAX(調整係数一覧!$A$202:$A$221),VLOOKUP(MAX(調整係数一覧!$A$202:$A$221),調整係数一覧!$A$202:$M$221,COLUMN(G$34)-3,0),VLOOKUP(G$30,調整係数一覧!$A$202:$M$221,COLUMN(G$34)-3,0))</f>
        <v>#N/A</v>
      </c>
      <c r="H34" s="111" t="e">
        <f>IF(H$30&gt;=MAX(調整係数一覧!$A$202:$A$221),VLOOKUP(MAX(調整係数一覧!$A$202:$A$221),調整係数一覧!$A$202:$M$221,COLUMN(H$34)-3,0),VLOOKUP(H$30,調整係数一覧!$A$202:$M$221,COLUMN(H$34)-3,0))</f>
        <v>#N/A</v>
      </c>
      <c r="I34" s="111" t="e">
        <f>IF(I$30&gt;=MAX(調整係数一覧!$A$202:$A$221),VLOOKUP(MAX(調整係数一覧!$A$202:$A$221),調整係数一覧!$A$202:$M$221,COLUMN(I$34)-3,0),VLOOKUP(I$30,調整係数一覧!$A$202:$M$221,COLUMN(I$34)-3,0))</f>
        <v>#N/A</v>
      </c>
      <c r="J34" s="111" t="e">
        <f>IF(J$30&gt;=MAX(調整係数一覧!$A$202:$A$221),VLOOKUP(MAX(調整係数一覧!$A$202:$A$221),調整係数一覧!$A$202:$M$221,COLUMN(J$34)-3,0),VLOOKUP(J$30,調整係数一覧!$A$202:$M$221,COLUMN(J$34)-3,0))</f>
        <v>#N/A</v>
      </c>
      <c r="K34" s="111" t="e">
        <f>IF(K$30&gt;=MAX(調整係数一覧!$A$202:$A$221),VLOOKUP(MAX(調整係数一覧!$A$202:$A$221),調整係数一覧!$A$202:$M$221,COLUMN(K$34)-3,0),VLOOKUP(K$30,調整係数一覧!$A$202:$M$221,COLUMN(K$34)-3,0))</f>
        <v>#N/A</v>
      </c>
      <c r="L34" s="111" t="e">
        <f>IF(L$30&gt;=MAX(調整係数一覧!$A$202:$A$221),VLOOKUP(MAX(調整係数一覧!$A$202:$A$221),調整係数一覧!$A$202:$M$221,COLUMN(L$34)-3,0),VLOOKUP(L$30,調整係数一覧!$A$202:$M$221,COLUMN(L$34)-3,0))</f>
        <v>#N/A</v>
      </c>
      <c r="M34" s="111" t="e">
        <f>IF(M$30&gt;=MAX(調整係数一覧!$A$202:$A$221),VLOOKUP(MAX(調整係数一覧!$A$202:$A$221),調整係数一覧!$A$202:$M$221,COLUMN(M$34)-3,0),VLOOKUP(M$30,調整係数一覧!$A$202:$M$221,COLUMN(M$34)-3,0))</f>
        <v>#N/A</v>
      </c>
      <c r="N34" s="111" t="e">
        <f>IF(N$30&gt;=MAX(調整係数一覧!$A$202:$A$221),VLOOKUP(MAX(調整係数一覧!$A$202:$A$221),調整係数一覧!$A$202:$M$221,COLUMN(N$34)-3,0),VLOOKUP(N$30,調整係数一覧!$A$202:$M$221,COLUMN(N$34)-3,0))</f>
        <v>#N/A</v>
      </c>
      <c r="O34" s="111" t="e">
        <f>IF(O$30&gt;=MAX(調整係数一覧!$A$202:$A$221),VLOOKUP(MAX(調整係数一覧!$A$202:$A$221),調整係数一覧!$A$202:$M$221,COLUMN(O$34)-3,0),VLOOKUP(O$30,調整係数一覧!$A$202:$M$221,COLUMN(O$34)-3,0))</f>
        <v>#N/A</v>
      </c>
      <c r="P34" s="111" t="e">
        <f>IF(P$30&gt;=MAX(調整係数一覧!$A$202:$A$221),VLOOKUP(MAX(調整係数一覧!$A$202:$A$221),調整係数一覧!$A$202:$M$221,COLUMN(P$34)-3,0),VLOOKUP(P$30,調整係数一覧!$A$202:$M$221,COLUMN(P$34)-3,0))</f>
        <v>#N/A</v>
      </c>
      <c r="Q34" s="106" t="s">
        <v>64</v>
      </c>
    </row>
    <row r="35" spans="1:17" ht="24" customHeight="1" x14ac:dyDescent="0.25">
      <c r="A35" s="198" t="s">
        <v>9</v>
      </c>
      <c r="B35" s="198"/>
      <c r="C35" s="198"/>
      <c r="D35" s="198"/>
      <c r="E35" s="205"/>
      <c r="F35" s="206"/>
      <c r="G35" s="206"/>
      <c r="H35" s="206"/>
      <c r="I35" s="206"/>
      <c r="J35" s="206"/>
      <c r="K35" s="206"/>
      <c r="L35" s="206"/>
      <c r="M35" s="206"/>
      <c r="N35" s="206"/>
      <c r="O35" s="206"/>
      <c r="P35" s="207"/>
      <c r="Q35" s="106" t="s">
        <v>22</v>
      </c>
    </row>
    <row r="36" spans="1:17" ht="24" customHeight="1" x14ac:dyDescent="0.25">
      <c r="A36" s="208" t="s">
        <v>157</v>
      </c>
      <c r="B36" s="198"/>
      <c r="C36" s="198"/>
      <c r="D36" s="198"/>
      <c r="E36" s="106" t="s">
        <v>10</v>
      </c>
      <c r="F36" s="106" t="s">
        <v>11</v>
      </c>
      <c r="G36" s="106" t="s">
        <v>12</v>
      </c>
      <c r="H36" s="106" t="s">
        <v>13</v>
      </c>
      <c r="I36" s="106" t="s">
        <v>14</v>
      </c>
      <c r="J36" s="106" t="s">
        <v>15</v>
      </c>
      <c r="K36" s="106" t="s">
        <v>16</v>
      </c>
      <c r="L36" s="106" t="s">
        <v>17</v>
      </c>
      <c r="M36" s="106" t="s">
        <v>18</v>
      </c>
      <c r="N36" s="106" t="s">
        <v>19</v>
      </c>
      <c r="O36" s="106" t="s">
        <v>20</v>
      </c>
      <c r="P36" s="106" t="s">
        <v>21</v>
      </c>
      <c r="Q36" s="105"/>
    </row>
    <row r="37" spans="1:17" ht="24" customHeight="1" x14ac:dyDescent="0.25">
      <c r="A37" s="198"/>
      <c r="B37" s="198"/>
      <c r="C37" s="198"/>
      <c r="D37" s="198"/>
      <c r="E37" s="107">
        <f>ROUND(【調達AX】入力!E46,0)</f>
        <v>0</v>
      </c>
      <c r="F37" s="107">
        <f>ROUND(【調達AX】入力!F46,0)</f>
        <v>0</v>
      </c>
      <c r="G37" s="107">
        <f>ROUND(【調達AX】入力!G46,0)</f>
        <v>0</v>
      </c>
      <c r="H37" s="107">
        <f>ROUND(【調達AX】入力!H46,0)</f>
        <v>0</v>
      </c>
      <c r="I37" s="107">
        <f>ROUND(【調達AX】入力!I46,0)</f>
        <v>0</v>
      </c>
      <c r="J37" s="107">
        <f>ROUND(【調達AX】入力!J46,0)</f>
        <v>0</v>
      </c>
      <c r="K37" s="107">
        <f>ROUND(【調達AX】入力!K46,0)</f>
        <v>0</v>
      </c>
      <c r="L37" s="107">
        <f>ROUND(【調達AX】入力!L46,0)</f>
        <v>0</v>
      </c>
      <c r="M37" s="107">
        <f>ROUND(【調達AX】入力!M46,0)</f>
        <v>0</v>
      </c>
      <c r="N37" s="107">
        <f>ROUND(【調達AX】入力!N46,0)</f>
        <v>0</v>
      </c>
      <c r="O37" s="107">
        <f>ROUND(【調達AX】入力!O46,0)</f>
        <v>0</v>
      </c>
      <c r="P37" s="107">
        <f>ROUND(【調達AX】入力!P46,0)</f>
        <v>0</v>
      </c>
      <c r="Q37" s="108" t="s">
        <v>22</v>
      </c>
    </row>
    <row r="38" spans="1:17" ht="24" customHeight="1" x14ac:dyDescent="0.25">
      <c r="A38" s="208" t="s">
        <v>158</v>
      </c>
      <c r="B38" s="198"/>
      <c r="C38" s="198"/>
      <c r="D38" s="198"/>
      <c r="E38" s="106" t="s">
        <v>10</v>
      </c>
      <c r="F38" s="106" t="s">
        <v>11</v>
      </c>
      <c r="G38" s="106" t="s">
        <v>12</v>
      </c>
      <c r="H38" s="106" t="s">
        <v>13</v>
      </c>
      <c r="I38" s="106" t="s">
        <v>14</v>
      </c>
      <c r="J38" s="106" t="s">
        <v>15</v>
      </c>
      <c r="K38" s="106" t="s">
        <v>16</v>
      </c>
      <c r="L38" s="106" t="s">
        <v>17</v>
      </c>
      <c r="M38" s="106" t="s">
        <v>18</v>
      </c>
      <c r="N38" s="106" t="s">
        <v>19</v>
      </c>
      <c r="O38" s="106" t="s">
        <v>20</v>
      </c>
      <c r="P38" s="106" t="s">
        <v>21</v>
      </c>
      <c r="Q38" s="105"/>
    </row>
    <row r="39" spans="1:17" ht="24" customHeight="1" x14ac:dyDescent="0.25">
      <c r="A39" s="198"/>
      <c r="B39" s="198"/>
      <c r="C39" s="198"/>
      <c r="D39" s="198"/>
      <c r="E39" s="109">
        <f>ROUND(【調達AX】入力!E48,0)</f>
        <v>0</v>
      </c>
      <c r="F39" s="109">
        <f>ROUND(【調達AX】入力!F48,0)</f>
        <v>0</v>
      </c>
      <c r="G39" s="109">
        <f>ROUND(【調達AX】入力!G48,0)</f>
        <v>0</v>
      </c>
      <c r="H39" s="109">
        <f>ROUND(【調達AX】入力!H48,0)</f>
        <v>0</v>
      </c>
      <c r="I39" s="109">
        <f>ROUND(【調達AX】入力!I48,0)</f>
        <v>0</v>
      </c>
      <c r="J39" s="109">
        <f>ROUND(【調達AX】入力!J48,0)</f>
        <v>0</v>
      </c>
      <c r="K39" s="109">
        <f>ROUND(【調達AX】入力!K48,0)</f>
        <v>0</v>
      </c>
      <c r="L39" s="109">
        <f>ROUND(【調達AX】入力!L48,0)</f>
        <v>0</v>
      </c>
      <c r="M39" s="109">
        <f>ROUND(【調達AX】入力!M48,0)</f>
        <v>0</v>
      </c>
      <c r="N39" s="109">
        <f>ROUND(【調達AX】入力!N48,0)</f>
        <v>0</v>
      </c>
      <c r="O39" s="109">
        <f>ROUND(【調達AX】入力!O48,0)</f>
        <v>0</v>
      </c>
      <c r="P39" s="109">
        <f>ROUND(【調達AX】入力!P48,0)</f>
        <v>0</v>
      </c>
      <c r="Q39" s="108" t="s">
        <v>62</v>
      </c>
    </row>
    <row r="40" spans="1:17" ht="24" customHeight="1" x14ac:dyDescent="0.25">
      <c r="A40" s="208" t="s">
        <v>159</v>
      </c>
      <c r="B40" s="198"/>
      <c r="C40" s="198"/>
      <c r="D40" s="198"/>
      <c r="E40" s="106" t="s">
        <v>10</v>
      </c>
      <c r="F40" s="106" t="s">
        <v>11</v>
      </c>
      <c r="G40" s="106" t="s">
        <v>12</v>
      </c>
      <c r="H40" s="106" t="s">
        <v>13</v>
      </c>
      <c r="I40" s="106" t="s">
        <v>14</v>
      </c>
      <c r="J40" s="106" t="s">
        <v>15</v>
      </c>
      <c r="K40" s="106" t="s">
        <v>16</v>
      </c>
      <c r="L40" s="106" t="s">
        <v>17</v>
      </c>
      <c r="M40" s="106" t="s">
        <v>18</v>
      </c>
      <c r="N40" s="106" t="s">
        <v>19</v>
      </c>
      <c r="O40" s="106" t="s">
        <v>20</v>
      </c>
      <c r="P40" s="106" t="s">
        <v>21</v>
      </c>
      <c r="Q40" s="105"/>
    </row>
    <row r="41" spans="1:17" ht="24" customHeight="1" x14ac:dyDescent="0.25">
      <c r="A41" s="198"/>
      <c r="B41" s="198"/>
      <c r="C41" s="198"/>
      <c r="D41" s="198"/>
      <c r="E41" s="110">
        <f>E37*E39</f>
        <v>0</v>
      </c>
      <c r="F41" s="110">
        <f t="shared" ref="F41:P41" si="2">F37*F39</f>
        <v>0</v>
      </c>
      <c r="G41" s="110">
        <f t="shared" si="2"/>
        <v>0</v>
      </c>
      <c r="H41" s="110">
        <f t="shared" si="2"/>
        <v>0</v>
      </c>
      <c r="I41" s="110">
        <f t="shared" si="2"/>
        <v>0</v>
      </c>
      <c r="J41" s="110">
        <f t="shared" si="2"/>
        <v>0</v>
      </c>
      <c r="K41" s="110">
        <f t="shared" si="2"/>
        <v>0</v>
      </c>
      <c r="L41" s="110">
        <f t="shared" si="2"/>
        <v>0</v>
      </c>
      <c r="M41" s="110">
        <f t="shared" si="2"/>
        <v>0</v>
      </c>
      <c r="N41" s="110">
        <f t="shared" si="2"/>
        <v>0</v>
      </c>
      <c r="O41" s="110">
        <f t="shared" si="2"/>
        <v>0</v>
      </c>
      <c r="P41" s="110">
        <f t="shared" si="2"/>
        <v>0</v>
      </c>
      <c r="Q41" s="106" t="s">
        <v>61</v>
      </c>
    </row>
    <row r="42" spans="1:17" ht="24" customHeight="1" x14ac:dyDescent="0.25">
      <c r="A42" s="208" t="s">
        <v>160</v>
      </c>
      <c r="B42" s="198"/>
      <c r="C42" s="198"/>
      <c r="D42" s="198"/>
      <c r="E42" s="106" t="s">
        <v>10</v>
      </c>
      <c r="F42" s="106" t="s">
        <v>11</v>
      </c>
      <c r="G42" s="106" t="s">
        <v>12</v>
      </c>
      <c r="H42" s="106" t="s">
        <v>13</v>
      </c>
      <c r="I42" s="106" t="s">
        <v>14</v>
      </c>
      <c r="J42" s="106" t="s">
        <v>15</v>
      </c>
      <c r="K42" s="106" t="s">
        <v>16</v>
      </c>
      <c r="L42" s="106" t="s">
        <v>17</v>
      </c>
      <c r="M42" s="106" t="s">
        <v>18</v>
      </c>
      <c r="N42" s="106" t="s">
        <v>19</v>
      </c>
      <c r="O42" s="106" t="s">
        <v>20</v>
      </c>
      <c r="P42" s="106" t="s">
        <v>21</v>
      </c>
      <c r="Q42" s="105"/>
    </row>
    <row r="43" spans="1:17" ht="24" customHeight="1" x14ac:dyDescent="0.25">
      <c r="A43" s="198"/>
      <c r="B43" s="198"/>
      <c r="C43" s="198"/>
      <c r="D43" s="198"/>
      <c r="E43" s="111" t="e">
        <f>IF(E$39&gt;=MAX(調整係数一覧!$A$202:$A$221),VLOOKUP(MAX(調整係数一覧!$A$202:$A$221),調整係数一覧!$A$202:$M$221,COLUMN(E$43)-3,0),VLOOKUP(E$39,調整係数一覧!$A$202:$M$221,COLUMN(E$43)-3,0))</f>
        <v>#N/A</v>
      </c>
      <c r="F43" s="111" t="e">
        <f>IF(F$39&gt;=MAX(調整係数一覧!$A$202:$A$221),VLOOKUP(MAX(調整係数一覧!$A$202:$A$221),調整係数一覧!$A$202:$M$221,COLUMN(F$43)-3,0),VLOOKUP(F$39,調整係数一覧!$A$202:$M$221,COLUMN(F$43)-3,0))</f>
        <v>#N/A</v>
      </c>
      <c r="G43" s="111" t="e">
        <f>IF(G$39&gt;=MAX(調整係数一覧!$A$202:$A$221),VLOOKUP(MAX(調整係数一覧!$A$202:$A$221),調整係数一覧!$A$202:$M$221,COLUMN(G$43)-3,0),VLOOKUP(G$39,調整係数一覧!$A$202:$M$221,COLUMN(G$43)-3,0))</f>
        <v>#N/A</v>
      </c>
      <c r="H43" s="111" t="e">
        <f>IF(H$39&gt;=MAX(調整係数一覧!$A$202:$A$221),VLOOKUP(MAX(調整係数一覧!$A$202:$A$221),調整係数一覧!$A$202:$M$221,COLUMN(H$43)-3,0),VLOOKUP(H$39,調整係数一覧!$A$202:$M$221,COLUMN(H$43)-3,0))</f>
        <v>#N/A</v>
      </c>
      <c r="I43" s="111" t="e">
        <f>IF(I$39&gt;=MAX(調整係数一覧!$A$202:$A$221),VLOOKUP(MAX(調整係数一覧!$A$202:$A$221),調整係数一覧!$A$202:$M$221,COLUMN(I$43)-3,0),VLOOKUP(I$39,調整係数一覧!$A$202:$M$221,COLUMN(I$43)-3,0))</f>
        <v>#N/A</v>
      </c>
      <c r="J43" s="111" t="e">
        <f>IF(J$39&gt;=MAX(調整係数一覧!$A$202:$A$221),VLOOKUP(MAX(調整係数一覧!$A$202:$A$221),調整係数一覧!$A$202:$M$221,COLUMN(J$43)-3,0),VLOOKUP(J$39,調整係数一覧!$A$202:$M$221,COLUMN(J$43)-3,0))</f>
        <v>#N/A</v>
      </c>
      <c r="K43" s="111" t="e">
        <f>IF(K$39&gt;=MAX(調整係数一覧!$A$202:$A$221),VLOOKUP(MAX(調整係数一覧!$A$202:$A$221),調整係数一覧!$A$202:$M$221,COLUMN(K$43)-3,0),VLOOKUP(K$39,調整係数一覧!$A$202:$M$221,COLUMN(K$43)-3,0))</f>
        <v>#N/A</v>
      </c>
      <c r="L43" s="111" t="e">
        <f>IF(L$39&gt;=MAX(調整係数一覧!$A$202:$A$221),VLOOKUP(MAX(調整係数一覧!$A$202:$A$221),調整係数一覧!$A$202:$M$221,COLUMN(L$43)-3,0),VLOOKUP(L$39,調整係数一覧!$A$202:$M$221,COLUMN(L$43)-3,0))</f>
        <v>#N/A</v>
      </c>
      <c r="M43" s="111" t="e">
        <f>IF(M$39&gt;=MAX(調整係数一覧!$A$202:$A$221),VLOOKUP(MAX(調整係数一覧!$A$202:$A$221),調整係数一覧!$A$202:$M$221,COLUMN(M$43)-3,0),VLOOKUP(M$39,調整係数一覧!$A$202:$M$221,COLUMN(M$43)-3,0))</f>
        <v>#N/A</v>
      </c>
      <c r="N43" s="111" t="e">
        <f>IF(N$39&gt;=MAX(調整係数一覧!$A$202:$A$221),VLOOKUP(MAX(調整係数一覧!$A$202:$A$221),調整係数一覧!$A$202:$M$221,COLUMN(N$43)-3,0),VLOOKUP(N$39,調整係数一覧!$A$202:$M$221,COLUMN(N$43)-3,0))</f>
        <v>#N/A</v>
      </c>
      <c r="O43" s="111" t="e">
        <f>IF(O$39&gt;=MAX(調整係数一覧!$A$202:$A$221),VLOOKUP(MAX(調整係数一覧!$A$202:$A$221),調整係数一覧!$A$202:$M$221,COLUMN(O$43)-3,0),VLOOKUP(O$39,調整係数一覧!$A$202:$M$221,COLUMN(O$43)-3,0))</f>
        <v>#N/A</v>
      </c>
      <c r="P43" s="111" t="e">
        <f>IF(P$39&gt;=MAX(調整係数一覧!$A$202:$A$221),VLOOKUP(MAX(調整係数一覧!$A$202:$A$221),調整係数一覧!$A$202:$M$221,COLUMN(P$43)-3,0),VLOOKUP(P$39,調整係数一覧!$A$202:$M$221,COLUMN(P$43)-3,0))</f>
        <v>#N/A</v>
      </c>
      <c r="Q43" s="106" t="s">
        <v>63</v>
      </c>
    </row>
    <row r="44" spans="1:17" ht="36" customHeight="1" x14ac:dyDescent="0.25">
      <c r="A44" s="208" t="s">
        <v>161</v>
      </c>
      <c r="B44" s="198"/>
      <c r="C44" s="198"/>
      <c r="D44" s="198"/>
      <c r="E44" s="223">
        <f>ROUNDUP('計算用(応札容量)'!B93,0)</f>
        <v>-1</v>
      </c>
      <c r="F44" s="224"/>
      <c r="G44" s="224"/>
      <c r="H44" s="224"/>
      <c r="I44" s="224"/>
      <c r="J44" s="224"/>
      <c r="K44" s="224"/>
      <c r="L44" s="224"/>
      <c r="M44" s="224"/>
      <c r="N44" s="224"/>
      <c r="O44" s="224"/>
      <c r="P44" s="224"/>
      <c r="Q44" s="122"/>
    </row>
    <row r="45" spans="1:17" ht="24" customHeight="1" x14ac:dyDescent="0.25">
      <c r="A45" s="208" t="s">
        <v>115</v>
      </c>
      <c r="B45" s="198"/>
      <c r="C45" s="198"/>
      <c r="D45" s="212"/>
      <c r="E45" s="125" t="s">
        <v>10</v>
      </c>
      <c r="F45" s="125" t="s">
        <v>11</v>
      </c>
      <c r="G45" s="125" t="s">
        <v>12</v>
      </c>
      <c r="H45" s="125" t="s">
        <v>13</v>
      </c>
      <c r="I45" s="125" t="s">
        <v>14</v>
      </c>
      <c r="J45" s="125" t="s">
        <v>15</v>
      </c>
      <c r="K45" s="125" t="s">
        <v>16</v>
      </c>
      <c r="L45" s="125" t="s">
        <v>17</v>
      </c>
      <c r="M45" s="125" t="s">
        <v>18</v>
      </c>
      <c r="N45" s="125" t="s">
        <v>19</v>
      </c>
      <c r="O45" s="125" t="s">
        <v>20</v>
      </c>
      <c r="P45" s="125" t="s">
        <v>21</v>
      </c>
      <c r="Q45" s="105"/>
    </row>
    <row r="46" spans="1:17" ht="24" customHeight="1" x14ac:dyDescent="0.25">
      <c r="A46" s="198"/>
      <c r="B46" s="198"/>
      <c r="C46" s="198"/>
      <c r="D46" s="212"/>
      <c r="E46" s="107">
        <f>【調達AX】入力!E28</f>
        <v>0</v>
      </c>
      <c r="F46" s="107">
        <f>【調達AX】入力!F28</f>
        <v>0</v>
      </c>
      <c r="G46" s="107">
        <f>【調達AX】入力!G28</f>
        <v>0</v>
      </c>
      <c r="H46" s="107">
        <f>【調達AX】入力!H28</f>
        <v>0</v>
      </c>
      <c r="I46" s="107">
        <f>【調達AX】入力!I28</f>
        <v>0</v>
      </c>
      <c r="J46" s="107">
        <f>【調達AX】入力!J28</f>
        <v>0</v>
      </c>
      <c r="K46" s="107">
        <f>【調達AX】入力!K28</f>
        <v>0</v>
      </c>
      <c r="L46" s="107">
        <f>【調達AX】入力!L28</f>
        <v>0</v>
      </c>
      <c r="M46" s="107">
        <f>【調達AX】入力!M28</f>
        <v>0</v>
      </c>
      <c r="N46" s="107">
        <f>【調達AX】入力!N28</f>
        <v>0</v>
      </c>
      <c r="O46" s="107">
        <f>【調達AX】入力!O28</f>
        <v>0</v>
      </c>
      <c r="P46" s="107">
        <f>【調達AX】入力!P28</f>
        <v>0</v>
      </c>
      <c r="Q46" s="108" t="s">
        <v>22</v>
      </c>
    </row>
    <row r="47" spans="1:17" ht="24" customHeight="1" x14ac:dyDescent="0.25">
      <c r="A47" s="208" t="s">
        <v>117</v>
      </c>
      <c r="B47" s="198"/>
      <c r="C47" s="198"/>
      <c r="D47" s="212"/>
      <c r="E47" s="125" t="s">
        <v>10</v>
      </c>
      <c r="F47" s="125" t="s">
        <v>11</v>
      </c>
      <c r="G47" s="125" t="s">
        <v>12</v>
      </c>
      <c r="H47" s="125" t="s">
        <v>13</v>
      </c>
      <c r="I47" s="125" t="s">
        <v>14</v>
      </c>
      <c r="J47" s="125" t="s">
        <v>15</v>
      </c>
      <c r="K47" s="125" t="s">
        <v>16</v>
      </c>
      <c r="L47" s="125" t="s">
        <v>17</v>
      </c>
      <c r="M47" s="125" t="s">
        <v>18</v>
      </c>
      <c r="N47" s="125" t="s">
        <v>19</v>
      </c>
      <c r="O47" s="125" t="s">
        <v>20</v>
      </c>
      <c r="P47" s="125" t="s">
        <v>21</v>
      </c>
      <c r="Q47" s="105"/>
    </row>
    <row r="48" spans="1:17" ht="24" customHeight="1" x14ac:dyDescent="0.25">
      <c r="A48" s="198"/>
      <c r="B48" s="198"/>
      <c r="C48" s="198"/>
      <c r="D48" s="212"/>
      <c r="E48" s="109">
        <f>【調達AX】入力!E30</f>
        <v>0</v>
      </c>
      <c r="F48" s="109">
        <f>【調達AX】入力!F30</f>
        <v>0</v>
      </c>
      <c r="G48" s="109">
        <f>【調達AX】入力!G30</f>
        <v>0</v>
      </c>
      <c r="H48" s="109">
        <f>【調達AX】入力!H30</f>
        <v>0</v>
      </c>
      <c r="I48" s="109">
        <f>【調達AX】入力!I30</f>
        <v>0</v>
      </c>
      <c r="J48" s="109">
        <f>【調達AX】入力!J30</f>
        <v>0</v>
      </c>
      <c r="K48" s="109">
        <f>【調達AX】入力!K30</f>
        <v>0</v>
      </c>
      <c r="L48" s="109">
        <f>【調達AX】入力!L30</f>
        <v>0</v>
      </c>
      <c r="M48" s="109">
        <f>【調達AX】入力!M30</f>
        <v>0</v>
      </c>
      <c r="N48" s="109">
        <f>【調達AX】入力!N30</f>
        <v>0</v>
      </c>
      <c r="O48" s="109">
        <f>【調達AX】入力!O30</f>
        <v>0</v>
      </c>
      <c r="P48" s="109">
        <f>【調達AX】入力!P30</f>
        <v>0</v>
      </c>
      <c r="Q48" s="108" t="s">
        <v>62</v>
      </c>
    </row>
    <row r="49" spans="1:17" ht="24" customHeight="1" x14ac:dyDescent="0.25">
      <c r="A49" s="208" t="s">
        <v>118</v>
      </c>
      <c r="B49" s="198"/>
      <c r="C49" s="198"/>
      <c r="D49" s="212"/>
      <c r="E49" s="125" t="s">
        <v>10</v>
      </c>
      <c r="F49" s="125" t="s">
        <v>11</v>
      </c>
      <c r="G49" s="125" t="s">
        <v>12</v>
      </c>
      <c r="H49" s="125" t="s">
        <v>13</v>
      </c>
      <c r="I49" s="125" t="s">
        <v>14</v>
      </c>
      <c r="J49" s="125" t="s">
        <v>15</v>
      </c>
      <c r="K49" s="125" t="s">
        <v>16</v>
      </c>
      <c r="L49" s="125" t="s">
        <v>17</v>
      </c>
      <c r="M49" s="125" t="s">
        <v>18</v>
      </c>
      <c r="N49" s="125" t="s">
        <v>19</v>
      </c>
      <c r="O49" s="125" t="s">
        <v>20</v>
      </c>
      <c r="P49" s="125" t="s">
        <v>21</v>
      </c>
      <c r="Q49" s="105"/>
    </row>
    <row r="50" spans="1:17" ht="24" customHeight="1" x14ac:dyDescent="0.25">
      <c r="A50" s="198"/>
      <c r="B50" s="198"/>
      <c r="C50" s="198"/>
      <c r="D50" s="212"/>
      <c r="E50" s="110">
        <f>【調達AX】入力!E32</f>
        <v>0</v>
      </c>
      <c r="F50" s="110">
        <f>【調達AX】入力!F32</f>
        <v>0</v>
      </c>
      <c r="G50" s="110">
        <f>【調達AX】入力!G32</f>
        <v>0</v>
      </c>
      <c r="H50" s="110">
        <f>【調達AX】入力!H32</f>
        <v>0</v>
      </c>
      <c r="I50" s="110">
        <f>【調達AX】入力!I32</f>
        <v>0</v>
      </c>
      <c r="J50" s="110">
        <f>【調達AX】入力!J32</f>
        <v>0</v>
      </c>
      <c r="K50" s="110">
        <f>【調達AX】入力!K32</f>
        <v>0</v>
      </c>
      <c r="L50" s="110">
        <f>【調達AX】入力!L32</f>
        <v>0</v>
      </c>
      <c r="M50" s="110">
        <f>【調達AX】入力!M32</f>
        <v>0</v>
      </c>
      <c r="N50" s="110">
        <f>【調達AX】入力!N32</f>
        <v>0</v>
      </c>
      <c r="O50" s="110">
        <f>【調達AX】入力!O32</f>
        <v>0</v>
      </c>
      <c r="P50" s="110">
        <f>【調達AX】入力!P32</f>
        <v>0</v>
      </c>
      <c r="Q50" s="125" t="s">
        <v>61</v>
      </c>
    </row>
    <row r="51" spans="1:17" ht="24" customHeight="1" x14ac:dyDescent="0.25">
      <c r="A51" s="208" t="s">
        <v>163</v>
      </c>
      <c r="B51" s="198"/>
      <c r="C51" s="198"/>
      <c r="D51" s="212"/>
      <c r="E51" s="125" t="s">
        <v>10</v>
      </c>
      <c r="F51" s="125" t="s">
        <v>11</v>
      </c>
      <c r="G51" s="125" t="s">
        <v>12</v>
      </c>
      <c r="H51" s="125" t="s">
        <v>13</v>
      </c>
      <c r="I51" s="125" t="s">
        <v>14</v>
      </c>
      <c r="J51" s="125" t="s">
        <v>15</v>
      </c>
      <c r="K51" s="125" t="s">
        <v>16</v>
      </c>
      <c r="L51" s="125" t="s">
        <v>17</v>
      </c>
      <c r="M51" s="125" t="s">
        <v>18</v>
      </c>
      <c r="N51" s="125" t="s">
        <v>19</v>
      </c>
      <c r="O51" s="125" t="s">
        <v>20</v>
      </c>
      <c r="P51" s="125" t="s">
        <v>21</v>
      </c>
      <c r="Q51" s="105"/>
    </row>
    <row r="52" spans="1:17" ht="24" customHeight="1" x14ac:dyDescent="0.25">
      <c r="A52" s="198"/>
      <c r="B52" s="198"/>
      <c r="C52" s="198"/>
      <c r="D52" s="212"/>
      <c r="E52" s="111">
        <f>IF(E$48&gt;=MAX(調整係数一覧!$A$202:$A$221),VLOOKUP(MAX(調整係数一覧!$A$202:$A$221),調整係数一覧!$A$202:$M$221,COLUMN(E$52)-3,0),IF(E$48=0,0,VLOOKUP(E$48,調整係数一覧!$A$202:$M$221,COLUMN(E$52)-3,0)))</f>
        <v>0</v>
      </c>
      <c r="F52" s="111">
        <f>IF(F$48&gt;=MAX(調整係数一覧!$A$202:$A$221),VLOOKUP(MAX(調整係数一覧!$A$202:$A$221),調整係数一覧!$A$202:$M$221,COLUMN(F$52)-3,0),IF(F$48=0,0,VLOOKUP(F$48,調整係数一覧!$A$202:$M$221,COLUMN(F$52)-3,0)))</f>
        <v>0</v>
      </c>
      <c r="G52" s="111">
        <f>IF(G$48&gt;=MAX(調整係数一覧!$A$202:$A$221),VLOOKUP(MAX(調整係数一覧!$A$202:$A$221),調整係数一覧!$A$202:$M$221,COLUMN(G$52)-3,0),IF(G$48=0,0,VLOOKUP(G$48,調整係数一覧!$A$202:$M$221,COLUMN(G$52)-3,0)))</f>
        <v>0</v>
      </c>
      <c r="H52" s="111">
        <f>IF(H$48&gt;=MAX(調整係数一覧!$A$202:$A$221),VLOOKUP(MAX(調整係数一覧!$A$202:$A$221),調整係数一覧!$A$202:$M$221,COLUMN(H$52)-3,0),IF(H$48=0,0,VLOOKUP(H$48,調整係数一覧!$A$202:$M$221,COLUMN(H$52)-3,0)))</f>
        <v>0</v>
      </c>
      <c r="I52" s="111">
        <f>IF(I$48&gt;=MAX(調整係数一覧!$A$202:$A$221),VLOOKUP(MAX(調整係数一覧!$A$202:$A$221),調整係数一覧!$A$202:$M$221,COLUMN(I$52)-3,0),IF(I$48=0,0,VLOOKUP(I$48,調整係数一覧!$A$202:$M$221,COLUMN(I$52)-3,0)))</f>
        <v>0</v>
      </c>
      <c r="J52" s="111">
        <f>IF(J$48&gt;=MAX(調整係数一覧!$A$202:$A$221),VLOOKUP(MAX(調整係数一覧!$A$202:$A$221),調整係数一覧!$A$202:$M$221,COLUMN(J$52)-3,0),IF(J$48=0,0,VLOOKUP(J$48,調整係数一覧!$A$202:$M$221,COLUMN(J$52)-3,0)))</f>
        <v>0</v>
      </c>
      <c r="K52" s="111">
        <f>IF(K$48&gt;=MAX(調整係数一覧!$A$202:$A$221),VLOOKUP(MAX(調整係数一覧!$A$202:$A$221),調整係数一覧!$A$202:$M$221,COLUMN(K$52)-3,0),IF(K$48=0,0,VLOOKUP(K$48,調整係数一覧!$A$202:$M$221,COLUMN(K$52)-3,0)))</f>
        <v>0</v>
      </c>
      <c r="L52" s="111">
        <f>IF(L$48&gt;=MAX(調整係数一覧!$A$202:$A$221),VLOOKUP(MAX(調整係数一覧!$A$202:$A$221),調整係数一覧!$A$202:$M$221,COLUMN(L$52)-3,0),IF(L$48=0,0,VLOOKUP(L$48,調整係数一覧!$A$202:$M$221,COLUMN(L$52)-3,0)))</f>
        <v>0</v>
      </c>
      <c r="M52" s="111">
        <f>IF(M$48&gt;=MAX(調整係数一覧!$A$202:$A$221),VLOOKUP(MAX(調整係数一覧!$A$202:$A$221),調整係数一覧!$A$202:$M$221,COLUMN(M$52)-3,0),IF(M$48=0,0,VLOOKUP(M$48,調整係数一覧!$A$202:$M$221,COLUMN(M$52)-3,0)))</f>
        <v>0</v>
      </c>
      <c r="N52" s="111">
        <f>IF(N$48&gt;=MAX(調整係数一覧!$A$202:$A$221),VLOOKUP(MAX(調整係数一覧!$A$202:$A$221),調整係数一覧!$A$202:$M$221,COLUMN(N$52)-3,0),IF(N$48=0,0,VLOOKUP(N$48,調整係数一覧!$A$202:$M$221,COLUMN(N$52)-3,0)))</f>
        <v>0</v>
      </c>
      <c r="O52" s="111">
        <f>IF(O$48&gt;=MAX(調整係数一覧!$A$202:$A$221),VLOOKUP(MAX(調整係数一覧!$A$202:$A$221),調整係数一覧!$A$202:$M$221,COLUMN(O$52)-3,0),IF(O$48=0,0,VLOOKUP(O$48,調整係数一覧!$A$202:$M$221,COLUMN(O$52)-3,0)))</f>
        <v>0</v>
      </c>
      <c r="P52" s="111">
        <f>IF(P$48&gt;=MAX(調整係数一覧!$A$202:$A$221),VLOOKUP(MAX(調整係数一覧!$A$202:$A$221),調整係数一覧!$A$202:$M$221,COLUMN(P$52)-3,0),IF(P$48=0,0,VLOOKUP(P$48,調整係数一覧!$A$202:$M$221,COLUMN(P$52)-3,0)))</f>
        <v>0</v>
      </c>
      <c r="Q52" s="125" t="s">
        <v>63</v>
      </c>
    </row>
    <row r="53" spans="1:17" ht="54" customHeight="1" x14ac:dyDescent="0.25">
      <c r="A53" s="208" t="s">
        <v>164</v>
      </c>
      <c r="B53" s="198"/>
      <c r="C53" s="198"/>
      <c r="D53" s="212"/>
      <c r="E53" s="223">
        <f>IF(AVERAGE(E46:P46)=0,0,ROUND('計算用(メイン契約容量×調達AX調整係数)'!B93,0))</f>
        <v>0</v>
      </c>
      <c r="F53" s="224"/>
      <c r="G53" s="224"/>
      <c r="H53" s="224"/>
      <c r="I53" s="224"/>
      <c r="J53" s="224"/>
      <c r="K53" s="224"/>
      <c r="L53" s="224"/>
      <c r="M53" s="224"/>
      <c r="N53" s="224"/>
      <c r="O53" s="224"/>
      <c r="P53" s="224"/>
      <c r="Q53" s="126"/>
    </row>
    <row r="54" spans="1:17" x14ac:dyDescent="0.25">
      <c r="A54" s="1" t="s">
        <v>24</v>
      </c>
    </row>
    <row r="55" spans="1:17" x14ac:dyDescent="0.25">
      <c r="A55" s="1" t="s">
        <v>108</v>
      </c>
    </row>
    <row r="56" spans="1:17" x14ac:dyDescent="0.25">
      <c r="B56" s="1" t="s">
        <v>110</v>
      </c>
    </row>
    <row r="57" spans="1:17" x14ac:dyDescent="0.25">
      <c r="B57" s="20" t="s">
        <v>74</v>
      </c>
    </row>
    <row r="58" spans="1:17" x14ac:dyDescent="0.25">
      <c r="B58" s="20" t="s">
        <v>82</v>
      </c>
    </row>
    <row r="59" spans="1:17" x14ac:dyDescent="0.25">
      <c r="B59" s="1" t="s">
        <v>66</v>
      </c>
    </row>
    <row r="60" spans="1:17" x14ac:dyDescent="0.25">
      <c r="B60" s="1" t="s">
        <v>67</v>
      </c>
    </row>
    <row r="61" spans="1:17" x14ac:dyDescent="0.25">
      <c r="B61" s="1" t="s">
        <v>111</v>
      </c>
    </row>
    <row r="62" spans="1:17" x14ac:dyDescent="0.25">
      <c r="B62" s="20" t="s">
        <v>80</v>
      </c>
    </row>
    <row r="63" spans="1:17" x14ac:dyDescent="0.25">
      <c r="B63" s="1" t="s">
        <v>68</v>
      </c>
    </row>
    <row r="64" spans="1:17" x14ac:dyDescent="0.25">
      <c r="B64" s="1" t="s">
        <v>69</v>
      </c>
    </row>
    <row r="65" spans="1:2" x14ac:dyDescent="0.25">
      <c r="B65" s="1" t="s">
        <v>70</v>
      </c>
    </row>
    <row r="67" spans="1:2" x14ac:dyDescent="0.25">
      <c r="A67" s="1" t="s">
        <v>109</v>
      </c>
    </row>
    <row r="68" spans="1:2" x14ac:dyDescent="0.25">
      <c r="B68" s="1" t="s">
        <v>84</v>
      </c>
    </row>
    <row r="69" spans="1:2" x14ac:dyDescent="0.25">
      <c r="B69" s="1" t="s">
        <v>81</v>
      </c>
    </row>
    <row r="70" spans="1:2" x14ac:dyDescent="0.25">
      <c r="B70" s="1" t="s">
        <v>65</v>
      </c>
    </row>
    <row r="71" spans="1:2" x14ac:dyDescent="0.25">
      <c r="B71" s="1" t="s">
        <v>71</v>
      </c>
    </row>
    <row r="72" spans="1:2" x14ac:dyDescent="0.25">
      <c r="B72" s="1" t="s">
        <v>72</v>
      </c>
    </row>
    <row r="73" spans="1:2" x14ac:dyDescent="0.25">
      <c r="B73" s="1" t="s">
        <v>79</v>
      </c>
    </row>
  </sheetData>
  <mergeCells count="40">
    <mergeCell ref="A13:D13"/>
    <mergeCell ref="E13:P13"/>
    <mergeCell ref="A14:D14"/>
    <mergeCell ref="E14:P14"/>
    <mergeCell ref="A15:D15"/>
    <mergeCell ref="E15:P15"/>
    <mergeCell ref="A2:B2"/>
    <mergeCell ref="A4:Q4"/>
    <mergeCell ref="A6:Q6"/>
    <mergeCell ref="A12:D12"/>
    <mergeCell ref="E12:P12"/>
    <mergeCell ref="M11:Q11"/>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 ref="E44:P44"/>
    <mergeCell ref="A36:D37"/>
    <mergeCell ref="A38:D39"/>
    <mergeCell ref="A40:D41"/>
    <mergeCell ref="A42:D43"/>
    <mergeCell ref="A44:D44"/>
    <mergeCell ref="E53:P53"/>
    <mergeCell ref="A45:D46"/>
    <mergeCell ref="A47:D48"/>
    <mergeCell ref="A49:D50"/>
    <mergeCell ref="A51:D52"/>
    <mergeCell ref="A53:D53"/>
  </mergeCells>
  <phoneticPr fontId="2"/>
  <conditionalFormatting sqref="E19:P19">
    <cfRule type="cellIs" dxfId="2" priority="6" operator="greaterThan">
      <formula>$E$17</formula>
    </cfRule>
  </conditionalFormatting>
  <conditionalFormatting sqref="E37:P37">
    <cfRule type="cellIs" dxfId="1" priority="2" operator="greaterThan">
      <formula>$E$17</formula>
    </cfRule>
  </conditionalFormatting>
  <conditionalFormatting sqref="E46:P46">
    <cfRule type="cellIs" dxfId="0" priority="1" operator="greaterThan">
      <formula>$E$17</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E39:P39 E48:P48"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8</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zoomScale="70" zoomScaleNormal="70" workbookViewId="0">
      <selection activeCell="B34" sqref="B34"/>
    </sheetView>
  </sheetViews>
  <sheetFormatPr defaultColWidth="9" defaultRowHeight="15.75" x14ac:dyDescent="0.25"/>
  <cols>
    <col min="1" max="1" width="24.125" style="1" bestFit="1" customWidth="1"/>
    <col min="2" max="2" width="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9" x14ac:dyDescent="0.25">
      <c r="J1" s="7" t="s">
        <v>34</v>
      </c>
      <c r="L1" s="5"/>
      <c r="M1" s="6" t="s">
        <v>75</v>
      </c>
      <c r="S1" s="1" t="s">
        <v>102</v>
      </c>
    </row>
    <row r="2" spans="1:19" x14ac:dyDescent="0.25">
      <c r="B2" s="8" t="s">
        <v>25</v>
      </c>
      <c r="C2" s="8" t="s">
        <v>26</v>
      </c>
      <c r="D2" s="8" t="s">
        <v>27</v>
      </c>
      <c r="E2" s="8" t="s">
        <v>28</v>
      </c>
      <c r="F2" s="8" t="s">
        <v>29</v>
      </c>
      <c r="G2" s="8" t="s">
        <v>30</v>
      </c>
      <c r="H2" s="8" t="s">
        <v>31</v>
      </c>
      <c r="I2" s="8" t="s">
        <v>32</v>
      </c>
      <c r="J2" s="8" t="s">
        <v>33</v>
      </c>
      <c r="S2" s="1" t="s">
        <v>104</v>
      </c>
    </row>
    <row r="3" spans="1:19" x14ac:dyDescent="0.25">
      <c r="A3" s="90" t="s">
        <v>94</v>
      </c>
      <c r="S3" s="1" t="s">
        <v>101</v>
      </c>
    </row>
    <row r="4" spans="1:19" x14ac:dyDescent="0.25">
      <c r="A4" s="7" t="s">
        <v>10</v>
      </c>
      <c r="B4" s="57">
        <v>4805.63</v>
      </c>
      <c r="C4" s="57">
        <v>11926.145</v>
      </c>
      <c r="D4" s="57">
        <v>41451.332999999999</v>
      </c>
      <c r="E4" s="57">
        <v>18671.510000000002</v>
      </c>
      <c r="F4" s="57">
        <v>4603.2289999999994</v>
      </c>
      <c r="G4" s="57">
        <v>18385.63</v>
      </c>
      <c r="H4" s="57">
        <v>7641.5</v>
      </c>
      <c r="I4" s="57">
        <v>3811.34</v>
      </c>
      <c r="J4" s="57">
        <v>12195.402</v>
      </c>
    </row>
    <row r="5" spans="1:19" x14ac:dyDescent="0.25">
      <c r="A5" s="7" t="s">
        <v>11</v>
      </c>
      <c r="B5" s="57">
        <v>4297.4800000000005</v>
      </c>
      <c r="C5" s="57">
        <v>11134.058999999999</v>
      </c>
      <c r="D5" s="57">
        <v>40067.487000000001</v>
      </c>
      <c r="E5" s="57">
        <v>18764.399999999998</v>
      </c>
      <c r="F5" s="57">
        <v>4190.1889999999994</v>
      </c>
      <c r="G5" s="57">
        <v>18693.8</v>
      </c>
      <c r="H5" s="57">
        <v>7542.35</v>
      </c>
      <c r="I5" s="57">
        <v>3914.35</v>
      </c>
      <c r="J5" s="57">
        <v>12788.225</v>
      </c>
      <c r="S5" s="1" t="s">
        <v>103</v>
      </c>
    </row>
    <row r="6" spans="1:19" x14ac:dyDescent="0.25">
      <c r="A6" s="7" t="s">
        <v>12</v>
      </c>
      <c r="B6" s="57">
        <v>4309.58</v>
      </c>
      <c r="C6" s="57">
        <v>11916.74</v>
      </c>
      <c r="D6" s="57">
        <v>46144.127</v>
      </c>
      <c r="E6" s="57">
        <v>20962.87</v>
      </c>
      <c r="F6" s="57">
        <v>4818.7289999999994</v>
      </c>
      <c r="G6" s="57">
        <v>21647.99</v>
      </c>
      <c r="H6" s="57">
        <v>8432.67</v>
      </c>
      <c r="I6" s="57">
        <v>4406.5</v>
      </c>
      <c r="J6" s="57">
        <v>14666.454</v>
      </c>
      <c r="S6" s="1" t="s">
        <v>105</v>
      </c>
    </row>
    <row r="7" spans="1:19" x14ac:dyDescent="0.25">
      <c r="A7" s="7" t="s">
        <v>13</v>
      </c>
      <c r="B7" s="57">
        <v>4949.6099999999997</v>
      </c>
      <c r="C7" s="57">
        <v>14430.923999999999</v>
      </c>
      <c r="D7" s="57">
        <v>59230.731</v>
      </c>
      <c r="E7" s="57">
        <v>25493.99</v>
      </c>
      <c r="F7" s="57">
        <v>5902.2290000000003</v>
      </c>
      <c r="G7" s="57">
        <v>27614.59</v>
      </c>
      <c r="H7" s="57">
        <v>10529.96</v>
      </c>
      <c r="I7" s="57">
        <v>5665.5</v>
      </c>
      <c r="J7" s="57">
        <v>18742.799000000003</v>
      </c>
    </row>
    <row r="8" spans="1:19" x14ac:dyDescent="0.25">
      <c r="A8" s="7" t="s">
        <v>14</v>
      </c>
      <c r="B8" s="57">
        <v>5034.2999999999993</v>
      </c>
      <c r="C8" s="57">
        <v>14711.519</v>
      </c>
      <c r="D8" s="57">
        <v>59229.328000000001</v>
      </c>
      <c r="E8" s="57">
        <v>25493.99</v>
      </c>
      <c r="F8" s="57">
        <v>5902.2290000000003</v>
      </c>
      <c r="G8" s="57">
        <v>27614.59</v>
      </c>
      <c r="H8" s="57">
        <v>10529.96</v>
      </c>
      <c r="I8" s="57">
        <v>5665.5</v>
      </c>
      <c r="J8" s="57">
        <v>18742.799000000003</v>
      </c>
    </row>
    <row r="9" spans="1:19" x14ac:dyDescent="0.25">
      <c r="A9" s="7" t="s">
        <v>15</v>
      </c>
      <c r="B9" s="57">
        <v>4683.4399999999996</v>
      </c>
      <c r="C9" s="57">
        <v>12981.893</v>
      </c>
      <c r="D9" s="57">
        <v>50106.303</v>
      </c>
      <c r="E9" s="57">
        <v>22923.949999999997</v>
      </c>
      <c r="F9" s="57">
        <v>5219.8090000000002</v>
      </c>
      <c r="G9" s="57">
        <v>23665.629999999997</v>
      </c>
      <c r="H9" s="57">
        <v>9401.89</v>
      </c>
      <c r="I9" s="57">
        <v>4852.8799999999992</v>
      </c>
      <c r="J9" s="57">
        <v>16083.418</v>
      </c>
    </row>
    <row r="10" spans="1:19" x14ac:dyDescent="0.25">
      <c r="A10" s="7" t="s">
        <v>16</v>
      </c>
      <c r="B10" s="57">
        <v>4720.9400000000005</v>
      </c>
      <c r="C10" s="57">
        <v>11373.371000000001</v>
      </c>
      <c r="D10" s="57">
        <v>41236.484000000004</v>
      </c>
      <c r="E10" s="57">
        <v>19507.54</v>
      </c>
      <c r="F10" s="57">
        <v>4459.5590000000002</v>
      </c>
      <c r="G10" s="57">
        <v>19333.219999999998</v>
      </c>
      <c r="H10" s="57">
        <v>7775.05</v>
      </c>
      <c r="I10" s="57">
        <v>4211.93</v>
      </c>
      <c r="J10" s="57">
        <v>13521.094999999999</v>
      </c>
    </row>
    <row r="11" spans="1:19" x14ac:dyDescent="0.25">
      <c r="A11" s="7" t="s">
        <v>17</v>
      </c>
      <c r="B11" s="57">
        <v>5374.28</v>
      </c>
      <c r="C11" s="57">
        <v>12775.347</v>
      </c>
      <c r="D11" s="57">
        <v>43323.765000000007</v>
      </c>
      <c r="E11" s="57">
        <v>19744.939999999999</v>
      </c>
      <c r="F11" s="57">
        <v>4908.5289999999995</v>
      </c>
      <c r="G11" s="57">
        <v>19572.13</v>
      </c>
      <c r="H11" s="57">
        <v>8439.75</v>
      </c>
      <c r="I11" s="57">
        <v>4223.3799999999992</v>
      </c>
      <c r="J11" s="57">
        <v>14069.698999999999</v>
      </c>
    </row>
    <row r="12" spans="1:19" x14ac:dyDescent="0.25">
      <c r="A12" s="7" t="s">
        <v>18</v>
      </c>
      <c r="B12" s="57">
        <v>5821.93</v>
      </c>
      <c r="C12" s="57">
        <v>14362.960000000001</v>
      </c>
      <c r="D12" s="57">
        <v>48121.777999999998</v>
      </c>
      <c r="E12" s="57">
        <v>22418.190000000002</v>
      </c>
      <c r="F12" s="57">
        <v>5692.7089999999998</v>
      </c>
      <c r="G12" s="57">
        <v>24027</v>
      </c>
      <c r="H12" s="57">
        <v>10228.470000000001</v>
      </c>
      <c r="I12" s="57">
        <v>5219.13</v>
      </c>
      <c r="J12" s="57">
        <v>17029.368000000002</v>
      </c>
    </row>
    <row r="13" spans="1:19" x14ac:dyDescent="0.25">
      <c r="A13" s="7" t="s">
        <v>19</v>
      </c>
      <c r="B13" s="57">
        <v>6027.61</v>
      </c>
      <c r="C13" s="57">
        <v>15070.370999999999</v>
      </c>
      <c r="D13" s="57">
        <v>52579.100999999995</v>
      </c>
      <c r="E13" s="57">
        <v>24317.34</v>
      </c>
      <c r="F13" s="57">
        <v>6201.5289999999995</v>
      </c>
      <c r="G13" s="57">
        <v>25366.07</v>
      </c>
      <c r="H13" s="57">
        <v>10469.25</v>
      </c>
      <c r="I13" s="57">
        <v>5219.13</v>
      </c>
      <c r="J13" s="57">
        <v>17769.507000000001</v>
      </c>
    </row>
    <row r="14" spans="1:19" x14ac:dyDescent="0.25">
      <c r="A14" s="7" t="s">
        <v>20</v>
      </c>
      <c r="B14" s="57">
        <v>5991.31</v>
      </c>
      <c r="C14" s="57">
        <v>15026.645999999999</v>
      </c>
      <c r="D14" s="57">
        <v>52579.737000000001</v>
      </c>
      <c r="E14" s="57">
        <v>24317.34</v>
      </c>
      <c r="F14" s="57">
        <v>6201.5289999999995</v>
      </c>
      <c r="G14" s="57">
        <v>25366.07</v>
      </c>
      <c r="H14" s="57">
        <v>10469.25</v>
      </c>
      <c r="I14" s="57">
        <v>5219.13</v>
      </c>
      <c r="J14" s="57">
        <v>17769.507000000001</v>
      </c>
    </row>
    <row r="15" spans="1:19" x14ac:dyDescent="0.25">
      <c r="A15" s="7" t="s">
        <v>21</v>
      </c>
      <c r="B15" s="57">
        <v>5483.16</v>
      </c>
      <c r="C15" s="57">
        <v>13526.371999999999</v>
      </c>
      <c r="D15" s="57">
        <v>46715.897000000004</v>
      </c>
      <c r="E15" s="57">
        <v>21282.83</v>
      </c>
      <c r="F15" s="57">
        <v>5411.3589999999995</v>
      </c>
      <c r="G15" s="57">
        <v>21624.9</v>
      </c>
      <c r="H15" s="57">
        <v>9106.4699999999993</v>
      </c>
      <c r="I15" s="57">
        <v>4509.5099999999993</v>
      </c>
      <c r="J15" s="57">
        <v>14944.33</v>
      </c>
    </row>
    <row r="16" spans="1:19" x14ac:dyDescent="0.25">
      <c r="B16" s="2"/>
      <c r="C16" s="2"/>
      <c r="D16" s="2"/>
      <c r="E16" s="2"/>
      <c r="F16" s="2"/>
      <c r="G16" s="2"/>
      <c r="H16" s="2"/>
      <c r="I16" s="2"/>
      <c r="J16" s="2"/>
      <c r="K16" s="2"/>
    </row>
    <row r="17" spans="1:12" x14ac:dyDescent="0.25">
      <c r="A17" s="90" t="s">
        <v>35</v>
      </c>
      <c r="B17" s="58">
        <v>155000.61673267325</v>
      </c>
      <c r="C17" s="2"/>
      <c r="D17" s="2"/>
      <c r="E17" s="2"/>
      <c r="F17" s="2"/>
      <c r="G17" s="2"/>
      <c r="H17" s="2"/>
      <c r="I17" s="2"/>
      <c r="J17" s="2"/>
      <c r="K17" s="2"/>
    </row>
    <row r="18" spans="1:12" x14ac:dyDescent="0.25">
      <c r="L18" s="9"/>
    </row>
    <row r="19" spans="1:12" x14ac:dyDescent="0.25">
      <c r="A19" s="90" t="s">
        <v>106</v>
      </c>
    </row>
    <row r="20" spans="1:12" x14ac:dyDescent="0.25">
      <c r="A20" s="7" t="s">
        <v>10</v>
      </c>
      <c r="B20" s="57">
        <v>721.21440041640244</v>
      </c>
      <c r="C20" s="57">
        <v>3258.2356115162547</v>
      </c>
      <c r="D20" s="57">
        <v>2593.9159699449619</v>
      </c>
      <c r="E20" s="57">
        <v>2469.1987324855227</v>
      </c>
      <c r="F20" s="57">
        <v>1085.4757399066402</v>
      </c>
      <c r="G20" s="57">
        <v>2397.4140551899918</v>
      </c>
      <c r="H20" s="57">
        <v>1067.0154149666296</v>
      </c>
      <c r="I20" s="57">
        <v>631.4447472919212</v>
      </c>
      <c r="J20" s="57">
        <v>871.18532828168145</v>
      </c>
    </row>
    <row r="21" spans="1:12" x14ac:dyDescent="0.25">
      <c r="A21" s="7" t="s">
        <v>11</v>
      </c>
      <c r="B21" s="57">
        <v>949.09300700747588</v>
      </c>
      <c r="C21" s="57">
        <v>3766.8697947052478</v>
      </c>
      <c r="D21" s="57">
        <v>4185.49996134106</v>
      </c>
      <c r="E21" s="57">
        <v>2613.4653358193832</v>
      </c>
      <c r="F21" s="57">
        <v>1190.9032360441743</v>
      </c>
      <c r="G21" s="57">
        <v>2827.7953025559023</v>
      </c>
      <c r="H21" s="57">
        <v>1515.4082092772737</v>
      </c>
      <c r="I21" s="57">
        <v>934.58417564442993</v>
      </c>
      <c r="J21" s="57">
        <v>1086.4209776050614</v>
      </c>
    </row>
    <row r="22" spans="1:12" x14ac:dyDescent="0.25">
      <c r="A22" s="7" t="s">
        <v>12</v>
      </c>
      <c r="B22" s="57">
        <v>854.26976709535893</v>
      </c>
      <c r="C22" s="57">
        <v>3509.2104450526745</v>
      </c>
      <c r="D22" s="57">
        <v>5148.5149586347334</v>
      </c>
      <c r="E22" s="57">
        <v>3419.7728858215291</v>
      </c>
      <c r="F22" s="57">
        <v>1041.6358856861864</v>
      </c>
      <c r="G22" s="57">
        <v>3286.8452857292896</v>
      </c>
      <c r="H22" s="57">
        <v>1721.2007117405608</v>
      </c>
      <c r="I22" s="57">
        <v>1003.1664906293004</v>
      </c>
      <c r="J22" s="57">
        <v>1882.4135696103342</v>
      </c>
    </row>
    <row r="23" spans="1:12" x14ac:dyDescent="0.25">
      <c r="A23" s="7" t="s">
        <v>13</v>
      </c>
      <c r="B23" s="57">
        <v>711.12224494741906</v>
      </c>
      <c r="C23" s="57">
        <v>3326.2485830055339</v>
      </c>
      <c r="D23" s="57">
        <v>6086.3839195265273</v>
      </c>
      <c r="E23" s="57">
        <v>4022.9175292149612</v>
      </c>
      <c r="F23" s="57">
        <v>1084.1935533281357</v>
      </c>
      <c r="G23" s="57">
        <v>3757.2437096652579</v>
      </c>
      <c r="H23" s="57">
        <v>2433.2670723927472</v>
      </c>
      <c r="I23" s="57">
        <v>1368.5295183191372</v>
      </c>
      <c r="J23" s="57">
        <v>2034.6538696003076</v>
      </c>
    </row>
    <row r="24" spans="1:12" x14ac:dyDescent="0.25">
      <c r="A24" s="7" t="s">
        <v>14</v>
      </c>
      <c r="B24" s="57">
        <v>693.2139493297127</v>
      </c>
      <c r="C24" s="57">
        <v>3772.5307235408272</v>
      </c>
      <c r="D24" s="57">
        <v>6470.2001428962039</v>
      </c>
      <c r="E24" s="57">
        <v>4313.2666976106293</v>
      </c>
      <c r="F24" s="57">
        <v>1014.5815928001389</v>
      </c>
      <c r="G24" s="57">
        <v>3714.411856592581</v>
      </c>
      <c r="H24" s="57">
        <v>2491.2997704652212</v>
      </c>
      <c r="I24" s="57">
        <v>1402.1288578272483</v>
      </c>
      <c r="J24" s="57">
        <v>2296.1264089374445</v>
      </c>
    </row>
    <row r="25" spans="1:12" x14ac:dyDescent="0.25">
      <c r="A25" s="7" t="s">
        <v>15</v>
      </c>
      <c r="B25" s="57">
        <v>642.32892281992008</v>
      </c>
      <c r="C25" s="57">
        <v>2981.9067582913131</v>
      </c>
      <c r="D25" s="57">
        <v>4869.2170321437061</v>
      </c>
      <c r="E25" s="57">
        <v>2992.6745703449405</v>
      </c>
      <c r="F25" s="57">
        <v>807.19571024904826</v>
      </c>
      <c r="G25" s="57">
        <v>2707.2874228202372</v>
      </c>
      <c r="H25" s="57">
        <v>1596.6715130463281</v>
      </c>
      <c r="I25" s="57">
        <v>1011.4312174749042</v>
      </c>
      <c r="J25" s="57">
        <v>1750.4968528096231</v>
      </c>
    </row>
    <row r="26" spans="1:12" x14ac:dyDescent="0.25">
      <c r="A26" s="7" t="s">
        <v>16</v>
      </c>
      <c r="B26" s="57">
        <v>569.63432995792164</v>
      </c>
      <c r="C26" s="57">
        <v>2479.1805655508128</v>
      </c>
      <c r="D26" s="57">
        <v>3648.1767742987063</v>
      </c>
      <c r="E26" s="57">
        <v>2498.2098536555436</v>
      </c>
      <c r="F26" s="57">
        <v>660.3312016689074</v>
      </c>
      <c r="G26" s="57">
        <v>2163.5415488221283</v>
      </c>
      <c r="H26" s="57">
        <v>1379.1490799058511</v>
      </c>
      <c r="I26" s="57">
        <v>839.27687105276334</v>
      </c>
      <c r="J26" s="57">
        <v>1459.3797750873709</v>
      </c>
    </row>
    <row r="27" spans="1:12" x14ac:dyDescent="0.25">
      <c r="A27" s="7" t="s">
        <v>17</v>
      </c>
      <c r="B27" s="57">
        <v>655.16434698069816</v>
      </c>
      <c r="C27" s="57">
        <v>2166.4416883688682</v>
      </c>
      <c r="D27" s="57">
        <v>1521.3724530048835</v>
      </c>
      <c r="E27" s="57">
        <v>987.76079188985887</v>
      </c>
      <c r="F27" s="57">
        <v>537.91531970549863</v>
      </c>
      <c r="G27" s="57">
        <v>1007.9745464674698</v>
      </c>
      <c r="H27" s="57">
        <v>341.48922454298554</v>
      </c>
      <c r="I27" s="57">
        <v>279.20707081398655</v>
      </c>
      <c r="J27" s="57">
        <v>614.06455822573525</v>
      </c>
    </row>
    <row r="28" spans="1:12" x14ac:dyDescent="0.25">
      <c r="A28" s="7" t="s">
        <v>18</v>
      </c>
      <c r="B28" s="57">
        <v>705.67345068565396</v>
      </c>
      <c r="C28" s="57">
        <v>2599.8585323922957</v>
      </c>
      <c r="D28" s="57">
        <v>1489.1975552506844</v>
      </c>
      <c r="E28" s="57">
        <v>1782.4723312500146</v>
      </c>
      <c r="F28" s="57">
        <v>635.88990752892664</v>
      </c>
      <c r="G28" s="57">
        <v>1571.4509298051566</v>
      </c>
      <c r="H28" s="57">
        <v>825.62543692146005</v>
      </c>
      <c r="I28" s="57">
        <v>564.99518453301039</v>
      </c>
      <c r="J28" s="57">
        <v>806.20667163282269</v>
      </c>
    </row>
    <row r="29" spans="1:12" x14ac:dyDescent="0.25">
      <c r="A29" s="7" t="s">
        <v>19</v>
      </c>
      <c r="B29" s="57">
        <v>519.65300964785934</v>
      </c>
      <c r="C29" s="57">
        <v>2735.1477332192794</v>
      </c>
      <c r="D29" s="57">
        <v>1765.5165172551101</v>
      </c>
      <c r="E29" s="57">
        <v>1473.5898148404422</v>
      </c>
      <c r="F29" s="57">
        <v>535.34553183361936</v>
      </c>
      <c r="G29" s="57">
        <v>1396.9463840136068</v>
      </c>
      <c r="H29" s="57">
        <v>790.09744156235831</v>
      </c>
      <c r="I29" s="57">
        <v>465.84950713162851</v>
      </c>
      <c r="J29" s="57">
        <v>847.1440604961042</v>
      </c>
    </row>
    <row r="30" spans="1:12" x14ac:dyDescent="0.25">
      <c r="A30" s="7" t="s">
        <v>20</v>
      </c>
      <c r="B30" s="57">
        <v>609.6128722890063</v>
      </c>
      <c r="C30" s="57">
        <v>2700.8044207447315</v>
      </c>
      <c r="D30" s="57">
        <v>1311.3521745705252</v>
      </c>
      <c r="E30" s="57">
        <v>1110.9172595597456</v>
      </c>
      <c r="F30" s="57">
        <v>521.55398650046436</v>
      </c>
      <c r="G30" s="57">
        <v>1406.9910287392161</v>
      </c>
      <c r="H30" s="57">
        <v>717.27699487750124</v>
      </c>
      <c r="I30" s="57">
        <v>451.19354122546213</v>
      </c>
      <c r="J30" s="57">
        <v>791.62772149333432</v>
      </c>
    </row>
    <row r="31" spans="1:12" x14ac:dyDescent="0.25">
      <c r="A31" s="7" t="s">
        <v>21</v>
      </c>
      <c r="B31" s="57">
        <v>575.47474129151442</v>
      </c>
      <c r="C31" s="57">
        <v>2659.9169377624758</v>
      </c>
      <c r="D31" s="57">
        <v>1701.0377739728069</v>
      </c>
      <c r="E31" s="57">
        <v>1385.5753097340905</v>
      </c>
      <c r="F31" s="57">
        <v>729.27766544517169</v>
      </c>
      <c r="G31" s="57">
        <v>1569.1919014670548</v>
      </c>
      <c r="H31" s="57">
        <v>804.4087654795303</v>
      </c>
      <c r="I31" s="57">
        <v>537.03906797986576</v>
      </c>
      <c r="J31" s="57">
        <v>859.16783686748613</v>
      </c>
    </row>
    <row r="32" spans="1:12" x14ac:dyDescent="0.25">
      <c r="B32" s="7"/>
      <c r="C32" s="7"/>
      <c r="D32" s="7"/>
      <c r="E32" s="7"/>
      <c r="F32" s="7"/>
      <c r="G32" s="7"/>
      <c r="H32" s="7"/>
      <c r="I32" s="7"/>
      <c r="J32" s="7"/>
    </row>
    <row r="33" spans="1:13" x14ac:dyDescent="0.25">
      <c r="A33" s="1" t="s">
        <v>95</v>
      </c>
    </row>
    <row r="34" spans="1:13" x14ac:dyDescent="0.25">
      <c r="A34" s="7" t="s">
        <v>10</v>
      </c>
      <c r="B34" s="59">
        <f>B4-B20</f>
        <v>4084.4155995835977</v>
      </c>
      <c r="C34" s="59">
        <f t="shared" ref="C34:J34" si="0">C4-C20</f>
        <v>8667.9093884837457</v>
      </c>
      <c r="D34" s="59">
        <f t="shared" si="0"/>
        <v>38857.41703005504</v>
      </c>
      <c r="E34" s="59">
        <f t="shared" si="0"/>
        <v>16202.31126751448</v>
      </c>
      <c r="F34" s="59">
        <f t="shared" si="0"/>
        <v>3517.7532600933591</v>
      </c>
      <c r="G34" s="59">
        <f t="shared" si="0"/>
        <v>15988.21594481001</v>
      </c>
      <c r="H34" s="59">
        <f t="shared" si="0"/>
        <v>6574.4845850333704</v>
      </c>
      <c r="I34" s="59">
        <f t="shared" si="0"/>
        <v>3179.8952527080792</v>
      </c>
      <c r="J34" s="59">
        <f t="shared" si="0"/>
        <v>11324.216671718319</v>
      </c>
      <c r="L34" s="11"/>
    </row>
    <row r="35" spans="1:13" x14ac:dyDescent="0.25">
      <c r="A35" s="7" t="s">
        <v>11</v>
      </c>
      <c r="B35" s="59">
        <f t="shared" ref="B35:J35" si="1">B5-B21</f>
        <v>3348.3869929925245</v>
      </c>
      <c r="C35" s="59">
        <f t="shared" si="1"/>
        <v>7367.1892052947514</v>
      </c>
      <c r="D35" s="59">
        <f t="shared" si="1"/>
        <v>35881.987038658939</v>
      </c>
      <c r="E35" s="59">
        <f t="shared" si="1"/>
        <v>16150.934664180615</v>
      </c>
      <c r="F35" s="59">
        <f t="shared" si="1"/>
        <v>2999.2857639558251</v>
      </c>
      <c r="G35" s="59">
        <f t="shared" si="1"/>
        <v>15866.004697444097</v>
      </c>
      <c r="H35" s="59">
        <f t="shared" si="1"/>
        <v>6026.9417907227271</v>
      </c>
      <c r="I35" s="59">
        <f t="shared" si="1"/>
        <v>2979.7658243555697</v>
      </c>
      <c r="J35" s="59">
        <f t="shared" si="1"/>
        <v>11701.804022394939</v>
      </c>
      <c r="L35" s="11"/>
    </row>
    <row r="36" spans="1:13" x14ac:dyDescent="0.25">
      <c r="A36" s="7" t="s">
        <v>12</v>
      </c>
      <c r="B36" s="59">
        <f t="shared" ref="B36:J36" si="2">B6-B22</f>
        <v>3455.310232904641</v>
      </c>
      <c r="C36" s="59">
        <f t="shared" si="2"/>
        <v>8407.5295549473249</v>
      </c>
      <c r="D36" s="59">
        <f t="shared" si="2"/>
        <v>40995.612041365268</v>
      </c>
      <c r="E36" s="59">
        <f t="shared" si="2"/>
        <v>17543.097114178468</v>
      </c>
      <c r="F36" s="59">
        <f t="shared" si="2"/>
        <v>3777.0931143138132</v>
      </c>
      <c r="G36" s="59">
        <f t="shared" si="2"/>
        <v>18361.144714270711</v>
      </c>
      <c r="H36" s="59">
        <f t="shared" si="2"/>
        <v>6711.4692882594391</v>
      </c>
      <c r="I36" s="59">
        <f t="shared" si="2"/>
        <v>3403.3335093706996</v>
      </c>
      <c r="J36" s="59">
        <f t="shared" si="2"/>
        <v>12784.040430389665</v>
      </c>
      <c r="L36" s="11"/>
    </row>
    <row r="37" spans="1:13" x14ac:dyDescent="0.25">
      <c r="A37" s="7" t="s">
        <v>13</v>
      </c>
      <c r="B37" s="59">
        <f t="shared" ref="B37:J37" si="3">B7-B23</f>
        <v>4238.4877550525807</v>
      </c>
      <c r="C37" s="59">
        <f t="shared" si="3"/>
        <v>11104.675416994465</v>
      </c>
      <c r="D37" s="59">
        <f t="shared" si="3"/>
        <v>53144.347080473475</v>
      </c>
      <c r="E37" s="59">
        <f t="shared" si="3"/>
        <v>21471.072470785039</v>
      </c>
      <c r="F37" s="59">
        <f t="shared" si="3"/>
        <v>4818.0354466718645</v>
      </c>
      <c r="G37" s="59">
        <f t="shared" si="3"/>
        <v>23857.346290334743</v>
      </c>
      <c r="H37" s="59">
        <f t="shared" si="3"/>
        <v>8096.6929276072515</v>
      </c>
      <c r="I37" s="59">
        <f t="shared" si="3"/>
        <v>4296.9704816808626</v>
      </c>
      <c r="J37" s="59">
        <f t="shared" si="3"/>
        <v>16708.145130399695</v>
      </c>
      <c r="L37" s="11"/>
    </row>
    <row r="38" spans="1:13" x14ac:dyDescent="0.25">
      <c r="A38" s="7" t="s">
        <v>14</v>
      </c>
      <c r="B38" s="59">
        <f t="shared" ref="B38:J38" si="4">B8-B24</f>
        <v>4341.0860506702866</v>
      </c>
      <c r="C38" s="59">
        <f t="shared" si="4"/>
        <v>10938.988276459173</v>
      </c>
      <c r="D38" s="59">
        <f t="shared" si="4"/>
        <v>52759.127857103798</v>
      </c>
      <c r="E38" s="59">
        <f t="shared" si="4"/>
        <v>21180.723302389371</v>
      </c>
      <c r="F38" s="59">
        <f t="shared" si="4"/>
        <v>4887.6474071998618</v>
      </c>
      <c r="G38" s="59">
        <f t="shared" si="4"/>
        <v>23900.178143407418</v>
      </c>
      <c r="H38" s="59">
        <f t="shared" si="4"/>
        <v>8038.6602295347784</v>
      </c>
      <c r="I38" s="59">
        <f t="shared" si="4"/>
        <v>4263.3711421727512</v>
      </c>
      <c r="J38" s="59">
        <f t="shared" si="4"/>
        <v>16446.672591062557</v>
      </c>
      <c r="L38" s="11"/>
    </row>
    <row r="39" spans="1:13" x14ac:dyDescent="0.25">
      <c r="A39" s="7" t="s">
        <v>15</v>
      </c>
      <c r="B39" s="59">
        <f t="shared" ref="B39:J39" si="5">B9-B25</f>
        <v>4041.1110771800795</v>
      </c>
      <c r="C39" s="59">
        <f t="shared" si="5"/>
        <v>9999.9862417086879</v>
      </c>
      <c r="D39" s="59">
        <f t="shared" si="5"/>
        <v>45237.085967856292</v>
      </c>
      <c r="E39" s="59">
        <f t="shared" si="5"/>
        <v>19931.275429655056</v>
      </c>
      <c r="F39" s="59">
        <f t="shared" si="5"/>
        <v>4412.6132897509524</v>
      </c>
      <c r="G39" s="59">
        <f t="shared" si="5"/>
        <v>20958.342577179759</v>
      </c>
      <c r="H39" s="59">
        <f t="shared" si="5"/>
        <v>7805.2184869536713</v>
      </c>
      <c r="I39" s="59">
        <f t="shared" si="5"/>
        <v>3841.4487825250949</v>
      </c>
      <c r="J39" s="59">
        <f t="shared" si="5"/>
        <v>14332.921147190376</v>
      </c>
      <c r="L39" s="11"/>
    </row>
    <row r="40" spans="1:13" x14ac:dyDescent="0.25">
      <c r="A40" s="7" t="s">
        <v>16</v>
      </c>
      <c r="B40" s="59">
        <f t="shared" ref="B40:J40" si="6">B10-B26</f>
        <v>4151.3056700420784</v>
      </c>
      <c r="C40" s="59">
        <f t="shared" si="6"/>
        <v>8894.1904344491886</v>
      </c>
      <c r="D40" s="59">
        <f t="shared" si="6"/>
        <v>37588.307225701297</v>
      </c>
      <c r="E40" s="59">
        <f t="shared" si="6"/>
        <v>17009.330146344459</v>
      </c>
      <c r="F40" s="59">
        <f t="shared" si="6"/>
        <v>3799.2277983310928</v>
      </c>
      <c r="G40" s="59">
        <f t="shared" si="6"/>
        <v>17169.678451177868</v>
      </c>
      <c r="H40" s="59">
        <f t="shared" si="6"/>
        <v>6395.9009200941491</v>
      </c>
      <c r="I40" s="59">
        <f t="shared" si="6"/>
        <v>3372.6531289472368</v>
      </c>
      <c r="J40" s="59">
        <f t="shared" si="6"/>
        <v>12061.715224912628</v>
      </c>
      <c r="L40" s="11"/>
    </row>
    <row r="41" spans="1:13" x14ac:dyDescent="0.25">
      <c r="A41" s="7" t="s">
        <v>17</v>
      </c>
      <c r="B41" s="59">
        <f t="shared" ref="B41:J41" si="7">B11-B27</f>
        <v>4719.115653019302</v>
      </c>
      <c r="C41" s="59">
        <f t="shared" si="7"/>
        <v>10608.905311631132</v>
      </c>
      <c r="D41" s="59">
        <f t="shared" si="7"/>
        <v>41802.392546995121</v>
      </c>
      <c r="E41" s="59">
        <f t="shared" si="7"/>
        <v>18757.179208110141</v>
      </c>
      <c r="F41" s="59">
        <f t="shared" si="7"/>
        <v>4370.6136802945011</v>
      </c>
      <c r="G41" s="59">
        <f t="shared" si="7"/>
        <v>18564.15545353253</v>
      </c>
      <c r="H41" s="59">
        <f t="shared" si="7"/>
        <v>8098.2607754570145</v>
      </c>
      <c r="I41" s="59">
        <f t="shared" si="7"/>
        <v>3944.1729291860129</v>
      </c>
      <c r="J41" s="59">
        <f t="shared" si="7"/>
        <v>13455.634441774264</v>
      </c>
      <c r="L41" s="11"/>
    </row>
    <row r="42" spans="1:13" x14ac:dyDescent="0.25">
      <c r="A42" s="7" t="s">
        <v>18</v>
      </c>
      <c r="B42" s="59">
        <f t="shared" ref="B42:J42" si="8">B12-B28</f>
        <v>5116.2565493143466</v>
      </c>
      <c r="C42" s="59">
        <f t="shared" si="8"/>
        <v>11763.101467607705</v>
      </c>
      <c r="D42" s="59">
        <f t="shared" si="8"/>
        <v>46632.580444749314</v>
      </c>
      <c r="E42" s="59">
        <f t="shared" si="8"/>
        <v>20635.717668749989</v>
      </c>
      <c r="F42" s="59">
        <f t="shared" si="8"/>
        <v>5056.8190924710734</v>
      </c>
      <c r="G42" s="59">
        <f t="shared" si="8"/>
        <v>22455.549070194844</v>
      </c>
      <c r="H42" s="59">
        <f t="shared" si="8"/>
        <v>9402.8445630785409</v>
      </c>
      <c r="I42" s="59">
        <f t="shared" si="8"/>
        <v>4654.1348154669895</v>
      </c>
      <c r="J42" s="59">
        <f t="shared" si="8"/>
        <v>16223.16132836718</v>
      </c>
      <c r="L42" s="11"/>
    </row>
    <row r="43" spans="1:13" x14ac:dyDescent="0.25">
      <c r="A43" s="7" t="s">
        <v>19</v>
      </c>
      <c r="B43" s="59">
        <f t="shared" ref="B43:J43" si="9">B13-B29</f>
        <v>5507.9569903521406</v>
      </c>
      <c r="C43" s="59">
        <f t="shared" si="9"/>
        <v>12335.22326678072</v>
      </c>
      <c r="D43" s="59">
        <f t="shared" si="9"/>
        <v>50813.584482744882</v>
      </c>
      <c r="E43" s="59">
        <f t="shared" si="9"/>
        <v>22843.750185159559</v>
      </c>
      <c r="F43" s="59">
        <f t="shared" si="9"/>
        <v>5666.1834681663804</v>
      </c>
      <c r="G43" s="59">
        <f t="shared" si="9"/>
        <v>23969.123615986391</v>
      </c>
      <c r="H43" s="59">
        <f t="shared" si="9"/>
        <v>9679.1525584376413</v>
      </c>
      <c r="I43" s="59">
        <f t="shared" si="9"/>
        <v>4753.2804928683718</v>
      </c>
      <c r="J43" s="59">
        <f t="shared" si="9"/>
        <v>16922.362939503899</v>
      </c>
      <c r="L43" s="11"/>
    </row>
    <row r="44" spans="1:13" x14ac:dyDescent="0.25">
      <c r="A44" s="7" t="s">
        <v>20</v>
      </c>
      <c r="B44" s="59">
        <f t="shared" ref="B44:J44" si="10">B14-B30</f>
        <v>5381.6971277109942</v>
      </c>
      <c r="C44" s="59">
        <f t="shared" si="10"/>
        <v>12325.841579255268</v>
      </c>
      <c r="D44" s="59">
        <f t="shared" si="10"/>
        <v>51268.384825429479</v>
      </c>
      <c r="E44" s="59">
        <f t="shared" si="10"/>
        <v>23206.422740440255</v>
      </c>
      <c r="F44" s="59">
        <f t="shared" si="10"/>
        <v>5679.9750134995356</v>
      </c>
      <c r="G44" s="59">
        <f t="shared" si="10"/>
        <v>23959.078971260784</v>
      </c>
      <c r="H44" s="59">
        <f t="shared" si="10"/>
        <v>9751.9730051224979</v>
      </c>
      <c r="I44" s="59">
        <f t="shared" si="10"/>
        <v>4767.9364587745376</v>
      </c>
      <c r="J44" s="59">
        <f t="shared" si="10"/>
        <v>16977.879278506669</v>
      </c>
      <c r="L44" s="11"/>
    </row>
    <row r="45" spans="1:13" x14ac:dyDescent="0.25">
      <c r="A45" s="7" t="s">
        <v>21</v>
      </c>
      <c r="B45" s="59">
        <f t="shared" ref="B45:I45" si="11">B15-B31</f>
        <v>4907.685258708485</v>
      </c>
      <c r="C45" s="59">
        <f t="shared" si="11"/>
        <v>10866.455062237525</v>
      </c>
      <c r="D45" s="59">
        <f t="shared" si="11"/>
        <v>45014.859226027198</v>
      </c>
      <c r="E45" s="59">
        <f t="shared" si="11"/>
        <v>19897.254690265912</v>
      </c>
      <c r="F45" s="59">
        <f t="shared" si="11"/>
        <v>4682.0813345548277</v>
      </c>
      <c r="G45" s="59">
        <f t="shared" si="11"/>
        <v>20055.708098532945</v>
      </c>
      <c r="H45" s="59">
        <f t="shared" si="11"/>
        <v>8302.0612345204681</v>
      </c>
      <c r="I45" s="59">
        <f t="shared" si="11"/>
        <v>3972.4709320201337</v>
      </c>
      <c r="J45" s="59">
        <f>J15-J31</f>
        <v>14085.162163132514</v>
      </c>
      <c r="L45" s="11"/>
    </row>
    <row r="46" spans="1:13" x14ac:dyDescent="0.25">
      <c r="L46" s="11"/>
    </row>
    <row r="47" spans="1:13" x14ac:dyDescent="0.25">
      <c r="A47" s="1" t="s">
        <v>96</v>
      </c>
      <c r="K47" s="2" t="s">
        <v>40</v>
      </c>
    </row>
    <row r="48" spans="1:13" x14ac:dyDescent="0.25">
      <c r="A48" s="7" t="s">
        <v>10</v>
      </c>
      <c r="B48" s="60">
        <f>IF('（実需給2025年度以降で使用）入力'!$E$16=B$2,'（実需給2025年度以降で使用）入力'!$E$25*'（実需給2025年度以降で使用）入力'!$E$19/1000,0)</f>
        <v>0</v>
      </c>
      <c r="C48" s="60">
        <f>IF('（実需給2025年度以降で使用）入力'!$E$16=C$2,'（実需給2025年度以降で使用）入力'!$E$25*'（実需給2025年度以降で使用）入力'!$E$19/1000,0)</f>
        <v>0</v>
      </c>
      <c r="D48" s="60">
        <f>IF('（実需給2025年度以降で使用）入力'!$E$16=D$2,'（実需給2025年度以降で使用）入力'!$E$25*'（実需給2025年度以降で使用）入力'!$E$19/1000,0)</f>
        <v>0</v>
      </c>
      <c r="E48" s="60">
        <f>IF('（実需給2025年度以降で使用）入力'!$E$16=E$2,'（実需給2025年度以降で使用）入力'!$E$25*'（実需給2025年度以降で使用）入力'!$E$19/1000,0)</f>
        <v>0</v>
      </c>
      <c r="F48" s="60">
        <f>IF('（実需給2025年度以降で使用）入力'!$E$16=F$2,'（実需給2025年度以降で使用）入力'!$E$25*'（実需給2025年度以降で使用）入力'!$E$19/1000,0)</f>
        <v>0</v>
      </c>
      <c r="G48" s="60">
        <f>IF('（実需給2025年度以降で使用）入力'!$E$16=G$2,'（実需給2025年度以降で使用）入力'!$E$25*'（実需給2025年度以降で使用）入力'!$E$19/1000,0)</f>
        <v>0</v>
      </c>
      <c r="H48" s="60">
        <f>IF('（実需給2025年度以降で使用）入力'!$E$16=H$2,'（実需給2025年度以降で使用）入力'!$E$25*'（実需給2025年度以降で使用）入力'!$E$19/1000,0)</f>
        <v>0</v>
      </c>
      <c r="I48" s="60">
        <f>IF('（実需給2025年度以降で使用）入力'!$E$16=I$2,'（実需給2025年度以降で使用）入力'!$E$25*'（実需給2025年度以降で使用）入力'!$E$19/1000,0)</f>
        <v>0</v>
      </c>
      <c r="J48" s="60">
        <f>IF('（実需給2025年度以降で使用）入力'!$E$16=J$2,'（実需給2025年度以降で使用）入力'!$E$25*'（実需給2025年度以降で使用）入力'!$E$19/1000,0)</f>
        <v>0</v>
      </c>
      <c r="K48" s="66">
        <f>SUM(B48:J48)</f>
        <v>0</v>
      </c>
      <c r="L48" s="11"/>
      <c r="M48" s="15"/>
    </row>
    <row r="49" spans="1:15" x14ac:dyDescent="0.25">
      <c r="A49" s="7" t="s">
        <v>11</v>
      </c>
      <c r="B49" s="60">
        <f>IF('（実需給2025年度以降で使用）入力'!$E$16=B$2,'（実需給2025年度以降で使用）入力'!$F$25*'（実需給2025年度以降で使用）入力'!$F$19/1000,0)</f>
        <v>0</v>
      </c>
      <c r="C49" s="60">
        <f>IF('（実需給2025年度以降で使用）入力'!$E$16=C$2,'（実需給2025年度以降で使用）入力'!$F$25*'（実需給2025年度以降で使用）入力'!$F$19/1000,0)</f>
        <v>0</v>
      </c>
      <c r="D49" s="60">
        <f>IF('（実需給2025年度以降で使用）入力'!$E$16=D$2,'（実需給2025年度以降で使用）入力'!$F$25*'（実需給2025年度以降で使用）入力'!$F$19/1000,0)</f>
        <v>0</v>
      </c>
      <c r="E49" s="60">
        <f>IF('（実需給2025年度以降で使用）入力'!$E$16=E$2,'（実需給2025年度以降で使用）入力'!$F$25*'（実需給2025年度以降で使用）入力'!$F$19/1000,0)</f>
        <v>0</v>
      </c>
      <c r="F49" s="60">
        <f>IF('（実需給2025年度以降で使用）入力'!$E$16=F$2,'（実需給2025年度以降で使用）入力'!$F$25*'（実需給2025年度以降で使用）入力'!$F$19/1000,0)</f>
        <v>0</v>
      </c>
      <c r="G49" s="60">
        <f>IF('（実需給2025年度以降で使用）入力'!$E$16=G$2,'（実需給2025年度以降で使用）入力'!$F$25*'（実需給2025年度以降で使用）入力'!$F$19/1000,0)</f>
        <v>0</v>
      </c>
      <c r="H49" s="60">
        <f>IF('（実需給2025年度以降で使用）入力'!$E$16=H$2,'（実需給2025年度以降で使用）入力'!$F$25*'（実需給2025年度以降で使用）入力'!$F$19/1000,0)</f>
        <v>0</v>
      </c>
      <c r="I49" s="60">
        <f>IF('（実需給2025年度以降で使用）入力'!$E$16=I$2,'（実需給2025年度以降で使用）入力'!$F$25*'（実需給2025年度以降で使用）入力'!$F$19/1000,0)</f>
        <v>0</v>
      </c>
      <c r="J49" s="60">
        <f>IF('（実需給2025年度以降で使用）入力'!$E$16=J$2,'（実需給2025年度以降で使用）入力'!$F$25*'（実需給2025年度以降で使用）入力'!$F$19/1000,0)</f>
        <v>0</v>
      </c>
      <c r="K49" s="66">
        <f t="shared" ref="K49:K59" si="12">SUM(B49:J49)</f>
        <v>0</v>
      </c>
      <c r="L49" s="11"/>
      <c r="M49" s="15"/>
    </row>
    <row r="50" spans="1:15" x14ac:dyDescent="0.25">
      <c r="A50" s="7" t="s">
        <v>12</v>
      </c>
      <c r="B50" s="60">
        <f>IF('（実需給2025年度以降で使用）入力'!$E$16=B$2,'（実需給2025年度以降で使用）入力'!$G$25*'（実需給2025年度以降で使用）入力'!$G$19/1000,0)</f>
        <v>0</v>
      </c>
      <c r="C50" s="60">
        <f>IF('（実需給2025年度以降で使用）入力'!$E$16=C$2,'（実需給2025年度以降で使用）入力'!$G$25*'（実需給2025年度以降で使用）入力'!$G$19/1000,0)</f>
        <v>0</v>
      </c>
      <c r="D50" s="60">
        <f>IF('（実需給2025年度以降で使用）入力'!$E$16=D$2,'（実需給2025年度以降で使用）入力'!$G$25*'（実需給2025年度以降で使用）入力'!$G$19/1000,0)</f>
        <v>0</v>
      </c>
      <c r="E50" s="60">
        <f>IF('（実需給2025年度以降で使用）入力'!$E$16=E$2,'（実需給2025年度以降で使用）入力'!$G$25*'（実需給2025年度以降で使用）入力'!$G$19/1000,0)</f>
        <v>0</v>
      </c>
      <c r="F50" s="60">
        <f>IF('（実需給2025年度以降で使用）入力'!$E$16=F$2,'（実需給2025年度以降で使用）入力'!$G$25*'（実需給2025年度以降で使用）入力'!$G$19/1000,0)</f>
        <v>0</v>
      </c>
      <c r="G50" s="60">
        <f>IF('（実需給2025年度以降で使用）入力'!$E$16=G$2,'（実需給2025年度以降で使用）入力'!$G$25*'（実需給2025年度以降で使用）入力'!$G$19/1000,0)</f>
        <v>0</v>
      </c>
      <c r="H50" s="60">
        <f>IF('（実需給2025年度以降で使用）入力'!$E$16=H$2,'（実需給2025年度以降で使用）入力'!$G$25*'（実需給2025年度以降で使用）入力'!$G$19/1000,0)</f>
        <v>0</v>
      </c>
      <c r="I50" s="60">
        <f>IF('（実需給2025年度以降で使用）入力'!$E$16=I$2,'（実需給2025年度以降で使用）入力'!$G$25*'（実需給2025年度以降で使用）入力'!$G$19/1000,0)</f>
        <v>0</v>
      </c>
      <c r="J50" s="60">
        <f>IF('（実需給2025年度以降で使用）入力'!$E$16=J$2,'（実需給2025年度以降で使用）入力'!$G$25*'（実需給2025年度以降で使用）入力'!$G$19/1000,0)</f>
        <v>0</v>
      </c>
      <c r="K50" s="66">
        <f t="shared" si="12"/>
        <v>0</v>
      </c>
      <c r="L50" s="11"/>
      <c r="M50" s="15"/>
    </row>
    <row r="51" spans="1:15" x14ac:dyDescent="0.25">
      <c r="A51" s="7" t="s">
        <v>13</v>
      </c>
      <c r="B51" s="60">
        <f>IF('（実需給2025年度以降で使用）入力'!$E$16=B$2,'（実需給2025年度以降で使用）入力'!$H$25*'（実需給2025年度以降で使用）入力'!$H$19/1000,0)</f>
        <v>0</v>
      </c>
      <c r="C51" s="60">
        <f>IF('（実需給2025年度以降で使用）入力'!$E$16=C$2,'（実需給2025年度以降で使用）入力'!$H$25*'（実需給2025年度以降で使用）入力'!$H$19/1000,0)</f>
        <v>0</v>
      </c>
      <c r="D51" s="60">
        <f>IF('（実需給2025年度以降で使用）入力'!$E$16=D$2,'（実需給2025年度以降で使用）入力'!$H$25*'（実需給2025年度以降で使用）入力'!$H$19/1000,0)</f>
        <v>0</v>
      </c>
      <c r="E51" s="60">
        <f>IF('（実需給2025年度以降で使用）入力'!$E$16=E$2,'（実需給2025年度以降で使用）入力'!$H$25*'（実需給2025年度以降で使用）入力'!$H$19/1000,0)</f>
        <v>0</v>
      </c>
      <c r="F51" s="60">
        <f>IF('（実需給2025年度以降で使用）入力'!$E$16=F$2,'（実需給2025年度以降で使用）入力'!$H$25*'（実需給2025年度以降で使用）入力'!$H$19/1000,0)</f>
        <v>0</v>
      </c>
      <c r="G51" s="60">
        <f>IF('（実需給2025年度以降で使用）入力'!$E$16=G$2,'（実需給2025年度以降で使用）入力'!$H$25*'（実需給2025年度以降で使用）入力'!$H$19/1000,0)</f>
        <v>0</v>
      </c>
      <c r="H51" s="60">
        <f>IF('（実需給2025年度以降で使用）入力'!$E$16=H$2,'（実需給2025年度以降で使用）入力'!$H$25*'（実需給2025年度以降で使用）入力'!$H$19/1000,0)</f>
        <v>0</v>
      </c>
      <c r="I51" s="60">
        <f>IF('（実需給2025年度以降で使用）入力'!$E$16=I$2,'（実需給2025年度以降で使用）入力'!$H$25*'（実需給2025年度以降で使用）入力'!$H$19/1000,0)</f>
        <v>0</v>
      </c>
      <c r="J51" s="60">
        <f>IF('（実需給2025年度以降で使用）入力'!$E$16=J$2,'（実需給2025年度以降で使用）入力'!$H$25*'（実需給2025年度以降で使用）入力'!$H$19/1000,0)</f>
        <v>0</v>
      </c>
      <c r="K51" s="66">
        <f t="shared" si="12"/>
        <v>0</v>
      </c>
      <c r="L51" s="11"/>
      <c r="M51" s="15"/>
    </row>
    <row r="52" spans="1:15" x14ac:dyDescent="0.25">
      <c r="A52" s="7" t="s">
        <v>14</v>
      </c>
      <c r="B52" s="60">
        <f>IF('（実需給2025年度以降で使用）入力'!$E$16=B$2,'（実需給2025年度以降で使用）入力'!$I$25*'（実需給2025年度以降で使用）入力'!$I$19/1000,0)</f>
        <v>0</v>
      </c>
      <c r="C52" s="60">
        <f>IF('（実需給2025年度以降で使用）入力'!$E$16=C$2,'（実需給2025年度以降で使用）入力'!$I$25*'（実需給2025年度以降で使用）入力'!$I$19/1000,0)</f>
        <v>0</v>
      </c>
      <c r="D52" s="60">
        <f>IF('（実需給2025年度以降で使用）入力'!$E$16=D$2,'（実需給2025年度以降で使用）入力'!$I$25*'（実需給2025年度以降で使用）入力'!$I$19/1000,0)</f>
        <v>0</v>
      </c>
      <c r="E52" s="60">
        <f>IF('（実需給2025年度以降で使用）入力'!$E$16=E$2,'（実需給2025年度以降で使用）入力'!$I$25*'（実需給2025年度以降で使用）入力'!$I$19/1000,0)</f>
        <v>0</v>
      </c>
      <c r="F52" s="60">
        <f>IF('（実需給2025年度以降で使用）入力'!$E$16=F$2,'（実需給2025年度以降で使用）入力'!$I$25*'（実需給2025年度以降で使用）入力'!$I$19/1000,0)</f>
        <v>0</v>
      </c>
      <c r="G52" s="60">
        <f>IF('（実需給2025年度以降で使用）入力'!$E$16=G$2,'（実需給2025年度以降で使用）入力'!$I$25*'（実需給2025年度以降で使用）入力'!$I$19/1000,0)</f>
        <v>0</v>
      </c>
      <c r="H52" s="60">
        <f>IF('（実需給2025年度以降で使用）入力'!$E$16=H$2,'（実需給2025年度以降で使用）入力'!$I$25*'（実需給2025年度以降で使用）入力'!$I$19/1000,0)</f>
        <v>0</v>
      </c>
      <c r="I52" s="60">
        <f>IF('（実需給2025年度以降で使用）入力'!$E$16=I$2,'（実需給2025年度以降で使用）入力'!$I$25*'（実需給2025年度以降で使用）入力'!$I$19/1000,0)</f>
        <v>0</v>
      </c>
      <c r="J52" s="60">
        <f>IF('（実需給2025年度以降で使用）入力'!$E$16=J$2,'（実需給2025年度以降で使用）入力'!$I$25*'（実需給2025年度以降で使用）入力'!$I$19/1000,0)</f>
        <v>0</v>
      </c>
      <c r="K52" s="66">
        <f t="shared" si="12"/>
        <v>0</v>
      </c>
      <c r="L52" s="11"/>
      <c r="M52" s="15"/>
    </row>
    <row r="53" spans="1:15" x14ac:dyDescent="0.25">
      <c r="A53" s="7" t="s">
        <v>15</v>
      </c>
      <c r="B53" s="60">
        <f>IF('（実需給2025年度以降で使用）入力'!$E$16=B$2,'（実需給2025年度以降で使用）入力'!$J$25*'（実需給2025年度以降で使用）入力'!$J$19/1000,0)</f>
        <v>0</v>
      </c>
      <c r="C53" s="60">
        <f>IF('（実需給2025年度以降で使用）入力'!$E$16=C$2,'（実需給2025年度以降で使用）入力'!$J$25*'（実需給2025年度以降で使用）入力'!$J$19/1000,0)</f>
        <v>0</v>
      </c>
      <c r="D53" s="60">
        <f>IF('（実需給2025年度以降で使用）入力'!$E$16=D$2,'（実需給2025年度以降で使用）入力'!$J$25*'（実需給2025年度以降で使用）入力'!$J$19/1000,0)</f>
        <v>0</v>
      </c>
      <c r="E53" s="60">
        <f>IF('（実需給2025年度以降で使用）入力'!$E$16=E$2,'（実需給2025年度以降で使用）入力'!$J$25*'（実需給2025年度以降で使用）入力'!$J$19/1000,0)</f>
        <v>0</v>
      </c>
      <c r="F53" s="60">
        <f>IF('（実需給2025年度以降で使用）入力'!$E$16=F$2,'（実需給2025年度以降で使用）入力'!$J$25*'（実需給2025年度以降で使用）入力'!$J$19/1000,0)</f>
        <v>0</v>
      </c>
      <c r="G53" s="60">
        <f>IF('（実需給2025年度以降で使用）入力'!$E$16=G$2,'（実需給2025年度以降で使用）入力'!$J$25*'（実需給2025年度以降で使用）入力'!$J$19/1000,0)</f>
        <v>0</v>
      </c>
      <c r="H53" s="60">
        <f>IF('（実需給2025年度以降で使用）入力'!$E$16=H$2,'（実需給2025年度以降で使用）入力'!$J$25*'（実需給2025年度以降で使用）入力'!$J$19/1000,0)</f>
        <v>0</v>
      </c>
      <c r="I53" s="60">
        <f>IF('（実需給2025年度以降で使用）入力'!$E$16=I$2,'（実需給2025年度以降で使用）入力'!$J$25*'（実需給2025年度以降で使用）入力'!$J$19/1000,0)</f>
        <v>0</v>
      </c>
      <c r="J53" s="60">
        <f>IF('（実需給2025年度以降で使用）入力'!$E$16=J$2,'（実需給2025年度以降で使用）入力'!$J$25*'（実需給2025年度以降で使用）入力'!$J$19/1000,0)</f>
        <v>0</v>
      </c>
      <c r="K53" s="66">
        <f t="shared" si="12"/>
        <v>0</v>
      </c>
      <c r="L53" s="11"/>
      <c r="M53" s="15"/>
    </row>
    <row r="54" spans="1:15" x14ac:dyDescent="0.25">
      <c r="A54" s="7" t="s">
        <v>16</v>
      </c>
      <c r="B54" s="60">
        <f>IF('（実需給2025年度以降で使用）入力'!$E$16=B$2,'（実需給2025年度以降で使用）入力'!$K$25*'（実需給2025年度以降で使用）入力'!$K$19/1000,0)</f>
        <v>0</v>
      </c>
      <c r="C54" s="60">
        <f>IF('（実需給2025年度以降で使用）入力'!$E$16=C$2,'（実需給2025年度以降で使用）入力'!$K$25*'（実需給2025年度以降で使用）入力'!$K$19/1000,0)</f>
        <v>0</v>
      </c>
      <c r="D54" s="60">
        <f>IF('（実需給2025年度以降で使用）入力'!$E$16=D$2,'（実需給2025年度以降で使用）入力'!$K$25*'（実需給2025年度以降で使用）入力'!$K$19/1000,0)</f>
        <v>0</v>
      </c>
      <c r="E54" s="60">
        <f>IF('（実需給2025年度以降で使用）入力'!$E$16=E$2,'（実需給2025年度以降で使用）入力'!$K$25*'（実需給2025年度以降で使用）入力'!$K$19/1000,0)</f>
        <v>0</v>
      </c>
      <c r="F54" s="60">
        <f>IF('（実需給2025年度以降で使用）入力'!$E$16=F$2,'（実需給2025年度以降で使用）入力'!$K$25*'（実需給2025年度以降で使用）入力'!$K$19/1000,0)</f>
        <v>0</v>
      </c>
      <c r="G54" s="60">
        <f>IF('（実需給2025年度以降で使用）入力'!$E$16=G$2,'（実需給2025年度以降で使用）入力'!$K$25*'（実需給2025年度以降で使用）入力'!$K$19/1000,0)</f>
        <v>0</v>
      </c>
      <c r="H54" s="60">
        <f>IF('（実需給2025年度以降で使用）入力'!$E$16=H$2,'（実需給2025年度以降で使用）入力'!$K$25*'（実需給2025年度以降で使用）入力'!$K$19/1000,0)</f>
        <v>0</v>
      </c>
      <c r="I54" s="60">
        <f>IF('（実需給2025年度以降で使用）入力'!$E$16=I$2,'（実需給2025年度以降で使用）入力'!$K$25*'（実需給2025年度以降で使用）入力'!$K$19/1000,0)</f>
        <v>0</v>
      </c>
      <c r="J54" s="60">
        <f>IF('（実需給2025年度以降で使用）入力'!$E$16=J$2,'（実需給2025年度以降で使用）入力'!$K$25*'（実需給2025年度以降で使用）入力'!$K$19/1000,0)</f>
        <v>0</v>
      </c>
      <c r="K54" s="66">
        <f t="shared" si="12"/>
        <v>0</v>
      </c>
      <c r="L54" s="11"/>
      <c r="M54" s="15"/>
    </row>
    <row r="55" spans="1:15" x14ac:dyDescent="0.25">
      <c r="A55" s="7" t="s">
        <v>17</v>
      </c>
      <c r="B55" s="60">
        <f>IF('（実需給2025年度以降で使用）入力'!$E$16=B$2,'（実需給2025年度以降で使用）入力'!$L$25*'（実需給2025年度以降で使用）入力'!$L$19/1000,0)</f>
        <v>0</v>
      </c>
      <c r="C55" s="60">
        <f>IF('（実需給2025年度以降で使用）入力'!$E$16=C$2,'（実需給2025年度以降で使用）入力'!$L$25*'（実需給2025年度以降で使用）入力'!$L$19/1000,0)</f>
        <v>0</v>
      </c>
      <c r="D55" s="60">
        <f>IF('（実需給2025年度以降で使用）入力'!$E$16=D$2,'（実需給2025年度以降で使用）入力'!$L$25*'（実需給2025年度以降で使用）入力'!$L$19/1000,0)</f>
        <v>0</v>
      </c>
      <c r="E55" s="60">
        <f>IF('（実需給2025年度以降で使用）入力'!$E$16=E$2,'（実需給2025年度以降で使用）入力'!$L$25*'（実需給2025年度以降で使用）入力'!$L$19/1000,0)</f>
        <v>0</v>
      </c>
      <c r="F55" s="60">
        <f>IF('（実需給2025年度以降で使用）入力'!$E$16=F$2,'（実需給2025年度以降で使用）入力'!$L$25*'（実需給2025年度以降で使用）入力'!$L$19/1000,0)</f>
        <v>0</v>
      </c>
      <c r="G55" s="60">
        <f>IF('（実需給2025年度以降で使用）入力'!$E$16=G$2,'（実需給2025年度以降で使用）入力'!$L$25*'（実需給2025年度以降で使用）入力'!$L$19/1000,0)</f>
        <v>0</v>
      </c>
      <c r="H55" s="60">
        <f>IF('（実需給2025年度以降で使用）入力'!$E$16=H$2,'（実需給2025年度以降で使用）入力'!$L$25*'（実需給2025年度以降で使用）入力'!$L$19/1000,0)</f>
        <v>0</v>
      </c>
      <c r="I55" s="60">
        <f>IF('（実需給2025年度以降で使用）入力'!$E$16=I$2,'（実需給2025年度以降で使用）入力'!$L$25*'（実需給2025年度以降で使用）入力'!$L$19/1000,0)</f>
        <v>0</v>
      </c>
      <c r="J55" s="60">
        <f>IF('（実需給2025年度以降で使用）入力'!$E$16=J$2,'（実需給2025年度以降で使用）入力'!$L$25*'（実需給2025年度以降で使用）入力'!$L$19/1000,0)</f>
        <v>0</v>
      </c>
      <c r="K55" s="66">
        <f t="shared" si="12"/>
        <v>0</v>
      </c>
      <c r="L55" s="11"/>
      <c r="M55" s="15"/>
    </row>
    <row r="56" spans="1:15" x14ac:dyDescent="0.25">
      <c r="A56" s="7" t="s">
        <v>18</v>
      </c>
      <c r="B56" s="60">
        <f>IF('（実需給2025年度以降で使用）入力'!$E$16=B$2,'（実需給2025年度以降で使用）入力'!$M$25*'（実需給2025年度以降で使用）入力'!$M$19/1000,0)</f>
        <v>0</v>
      </c>
      <c r="C56" s="60">
        <f>IF('（実需給2025年度以降で使用）入力'!$E$16=C$2,'（実需給2025年度以降で使用）入力'!$M$25*'（実需給2025年度以降で使用）入力'!$M$19/1000,0)</f>
        <v>0</v>
      </c>
      <c r="D56" s="60">
        <f>IF('（実需給2025年度以降で使用）入力'!$E$16=D$2,'（実需給2025年度以降で使用）入力'!$M$25*'（実需給2025年度以降で使用）入力'!$M$19/1000,0)</f>
        <v>0</v>
      </c>
      <c r="E56" s="60">
        <f>IF('（実需給2025年度以降で使用）入力'!$E$16=E$2,'（実需給2025年度以降で使用）入力'!$M$25*'（実需給2025年度以降で使用）入力'!$M$19/1000,0)</f>
        <v>0</v>
      </c>
      <c r="F56" s="60">
        <f>IF('（実需給2025年度以降で使用）入力'!$E$16=F$2,'（実需給2025年度以降で使用）入力'!$M$25*'（実需給2025年度以降で使用）入力'!$M$19/1000,0)</f>
        <v>0</v>
      </c>
      <c r="G56" s="60">
        <f>IF('（実需給2025年度以降で使用）入力'!$E$16=G$2,'（実需給2025年度以降で使用）入力'!$M$25*'（実需給2025年度以降で使用）入力'!$M$19/1000,0)</f>
        <v>0</v>
      </c>
      <c r="H56" s="60">
        <f>IF('（実需給2025年度以降で使用）入力'!$E$16=H$2,'（実需給2025年度以降で使用）入力'!$M$25*'（実需給2025年度以降で使用）入力'!$M$19/1000,0)</f>
        <v>0</v>
      </c>
      <c r="I56" s="60">
        <f>IF('（実需給2025年度以降で使用）入力'!$E$16=I$2,'（実需給2025年度以降で使用）入力'!$M$25*'（実需給2025年度以降で使用）入力'!$M$19/1000,0)</f>
        <v>0</v>
      </c>
      <c r="J56" s="60">
        <f>IF('（実需給2025年度以降で使用）入力'!$E$16=J$2,'（実需給2025年度以降で使用）入力'!$M$25*'（実需給2025年度以降で使用）入力'!$M$19/1000,0)</f>
        <v>0</v>
      </c>
      <c r="K56" s="66">
        <f t="shared" si="12"/>
        <v>0</v>
      </c>
      <c r="L56" s="11"/>
      <c r="M56" s="15"/>
    </row>
    <row r="57" spans="1:15" x14ac:dyDescent="0.25">
      <c r="A57" s="7" t="s">
        <v>19</v>
      </c>
      <c r="B57" s="60">
        <f>IF('（実需給2025年度以降で使用）入力'!$E$16=B$2,'（実需給2025年度以降で使用）入力'!$N$25*'（実需給2025年度以降で使用）入力'!$N$19/1000,0)</f>
        <v>0</v>
      </c>
      <c r="C57" s="60">
        <f>IF('（実需給2025年度以降で使用）入力'!$E$16=C$2,'（実需給2025年度以降で使用）入力'!$N$25*'（実需給2025年度以降で使用）入力'!$N$19/1000,0)</f>
        <v>0</v>
      </c>
      <c r="D57" s="60">
        <f>IF('（実需給2025年度以降で使用）入力'!$E$16=D$2,'（実需給2025年度以降で使用）入力'!$N$25*'（実需給2025年度以降で使用）入力'!$N$19/1000,0)</f>
        <v>0</v>
      </c>
      <c r="E57" s="60">
        <f>IF('（実需給2025年度以降で使用）入力'!$E$16=E$2,'（実需給2025年度以降で使用）入力'!$N$25*'（実需給2025年度以降で使用）入力'!$N$19/1000,0)</f>
        <v>0</v>
      </c>
      <c r="F57" s="60">
        <f>IF('（実需給2025年度以降で使用）入力'!$E$16=F$2,'（実需給2025年度以降で使用）入力'!$N$25*'（実需給2025年度以降で使用）入力'!$N$19/1000,0)</f>
        <v>0</v>
      </c>
      <c r="G57" s="60">
        <f>IF('（実需給2025年度以降で使用）入力'!$E$16=G$2,'（実需給2025年度以降で使用）入力'!$N$25*'（実需給2025年度以降で使用）入力'!$N$19/1000,0)</f>
        <v>0</v>
      </c>
      <c r="H57" s="60">
        <f>IF('（実需給2025年度以降で使用）入力'!$E$16=H$2,'（実需給2025年度以降で使用）入力'!$N$25*'（実需給2025年度以降で使用）入力'!$N$19/1000,0)</f>
        <v>0</v>
      </c>
      <c r="I57" s="60">
        <f>IF('（実需給2025年度以降で使用）入力'!$E$16=I$2,'（実需給2025年度以降で使用）入力'!$N$25*'（実需給2025年度以降で使用）入力'!$N$19/1000,0)</f>
        <v>0</v>
      </c>
      <c r="J57" s="60">
        <f>IF('（実需給2025年度以降で使用）入力'!$E$16=J$2,'（実需給2025年度以降で使用）入力'!$N$25*'（実需給2025年度以降で使用）入力'!$N$19/1000,0)</f>
        <v>0</v>
      </c>
      <c r="K57" s="66">
        <f t="shared" si="12"/>
        <v>0</v>
      </c>
      <c r="L57" s="11"/>
      <c r="M57" s="15"/>
    </row>
    <row r="58" spans="1:15" x14ac:dyDescent="0.25">
      <c r="A58" s="7" t="s">
        <v>20</v>
      </c>
      <c r="B58" s="60">
        <f>IF('（実需給2025年度以降で使用）入力'!$E$16=B$2,'（実需給2025年度以降で使用）入力'!$O$25*'（実需給2025年度以降で使用）入力'!$O$19/1000,0)</f>
        <v>0</v>
      </c>
      <c r="C58" s="60">
        <f>IF('（実需給2025年度以降で使用）入力'!$E$16=C$2,'（実需給2025年度以降で使用）入力'!$O$25*'（実需給2025年度以降で使用）入力'!$O$19/1000,0)</f>
        <v>0</v>
      </c>
      <c r="D58" s="60">
        <f>IF('（実需給2025年度以降で使用）入力'!$E$16=D$2,'（実需給2025年度以降で使用）入力'!$O$25*'（実需給2025年度以降で使用）入力'!$O$19/1000,0)</f>
        <v>0</v>
      </c>
      <c r="E58" s="60">
        <f>IF('（実需給2025年度以降で使用）入力'!$E$16=E$2,'（実需給2025年度以降で使用）入力'!$O$25*'（実需給2025年度以降で使用）入力'!$O$19/1000,0)</f>
        <v>0</v>
      </c>
      <c r="F58" s="60">
        <f>IF('（実需給2025年度以降で使用）入力'!$E$16=F$2,'（実需給2025年度以降で使用）入力'!$O$25*'（実需給2025年度以降で使用）入力'!$O$19/1000,0)</f>
        <v>0</v>
      </c>
      <c r="G58" s="60">
        <f>IF('（実需給2025年度以降で使用）入力'!$E$16=G$2,'（実需給2025年度以降で使用）入力'!$O$25*'（実需給2025年度以降で使用）入力'!$O$19/1000,0)</f>
        <v>0</v>
      </c>
      <c r="H58" s="60">
        <f>IF('（実需給2025年度以降で使用）入力'!$E$16=H$2,'（実需給2025年度以降で使用）入力'!$O$25*'（実需給2025年度以降で使用）入力'!$O$19/1000,0)</f>
        <v>0</v>
      </c>
      <c r="I58" s="60">
        <f>IF('（実需給2025年度以降で使用）入力'!$E$16=I$2,'（実需給2025年度以降で使用）入力'!$O$25*'（実需給2025年度以降で使用）入力'!$O$19/1000,0)</f>
        <v>0</v>
      </c>
      <c r="J58" s="60">
        <f>IF('（実需給2025年度以降で使用）入力'!$E$16=J$2,'（実需給2025年度以降で使用）入力'!$O$25*'（実需給2025年度以降で使用）入力'!$O$19/1000,0)</f>
        <v>0</v>
      </c>
      <c r="K58" s="66">
        <f t="shared" si="12"/>
        <v>0</v>
      </c>
      <c r="L58" s="11"/>
      <c r="M58" s="15"/>
    </row>
    <row r="59" spans="1:15" x14ac:dyDescent="0.25">
      <c r="A59" s="7" t="s">
        <v>21</v>
      </c>
      <c r="B59" s="60">
        <f>IF('（実需給2025年度以降で使用）入力'!$E$16=B$2,'（実需給2025年度以降で使用）入力'!$P$25*'（実需給2025年度以降で使用）入力'!$P$19/1000,0)</f>
        <v>0</v>
      </c>
      <c r="C59" s="60">
        <f>IF('（実需給2025年度以降で使用）入力'!$E$16=C$2,'（実需給2025年度以降で使用）入力'!$P$25*'（実需給2025年度以降で使用）入力'!$P$19/1000,0)</f>
        <v>0</v>
      </c>
      <c r="D59" s="60">
        <f>IF('（実需給2025年度以降で使用）入力'!$E$16=D$2,'（実需給2025年度以降で使用）入力'!$P$25*'（実需給2025年度以降で使用）入力'!$P$19/1000,0)</f>
        <v>0</v>
      </c>
      <c r="E59" s="60">
        <f>IF('（実需給2025年度以降で使用）入力'!$E$16=E$2,'（実需給2025年度以降で使用）入力'!$P$25*'（実需給2025年度以降で使用）入力'!$P$19/1000,0)</f>
        <v>0</v>
      </c>
      <c r="F59" s="60">
        <f>IF('（実需給2025年度以降で使用）入力'!$E$16=F$2,'（実需給2025年度以降で使用）入力'!$P$25*'（実需給2025年度以降で使用）入力'!$P$19/1000,0)</f>
        <v>0</v>
      </c>
      <c r="G59" s="60">
        <f>IF('（実需給2025年度以降で使用）入力'!$E$16=G$2,'（実需給2025年度以降で使用）入力'!$P$25*'（実需給2025年度以降で使用）入力'!$P$19/1000,0)</f>
        <v>0</v>
      </c>
      <c r="H59" s="60">
        <f>IF('（実需給2025年度以降で使用）入力'!$E$16=H$2,'（実需給2025年度以降で使用）入力'!$P$25*'（実需給2025年度以降で使用）入力'!$P$19/1000,0)</f>
        <v>0</v>
      </c>
      <c r="I59" s="60">
        <f>IF('（実需給2025年度以降で使用）入力'!$E$16=I$2,'（実需給2025年度以降で使用）入力'!$P$25*'（実需給2025年度以降で使用）入力'!$P$19/1000,0)</f>
        <v>0</v>
      </c>
      <c r="J59" s="60">
        <f>IF('（実需給2025年度以降で使用）入力'!$E$16=J$2,'（実需給2025年度以降で使用）入力'!$P$25*'（実需給2025年度以降で使用）入力'!$P$19/1000,0)</f>
        <v>0</v>
      </c>
      <c r="K59" s="66">
        <f t="shared" si="12"/>
        <v>0</v>
      </c>
      <c r="L59" s="11"/>
      <c r="M59" s="15"/>
    </row>
    <row r="61" spans="1:15" x14ac:dyDescent="0.25">
      <c r="A61" s="1" t="s">
        <v>97</v>
      </c>
    </row>
    <row r="62" spans="1:15" x14ac:dyDescent="0.25">
      <c r="A62" s="7" t="s">
        <v>10</v>
      </c>
      <c r="B62" s="59">
        <f>B34-(B48-MIN(B$48:B$59))</f>
        <v>4084.4155995835977</v>
      </c>
      <c r="C62" s="59">
        <f>C34-(C48-MIN(C$48:C$59))</f>
        <v>8667.9093884837457</v>
      </c>
      <c r="D62" s="59">
        <f>D34-(D48-MIN(D$48:D$59))</f>
        <v>38857.41703005504</v>
      </c>
      <c r="E62" s="59">
        <f t="shared" ref="E62:J62" si="13">E34-(E48-MIN(E$48:E$59))</f>
        <v>16202.31126751448</v>
      </c>
      <c r="F62" s="59">
        <f t="shared" si="13"/>
        <v>3517.7532600933591</v>
      </c>
      <c r="G62" s="59">
        <f>G34-(G48-MIN(G$48:G$59))</f>
        <v>15988.21594481001</v>
      </c>
      <c r="H62" s="59">
        <f t="shared" si="13"/>
        <v>6574.4845850333704</v>
      </c>
      <c r="I62" s="59">
        <f t="shared" si="13"/>
        <v>3179.8952527080792</v>
      </c>
      <c r="J62" s="59">
        <f t="shared" si="13"/>
        <v>11324.216671718319</v>
      </c>
      <c r="K62" s="11"/>
      <c r="L62" s="11"/>
      <c r="M62" s="15"/>
      <c r="O62" s="12"/>
    </row>
    <row r="63" spans="1:15" x14ac:dyDescent="0.25">
      <c r="A63" s="7" t="s">
        <v>11</v>
      </c>
      <c r="B63" s="59">
        <f>B35-(B49-MIN(B$48:B$59))</f>
        <v>3348.3869929925245</v>
      </c>
      <c r="C63" s="59">
        <f>C35-(C49-MIN(C$48:C$59))</f>
        <v>7367.1892052947514</v>
      </c>
      <c r="D63" s="59">
        <f t="shared" ref="B63:J73" si="14">D35-(D49-MIN(D$48:D$59))</f>
        <v>35881.987038658939</v>
      </c>
      <c r="E63" s="59">
        <f t="shared" si="14"/>
        <v>16150.934664180615</v>
      </c>
      <c r="F63" s="59">
        <f t="shared" si="14"/>
        <v>2999.2857639558251</v>
      </c>
      <c r="G63" s="59">
        <f>G35-(G49-MIN(G$48:G$59))</f>
        <v>15866.004697444097</v>
      </c>
      <c r="H63" s="59">
        <f t="shared" si="14"/>
        <v>6026.9417907227271</v>
      </c>
      <c r="I63" s="59">
        <f t="shared" si="14"/>
        <v>2979.7658243555697</v>
      </c>
      <c r="J63" s="59">
        <f t="shared" si="14"/>
        <v>11701.804022394939</v>
      </c>
      <c r="K63" s="11"/>
      <c r="L63" s="11"/>
      <c r="M63" s="15"/>
      <c r="O63" s="12"/>
    </row>
    <row r="64" spans="1:15" x14ac:dyDescent="0.25">
      <c r="A64" s="7" t="s">
        <v>12</v>
      </c>
      <c r="B64" s="59">
        <f>B36-(B50-MIN(B$48:B$59))</f>
        <v>3455.310232904641</v>
      </c>
      <c r="C64" s="59">
        <f t="shared" si="14"/>
        <v>8407.5295549473249</v>
      </c>
      <c r="D64" s="59">
        <f>D36-(D50-MIN(D$48:D$59))</f>
        <v>40995.612041365268</v>
      </c>
      <c r="E64" s="59">
        <f t="shared" si="14"/>
        <v>17543.097114178468</v>
      </c>
      <c r="F64" s="59">
        <f t="shared" si="14"/>
        <v>3777.0931143138132</v>
      </c>
      <c r="G64" s="59">
        <f>G36-(G50-MIN(G$48:G$59))</f>
        <v>18361.144714270711</v>
      </c>
      <c r="H64" s="59">
        <f t="shared" si="14"/>
        <v>6711.4692882594391</v>
      </c>
      <c r="I64" s="59">
        <f t="shared" si="14"/>
        <v>3403.3335093706996</v>
      </c>
      <c r="J64" s="59">
        <f>J36-(J50-MIN(J$48:J$59))</f>
        <v>12784.040430389665</v>
      </c>
      <c r="K64" s="11"/>
      <c r="L64" s="11"/>
      <c r="M64" s="15"/>
      <c r="O64" s="12"/>
    </row>
    <row r="65" spans="1:15" x14ac:dyDescent="0.25">
      <c r="A65" s="7" t="s">
        <v>13</v>
      </c>
      <c r="B65" s="59">
        <f>B37-(B51-MIN(B$48:B$59))</f>
        <v>4238.4877550525807</v>
      </c>
      <c r="C65" s="59">
        <f t="shared" si="14"/>
        <v>11104.675416994465</v>
      </c>
      <c r="D65" s="59">
        <f t="shared" si="14"/>
        <v>53144.347080473475</v>
      </c>
      <c r="E65" s="59">
        <f t="shared" si="14"/>
        <v>21471.072470785039</v>
      </c>
      <c r="F65" s="59">
        <f t="shared" si="14"/>
        <v>4818.0354466718645</v>
      </c>
      <c r="G65" s="59">
        <f>G37-(G51-MIN(G$48:G$59))</f>
        <v>23857.346290334743</v>
      </c>
      <c r="H65" s="59">
        <f t="shared" si="14"/>
        <v>8096.6929276072515</v>
      </c>
      <c r="I65" s="59">
        <f t="shared" si="14"/>
        <v>4296.9704816808626</v>
      </c>
      <c r="J65" s="59">
        <f t="shared" si="14"/>
        <v>16708.145130399695</v>
      </c>
      <c r="K65" s="11"/>
      <c r="L65" s="11"/>
      <c r="M65" s="15"/>
      <c r="O65" s="12"/>
    </row>
    <row r="66" spans="1:15" x14ac:dyDescent="0.25">
      <c r="A66" s="7" t="s">
        <v>14</v>
      </c>
      <c r="B66" s="59">
        <f t="shared" si="14"/>
        <v>4341.0860506702866</v>
      </c>
      <c r="C66" s="59">
        <f>C38-(C52-MIN(C$48:C$59))</f>
        <v>10938.988276459173</v>
      </c>
      <c r="D66" s="59">
        <f>D38-(D52-MIN(D$48:D$59))</f>
        <v>52759.127857103798</v>
      </c>
      <c r="E66" s="59">
        <f t="shared" si="14"/>
        <v>21180.723302389371</v>
      </c>
      <c r="F66" s="59">
        <f t="shared" si="14"/>
        <v>4887.6474071998618</v>
      </c>
      <c r="G66" s="59">
        <f t="shared" si="14"/>
        <v>23900.178143407418</v>
      </c>
      <c r="H66" s="59">
        <f t="shared" si="14"/>
        <v>8038.6602295347784</v>
      </c>
      <c r="I66" s="59">
        <f t="shared" si="14"/>
        <v>4263.3711421727512</v>
      </c>
      <c r="J66" s="59">
        <f t="shared" si="14"/>
        <v>16446.672591062557</v>
      </c>
      <c r="K66" s="11"/>
      <c r="L66" s="11"/>
      <c r="M66" s="15"/>
      <c r="O66" s="12"/>
    </row>
    <row r="67" spans="1:15" x14ac:dyDescent="0.25">
      <c r="A67" s="7" t="s">
        <v>15</v>
      </c>
      <c r="B67" s="59">
        <f t="shared" si="14"/>
        <v>4041.1110771800795</v>
      </c>
      <c r="C67" s="59">
        <f t="shared" si="14"/>
        <v>9999.9862417086879</v>
      </c>
      <c r="D67" s="59">
        <f t="shared" si="14"/>
        <v>45237.085967856292</v>
      </c>
      <c r="E67" s="59">
        <f t="shared" si="14"/>
        <v>19931.275429655056</v>
      </c>
      <c r="F67" s="59">
        <f t="shared" si="14"/>
        <v>4412.6132897509524</v>
      </c>
      <c r="G67" s="59">
        <f t="shared" si="14"/>
        <v>20958.342577179759</v>
      </c>
      <c r="H67" s="59">
        <f t="shared" si="14"/>
        <v>7805.2184869536713</v>
      </c>
      <c r="I67" s="59">
        <f t="shared" si="14"/>
        <v>3841.4487825250949</v>
      </c>
      <c r="J67" s="59">
        <f t="shared" si="14"/>
        <v>14332.921147190376</v>
      </c>
      <c r="K67" s="11"/>
      <c r="L67" s="11"/>
      <c r="M67" s="15"/>
      <c r="O67" s="12"/>
    </row>
    <row r="68" spans="1:15" x14ac:dyDescent="0.25">
      <c r="A68" s="7" t="s">
        <v>16</v>
      </c>
      <c r="B68" s="59">
        <f t="shared" si="14"/>
        <v>4151.3056700420784</v>
      </c>
      <c r="C68" s="59">
        <f t="shared" si="14"/>
        <v>8894.1904344491886</v>
      </c>
      <c r="D68" s="59">
        <f t="shared" si="14"/>
        <v>37588.307225701297</v>
      </c>
      <c r="E68" s="59">
        <f t="shared" si="14"/>
        <v>17009.330146344459</v>
      </c>
      <c r="F68" s="59">
        <f t="shared" si="14"/>
        <v>3799.2277983310928</v>
      </c>
      <c r="G68" s="59">
        <f t="shared" si="14"/>
        <v>17169.678451177868</v>
      </c>
      <c r="H68" s="59">
        <f t="shared" si="14"/>
        <v>6395.9009200941491</v>
      </c>
      <c r="I68" s="59">
        <f t="shared" si="14"/>
        <v>3372.6531289472368</v>
      </c>
      <c r="J68" s="59">
        <f t="shared" si="14"/>
        <v>12061.715224912628</v>
      </c>
      <c r="K68" s="11"/>
      <c r="L68" s="11"/>
      <c r="M68" s="15"/>
      <c r="O68" s="12"/>
    </row>
    <row r="69" spans="1:15" x14ac:dyDescent="0.25">
      <c r="A69" s="7" t="s">
        <v>17</v>
      </c>
      <c r="B69" s="59">
        <f t="shared" si="14"/>
        <v>4719.115653019302</v>
      </c>
      <c r="C69" s="59">
        <f t="shared" si="14"/>
        <v>10608.905311631132</v>
      </c>
      <c r="D69" s="59">
        <f t="shared" si="14"/>
        <v>41802.392546995121</v>
      </c>
      <c r="E69" s="59">
        <f t="shared" si="14"/>
        <v>18757.179208110141</v>
      </c>
      <c r="F69" s="59">
        <f t="shared" si="14"/>
        <v>4370.6136802945011</v>
      </c>
      <c r="G69" s="59">
        <f t="shared" si="14"/>
        <v>18564.15545353253</v>
      </c>
      <c r="H69" s="59">
        <f t="shared" si="14"/>
        <v>8098.2607754570145</v>
      </c>
      <c r="I69" s="59">
        <f t="shared" si="14"/>
        <v>3944.1729291860129</v>
      </c>
      <c r="J69" s="59">
        <f t="shared" si="14"/>
        <v>13455.634441774264</v>
      </c>
      <c r="K69" s="11"/>
      <c r="L69" s="11"/>
      <c r="M69" s="15"/>
      <c r="O69" s="12"/>
    </row>
    <row r="70" spans="1:15" x14ac:dyDescent="0.25">
      <c r="A70" s="7" t="s">
        <v>18</v>
      </c>
      <c r="B70" s="59">
        <f t="shared" si="14"/>
        <v>5116.2565493143466</v>
      </c>
      <c r="C70" s="59">
        <f>C42-(C56-MIN(C$48:C$59))</f>
        <v>11763.101467607705</v>
      </c>
      <c r="D70" s="59">
        <f t="shared" si="14"/>
        <v>46632.580444749314</v>
      </c>
      <c r="E70" s="59">
        <f t="shared" si="14"/>
        <v>20635.717668749989</v>
      </c>
      <c r="F70" s="59">
        <f t="shared" si="14"/>
        <v>5056.8190924710734</v>
      </c>
      <c r="G70" s="59">
        <f t="shared" si="14"/>
        <v>22455.549070194844</v>
      </c>
      <c r="H70" s="59">
        <f t="shared" si="14"/>
        <v>9402.8445630785409</v>
      </c>
      <c r="I70" s="59">
        <f t="shared" si="14"/>
        <v>4654.1348154669895</v>
      </c>
      <c r="J70" s="59">
        <f t="shared" si="14"/>
        <v>16223.16132836718</v>
      </c>
      <c r="K70" s="11"/>
      <c r="L70" s="11"/>
      <c r="M70" s="15"/>
      <c r="O70" s="12"/>
    </row>
    <row r="71" spans="1:15" x14ac:dyDescent="0.25">
      <c r="A71" s="7" t="s">
        <v>19</v>
      </c>
      <c r="B71" s="59">
        <f t="shared" si="14"/>
        <v>5507.9569903521406</v>
      </c>
      <c r="C71" s="59">
        <f t="shared" si="14"/>
        <v>12335.22326678072</v>
      </c>
      <c r="D71" s="59">
        <f t="shared" si="14"/>
        <v>50813.584482744882</v>
      </c>
      <c r="E71" s="59">
        <f t="shared" si="14"/>
        <v>22843.750185159559</v>
      </c>
      <c r="F71" s="59">
        <f t="shared" si="14"/>
        <v>5666.1834681663804</v>
      </c>
      <c r="G71" s="59">
        <f t="shared" si="14"/>
        <v>23969.123615986391</v>
      </c>
      <c r="H71" s="59">
        <f t="shared" si="14"/>
        <v>9679.1525584376413</v>
      </c>
      <c r="I71" s="59">
        <f t="shared" si="14"/>
        <v>4753.2804928683718</v>
      </c>
      <c r="J71" s="59">
        <f t="shared" si="14"/>
        <v>16922.362939503899</v>
      </c>
      <c r="K71" s="11"/>
      <c r="L71" s="11"/>
      <c r="M71" s="15"/>
      <c r="O71" s="12"/>
    </row>
    <row r="72" spans="1:15" x14ac:dyDescent="0.25">
      <c r="A72" s="7" t="s">
        <v>20</v>
      </c>
      <c r="B72" s="59">
        <f t="shared" si="14"/>
        <v>5381.6971277109942</v>
      </c>
      <c r="C72" s="59">
        <f t="shared" si="14"/>
        <v>12325.841579255268</v>
      </c>
      <c r="D72" s="59">
        <f t="shared" si="14"/>
        <v>51268.384825429479</v>
      </c>
      <c r="E72" s="59">
        <f t="shared" si="14"/>
        <v>23206.422740440255</v>
      </c>
      <c r="F72" s="59">
        <f t="shared" si="14"/>
        <v>5679.9750134995356</v>
      </c>
      <c r="G72" s="59">
        <f t="shared" si="14"/>
        <v>23959.078971260784</v>
      </c>
      <c r="H72" s="59">
        <f t="shared" si="14"/>
        <v>9751.9730051224979</v>
      </c>
      <c r="I72" s="59">
        <f t="shared" si="14"/>
        <v>4767.9364587745376</v>
      </c>
      <c r="J72" s="59">
        <f t="shared" si="14"/>
        <v>16977.879278506669</v>
      </c>
      <c r="K72" s="11"/>
      <c r="L72" s="11"/>
      <c r="M72" s="15"/>
      <c r="O72" s="12"/>
    </row>
    <row r="73" spans="1:15" x14ac:dyDescent="0.25">
      <c r="A73" s="7" t="s">
        <v>21</v>
      </c>
      <c r="B73" s="59">
        <f t="shared" si="14"/>
        <v>4907.685258708485</v>
      </c>
      <c r="C73" s="59">
        <f t="shared" si="14"/>
        <v>10866.455062237525</v>
      </c>
      <c r="D73" s="59">
        <f>D45-(D59-MIN(D$48:D$59))</f>
        <v>45014.859226027198</v>
      </c>
      <c r="E73" s="59">
        <f t="shared" si="14"/>
        <v>19897.254690265912</v>
      </c>
      <c r="F73" s="59">
        <f t="shared" si="14"/>
        <v>4682.0813345548277</v>
      </c>
      <c r="G73" s="59">
        <f t="shared" si="14"/>
        <v>20055.708098532945</v>
      </c>
      <c r="H73" s="59">
        <f t="shared" si="14"/>
        <v>8302.0612345204681</v>
      </c>
      <c r="I73" s="59">
        <f t="shared" si="14"/>
        <v>3972.4709320201337</v>
      </c>
      <c r="J73" s="59">
        <f t="shared" si="14"/>
        <v>14085.162163132514</v>
      </c>
      <c r="K73" s="11"/>
      <c r="L73" s="11"/>
      <c r="M73" s="15"/>
      <c r="O73" s="12"/>
    </row>
    <row r="75" spans="1:15" x14ac:dyDescent="0.25">
      <c r="A75" s="1" t="s">
        <v>98</v>
      </c>
      <c r="B75" s="2" t="s">
        <v>36</v>
      </c>
    </row>
    <row r="76" spans="1:15" x14ac:dyDescent="0.25">
      <c r="A76" s="7" t="s">
        <v>10</v>
      </c>
      <c r="B76" s="59">
        <f>$B$17-SUM($B62:$J62)</f>
        <v>46603.997732673248</v>
      </c>
      <c r="D76" s="15"/>
    </row>
    <row r="77" spans="1:15" x14ac:dyDescent="0.25">
      <c r="A77" s="7" t="s">
        <v>11</v>
      </c>
      <c r="B77" s="59">
        <f>$B$17-SUM($B63:$J63)</f>
        <v>52678.31673267328</v>
      </c>
      <c r="D77" s="15"/>
    </row>
    <row r="78" spans="1:15" x14ac:dyDescent="0.25">
      <c r="A78" s="7" t="s">
        <v>12</v>
      </c>
      <c r="B78" s="59">
        <f>$B$17-SUM($B64:$J64)</f>
        <v>39561.98673267322</v>
      </c>
      <c r="D78" s="15"/>
    </row>
    <row r="79" spans="1:15" x14ac:dyDescent="0.25">
      <c r="A79" s="7" t="s">
        <v>13</v>
      </c>
      <c r="B79" s="59">
        <f>$B$17-SUM($B65:$J65)</f>
        <v>7264.8437326732674</v>
      </c>
      <c r="D79" s="15"/>
    </row>
    <row r="80" spans="1:15" x14ac:dyDescent="0.25">
      <c r="A80" s="7" t="s">
        <v>14</v>
      </c>
      <c r="B80" s="59">
        <f>$B$17-SUM($B66:$J66)</f>
        <v>8244.1617326732376</v>
      </c>
      <c r="D80" s="15"/>
    </row>
    <row r="81" spans="1:4" x14ac:dyDescent="0.25">
      <c r="A81" s="7" t="s">
        <v>15</v>
      </c>
      <c r="B81" s="59">
        <f t="shared" ref="B81:B86" si="15">$B$17-SUM($B67:$J67)</f>
        <v>24440.613732673286</v>
      </c>
      <c r="D81" s="15"/>
    </row>
    <row r="82" spans="1:4" x14ac:dyDescent="0.25">
      <c r="A82" s="7" t="s">
        <v>16</v>
      </c>
      <c r="B82" s="59">
        <f t="shared" si="15"/>
        <v>44558.307732673275</v>
      </c>
      <c r="D82" s="15"/>
    </row>
    <row r="83" spans="1:4" x14ac:dyDescent="0.25">
      <c r="A83" s="7" t="s">
        <v>17</v>
      </c>
      <c r="B83" s="59">
        <f t="shared" si="15"/>
        <v>30680.186732673232</v>
      </c>
      <c r="D83" s="15"/>
    </row>
    <row r="84" spans="1:4" x14ac:dyDescent="0.25">
      <c r="A84" s="7" t="s">
        <v>18</v>
      </c>
      <c r="B84" s="59">
        <f t="shared" si="15"/>
        <v>13060.451732673275</v>
      </c>
      <c r="D84" s="15"/>
    </row>
    <row r="85" spans="1:4" x14ac:dyDescent="0.25">
      <c r="A85" s="7" t="s">
        <v>19</v>
      </c>
      <c r="B85" s="59">
        <f t="shared" si="15"/>
        <v>2509.9987326732953</v>
      </c>
      <c r="D85" s="15"/>
    </row>
    <row r="86" spans="1:4" x14ac:dyDescent="0.25">
      <c r="A86" s="7" t="s">
        <v>20</v>
      </c>
      <c r="B86" s="59">
        <f t="shared" si="15"/>
        <v>1681.4277326732117</v>
      </c>
      <c r="D86" s="15"/>
    </row>
    <row r="87" spans="1:4" x14ac:dyDescent="0.25">
      <c r="A87" s="7" t="s">
        <v>21</v>
      </c>
      <c r="B87" s="59">
        <f>$B$17-SUM($B73:$J73)</f>
        <v>23216.878732673242</v>
      </c>
      <c r="D87" s="15"/>
    </row>
    <row r="88" spans="1:4" x14ac:dyDescent="0.25">
      <c r="A88" s="10" t="s">
        <v>37</v>
      </c>
      <c r="B88" s="61">
        <f>SUM($B$76:$B$87)/$B$17</f>
        <v>1.8999999999999995</v>
      </c>
    </row>
    <row r="90" spans="1:4" x14ac:dyDescent="0.25">
      <c r="A90" s="1" t="s">
        <v>99</v>
      </c>
      <c r="B90" s="60">
        <f>(SUM($B$76:$B$87)-$D$91*$B$17)/12</f>
        <v>-4.850638409455617E-12</v>
      </c>
      <c r="D90" s="1" t="s">
        <v>39</v>
      </c>
    </row>
    <row r="91" spans="1:4" x14ac:dyDescent="0.25">
      <c r="A91" s="1" t="s">
        <v>38</v>
      </c>
      <c r="D91" s="64">
        <v>1.9</v>
      </c>
    </row>
    <row r="92" spans="1:4" ht="16.5" thickBot="1" x14ac:dyDescent="0.3"/>
    <row r="93" spans="1:4" ht="16.5" thickBot="1" x14ac:dyDescent="0.3">
      <c r="A93" s="1" t="s">
        <v>100</v>
      </c>
      <c r="B93" s="129">
        <f>(MIN($K$48:$K$59)+$B$90)*1000</f>
        <v>-4.850638409455617E-9</v>
      </c>
    </row>
    <row r="94" spans="1:4" ht="16.5" thickBot="1" x14ac:dyDescent="0.3"/>
    <row r="95" spans="1:4" ht="16.5" thickBot="1" x14ac:dyDescent="0.3">
      <c r="A95" s="1" t="s">
        <v>59</v>
      </c>
      <c r="B95" s="63" t="e">
        <f>B93/'（実需給2025年度以降で使用）入力'!$E$17</f>
        <v>#DIV/0!</v>
      </c>
    </row>
  </sheetData>
  <phoneticPr fontId="2"/>
  <hyperlinks>
    <hyperlink ref="A3" r:id="rId1" xr:uid="{C28C7EA7-E91B-4812-A27E-63CF3756F96F}"/>
    <hyperlink ref="A17" r:id="rId2" xr:uid="{CF649489-9AF6-4893-BA7A-536728D70F04}"/>
    <hyperlink ref="A19" r:id="rId3" xr:uid="{29CA233F-BA14-4C64-BF0C-A75CE6F60729}"/>
  </hyperlinks>
  <pageMargins left="0.7" right="0.7" top="0.75" bottom="0.75" header="0.3" footer="0.3"/>
  <pageSetup paperSize="9" orientation="portrait" r:id="rId4"/>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98CE-56FD-4A66-9CE6-721B0BC8B41A}">
  <sheetPr codeName="Sheet9">
    <tabColor theme="8" tint="0.59999389629810485"/>
  </sheetPr>
  <dimension ref="A1:O95"/>
  <sheetViews>
    <sheetView zoomScale="60" zoomScaleNormal="60" workbookViewId="0">
      <selection activeCell="L32" sqref="L32"/>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75</v>
      </c>
    </row>
    <row r="2" spans="1:13" x14ac:dyDescent="0.25">
      <c r="B2" s="8" t="s">
        <v>25</v>
      </c>
      <c r="C2" s="8" t="s">
        <v>26</v>
      </c>
      <c r="D2" s="8" t="s">
        <v>27</v>
      </c>
      <c r="E2" s="8" t="s">
        <v>28</v>
      </c>
      <c r="F2" s="8" t="s">
        <v>29</v>
      </c>
      <c r="G2" s="8" t="s">
        <v>30</v>
      </c>
      <c r="H2" s="8" t="s">
        <v>31</v>
      </c>
      <c r="I2" s="8" t="s">
        <v>32</v>
      </c>
      <c r="J2" s="8" t="s">
        <v>33</v>
      </c>
    </row>
    <row r="3" spans="1:13" x14ac:dyDescent="0.25">
      <c r="A3" s="1" t="s">
        <v>94</v>
      </c>
    </row>
    <row r="4" spans="1:13" x14ac:dyDescent="0.25">
      <c r="A4" s="7" t="s">
        <v>10</v>
      </c>
      <c r="B4" s="65">
        <f>'計算用(最新期待容量)'!B4</f>
        <v>4805.63</v>
      </c>
      <c r="C4" s="65">
        <f>'計算用(最新期待容量)'!C4</f>
        <v>11926.145</v>
      </c>
      <c r="D4" s="65">
        <f>'計算用(最新期待容量)'!D4</f>
        <v>41451.332999999999</v>
      </c>
      <c r="E4" s="65">
        <f>'計算用(最新期待容量)'!E4</f>
        <v>18671.510000000002</v>
      </c>
      <c r="F4" s="65">
        <f>'計算用(最新期待容量)'!F4</f>
        <v>4603.2289999999994</v>
      </c>
      <c r="G4" s="65">
        <f>'計算用(最新期待容量)'!G4</f>
        <v>18385.63</v>
      </c>
      <c r="H4" s="65">
        <f>'計算用(最新期待容量)'!H4</f>
        <v>7641.5</v>
      </c>
      <c r="I4" s="65">
        <f>'計算用(最新期待容量)'!I4</f>
        <v>3811.34</v>
      </c>
      <c r="J4" s="65">
        <f>'計算用(最新期待容量)'!J4</f>
        <v>12195.402</v>
      </c>
    </row>
    <row r="5" spans="1:13" x14ac:dyDescent="0.25">
      <c r="A5" s="7" t="s">
        <v>11</v>
      </c>
      <c r="B5" s="65">
        <f>'計算用(最新期待容量)'!B5</f>
        <v>4297.4800000000005</v>
      </c>
      <c r="C5" s="65">
        <f>'計算用(最新期待容量)'!C5</f>
        <v>11134.058999999999</v>
      </c>
      <c r="D5" s="65">
        <f>'計算用(最新期待容量)'!D5</f>
        <v>40067.487000000001</v>
      </c>
      <c r="E5" s="65">
        <f>'計算用(最新期待容量)'!E5</f>
        <v>18764.399999999998</v>
      </c>
      <c r="F5" s="65">
        <f>'計算用(最新期待容量)'!F5</f>
        <v>4190.1889999999994</v>
      </c>
      <c r="G5" s="65">
        <f>'計算用(最新期待容量)'!G5</f>
        <v>18693.8</v>
      </c>
      <c r="H5" s="65">
        <f>'計算用(最新期待容量)'!H5</f>
        <v>7542.35</v>
      </c>
      <c r="I5" s="65">
        <f>'計算用(最新期待容量)'!I5</f>
        <v>3914.35</v>
      </c>
      <c r="J5" s="65">
        <f>'計算用(最新期待容量)'!J5</f>
        <v>12788.225</v>
      </c>
    </row>
    <row r="6" spans="1:13" x14ac:dyDescent="0.25">
      <c r="A6" s="7" t="s">
        <v>12</v>
      </c>
      <c r="B6" s="65">
        <f>'計算用(最新期待容量)'!B6</f>
        <v>4309.58</v>
      </c>
      <c r="C6" s="65">
        <f>'計算用(最新期待容量)'!C6</f>
        <v>11916.74</v>
      </c>
      <c r="D6" s="65">
        <f>'計算用(最新期待容量)'!D6</f>
        <v>46144.127</v>
      </c>
      <c r="E6" s="65">
        <f>'計算用(最新期待容量)'!E6</f>
        <v>20962.87</v>
      </c>
      <c r="F6" s="65">
        <f>'計算用(最新期待容量)'!F6</f>
        <v>4818.7289999999994</v>
      </c>
      <c r="G6" s="65">
        <f>'計算用(最新期待容量)'!G6</f>
        <v>21647.99</v>
      </c>
      <c r="H6" s="65">
        <f>'計算用(最新期待容量)'!H6</f>
        <v>8432.67</v>
      </c>
      <c r="I6" s="65">
        <f>'計算用(最新期待容量)'!I6</f>
        <v>4406.5</v>
      </c>
      <c r="J6" s="65">
        <f>'計算用(最新期待容量)'!J6</f>
        <v>14666.454</v>
      </c>
    </row>
    <row r="7" spans="1:13" x14ac:dyDescent="0.25">
      <c r="A7" s="7" t="s">
        <v>13</v>
      </c>
      <c r="B7" s="65">
        <f>'計算用(最新期待容量)'!B7</f>
        <v>4949.6099999999997</v>
      </c>
      <c r="C7" s="65">
        <f>'計算用(最新期待容量)'!C7</f>
        <v>14430.923999999999</v>
      </c>
      <c r="D7" s="65">
        <f>'計算用(最新期待容量)'!D7</f>
        <v>59230.731</v>
      </c>
      <c r="E7" s="65">
        <f>'計算用(最新期待容量)'!E7</f>
        <v>25493.99</v>
      </c>
      <c r="F7" s="65">
        <f>'計算用(最新期待容量)'!F7</f>
        <v>5902.2290000000003</v>
      </c>
      <c r="G7" s="65">
        <f>'計算用(最新期待容量)'!G7</f>
        <v>27614.59</v>
      </c>
      <c r="H7" s="65">
        <f>'計算用(最新期待容量)'!H7</f>
        <v>10529.96</v>
      </c>
      <c r="I7" s="65">
        <f>'計算用(最新期待容量)'!I7</f>
        <v>5665.5</v>
      </c>
      <c r="J7" s="65">
        <f>'計算用(最新期待容量)'!J7</f>
        <v>18742.799000000003</v>
      </c>
    </row>
    <row r="8" spans="1:13" x14ac:dyDescent="0.25">
      <c r="A8" s="7" t="s">
        <v>14</v>
      </c>
      <c r="B8" s="65">
        <f>'計算用(最新期待容量)'!B8</f>
        <v>5034.2999999999993</v>
      </c>
      <c r="C8" s="65">
        <f>'計算用(最新期待容量)'!C8</f>
        <v>14711.519</v>
      </c>
      <c r="D8" s="65">
        <f>'計算用(最新期待容量)'!D8</f>
        <v>59229.328000000001</v>
      </c>
      <c r="E8" s="65">
        <f>'計算用(最新期待容量)'!E8</f>
        <v>25493.99</v>
      </c>
      <c r="F8" s="65">
        <f>'計算用(最新期待容量)'!F8</f>
        <v>5902.2290000000003</v>
      </c>
      <c r="G8" s="65">
        <f>'計算用(最新期待容量)'!G8</f>
        <v>27614.59</v>
      </c>
      <c r="H8" s="65">
        <f>'計算用(最新期待容量)'!H8</f>
        <v>10529.96</v>
      </c>
      <c r="I8" s="65">
        <f>'計算用(最新期待容量)'!I8</f>
        <v>5665.5</v>
      </c>
      <c r="J8" s="65">
        <f>'計算用(最新期待容量)'!J8</f>
        <v>18742.799000000003</v>
      </c>
    </row>
    <row r="9" spans="1:13" x14ac:dyDescent="0.25">
      <c r="A9" s="7" t="s">
        <v>15</v>
      </c>
      <c r="B9" s="65">
        <f>'計算用(最新期待容量)'!B9</f>
        <v>4683.4399999999996</v>
      </c>
      <c r="C9" s="65">
        <f>'計算用(最新期待容量)'!C9</f>
        <v>12981.893</v>
      </c>
      <c r="D9" s="65">
        <f>'計算用(最新期待容量)'!D9</f>
        <v>50106.303</v>
      </c>
      <c r="E9" s="65">
        <f>'計算用(最新期待容量)'!E9</f>
        <v>22923.949999999997</v>
      </c>
      <c r="F9" s="65">
        <f>'計算用(最新期待容量)'!F9</f>
        <v>5219.8090000000002</v>
      </c>
      <c r="G9" s="65">
        <f>'計算用(最新期待容量)'!G9</f>
        <v>23665.629999999997</v>
      </c>
      <c r="H9" s="65">
        <f>'計算用(最新期待容量)'!H9</f>
        <v>9401.89</v>
      </c>
      <c r="I9" s="65">
        <f>'計算用(最新期待容量)'!I9</f>
        <v>4852.8799999999992</v>
      </c>
      <c r="J9" s="65">
        <f>'計算用(最新期待容量)'!J9</f>
        <v>16083.418</v>
      </c>
    </row>
    <row r="10" spans="1:13" x14ac:dyDescent="0.25">
      <c r="A10" s="7" t="s">
        <v>16</v>
      </c>
      <c r="B10" s="65">
        <f>'計算用(最新期待容量)'!B10</f>
        <v>4720.9400000000005</v>
      </c>
      <c r="C10" s="65">
        <f>'計算用(最新期待容量)'!C10</f>
        <v>11373.371000000001</v>
      </c>
      <c r="D10" s="65">
        <f>'計算用(最新期待容量)'!D10</f>
        <v>41236.484000000004</v>
      </c>
      <c r="E10" s="65">
        <f>'計算用(最新期待容量)'!E10</f>
        <v>19507.54</v>
      </c>
      <c r="F10" s="65">
        <f>'計算用(最新期待容量)'!F10</f>
        <v>4459.5590000000002</v>
      </c>
      <c r="G10" s="65">
        <f>'計算用(最新期待容量)'!G10</f>
        <v>19333.219999999998</v>
      </c>
      <c r="H10" s="65">
        <f>'計算用(最新期待容量)'!H10</f>
        <v>7775.05</v>
      </c>
      <c r="I10" s="65">
        <f>'計算用(最新期待容量)'!I10</f>
        <v>4211.93</v>
      </c>
      <c r="J10" s="65">
        <f>'計算用(最新期待容量)'!J10</f>
        <v>13521.094999999999</v>
      </c>
    </row>
    <row r="11" spans="1:13" x14ac:dyDescent="0.25">
      <c r="A11" s="7" t="s">
        <v>17</v>
      </c>
      <c r="B11" s="65">
        <f>'計算用(最新期待容量)'!B11</f>
        <v>5374.28</v>
      </c>
      <c r="C11" s="65">
        <f>'計算用(最新期待容量)'!C11</f>
        <v>12775.347</v>
      </c>
      <c r="D11" s="65">
        <f>'計算用(最新期待容量)'!D11</f>
        <v>43323.765000000007</v>
      </c>
      <c r="E11" s="65">
        <f>'計算用(最新期待容量)'!E11</f>
        <v>19744.939999999999</v>
      </c>
      <c r="F11" s="65">
        <f>'計算用(最新期待容量)'!F11</f>
        <v>4908.5289999999995</v>
      </c>
      <c r="G11" s="65">
        <f>'計算用(最新期待容量)'!G11</f>
        <v>19572.13</v>
      </c>
      <c r="H11" s="65">
        <f>'計算用(最新期待容量)'!H11</f>
        <v>8439.75</v>
      </c>
      <c r="I11" s="65">
        <f>'計算用(最新期待容量)'!I11</f>
        <v>4223.3799999999992</v>
      </c>
      <c r="J11" s="65">
        <f>'計算用(最新期待容量)'!J11</f>
        <v>14069.698999999999</v>
      </c>
    </row>
    <row r="12" spans="1:13" x14ac:dyDescent="0.25">
      <c r="A12" s="7" t="s">
        <v>18</v>
      </c>
      <c r="B12" s="65">
        <f>'計算用(最新期待容量)'!B12</f>
        <v>5821.93</v>
      </c>
      <c r="C12" s="65">
        <f>'計算用(最新期待容量)'!C12</f>
        <v>14362.960000000001</v>
      </c>
      <c r="D12" s="65">
        <f>'計算用(最新期待容量)'!D12</f>
        <v>48121.777999999998</v>
      </c>
      <c r="E12" s="65">
        <f>'計算用(最新期待容量)'!E12</f>
        <v>22418.190000000002</v>
      </c>
      <c r="F12" s="65">
        <f>'計算用(最新期待容量)'!F12</f>
        <v>5692.7089999999998</v>
      </c>
      <c r="G12" s="65">
        <f>'計算用(最新期待容量)'!G12</f>
        <v>24027</v>
      </c>
      <c r="H12" s="65">
        <f>'計算用(最新期待容量)'!H12</f>
        <v>10228.470000000001</v>
      </c>
      <c r="I12" s="65">
        <f>'計算用(最新期待容量)'!I12</f>
        <v>5219.13</v>
      </c>
      <c r="J12" s="65">
        <f>'計算用(最新期待容量)'!J12</f>
        <v>17029.368000000002</v>
      </c>
    </row>
    <row r="13" spans="1:13" x14ac:dyDescent="0.25">
      <c r="A13" s="7" t="s">
        <v>19</v>
      </c>
      <c r="B13" s="65">
        <f>'計算用(最新期待容量)'!B13</f>
        <v>6027.61</v>
      </c>
      <c r="C13" s="65">
        <f>'計算用(最新期待容量)'!C13</f>
        <v>15070.370999999999</v>
      </c>
      <c r="D13" s="65">
        <f>'計算用(最新期待容量)'!D13</f>
        <v>52579.100999999995</v>
      </c>
      <c r="E13" s="65">
        <f>'計算用(最新期待容量)'!E13</f>
        <v>24317.34</v>
      </c>
      <c r="F13" s="65">
        <f>'計算用(最新期待容量)'!F13</f>
        <v>6201.5289999999995</v>
      </c>
      <c r="G13" s="65">
        <f>'計算用(最新期待容量)'!G13</f>
        <v>25366.07</v>
      </c>
      <c r="H13" s="65">
        <f>'計算用(最新期待容量)'!H13</f>
        <v>10469.25</v>
      </c>
      <c r="I13" s="65">
        <f>'計算用(最新期待容量)'!I13</f>
        <v>5219.13</v>
      </c>
      <c r="J13" s="65">
        <f>'計算用(最新期待容量)'!J13</f>
        <v>17769.507000000001</v>
      </c>
    </row>
    <row r="14" spans="1:13" x14ac:dyDescent="0.25">
      <c r="A14" s="7" t="s">
        <v>20</v>
      </c>
      <c r="B14" s="65">
        <f>'計算用(最新期待容量)'!B14</f>
        <v>5991.31</v>
      </c>
      <c r="C14" s="65">
        <f>'計算用(最新期待容量)'!C14</f>
        <v>15026.645999999999</v>
      </c>
      <c r="D14" s="65">
        <f>'計算用(最新期待容量)'!D14</f>
        <v>52579.737000000001</v>
      </c>
      <c r="E14" s="65">
        <f>'計算用(最新期待容量)'!E14</f>
        <v>24317.34</v>
      </c>
      <c r="F14" s="65">
        <f>'計算用(最新期待容量)'!F14</f>
        <v>6201.5289999999995</v>
      </c>
      <c r="G14" s="65">
        <f>'計算用(最新期待容量)'!G14</f>
        <v>25366.07</v>
      </c>
      <c r="H14" s="65">
        <f>'計算用(最新期待容量)'!H14</f>
        <v>10469.25</v>
      </c>
      <c r="I14" s="65">
        <f>'計算用(最新期待容量)'!I14</f>
        <v>5219.13</v>
      </c>
      <c r="J14" s="65">
        <f>'計算用(最新期待容量)'!J14</f>
        <v>17769.507000000001</v>
      </c>
    </row>
    <row r="15" spans="1:13" x14ac:dyDescent="0.25">
      <c r="A15" s="7" t="s">
        <v>21</v>
      </c>
      <c r="B15" s="65">
        <f>'計算用(最新期待容量)'!B15</f>
        <v>5483.16</v>
      </c>
      <c r="C15" s="65">
        <f>'計算用(最新期待容量)'!C15</f>
        <v>13526.371999999999</v>
      </c>
      <c r="D15" s="65">
        <f>'計算用(最新期待容量)'!D15</f>
        <v>46715.897000000004</v>
      </c>
      <c r="E15" s="65">
        <f>'計算用(最新期待容量)'!E15</f>
        <v>21282.83</v>
      </c>
      <c r="F15" s="65">
        <f>'計算用(最新期待容量)'!F15</f>
        <v>5411.3589999999995</v>
      </c>
      <c r="G15" s="65">
        <f>'計算用(最新期待容量)'!G15</f>
        <v>21624.9</v>
      </c>
      <c r="H15" s="65">
        <f>'計算用(最新期待容量)'!H15</f>
        <v>9106.4699999999993</v>
      </c>
      <c r="I15" s="65">
        <f>'計算用(最新期待容量)'!I15</f>
        <v>4509.5099999999993</v>
      </c>
      <c r="J15" s="65">
        <f>'計算用(最新期待容量)'!J15</f>
        <v>14944.33</v>
      </c>
    </row>
    <row r="16" spans="1:13" x14ac:dyDescent="0.25">
      <c r="B16" s="2"/>
      <c r="C16" s="2"/>
      <c r="D16" s="2"/>
      <c r="E16" s="2"/>
      <c r="F16" s="2"/>
      <c r="G16" s="2"/>
      <c r="H16" s="2"/>
      <c r="I16" s="2"/>
      <c r="J16" s="2"/>
      <c r="K16" s="2"/>
    </row>
    <row r="17" spans="1:12" x14ac:dyDescent="0.25">
      <c r="A17" s="1" t="s">
        <v>35</v>
      </c>
      <c r="B17" s="22">
        <f>'計算用(最新期待容量)'!B17</f>
        <v>155000.61673267325</v>
      </c>
      <c r="C17" s="2"/>
      <c r="D17" s="2"/>
      <c r="E17" s="2"/>
      <c r="F17" s="2"/>
      <c r="G17" s="2"/>
      <c r="H17" s="2"/>
      <c r="I17" s="2"/>
      <c r="J17" s="2"/>
      <c r="K17" s="2"/>
    </row>
    <row r="18" spans="1:12" x14ac:dyDescent="0.25">
      <c r="L18" s="9"/>
    </row>
    <row r="19" spans="1:12" x14ac:dyDescent="0.25">
      <c r="A19" s="1" t="s">
        <v>106</v>
      </c>
    </row>
    <row r="20" spans="1:12" x14ac:dyDescent="0.25">
      <c r="A20" s="7" t="s">
        <v>10</v>
      </c>
      <c r="B20" s="65">
        <f>'計算用(最新期待容量)'!B20</f>
        <v>721.21440041640244</v>
      </c>
      <c r="C20" s="65">
        <f>'計算用(最新期待容量)'!C20</f>
        <v>3258.2356115162547</v>
      </c>
      <c r="D20" s="65">
        <f>'計算用(最新期待容量)'!D20</f>
        <v>2593.9159699449619</v>
      </c>
      <c r="E20" s="65">
        <f>'計算用(最新期待容量)'!E20</f>
        <v>2469.1987324855227</v>
      </c>
      <c r="F20" s="65">
        <f>'計算用(最新期待容量)'!F20</f>
        <v>1085.4757399066402</v>
      </c>
      <c r="G20" s="65">
        <f>'計算用(最新期待容量)'!G20</f>
        <v>2397.4140551899918</v>
      </c>
      <c r="H20" s="65">
        <f>'計算用(最新期待容量)'!H20</f>
        <v>1067.0154149666296</v>
      </c>
      <c r="I20" s="65">
        <f>'計算用(最新期待容量)'!I20</f>
        <v>631.4447472919212</v>
      </c>
      <c r="J20" s="65">
        <f>'計算用(最新期待容量)'!J20</f>
        <v>871.18532828168145</v>
      </c>
    </row>
    <row r="21" spans="1:12" x14ac:dyDescent="0.25">
      <c r="A21" s="7" t="s">
        <v>11</v>
      </c>
      <c r="B21" s="65">
        <f>'計算用(最新期待容量)'!B21</f>
        <v>949.09300700747588</v>
      </c>
      <c r="C21" s="65">
        <f>'計算用(最新期待容量)'!C21</f>
        <v>3766.8697947052478</v>
      </c>
      <c r="D21" s="65">
        <f>'計算用(最新期待容量)'!D21</f>
        <v>4185.49996134106</v>
      </c>
      <c r="E21" s="65">
        <f>'計算用(最新期待容量)'!E21</f>
        <v>2613.4653358193832</v>
      </c>
      <c r="F21" s="65">
        <f>'計算用(最新期待容量)'!F21</f>
        <v>1190.9032360441743</v>
      </c>
      <c r="G21" s="65">
        <f>'計算用(最新期待容量)'!G21</f>
        <v>2827.7953025559023</v>
      </c>
      <c r="H21" s="65">
        <f>'計算用(最新期待容量)'!H21</f>
        <v>1515.4082092772737</v>
      </c>
      <c r="I21" s="65">
        <f>'計算用(最新期待容量)'!I21</f>
        <v>934.58417564442993</v>
      </c>
      <c r="J21" s="65">
        <f>'計算用(最新期待容量)'!J21</f>
        <v>1086.4209776050614</v>
      </c>
    </row>
    <row r="22" spans="1:12" x14ac:dyDescent="0.25">
      <c r="A22" s="7" t="s">
        <v>12</v>
      </c>
      <c r="B22" s="65">
        <f>'計算用(最新期待容量)'!B22</f>
        <v>854.26976709535893</v>
      </c>
      <c r="C22" s="65">
        <f>'計算用(最新期待容量)'!C22</f>
        <v>3509.2104450526745</v>
      </c>
      <c r="D22" s="65">
        <f>'計算用(最新期待容量)'!D22</f>
        <v>5148.5149586347334</v>
      </c>
      <c r="E22" s="65">
        <f>'計算用(最新期待容量)'!E22</f>
        <v>3419.7728858215291</v>
      </c>
      <c r="F22" s="65">
        <f>'計算用(最新期待容量)'!F22</f>
        <v>1041.6358856861864</v>
      </c>
      <c r="G22" s="65">
        <f>'計算用(最新期待容量)'!G22</f>
        <v>3286.8452857292896</v>
      </c>
      <c r="H22" s="65">
        <f>'計算用(最新期待容量)'!H22</f>
        <v>1721.2007117405608</v>
      </c>
      <c r="I22" s="65">
        <f>'計算用(最新期待容量)'!I22</f>
        <v>1003.1664906293004</v>
      </c>
      <c r="J22" s="65">
        <f>'計算用(最新期待容量)'!J22</f>
        <v>1882.4135696103342</v>
      </c>
    </row>
    <row r="23" spans="1:12" x14ac:dyDescent="0.25">
      <c r="A23" s="7" t="s">
        <v>13</v>
      </c>
      <c r="B23" s="65">
        <f>'計算用(最新期待容量)'!B23</f>
        <v>711.12224494741906</v>
      </c>
      <c r="C23" s="65">
        <f>'計算用(最新期待容量)'!C23</f>
        <v>3326.2485830055339</v>
      </c>
      <c r="D23" s="65">
        <f>'計算用(最新期待容量)'!D23</f>
        <v>6086.3839195265273</v>
      </c>
      <c r="E23" s="65">
        <f>'計算用(最新期待容量)'!E23</f>
        <v>4022.9175292149612</v>
      </c>
      <c r="F23" s="65">
        <f>'計算用(最新期待容量)'!F23</f>
        <v>1084.1935533281357</v>
      </c>
      <c r="G23" s="65">
        <f>'計算用(最新期待容量)'!G23</f>
        <v>3757.2437096652579</v>
      </c>
      <c r="H23" s="65">
        <f>'計算用(最新期待容量)'!H23</f>
        <v>2433.2670723927472</v>
      </c>
      <c r="I23" s="65">
        <f>'計算用(最新期待容量)'!I23</f>
        <v>1368.5295183191372</v>
      </c>
      <c r="J23" s="65">
        <f>'計算用(最新期待容量)'!J23</f>
        <v>2034.6538696003076</v>
      </c>
    </row>
    <row r="24" spans="1:12" x14ac:dyDescent="0.25">
      <c r="A24" s="7" t="s">
        <v>14</v>
      </c>
      <c r="B24" s="65">
        <f>'計算用(最新期待容量)'!B24</f>
        <v>693.2139493297127</v>
      </c>
      <c r="C24" s="65">
        <f>'計算用(最新期待容量)'!C24</f>
        <v>3772.5307235408272</v>
      </c>
      <c r="D24" s="65">
        <f>'計算用(最新期待容量)'!D24</f>
        <v>6470.2001428962039</v>
      </c>
      <c r="E24" s="65">
        <f>'計算用(最新期待容量)'!E24</f>
        <v>4313.2666976106293</v>
      </c>
      <c r="F24" s="65">
        <f>'計算用(最新期待容量)'!F24</f>
        <v>1014.5815928001389</v>
      </c>
      <c r="G24" s="65">
        <f>'計算用(最新期待容量)'!G24</f>
        <v>3714.411856592581</v>
      </c>
      <c r="H24" s="65">
        <f>'計算用(最新期待容量)'!H24</f>
        <v>2491.2997704652212</v>
      </c>
      <c r="I24" s="65">
        <f>'計算用(最新期待容量)'!I24</f>
        <v>1402.1288578272483</v>
      </c>
      <c r="J24" s="65">
        <f>'計算用(最新期待容量)'!J24</f>
        <v>2296.1264089374445</v>
      </c>
    </row>
    <row r="25" spans="1:12" x14ac:dyDescent="0.25">
      <c r="A25" s="7" t="s">
        <v>15</v>
      </c>
      <c r="B25" s="65">
        <f>'計算用(最新期待容量)'!B25</f>
        <v>642.32892281992008</v>
      </c>
      <c r="C25" s="65">
        <f>'計算用(最新期待容量)'!C25</f>
        <v>2981.9067582913131</v>
      </c>
      <c r="D25" s="65">
        <f>'計算用(最新期待容量)'!D25</f>
        <v>4869.2170321437061</v>
      </c>
      <c r="E25" s="65">
        <f>'計算用(最新期待容量)'!E25</f>
        <v>2992.6745703449405</v>
      </c>
      <c r="F25" s="65">
        <f>'計算用(最新期待容量)'!F25</f>
        <v>807.19571024904826</v>
      </c>
      <c r="G25" s="65">
        <f>'計算用(最新期待容量)'!G25</f>
        <v>2707.2874228202372</v>
      </c>
      <c r="H25" s="65">
        <f>'計算用(最新期待容量)'!H25</f>
        <v>1596.6715130463281</v>
      </c>
      <c r="I25" s="65">
        <f>'計算用(最新期待容量)'!I25</f>
        <v>1011.4312174749042</v>
      </c>
      <c r="J25" s="65">
        <f>'計算用(最新期待容量)'!J25</f>
        <v>1750.4968528096231</v>
      </c>
    </row>
    <row r="26" spans="1:12" x14ac:dyDescent="0.25">
      <c r="A26" s="7" t="s">
        <v>16</v>
      </c>
      <c r="B26" s="65">
        <f>'計算用(最新期待容量)'!B26</f>
        <v>569.63432995792164</v>
      </c>
      <c r="C26" s="65">
        <f>'計算用(最新期待容量)'!C26</f>
        <v>2479.1805655508128</v>
      </c>
      <c r="D26" s="65">
        <f>'計算用(最新期待容量)'!D26</f>
        <v>3648.1767742987063</v>
      </c>
      <c r="E26" s="65">
        <f>'計算用(最新期待容量)'!E26</f>
        <v>2498.2098536555436</v>
      </c>
      <c r="F26" s="65">
        <f>'計算用(最新期待容量)'!F26</f>
        <v>660.3312016689074</v>
      </c>
      <c r="G26" s="65">
        <f>'計算用(最新期待容量)'!G26</f>
        <v>2163.5415488221283</v>
      </c>
      <c r="H26" s="65">
        <f>'計算用(最新期待容量)'!H26</f>
        <v>1379.1490799058511</v>
      </c>
      <c r="I26" s="65">
        <f>'計算用(最新期待容量)'!I26</f>
        <v>839.27687105276334</v>
      </c>
      <c r="J26" s="65">
        <f>'計算用(最新期待容量)'!J26</f>
        <v>1459.3797750873709</v>
      </c>
    </row>
    <row r="27" spans="1:12" x14ac:dyDescent="0.25">
      <c r="A27" s="7" t="s">
        <v>17</v>
      </c>
      <c r="B27" s="65">
        <f>'計算用(最新期待容量)'!B27</f>
        <v>655.16434698069816</v>
      </c>
      <c r="C27" s="65">
        <f>'計算用(最新期待容量)'!C27</f>
        <v>2166.4416883688682</v>
      </c>
      <c r="D27" s="65">
        <f>'計算用(最新期待容量)'!D27</f>
        <v>1521.3724530048835</v>
      </c>
      <c r="E27" s="65">
        <f>'計算用(最新期待容量)'!E27</f>
        <v>987.76079188985887</v>
      </c>
      <c r="F27" s="65">
        <f>'計算用(最新期待容量)'!F27</f>
        <v>537.91531970549863</v>
      </c>
      <c r="G27" s="65">
        <f>'計算用(最新期待容量)'!G27</f>
        <v>1007.9745464674698</v>
      </c>
      <c r="H27" s="65">
        <f>'計算用(最新期待容量)'!H27</f>
        <v>341.48922454298554</v>
      </c>
      <c r="I27" s="65">
        <f>'計算用(最新期待容量)'!I27</f>
        <v>279.20707081398655</v>
      </c>
      <c r="J27" s="65">
        <f>'計算用(最新期待容量)'!J27</f>
        <v>614.06455822573525</v>
      </c>
    </row>
    <row r="28" spans="1:12" x14ac:dyDescent="0.25">
      <c r="A28" s="7" t="s">
        <v>18</v>
      </c>
      <c r="B28" s="65">
        <f>'計算用(最新期待容量)'!B28</f>
        <v>705.67345068565396</v>
      </c>
      <c r="C28" s="65">
        <f>'計算用(最新期待容量)'!C28</f>
        <v>2599.8585323922957</v>
      </c>
      <c r="D28" s="65">
        <f>'計算用(最新期待容量)'!D28</f>
        <v>1489.1975552506844</v>
      </c>
      <c r="E28" s="65">
        <f>'計算用(最新期待容量)'!E28</f>
        <v>1782.4723312500146</v>
      </c>
      <c r="F28" s="65">
        <f>'計算用(最新期待容量)'!F28</f>
        <v>635.88990752892664</v>
      </c>
      <c r="G28" s="65">
        <f>'計算用(最新期待容量)'!G28</f>
        <v>1571.4509298051566</v>
      </c>
      <c r="H28" s="65">
        <f>'計算用(最新期待容量)'!H28</f>
        <v>825.62543692146005</v>
      </c>
      <c r="I28" s="65">
        <f>'計算用(最新期待容量)'!I28</f>
        <v>564.99518453301039</v>
      </c>
      <c r="J28" s="65">
        <f>'計算用(最新期待容量)'!J28</f>
        <v>806.20667163282269</v>
      </c>
    </row>
    <row r="29" spans="1:12" x14ac:dyDescent="0.25">
      <c r="A29" s="7" t="s">
        <v>19</v>
      </c>
      <c r="B29" s="65">
        <f>'計算用(最新期待容量)'!B29</f>
        <v>519.65300964785934</v>
      </c>
      <c r="C29" s="65">
        <f>'計算用(最新期待容量)'!C29</f>
        <v>2735.1477332192794</v>
      </c>
      <c r="D29" s="65">
        <f>'計算用(最新期待容量)'!D29</f>
        <v>1765.5165172551101</v>
      </c>
      <c r="E29" s="65">
        <f>'計算用(最新期待容量)'!E29</f>
        <v>1473.5898148404422</v>
      </c>
      <c r="F29" s="65">
        <f>'計算用(最新期待容量)'!F29</f>
        <v>535.34553183361936</v>
      </c>
      <c r="G29" s="65">
        <f>'計算用(最新期待容量)'!G29</f>
        <v>1396.9463840136068</v>
      </c>
      <c r="H29" s="65">
        <f>'計算用(最新期待容量)'!H29</f>
        <v>790.09744156235831</v>
      </c>
      <c r="I29" s="65">
        <f>'計算用(最新期待容量)'!I29</f>
        <v>465.84950713162851</v>
      </c>
      <c r="J29" s="65">
        <f>'計算用(最新期待容量)'!J29</f>
        <v>847.1440604961042</v>
      </c>
    </row>
    <row r="30" spans="1:12" x14ac:dyDescent="0.25">
      <c r="A30" s="7" t="s">
        <v>20</v>
      </c>
      <c r="B30" s="65">
        <f>'計算用(最新期待容量)'!B30</f>
        <v>609.6128722890063</v>
      </c>
      <c r="C30" s="65">
        <f>'計算用(最新期待容量)'!C30</f>
        <v>2700.8044207447315</v>
      </c>
      <c r="D30" s="65">
        <f>'計算用(最新期待容量)'!D30</f>
        <v>1311.3521745705252</v>
      </c>
      <c r="E30" s="65">
        <f>'計算用(最新期待容量)'!E30</f>
        <v>1110.9172595597456</v>
      </c>
      <c r="F30" s="65">
        <f>'計算用(最新期待容量)'!F30</f>
        <v>521.55398650046436</v>
      </c>
      <c r="G30" s="65">
        <f>'計算用(最新期待容量)'!G30</f>
        <v>1406.9910287392161</v>
      </c>
      <c r="H30" s="65">
        <f>'計算用(最新期待容量)'!H30</f>
        <v>717.27699487750124</v>
      </c>
      <c r="I30" s="65">
        <f>'計算用(最新期待容量)'!I30</f>
        <v>451.19354122546213</v>
      </c>
      <c r="J30" s="65">
        <f>'計算用(最新期待容量)'!J30</f>
        <v>791.62772149333432</v>
      </c>
    </row>
    <row r="31" spans="1:12" x14ac:dyDescent="0.25">
      <c r="A31" s="7" t="s">
        <v>21</v>
      </c>
      <c r="B31" s="65">
        <f>'計算用(最新期待容量)'!B31</f>
        <v>575.47474129151442</v>
      </c>
      <c r="C31" s="65">
        <f>'計算用(最新期待容量)'!C31</f>
        <v>2659.9169377624758</v>
      </c>
      <c r="D31" s="65">
        <f>'計算用(最新期待容量)'!D31</f>
        <v>1701.0377739728069</v>
      </c>
      <c r="E31" s="65">
        <f>'計算用(最新期待容量)'!E31</f>
        <v>1385.5753097340905</v>
      </c>
      <c r="F31" s="65">
        <f>'計算用(最新期待容量)'!F31</f>
        <v>729.27766544517169</v>
      </c>
      <c r="G31" s="65">
        <f>'計算用(最新期待容量)'!G31</f>
        <v>1569.1919014670548</v>
      </c>
      <c r="H31" s="65">
        <f>'計算用(最新期待容量)'!H31</f>
        <v>804.4087654795303</v>
      </c>
      <c r="I31" s="65">
        <f>'計算用(最新期待容量)'!I31</f>
        <v>537.03906797986576</v>
      </c>
      <c r="J31" s="65">
        <f>'計算用(最新期待容量)'!J31</f>
        <v>859.16783686748613</v>
      </c>
    </row>
    <row r="32" spans="1:12" x14ac:dyDescent="0.25">
      <c r="B32" s="7"/>
      <c r="C32" s="7"/>
      <c r="D32" s="7"/>
      <c r="E32" s="7"/>
      <c r="F32" s="7"/>
      <c r="G32" s="7"/>
      <c r="H32" s="7"/>
      <c r="I32" s="7"/>
      <c r="J32" s="7"/>
    </row>
    <row r="33" spans="1:13" x14ac:dyDescent="0.25">
      <c r="A33" s="1" t="s">
        <v>95</v>
      </c>
    </row>
    <row r="34" spans="1:13" x14ac:dyDescent="0.25">
      <c r="A34" s="7" t="s">
        <v>10</v>
      </c>
      <c r="B34" s="59">
        <f>B4-B20</f>
        <v>4084.4155995835977</v>
      </c>
      <c r="C34" s="59">
        <f t="shared" ref="C34:J34" si="0">C4-C20</f>
        <v>8667.9093884837457</v>
      </c>
      <c r="D34" s="59">
        <f t="shared" si="0"/>
        <v>38857.41703005504</v>
      </c>
      <c r="E34" s="59">
        <f t="shared" si="0"/>
        <v>16202.31126751448</v>
      </c>
      <c r="F34" s="59">
        <f t="shared" si="0"/>
        <v>3517.7532600933591</v>
      </c>
      <c r="G34" s="59">
        <f t="shared" si="0"/>
        <v>15988.21594481001</v>
      </c>
      <c r="H34" s="59">
        <f t="shared" si="0"/>
        <v>6574.4845850333704</v>
      </c>
      <c r="I34" s="59">
        <f t="shared" si="0"/>
        <v>3179.8952527080792</v>
      </c>
      <c r="J34" s="59">
        <f t="shared" si="0"/>
        <v>11324.216671718319</v>
      </c>
      <c r="L34" s="11"/>
    </row>
    <row r="35" spans="1:13" x14ac:dyDescent="0.25">
      <c r="A35" s="7" t="s">
        <v>11</v>
      </c>
      <c r="B35" s="59">
        <f t="shared" ref="B35:J45" si="1">B5-B21</f>
        <v>3348.3869929925245</v>
      </c>
      <c r="C35" s="59">
        <f t="shared" si="1"/>
        <v>7367.1892052947514</v>
      </c>
      <c r="D35" s="59">
        <f t="shared" si="1"/>
        <v>35881.987038658939</v>
      </c>
      <c r="E35" s="59">
        <f t="shared" si="1"/>
        <v>16150.934664180615</v>
      </c>
      <c r="F35" s="59">
        <f t="shared" si="1"/>
        <v>2999.2857639558251</v>
      </c>
      <c r="G35" s="59">
        <f t="shared" si="1"/>
        <v>15866.004697444097</v>
      </c>
      <c r="H35" s="59">
        <f t="shared" si="1"/>
        <v>6026.9417907227271</v>
      </c>
      <c r="I35" s="59">
        <f t="shared" si="1"/>
        <v>2979.7658243555697</v>
      </c>
      <c r="J35" s="59">
        <f t="shared" si="1"/>
        <v>11701.804022394939</v>
      </c>
      <c r="L35" s="11"/>
    </row>
    <row r="36" spans="1:13" x14ac:dyDescent="0.25">
      <c r="A36" s="7" t="s">
        <v>12</v>
      </c>
      <c r="B36" s="59">
        <f t="shared" si="1"/>
        <v>3455.310232904641</v>
      </c>
      <c r="C36" s="59">
        <f t="shared" si="1"/>
        <v>8407.5295549473249</v>
      </c>
      <c r="D36" s="59">
        <f t="shared" si="1"/>
        <v>40995.612041365268</v>
      </c>
      <c r="E36" s="59">
        <f t="shared" si="1"/>
        <v>17543.097114178468</v>
      </c>
      <c r="F36" s="59">
        <f t="shared" si="1"/>
        <v>3777.0931143138132</v>
      </c>
      <c r="G36" s="59">
        <f t="shared" si="1"/>
        <v>18361.144714270711</v>
      </c>
      <c r="H36" s="59">
        <f t="shared" si="1"/>
        <v>6711.4692882594391</v>
      </c>
      <c r="I36" s="59">
        <f t="shared" si="1"/>
        <v>3403.3335093706996</v>
      </c>
      <c r="J36" s="59">
        <f t="shared" si="1"/>
        <v>12784.040430389665</v>
      </c>
      <c r="L36" s="11"/>
    </row>
    <row r="37" spans="1:13" x14ac:dyDescent="0.25">
      <c r="A37" s="7" t="s">
        <v>13</v>
      </c>
      <c r="B37" s="59">
        <f t="shared" si="1"/>
        <v>4238.4877550525807</v>
      </c>
      <c r="C37" s="59">
        <f t="shared" si="1"/>
        <v>11104.675416994465</v>
      </c>
      <c r="D37" s="59">
        <f t="shared" si="1"/>
        <v>53144.347080473475</v>
      </c>
      <c r="E37" s="59">
        <f t="shared" si="1"/>
        <v>21471.072470785039</v>
      </c>
      <c r="F37" s="59">
        <f t="shared" si="1"/>
        <v>4818.0354466718645</v>
      </c>
      <c r="G37" s="59">
        <f t="shared" si="1"/>
        <v>23857.346290334743</v>
      </c>
      <c r="H37" s="59">
        <f t="shared" si="1"/>
        <v>8096.6929276072515</v>
      </c>
      <c r="I37" s="59">
        <f t="shared" si="1"/>
        <v>4296.9704816808626</v>
      </c>
      <c r="J37" s="59">
        <f t="shared" si="1"/>
        <v>16708.145130399695</v>
      </c>
      <c r="L37" s="11"/>
    </row>
    <row r="38" spans="1:13" x14ac:dyDescent="0.25">
      <c r="A38" s="7" t="s">
        <v>14</v>
      </c>
      <c r="B38" s="59">
        <f t="shared" si="1"/>
        <v>4341.0860506702866</v>
      </c>
      <c r="C38" s="59">
        <f t="shared" si="1"/>
        <v>10938.988276459173</v>
      </c>
      <c r="D38" s="59">
        <f t="shared" si="1"/>
        <v>52759.127857103798</v>
      </c>
      <c r="E38" s="59">
        <f t="shared" si="1"/>
        <v>21180.723302389371</v>
      </c>
      <c r="F38" s="59">
        <f t="shared" si="1"/>
        <v>4887.6474071998618</v>
      </c>
      <c r="G38" s="59">
        <f t="shared" si="1"/>
        <v>23900.178143407418</v>
      </c>
      <c r="H38" s="59">
        <f t="shared" si="1"/>
        <v>8038.6602295347784</v>
      </c>
      <c r="I38" s="59">
        <f t="shared" si="1"/>
        <v>4263.3711421727512</v>
      </c>
      <c r="J38" s="59">
        <f t="shared" si="1"/>
        <v>16446.672591062557</v>
      </c>
      <c r="L38" s="11"/>
    </row>
    <row r="39" spans="1:13" x14ac:dyDescent="0.25">
      <c r="A39" s="7" t="s">
        <v>15</v>
      </c>
      <c r="B39" s="59">
        <f t="shared" si="1"/>
        <v>4041.1110771800795</v>
      </c>
      <c r="C39" s="59">
        <f t="shared" si="1"/>
        <v>9999.9862417086879</v>
      </c>
      <c r="D39" s="59">
        <f t="shared" si="1"/>
        <v>45237.085967856292</v>
      </c>
      <c r="E39" s="59">
        <f t="shared" si="1"/>
        <v>19931.275429655056</v>
      </c>
      <c r="F39" s="59">
        <f t="shared" si="1"/>
        <v>4412.6132897509524</v>
      </c>
      <c r="G39" s="59">
        <f t="shared" si="1"/>
        <v>20958.342577179759</v>
      </c>
      <c r="H39" s="59">
        <f t="shared" si="1"/>
        <v>7805.2184869536713</v>
      </c>
      <c r="I39" s="59">
        <f t="shared" si="1"/>
        <v>3841.4487825250949</v>
      </c>
      <c r="J39" s="59">
        <f t="shared" si="1"/>
        <v>14332.921147190376</v>
      </c>
      <c r="L39" s="11"/>
    </row>
    <row r="40" spans="1:13" x14ac:dyDescent="0.25">
      <c r="A40" s="7" t="s">
        <v>16</v>
      </c>
      <c r="B40" s="59">
        <f t="shared" si="1"/>
        <v>4151.3056700420784</v>
      </c>
      <c r="C40" s="59">
        <f t="shared" si="1"/>
        <v>8894.1904344491886</v>
      </c>
      <c r="D40" s="59">
        <f t="shared" si="1"/>
        <v>37588.307225701297</v>
      </c>
      <c r="E40" s="59">
        <f t="shared" si="1"/>
        <v>17009.330146344459</v>
      </c>
      <c r="F40" s="59">
        <f t="shared" si="1"/>
        <v>3799.2277983310928</v>
      </c>
      <c r="G40" s="59">
        <f t="shared" si="1"/>
        <v>17169.678451177868</v>
      </c>
      <c r="H40" s="59">
        <f t="shared" si="1"/>
        <v>6395.9009200941491</v>
      </c>
      <c r="I40" s="59">
        <f t="shared" si="1"/>
        <v>3372.6531289472368</v>
      </c>
      <c r="J40" s="59">
        <f t="shared" si="1"/>
        <v>12061.715224912628</v>
      </c>
      <c r="L40" s="11"/>
    </row>
    <row r="41" spans="1:13" x14ac:dyDescent="0.25">
      <c r="A41" s="7" t="s">
        <v>17</v>
      </c>
      <c r="B41" s="59">
        <f t="shared" si="1"/>
        <v>4719.115653019302</v>
      </c>
      <c r="C41" s="59">
        <f t="shared" si="1"/>
        <v>10608.905311631132</v>
      </c>
      <c r="D41" s="59">
        <f t="shared" si="1"/>
        <v>41802.392546995121</v>
      </c>
      <c r="E41" s="59">
        <f t="shared" si="1"/>
        <v>18757.179208110141</v>
      </c>
      <c r="F41" s="59">
        <f t="shared" si="1"/>
        <v>4370.6136802945011</v>
      </c>
      <c r="G41" s="59">
        <f t="shared" si="1"/>
        <v>18564.15545353253</v>
      </c>
      <c r="H41" s="59">
        <f t="shared" si="1"/>
        <v>8098.2607754570145</v>
      </c>
      <c r="I41" s="59">
        <f t="shared" si="1"/>
        <v>3944.1729291860129</v>
      </c>
      <c r="J41" s="59">
        <f t="shared" si="1"/>
        <v>13455.634441774264</v>
      </c>
      <c r="L41" s="11"/>
    </row>
    <row r="42" spans="1:13" x14ac:dyDescent="0.25">
      <c r="A42" s="7" t="s">
        <v>18</v>
      </c>
      <c r="B42" s="59">
        <f t="shared" si="1"/>
        <v>5116.2565493143466</v>
      </c>
      <c r="C42" s="59">
        <f t="shared" si="1"/>
        <v>11763.101467607705</v>
      </c>
      <c r="D42" s="59">
        <f t="shared" si="1"/>
        <v>46632.580444749314</v>
      </c>
      <c r="E42" s="59">
        <f t="shared" si="1"/>
        <v>20635.717668749989</v>
      </c>
      <c r="F42" s="59">
        <f t="shared" si="1"/>
        <v>5056.8190924710734</v>
      </c>
      <c r="G42" s="59">
        <f t="shared" si="1"/>
        <v>22455.549070194844</v>
      </c>
      <c r="H42" s="59">
        <f t="shared" si="1"/>
        <v>9402.8445630785409</v>
      </c>
      <c r="I42" s="59">
        <f t="shared" si="1"/>
        <v>4654.1348154669895</v>
      </c>
      <c r="J42" s="59">
        <f t="shared" si="1"/>
        <v>16223.16132836718</v>
      </c>
      <c r="L42" s="11"/>
    </row>
    <row r="43" spans="1:13" x14ac:dyDescent="0.25">
      <c r="A43" s="7" t="s">
        <v>19</v>
      </c>
      <c r="B43" s="59">
        <f t="shared" si="1"/>
        <v>5507.9569903521406</v>
      </c>
      <c r="C43" s="59">
        <f t="shared" si="1"/>
        <v>12335.22326678072</v>
      </c>
      <c r="D43" s="59">
        <f t="shared" si="1"/>
        <v>50813.584482744882</v>
      </c>
      <c r="E43" s="59">
        <f t="shared" si="1"/>
        <v>22843.750185159559</v>
      </c>
      <c r="F43" s="59">
        <f t="shared" si="1"/>
        <v>5666.1834681663804</v>
      </c>
      <c r="G43" s="59">
        <f t="shared" si="1"/>
        <v>23969.123615986391</v>
      </c>
      <c r="H43" s="59">
        <f t="shared" si="1"/>
        <v>9679.1525584376413</v>
      </c>
      <c r="I43" s="59">
        <f t="shared" si="1"/>
        <v>4753.2804928683718</v>
      </c>
      <c r="J43" s="59">
        <f t="shared" si="1"/>
        <v>16922.362939503899</v>
      </c>
      <c r="L43" s="11"/>
    </row>
    <row r="44" spans="1:13" x14ac:dyDescent="0.25">
      <c r="A44" s="7" t="s">
        <v>20</v>
      </c>
      <c r="B44" s="59">
        <f t="shared" si="1"/>
        <v>5381.6971277109942</v>
      </c>
      <c r="C44" s="59">
        <f t="shared" si="1"/>
        <v>12325.841579255268</v>
      </c>
      <c r="D44" s="59">
        <f t="shared" si="1"/>
        <v>51268.384825429479</v>
      </c>
      <c r="E44" s="59">
        <f t="shared" si="1"/>
        <v>23206.422740440255</v>
      </c>
      <c r="F44" s="59">
        <f t="shared" si="1"/>
        <v>5679.9750134995356</v>
      </c>
      <c r="G44" s="59">
        <f t="shared" si="1"/>
        <v>23959.078971260784</v>
      </c>
      <c r="H44" s="59">
        <f t="shared" si="1"/>
        <v>9751.9730051224979</v>
      </c>
      <c r="I44" s="59">
        <f t="shared" si="1"/>
        <v>4767.9364587745376</v>
      </c>
      <c r="J44" s="59">
        <f t="shared" si="1"/>
        <v>16977.879278506669</v>
      </c>
      <c r="L44" s="11"/>
    </row>
    <row r="45" spans="1:13" x14ac:dyDescent="0.25">
      <c r="A45" s="7" t="s">
        <v>21</v>
      </c>
      <c r="B45" s="59">
        <f t="shared" si="1"/>
        <v>4907.685258708485</v>
      </c>
      <c r="C45" s="59">
        <f t="shared" si="1"/>
        <v>10866.455062237525</v>
      </c>
      <c r="D45" s="59">
        <f t="shared" si="1"/>
        <v>45014.859226027198</v>
      </c>
      <c r="E45" s="59">
        <f t="shared" si="1"/>
        <v>19897.254690265912</v>
      </c>
      <c r="F45" s="59">
        <f t="shared" si="1"/>
        <v>4682.0813345548277</v>
      </c>
      <c r="G45" s="59">
        <f t="shared" si="1"/>
        <v>20055.708098532945</v>
      </c>
      <c r="H45" s="59">
        <f t="shared" si="1"/>
        <v>8302.0612345204681</v>
      </c>
      <c r="I45" s="59">
        <f t="shared" si="1"/>
        <v>3972.4709320201337</v>
      </c>
      <c r="J45" s="59">
        <f t="shared" si="1"/>
        <v>14085.162163132514</v>
      </c>
      <c r="L45" s="11"/>
    </row>
    <row r="46" spans="1:13" x14ac:dyDescent="0.25">
      <c r="L46" s="11"/>
    </row>
    <row r="47" spans="1:13" x14ac:dyDescent="0.25">
      <c r="A47" s="1" t="s">
        <v>96</v>
      </c>
      <c r="K47" s="2" t="s">
        <v>40</v>
      </c>
    </row>
    <row r="48" spans="1:13" x14ac:dyDescent="0.25">
      <c r="A48" s="7" t="s">
        <v>10</v>
      </c>
      <c r="B48" s="60">
        <f>IF('（実需給2025年度以降で使用）入力'!$E$16=B$2,'（実需給2025年度以降で使用）入力'!$E$52*'（実需給2025年度以降で使用）入力'!$E$46/1000,0)</f>
        <v>0</v>
      </c>
      <c r="C48" s="60">
        <f>IF('（実需給2025年度以降で使用）入力'!$E$16=C$2,'（実需給2025年度以降で使用）入力'!$E$52*'（実需給2025年度以降で使用）入力'!$E$46/1000,0)</f>
        <v>0</v>
      </c>
      <c r="D48" s="60">
        <f>IF('（実需給2025年度以降で使用）入力'!$E$16=D$2,'（実需給2025年度以降で使用）入力'!$E$52*'（実需給2025年度以降で使用）入力'!$E$46/1000,0)</f>
        <v>0</v>
      </c>
      <c r="E48" s="60">
        <f>IF('（実需給2025年度以降で使用）入力'!$E$16=E$2,'（実需給2025年度以降で使用）入力'!$E$52*'（実需給2025年度以降で使用）入力'!$E$46/1000,0)</f>
        <v>0</v>
      </c>
      <c r="F48" s="60">
        <f>IF('（実需給2025年度以降で使用）入力'!$E$16=F$2,'（実需給2025年度以降で使用）入力'!$E$52*'（実需給2025年度以降で使用）入力'!$E$46/1000,0)</f>
        <v>0</v>
      </c>
      <c r="G48" s="60">
        <f>IF('（実需給2025年度以降で使用）入力'!$E$16=G$2,'（実需給2025年度以降で使用）入力'!$E$52*'（実需給2025年度以降で使用）入力'!$E$46/1000,0)</f>
        <v>0</v>
      </c>
      <c r="H48" s="60">
        <f>IF('（実需給2025年度以降で使用）入力'!$E$16=H$2,'（実需給2025年度以降で使用）入力'!$E$52*'（実需給2025年度以降で使用）入力'!$E$46/1000,0)</f>
        <v>0</v>
      </c>
      <c r="I48" s="60">
        <f>IF('（実需給2025年度以降で使用）入力'!$E$16=I$2,'（実需給2025年度以降で使用）入力'!$E$52*'（実需給2025年度以降で使用）入力'!$E$46/1000,0)</f>
        <v>0</v>
      </c>
      <c r="J48" s="60">
        <f>IF('（実需給2025年度以降で使用）入力'!$E$16=J$2,'（実需給2025年度以降で使用）入力'!$E$52*'（実需給2025年度以降で使用）入力'!$E$46/1000,0)</f>
        <v>0</v>
      </c>
      <c r="K48" s="66">
        <f>SUM(B48:J48)</f>
        <v>0</v>
      </c>
      <c r="L48" s="11"/>
      <c r="M48" s="15"/>
    </row>
    <row r="49" spans="1:15" x14ac:dyDescent="0.25">
      <c r="A49" s="7" t="s">
        <v>11</v>
      </c>
      <c r="B49" s="60">
        <f>IF('（実需給2025年度以降で使用）入力'!$E$16=B$2,'（実需給2025年度以降で使用）入力'!$F$52*'（実需給2025年度以降で使用）入力'!$F$46/1000,0)</f>
        <v>0</v>
      </c>
      <c r="C49" s="60">
        <f>IF('（実需給2025年度以降で使用）入力'!$E$16=C$2,'（実需給2025年度以降で使用）入力'!$F$52*'（実需給2025年度以降で使用）入力'!$F$46/1000,0)</f>
        <v>0</v>
      </c>
      <c r="D49" s="60">
        <f>IF('（実需給2025年度以降で使用）入力'!$E$16=D$2,'（実需給2025年度以降で使用）入力'!$F$52*'（実需給2025年度以降で使用）入力'!$F$46/1000,0)</f>
        <v>0</v>
      </c>
      <c r="E49" s="60">
        <f>IF('（実需給2025年度以降で使用）入力'!$E$16=E$2,'（実需給2025年度以降で使用）入力'!$F$52*'（実需給2025年度以降で使用）入力'!$F$46/1000,0)</f>
        <v>0</v>
      </c>
      <c r="F49" s="60">
        <f>IF('（実需給2025年度以降で使用）入力'!$E$16=F$2,'（実需給2025年度以降で使用）入力'!$F$52*'（実需給2025年度以降で使用）入力'!$F$46/1000,0)</f>
        <v>0</v>
      </c>
      <c r="G49" s="60">
        <f>IF('（実需給2025年度以降で使用）入力'!$E$16=G$2,'（実需給2025年度以降で使用）入力'!$F$52*'（実需給2025年度以降で使用）入力'!$F$46/1000,0)</f>
        <v>0</v>
      </c>
      <c r="H49" s="60">
        <f>IF('（実需給2025年度以降で使用）入力'!$E$16=H$2,'（実需給2025年度以降で使用）入力'!$F$52*'（実需給2025年度以降で使用）入力'!$F$46/1000,0)</f>
        <v>0</v>
      </c>
      <c r="I49" s="60">
        <f>IF('（実需給2025年度以降で使用）入力'!$E$16=I$2,'（実需給2025年度以降で使用）入力'!$F$52*'（実需給2025年度以降で使用）入力'!$F$46/1000,0)</f>
        <v>0</v>
      </c>
      <c r="J49" s="60">
        <f>IF('（実需給2025年度以降で使用）入力'!$E$16=J$2,'（実需給2025年度以降で使用）入力'!$F$52*'（実需給2025年度以降で使用）入力'!$F$46/1000,0)</f>
        <v>0</v>
      </c>
      <c r="K49" s="66">
        <f t="shared" ref="K49:K59" si="2">SUM(B49:J49)</f>
        <v>0</v>
      </c>
      <c r="L49" s="11"/>
      <c r="M49" s="15"/>
    </row>
    <row r="50" spans="1:15" x14ac:dyDescent="0.25">
      <c r="A50" s="7" t="s">
        <v>12</v>
      </c>
      <c r="B50" s="60">
        <f>IF('（実需給2025年度以降で使用）入力'!$E$16=B$2,'（実需給2025年度以降で使用）入力'!$G$52*'（実需給2025年度以降で使用）入力'!$G$46/1000,0)</f>
        <v>0</v>
      </c>
      <c r="C50" s="60">
        <f>IF('（実需給2025年度以降で使用）入力'!$E$16=C$2,'（実需給2025年度以降で使用）入力'!$G$52*'（実需給2025年度以降で使用）入力'!$G$46/1000,0)</f>
        <v>0</v>
      </c>
      <c r="D50" s="60">
        <f>IF('（実需給2025年度以降で使用）入力'!$E$16=D$2,'（実需給2025年度以降で使用）入力'!$G$52*'（実需給2025年度以降で使用）入力'!$G$46/1000,0)</f>
        <v>0</v>
      </c>
      <c r="E50" s="60">
        <f>IF('（実需給2025年度以降で使用）入力'!$E$16=E$2,'（実需給2025年度以降で使用）入力'!$G$52*'（実需給2025年度以降で使用）入力'!$G$46/1000,0)</f>
        <v>0</v>
      </c>
      <c r="F50" s="60">
        <f>IF('（実需給2025年度以降で使用）入力'!$E$16=F$2,'（実需給2025年度以降で使用）入力'!$G$52*'（実需給2025年度以降で使用）入力'!$G$46/1000,0)</f>
        <v>0</v>
      </c>
      <c r="G50" s="60">
        <f>IF('（実需給2025年度以降で使用）入力'!$E$16=G$2,'（実需給2025年度以降で使用）入力'!$G$52*'（実需給2025年度以降で使用）入力'!$G$46/1000,0)</f>
        <v>0</v>
      </c>
      <c r="H50" s="60">
        <f>IF('（実需給2025年度以降で使用）入力'!$E$16=H$2,'（実需給2025年度以降で使用）入力'!$G$52*'（実需給2025年度以降で使用）入力'!$G$46/1000,0)</f>
        <v>0</v>
      </c>
      <c r="I50" s="60">
        <f>IF('（実需給2025年度以降で使用）入力'!$E$16=I$2,'（実需給2025年度以降で使用）入力'!$G$52*'（実需給2025年度以降で使用）入力'!$G$46/1000,0)</f>
        <v>0</v>
      </c>
      <c r="J50" s="60">
        <f>IF('（実需給2025年度以降で使用）入力'!$E$16=J$2,'（実需給2025年度以降で使用）入力'!$G$52*'（実需給2025年度以降で使用）入力'!$G$46/1000,0)</f>
        <v>0</v>
      </c>
      <c r="K50" s="66">
        <f t="shared" si="2"/>
        <v>0</v>
      </c>
      <c r="L50" s="11"/>
      <c r="M50" s="15"/>
    </row>
    <row r="51" spans="1:15" x14ac:dyDescent="0.25">
      <c r="A51" s="7" t="s">
        <v>13</v>
      </c>
      <c r="B51" s="60">
        <f>IF('（実需給2025年度以降で使用）入力'!$E$16=B$2,'（実需給2025年度以降で使用）入力'!$H$52*'（実需給2025年度以降で使用）入力'!$H$46/1000,0)</f>
        <v>0</v>
      </c>
      <c r="C51" s="60">
        <f>IF('（実需給2025年度以降で使用）入力'!$E$16=C$2,'（実需給2025年度以降で使用）入力'!$H$52*'（実需給2025年度以降で使用）入力'!$H$46/1000,0)</f>
        <v>0</v>
      </c>
      <c r="D51" s="60">
        <f>IF('（実需給2025年度以降で使用）入力'!$E$16=D$2,'（実需給2025年度以降で使用）入力'!$H$52*'（実需給2025年度以降で使用）入力'!$H$46/1000,0)</f>
        <v>0</v>
      </c>
      <c r="E51" s="60">
        <f>IF('（実需給2025年度以降で使用）入力'!$E$16=E$2,'（実需給2025年度以降で使用）入力'!$H$52*'（実需給2025年度以降で使用）入力'!$H$46/1000,0)</f>
        <v>0</v>
      </c>
      <c r="F51" s="60">
        <f>IF('（実需給2025年度以降で使用）入力'!$E$16=F$2,'（実需給2025年度以降で使用）入力'!$H$52*'（実需給2025年度以降で使用）入力'!$H$46/1000,0)</f>
        <v>0</v>
      </c>
      <c r="G51" s="60">
        <f>IF('（実需給2025年度以降で使用）入力'!$E$16=G$2,'（実需給2025年度以降で使用）入力'!$H$52*'（実需給2025年度以降で使用）入力'!$H$46/1000,0)</f>
        <v>0</v>
      </c>
      <c r="H51" s="60">
        <f>IF('（実需給2025年度以降で使用）入力'!$E$16=H$2,'（実需給2025年度以降で使用）入力'!$H$52*'（実需給2025年度以降で使用）入力'!$H$46/1000,0)</f>
        <v>0</v>
      </c>
      <c r="I51" s="60">
        <f>IF('（実需給2025年度以降で使用）入力'!$E$16=I$2,'（実需給2025年度以降で使用）入力'!$H$52*'（実需給2025年度以降で使用）入力'!$H$46/1000,0)</f>
        <v>0</v>
      </c>
      <c r="J51" s="60">
        <f>IF('（実需給2025年度以降で使用）入力'!$E$16=J$2,'（実需給2025年度以降で使用）入力'!$H$52*'（実需給2025年度以降で使用）入力'!$H$46/1000,0)</f>
        <v>0</v>
      </c>
      <c r="K51" s="66">
        <f t="shared" si="2"/>
        <v>0</v>
      </c>
      <c r="L51" s="11"/>
      <c r="M51" s="15"/>
    </row>
    <row r="52" spans="1:15" x14ac:dyDescent="0.25">
      <c r="A52" s="7" t="s">
        <v>14</v>
      </c>
      <c r="B52" s="60">
        <f>IF('（実需給2025年度以降で使用）入力'!$E$16=B$2,'（実需給2025年度以降で使用）入力'!$I$52*'（実需給2025年度以降で使用）入力'!$I$46/1000,0)</f>
        <v>0</v>
      </c>
      <c r="C52" s="60">
        <f>IF('（実需給2025年度以降で使用）入力'!$E$16=C$2,'（実需給2025年度以降で使用）入力'!$I$52*'（実需給2025年度以降で使用）入力'!$I$46/1000,0)</f>
        <v>0</v>
      </c>
      <c r="D52" s="60">
        <f>IF('（実需給2025年度以降で使用）入力'!$E$16=D$2,'（実需給2025年度以降で使用）入力'!$I$52*'（実需給2025年度以降で使用）入力'!$I$46/1000,0)</f>
        <v>0</v>
      </c>
      <c r="E52" s="60">
        <f>IF('（実需給2025年度以降で使用）入力'!$E$16=E$2,'（実需給2025年度以降で使用）入力'!$I$52*'（実需給2025年度以降で使用）入力'!$I$46/1000,0)</f>
        <v>0</v>
      </c>
      <c r="F52" s="60">
        <f>IF('（実需給2025年度以降で使用）入力'!$E$16=F$2,'（実需給2025年度以降で使用）入力'!$I$52*'（実需給2025年度以降で使用）入力'!$I$46/1000,0)</f>
        <v>0</v>
      </c>
      <c r="G52" s="60">
        <f>IF('（実需給2025年度以降で使用）入力'!$E$16=G$2,'（実需給2025年度以降で使用）入力'!$I$52*'（実需給2025年度以降で使用）入力'!$I$46/1000,0)</f>
        <v>0</v>
      </c>
      <c r="H52" s="60">
        <f>IF('（実需給2025年度以降で使用）入力'!$E$16=H$2,'（実需給2025年度以降で使用）入力'!$I$52*'（実需給2025年度以降で使用）入力'!$I$46/1000,0)</f>
        <v>0</v>
      </c>
      <c r="I52" s="60">
        <f>IF('（実需給2025年度以降で使用）入力'!$E$16=I$2,'（実需給2025年度以降で使用）入力'!$I$52*'（実需給2025年度以降で使用）入力'!$I$46/1000,0)</f>
        <v>0</v>
      </c>
      <c r="J52" s="60">
        <f>IF('（実需給2025年度以降で使用）入力'!$E$16=J$2,'（実需給2025年度以降で使用）入力'!$I$52*'（実需給2025年度以降で使用）入力'!$I$46/1000,0)</f>
        <v>0</v>
      </c>
      <c r="K52" s="66">
        <f t="shared" si="2"/>
        <v>0</v>
      </c>
      <c r="L52" s="11"/>
      <c r="M52" s="15"/>
    </row>
    <row r="53" spans="1:15" x14ac:dyDescent="0.25">
      <c r="A53" s="7" t="s">
        <v>15</v>
      </c>
      <c r="B53" s="60">
        <f>IF('（実需給2025年度以降で使用）入力'!$E$16=B$2,'（実需給2025年度以降で使用）入力'!$J$52*'（実需給2025年度以降で使用）入力'!$J$46/1000,0)</f>
        <v>0</v>
      </c>
      <c r="C53" s="60">
        <f>IF('（実需給2025年度以降で使用）入力'!$E$16=C$2,'（実需給2025年度以降で使用）入力'!$J$52*'（実需給2025年度以降で使用）入力'!$J$46/1000,0)</f>
        <v>0</v>
      </c>
      <c r="D53" s="60">
        <f>IF('（実需給2025年度以降で使用）入力'!$E$16=D$2,'（実需給2025年度以降で使用）入力'!$J$52*'（実需給2025年度以降で使用）入力'!$J$46/1000,0)</f>
        <v>0</v>
      </c>
      <c r="E53" s="60">
        <f>IF('（実需給2025年度以降で使用）入力'!$E$16=E$2,'（実需給2025年度以降で使用）入力'!$J$52*'（実需給2025年度以降で使用）入力'!$J$46/1000,0)</f>
        <v>0</v>
      </c>
      <c r="F53" s="60">
        <f>IF('（実需給2025年度以降で使用）入力'!$E$16=F$2,'（実需給2025年度以降で使用）入力'!$J$52*'（実需給2025年度以降で使用）入力'!$J$46/1000,0)</f>
        <v>0</v>
      </c>
      <c r="G53" s="60">
        <f>IF('（実需給2025年度以降で使用）入力'!$E$16=G$2,'（実需給2025年度以降で使用）入力'!$J$52*'（実需給2025年度以降で使用）入力'!$J$46/1000,0)</f>
        <v>0</v>
      </c>
      <c r="H53" s="60">
        <f>IF('（実需給2025年度以降で使用）入力'!$E$16=H$2,'（実需給2025年度以降で使用）入力'!$J$52*'（実需給2025年度以降で使用）入力'!$J$46/1000,0)</f>
        <v>0</v>
      </c>
      <c r="I53" s="60">
        <f>IF('（実需給2025年度以降で使用）入力'!$E$16=I$2,'（実需給2025年度以降で使用）入力'!$J$52*'（実需給2025年度以降で使用）入力'!$J$46/1000,0)</f>
        <v>0</v>
      </c>
      <c r="J53" s="60">
        <f>IF('（実需給2025年度以降で使用）入力'!$E$16=J$2,'（実需給2025年度以降で使用）入力'!$J$52*'（実需給2025年度以降で使用）入力'!$J$46/1000,0)</f>
        <v>0</v>
      </c>
      <c r="K53" s="66">
        <f t="shared" si="2"/>
        <v>0</v>
      </c>
      <c r="L53" s="11"/>
      <c r="M53" s="15"/>
    </row>
    <row r="54" spans="1:15" x14ac:dyDescent="0.25">
      <c r="A54" s="7" t="s">
        <v>16</v>
      </c>
      <c r="B54" s="60">
        <f>IF('（実需給2025年度以降で使用）入力'!$E$16=B$2,'（実需給2025年度以降で使用）入力'!$K$52*'（実需給2025年度以降で使用）入力'!$K$46/1000,0)</f>
        <v>0</v>
      </c>
      <c r="C54" s="60">
        <f>IF('（実需給2025年度以降で使用）入力'!$E$16=C$2,'（実需給2025年度以降で使用）入力'!$K$52*'（実需給2025年度以降で使用）入力'!$K$46/1000,0)</f>
        <v>0</v>
      </c>
      <c r="D54" s="60">
        <f>IF('（実需給2025年度以降で使用）入力'!$E$16=D$2,'（実需給2025年度以降で使用）入力'!$K$52*'（実需給2025年度以降で使用）入力'!$K$46/1000,0)</f>
        <v>0</v>
      </c>
      <c r="E54" s="60">
        <f>IF('（実需給2025年度以降で使用）入力'!$E$16=E$2,'（実需給2025年度以降で使用）入力'!$K$52*'（実需給2025年度以降で使用）入力'!$K$46/1000,0)</f>
        <v>0</v>
      </c>
      <c r="F54" s="60">
        <f>IF('（実需給2025年度以降で使用）入力'!$E$16=F$2,'（実需給2025年度以降で使用）入力'!$K$52*'（実需給2025年度以降で使用）入力'!$K$46/1000,0)</f>
        <v>0</v>
      </c>
      <c r="G54" s="60">
        <f>IF('（実需給2025年度以降で使用）入力'!$E$16=G$2,'（実需給2025年度以降で使用）入力'!$K$52*'（実需給2025年度以降で使用）入力'!$K$46/1000,0)</f>
        <v>0</v>
      </c>
      <c r="H54" s="60">
        <f>IF('（実需給2025年度以降で使用）入力'!$E$16=H$2,'（実需給2025年度以降で使用）入力'!$K$52*'（実需給2025年度以降で使用）入力'!$K$46/1000,0)</f>
        <v>0</v>
      </c>
      <c r="I54" s="60">
        <f>IF('（実需給2025年度以降で使用）入力'!$E$16=I$2,'（実需給2025年度以降で使用）入力'!$K$52*'（実需給2025年度以降で使用）入力'!$K$46/1000,0)</f>
        <v>0</v>
      </c>
      <c r="J54" s="60">
        <f>IF('（実需給2025年度以降で使用）入力'!$E$16=J$2,'（実需給2025年度以降で使用）入力'!$K$52*'（実需給2025年度以降で使用）入力'!$K$46/1000,0)</f>
        <v>0</v>
      </c>
      <c r="K54" s="66">
        <f t="shared" si="2"/>
        <v>0</v>
      </c>
      <c r="L54" s="11"/>
      <c r="M54" s="15"/>
    </row>
    <row r="55" spans="1:15" x14ac:dyDescent="0.25">
      <c r="A55" s="7" t="s">
        <v>17</v>
      </c>
      <c r="B55" s="60">
        <f>IF('（実需給2025年度以降で使用）入力'!$E$16=B$2,'（実需給2025年度以降で使用）入力'!$L$52*'（実需給2025年度以降で使用）入力'!$L$46/1000,0)</f>
        <v>0</v>
      </c>
      <c r="C55" s="60">
        <f>IF('（実需給2025年度以降で使用）入力'!$E$16=C$2,'（実需給2025年度以降で使用）入力'!$L$52*'（実需給2025年度以降で使用）入力'!$L$46/1000,0)</f>
        <v>0</v>
      </c>
      <c r="D55" s="60">
        <f>IF('（実需給2025年度以降で使用）入力'!$E$16=D$2,'（実需給2025年度以降で使用）入力'!$L$52*'（実需給2025年度以降で使用）入力'!$L$46/1000,0)</f>
        <v>0</v>
      </c>
      <c r="E55" s="60">
        <f>IF('（実需給2025年度以降で使用）入力'!$E$16=E$2,'（実需給2025年度以降で使用）入力'!$L$52*'（実需給2025年度以降で使用）入力'!$L$46/1000,0)</f>
        <v>0</v>
      </c>
      <c r="F55" s="60">
        <f>IF('（実需給2025年度以降で使用）入力'!$E$16=F$2,'（実需給2025年度以降で使用）入力'!$L$52*'（実需給2025年度以降で使用）入力'!$L$46/1000,0)</f>
        <v>0</v>
      </c>
      <c r="G55" s="60">
        <f>IF('（実需給2025年度以降で使用）入力'!$E$16=G$2,'（実需給2025年度以降で使用）入力'!$L$52*'（実需給2025年度以降で使用）入力'!$L$46/1000,0)</f>
        <v>0</v>
      </c>
      <c r="H55" s="60">
        <f>IF('（実需給2025年度以降で使用）入力'!$E$16=H$2,'（実需給2025年度以降で使用）入力'!$L$52*'（実需給2025年度以降で使用）入力'!$L$46/1000,0)</f>
        <v>0</v>
      </c>
      <c r="I55" s="60">
        <f>IF('（実需給2025年度以降で使用）入力'!$E$16=I$2,'（実需給2025年度以降で使用）入力'!$L$52*'（実需給2025年度以降で使用）入力'!$L$46/1000,0)</f>
        <v>0</v>
      </c>
      <c r="J55" s="60">
        <f>IF('（実需給2025年度以降で使用）入力'!$E$16=J$2,'（実需給2025年度以降で使用）入力'!$L$52*'（実需給2025年度以降で使用）入力'!$L$46/1000,0)</f>
        <v>0</v>
      </c>
      <c r="K55" s="66">
        <f t="shared" si="2"/>
        <v>0</v>
      </c>
      <c r="L55" s="11"/>
      <c r="M55" s="15"/>
    </row>
    <row r="56" spans="1:15" x14ac:dyDescent="0.25">
      <c r="A56" s="7" t="s">
        <v>18</v>
      </c>
      <c r="B56" s="60">
        <f>IF('（実需給2025年度以降で使用）入力'!$E$16=B$2,'（実需給2025年度以降で使用）入力'!$M$52*'（実需給2025年度以降で使用）入力'!$M$46/1000,0)</f>
        <v>0</v>
      </c>
      <c r="C56" s="60">
        <f>IF('（実需給2025年度以降で使用）入力'!$E$16=C$2,'（実需給2025年度以降で使用）入力'!$M$52*'（実需給2025年度以降で使用）入力'!$M$46/1000,0)</f>
        <v>0</v>
      </c>
      <c r="D56" s="60">
        <f>IF('（実需給2025年度以降で使用）入力'!$E$16=D$2,'（実需給2025年度以降で使用）入力'!$M$52*'（実需給2025年度以降で使用）入力'!$M$46/1000,0)</f>
        <v>0</v>
      </c>
      <c r="E56" s="60">
        <f>IF('（実需給2025年度以降で使用）入力'!$E$16=E$2,'（実需給2025年度以降で使用）入力'!$M$52*'（実需給2025年度以降で使用）入力'!$M$46/1000,0)</f>
        <v>0</v>
      </c>
      <c r="F56" s="60">
        <f>IF('（実需給2025年度以降で使用）入力'!$E$16=F$2,'（実需給2025年度以降で使用）入力'!$M$52*'（実需給2025年度以降で使用）入力'!$M$46/1000,0)</f>
        <v>0</v>
      </c>
      <c r="G56" s="60">
        <f>IF('（実需給2025年度以降で使用）入力'!$E$16=G$2,'（実需給2025年度以降で使用）入力'!$M$52*'（実需給2025年度以降で使用）入力'!$M$46/1000,0)</f>
        <v>0</v>
      </c>
      <c r="H56" s="60">
        <f>IF('（実需給2025年度以降で使用）入力'!$E$16=H$2,'（実需給2025年度以降で使用）入力'!$M$52*'（実需給2025年度以降で使用）入力'!$M$46/1000,0)</f>
        <v>0</v>
      </c>
      <c r="I56" s="60">
        <f>IF('（実需給2025年度以降で使用）入力'!$E$16=I$2,'（実需給2025年度以降で使用）入力'!$M$52*'（実需給2025年度以降で使用）入力'!$M$46/1000,0)</f>
        <v>0</v>
      </c>
      <c r="J56" s="60">
        <f>IF('（実需給2025年度以降で使用）入力'!$E$16=J$2,'（実需給2025年度以降で使用）入力'!$M$52*'（実需給2025年度以降で使用）入力'!$M$46/1000,0)</f>
        <v>0</v>
      </c>
      <c r="K56" s="66">
        <f t="shared" si="2"/>
        <v>0</v>
      </c>
      <c r="L56" s="11"/>
      <c r="M56" s="15"/>
    </row>
    <row r="57" spans="1:15" x14ac:dyDescent="0.25">
      <c r="A57" s="7" t="s">
        <v>19</v>
      </c>
      <c r="B57" s="60">
        <f>IF('（実需給2025年度以降で使用）入力'!$E$16=B$2,'（実需給2025年度以降で使用）入力'!$N$52*'（実需給2025年度以降で使用）入力'!$N$46/1000,0)</f>
        <v>0</v>
      </c>
      <c r="C57" s="60">
        <f>IF('（実需給2025年度以降で使用）入力'!$E$16=C$2,'（実需給2025年度以降で使用）入力'!$N$52*'（実需給2025年度以降で使用）入力'!$N$46/1000,0)</f>
        <v>0</v>
      </c>
      <c r="D57" s="60">
        <f>IF('（実需給2025年度以降で使用）入力'!$E$16=D$2,'（実需給2025年度以降で使用）入力'!$N$52*'（実需給2025年度以降で使用）入力'!$N$46/1000,0)</f>
        <v>0</v>
      </c>
      <c r="E57" s="60">
        <f>IF('（実需給2025年度以降で使用）入力'!$E$16=E$2,'（実需給2025年度以降で使用）入力'!$N$52*'（実需給2025年度以降で使用）入力'!$N$46/1000,0)</f>
        <v>0</v>
      </c>
      <c r="F57" s="60">
        <f>IF('（実需給2025年度以降で使用）入力'!$E$16=F$2,'（実需給2025年度以降で使用）入力'!$N$52*'（実需給2025年度以降で使用）入力'!$N$46/1000,0)</f>
        <v>0</v>
      </c>
      <c r="G57" s="60">
        <f>IF('（実需給2025年度以降で使用）入力'!$E$16=G$2,'（実需給2025年度以降で使用）入力'!$N$52*'（実需給2025年度以降で使用）入力'!$N$46/1000,0)</f>
        <v>0</v>
      </c>
      <c r="H57" s="60">
        <f>IF('（実需給2025年度以降で使用）入力'!$E$16=H$2,'（実需給2025年度以降で使用）入力'!$N$52*'（実需給2025年度以降で使用）入力'!$N$46/1000,0)</f>
        <v>0</v>
      </c>
      <c r="I57" s="60">
        <f>IF('（実需給2025年度以降で使用）入力'!$E$16=I$2,'（実需給2025年度以降で使用）入力'!$N$52*'（実需給2025年度以降で使用）入力'!$N$46/1000,0)</f>
        <v>0</v>
      </c>
      <c r="J57" s="60">
        <f>IF('（実需給2025年度以降で使用）入力'!$E$16=J$2,'（実需給2025年度以降で使用）入力'!$N$52*'（実需給2025年度以降で使用）入力'!$N$46/1000,0)</f>
        <v>0</v>
      </c>
      <c r="K57" s="66">
        <f t="shared" si="2"/>
        <v>0</v>
      </c>
      <c r="L57" s="11"/>
      <c r="M57" s="15"/>
    </row>
    <row r="58" spans="1:15" x14ac:dyDescent="0.25">
      <c r="A58" s="7" t="s">
        <v>20</v>
      </c>
      <c r="B58" s="60">
        <f>IF('（実需給2025年度以降で使用）入力'!$E$16=B$2,'（実需給2025年度以降で使用）入力'!$O$52*'（実需給2025年度以降で使用）入力'!$O$46/1000,0)</f>
        <v>0</v>
      </c>
      <c r="C58" s="60">
        <f>IF('（実需給2025年度以降で使用）入力'!$E$16=C$2,'（実需給2025年度以降で使用）入力'!$O$52*'（実需給2025年度以降で使用）入力'!$O$46/1000,0)</f>
        <v>0</v>
      </c>
      <c r="D58" s="60">
        <f>IF('（実需給2025年度以降で使用）入力'!$E$16=D$2,'（実需給2025年度以降で使用）入力'!$O$52*'（実需給2025年度以降で使用）入力'!$O$46/1000,0)</f>
        <v>0</v>
      </c>
      <c r="E58" s="60">
        <f>IF('（実需給2025年度以降で使用）入力'!$E$16=E$2,'（実需給2025年度以降で使用）入力'!$O$52*'（実需給2025年度以降で使用）入力'!$O$46/1000,0)</f>
        <v>0</v>
      </c>
      <c r="F58" s="60">
        <f>IF('（実需給2025年度以降で使用）入力'!$E$16=F$2,'（実需給2025年度以降で使用）入力'!$O$52*'（実需給2025年度以降で使用）入力'!$O$46/1000,0)</f>
        <v>0</v>
      </c>
      <c r="G58" s="60">
        <f>IF('（実需給2025年度以降で使用）入力'!$E$16=G$2,'（実需給2025年度以降で使用）入力'!$O$52*'（実需給2025年度以降で使用）入力'!$O$46/1000,0)</f>
        <v>0</v>
      </c>
      <c r="H58" s="60">
        <f>IF('（実需給2025年度以降で使用）入力'!$E$16=H$2,'（実需給2025年度以降で使用）入力'!$O$52*'（実需給2025年度以降で使用）入力'!$O$46/1000,0)</f>
        <v>0</v>
      </c>
      <c r="I58" s="60">
        <f>IF('（実需給2025年度以降で使用）入力'!$E$16=I$2,'（実需給2025年度以降で使用）入力'!$O$52*'（実需給2025年度以降で使用）入力'!$O$46/1000,0)</f>
        <v>0</v>
      </c>
      <c r="J58" s="60">
        <f>IF('（実需給2025年度以降で使用）入力'!$E$16=J$2,'（実需給2025年度以降で使用）入力'!$O$52*'（実需給2025年度以降で使用）入力'!$O$46/1000,0)</f>
        <v>0</v>
      </c>
      <c r="K58" s="66">
        <f t="shared" si="2"/>
        <v>0</v>
      </c>
      <c r="L58" s="11"/>
      <c r="M58" s="15"/>
    </row>
    <row r="59" spans="1:15" x14ac:dyDescent="0.25">
      <c r="A59" s="7" t="s">
        <v>21</v>
      </c>
      <c r="B59" s="60">
        <f>IF('（実需給2025年度以降で使用）入力'!$E$16=B$2,'（実需給2025年度以降で使用）入力'!$P$52*'（実需給2025年度以降で使用）入力'!$P$46/1000,0)</f>
        <v>0</v>
      </c>
      <c r="C59" s="60">
        <f>IF('（実需給2025年度以降で使用）入力'!$E$16=C$2,'（実需給2025年度以降で使用）入力'!$P$52*'（実需給2025年度以降で使用）入力'!$P$46/1000,0)</f>
        <v>0</v>
      </c>
      <c r="D59" s="60">
        <f>IF('（実需給2025年度以降で使用）入力'!$E$16=D$2,'（実需給2025年度以降で使用）入力'!$P$52*'（実需給2025年度以降で使用）入力'!$P$46/1000,0)</f>
        <v>0</v>
      </c>
      <c r="E59" s="60">
        <f>IF('（実需給2025年度以降で使用）入力'!$E$16=E$2,'（実需給2025年度以降で使用）入力'!$P$52*'（実需給2025年度以降で使用）入力'!$P$46/1000,0)</f>
        <v>0</v>
      </c>
      <c r="F59" s="60">
        <f>IF('（実需給2025年度以降で使用）入力'!$E$16=F$2,'（実需給2025年度以降で使用）入力'!$P$52*'（実需給2025年度以降で使用）入力'!$P$46/1000,0)</f>
        <v>0</v>
      </c>
      <c r="G59" s="60">
        <f>IF('（実需給2025年度以降で使用）入力'!$E$16=G$2,'（実需給2025年度以降で使用）入力'!$P$52*'（実需給2025年度以降で使用）入力'!$P$46/1000,0)</f>
        <v>0</v>
      </c>
      <c r="H59" s="60">
        <f>IF('（実需給2025年度以降で使用）入力'!$E$16=H$2,'（実需給2025年度以降で使用）入力'!$P$52*'（実需給2025年度以降で使用）入力'!$P$46/1000,0)</f>
        <v>0</v>
      </c>
      <c r="I59" s="60">
        <f>IF('（実需給2025年度以降で使用）入力'!$E$16=I$2,'（実需給2025年度以降で使用）入力'!$P$52*'（実需給2025年度以降で使用）入力'!$P$46/1000,0)</f>
        <v>0</v>
      </c>
      <c r="J59" s="60">
        <f>IF('（実需給2025年度以降で使用）入力'!$E$16=J$2,'（実需給2025年度以降で使用）入力'!$P$52*'（実需給2025年度以降で使用）入力'!$P$46/1000,0)</f>
        <v>0</v>
      </c>
      <c r="K59" s="66">
        <f t="shared" si="2"/>
        <v>0</v>
      </c>
      <c r="L59" s="11"/>
      <c r="M59" s="15"/>
    </row>
    <row r="61" spans="1:15" x14ac:dyDescent="0.25">
      <c r="A61" s="1" t="s">
        <v>97</v>
      </c>
    </row>
    <row r="62" spans="1:15" x14ac:dyDescent="0.25">
      <c r="A62" s="7" t="s">
        <v>10</v>
      </c>
      <c r="B62" s="59">
        <f>B34-(B48-MIN(B$48:B$59))</f>
        <v>4084.4155995835977</v>
      </c>
      <c r="C62" s="59">
        <f>C34-(C48-MIN(C$48:C$59))</f>
        <v>8667.9093884837457</v>
      </c>
      <c r="D62" s="59">
        <f>D34-(D48-MIN(D$48:D$59))</f>
        <v>38857.41703005504</v>
      </c>
      <c r="E62" s="59">
        <f t="shared" ref="E62:J62" si="3">E34-(E48-MIN(E$48:E$59))</f>
        <v>16202.31126751448</v>
      </c>
      <c r="F62" s="59">
        <f t="shared" si="3"/>
        <v>3517.7532600933591</v>
      </c>
      <c r="G62" s="59">
        <f>G34-(G48-MIN(G$48:G$59))</f>
        <v>15988.21594481001</v>
      </c>
      <c r="H62" s="59">
        <f t="shared" si="3"/>
        <v>6574.4845850333704</v>
      </c>
      <c r="I62" s="59">
        <f t="shared" si="3"/>
        <v>3179.8952527080792</v>
      </c>
      <c r="J62" s="59">
        <f t="shared" si="3"/>
        <v>11324.216671718319</v>
      </c>
      <c r="K62" s="11"/>
      <c r="L62" s="11"/>
      <c r="M62" s="15"/>
      <c r="O62" s="12"/>
    </row>
    <row r="63" spans="1:15" x14ac:dyDescent="0.25">
      <c r="A63" s="7" t="s">
        <v>11</v>
      </c>
      <c r="B63" s="59">
        <f>B35-(B49-MIN(B$48:B$59))</f>
        <v>3348.3869929925245</v>
      </c>
      <c r="C63" s="59">
        <f>C35-(C49-MIN(C$48:C$59))</f>
        <v>7367.1892052947514</v>
      </c>
      <c r="D63" s="59">
        <f t="shared" ref="B63:J73" si="4">D35-(D49-MIN(D$48:D$59))</f>
        <v>35881.987038658939</v>
      </c>
      <c r="E63" s="59">
        <f t="shared" si="4"/>
        <v>16150.934664180615</v>
      </c>
      <c r="F63" s="59">
        <f t="shared" si="4"/>
        <v>2999.2857639558251</v>
      </c>
      <c r="G63" s="59">
        <f>G35-(G49-MIN(G$48:G$59))</f>
        <v>15866.004697444097</v>
      </c>
      <c r="H63" s="59">
        <f t="shared" si="4"/>
        <v>6026.9417907227271</v>
      </c>
      <c r="I63" s="59">
        <f t="shared" si="4"/>
        <v>2979.7658243555697</v>
      </c>
      <c r="J63" s="59">
        <f t="shared" si="4"/>
        <v>11701.804022394939</v>
      </c>
      <c r="K63" s="11"/>
      <c r="L63" s="11"/>
      <c r="M63" s="15"/>
      <c r="O63" s="12"/>
    </row>
    <row r="64" spans="1:15" x14ac:dyDescent="0.25">
      <c r="A64" s="7" t="s">
        <v>12</v>
      </c>
      <c r="B64" s="59">
        <f>B36-(B50-MIN(B$48:B$59))</f>
        <v>3455.310232904641</v>
      </c>
      <c r="C64" s="59">
        <f t="shared" si="4"/>
        <v>8407.5295549473249</v>
      </c>
      <c r="D64" s="59">
        <f>D36-(D50-MIN(D$48:D$59))</f>
        <v>40995.612041365268</v>
      </c>
      <c r="E64" s="59">
        <f>E36-(E50-MIN(E$48:E$59))</f>
        <v>17543.097114178468</v>
      </c>
      <c r="F64" s="59">
        <f t="shared" si="4"/>
        <v>3777.0931143138132</v>
      </c>
      <c r="G64" s="59">
        <f>G36-(G50-MIN(G$48:G$59))</f>
        <v>18361.144714270711</v>
      </c>
      <c r="H64" s="59">
        <f t="shared" si="4"/>
        <v>6711.4692882594391</v>
      </c>
      <c r="I64" s="59">
        <f t="shared" si="4"/>
        <v>3403.3335093706996</v>
      </c>
      <c r="J64" s="59">
        <f t="shared" si="4"/>
        <v>12784.040430389665</v>
      </c>
      <c r="K64" s="11"/>
      <c r="L64" s="11"/>
      <c r="M64" s="15"/>
      <c r="O64" s="12"/>
    </row>
    <row r="65" spans="1:15" x14ac:dyDescent="0.25">
      <c r="A65" s="7" t="s">
        <v>13</v>
      </c>
      <c r="B65" s="59">
        <f>B37-(B51-MIN(B$48:B$59))</f>
        <v>4238.4877550525807</v>
      </c>
      <c r="C65" s="59">
        <f t="shared" si="4"/>
        <v>11104.675416994465</v>
      </c>
      <c r="D65" s="59">
        <f t="shared" si="4"/>
        <v>53144.347080473475</v>
      </c>
      <c r="E65" s="59">
        <f t="shared" si="4"/>
        <v>21471.072470785039</v>
      </c>
      <c r="F65" s="59">
        <f t="shared" si="4"/>
        <v>4818.0354466718645</v>
      </c>
      <c r="G65" s="59">
        <f>G37-(G51-MIN(G$48:G$59))</f>
        <v>23857.346290334743</v>
      </c>
      <c r="H65" s="59">
        <f t="shared" si="4"/>
        <v>8096.6929276072515</v>
      </c>
      <c r="I65" s="59">
        <f t="shared" si="4"/>
        <v>4296.9704816808626</v>
      </c>
      <c r="J65" s="59">
        <f t="shared" si="4"/>
        <v>16708.145130399695</v>
      </c>
      <c r="K65" s="11"/>
      <c r="L65" s="11"/>
      <c r="M65" s="15"/>
      <c r="O65" s="12"/>
    </row>
    <row r="66" spans="1:15" x14ac:dyDescent="0.25">
      <c r="A66" s="7" t="s">
        <v>14</v>
      </c>
      <c r="B66" s="59">
        <f t="shared" si="4"/>
        <v>4341.0860506702866</v>
      </c>
      <c r="C66" s="59">
        <f>C38-(C52-MIN(C$48:C$59))</f>
        <v>10938.988276459173</v>
      </c>
      <c r="D66" s="59">
        <f>D38-(D52-MIN(D$48:D$59))</f>
        <v>52759.127857103798</v>
      </c>
      <c r="E66" s="59">
        <f t="shared" si="4"/>
        <v>21180.723302389371</v>
      </c>
      <c r="F66" s="59">
        <f t="shared" si="4"/>
        <v>4887.6474071998618</v>
      </c>
      <c r="G66" s="59">
        <f t="shared" si="4"/>
        <v>23900.178143407418</v>
      </c>
      <c r="H66" s="59">
        <f t="shared" si="4"/>
        <v>8038.6602295347784</v>
      </c>
      <c r="I66" s="59">
        <f t="shared" si="4"/>
        <v>4263.3711421727512</v>
      </c>
      <c r="J66" s="59">
        <f t="shared" si="4"/>
        <v>16446.672591062557</v>
      </c>
      <c r="K66" s="11"/>
      <c r="L66" s="11"/>
      <c r="M66" s="15"/>
      <c r="O66" s="12"/>
    </row>
    <row r="67" spans="1:15" x14ac:dyDescent="0.25">
      <c r="A67" s="7" t="s">
        <v>15</v>
      </c>
      <c r="B67" s="59">
        <f t="shared" si="4"/>
        <v>4041.1110771800795</v>
      </c>
      <c r="C67" s="59">
        <f t="shared" si="4"/>
        <v>9999.9862417086879</v>
      </c>
      <c r="D67" s="59">
        <f t="shared" si="4"/>
        <v>45237.085967856292</v>
      </c>
      <c r="E67" s="59">
        <f t="shared" si="4"/>
        <v>19931.275429655056</v>
      </c>
      <c r="F67" s="59">
        <f t="shared" si="4"/>
        <v>4412.6132897509524</v>
      </c>
      <c r="G67" s="59">
        <f t="shared" si="4"/>
        <v>20958.342577179759</v>
      </c>
      <c r="H67" s="59">
        <f t="shared" si="4"/>
        <v>7805.2184869536713</v>
      </c>
      <c r="I67" s="59">
        <f t="shared" si="4"/>
        <v>3841.4487825250949</v>
      </c>
      <c r="J67" s="59">
        <f t="shared" si="4"/>
        <v>14332.921147190376</v>
      </c>
      <c r="K67" s="11"/>
      <c r="L67" s="11"/>
      <c r="M67" s="15"/>
      <c r="O67" s="12"/>
    </row>
    <row r="68" spans="1:15" x14ac:dyDescent="0.25">
      <c r="A68" s="7" t="s">
        <v>16</v>
      </c>
      <c r="B68" s="59">
        <f t="shared" si="4"/>
        <v>4151.3056700420784</v>
      </c>
      <c r="C68" s="59">
        <f t="shared" si="4"/>
        <v>8894.1904344491886</v>
      </c>
      <c r="D68" s="59">
        <f t="shared" si="4"/>
        <v>37588.307225701297</v>
      </c>
      <c r="E68" s="59">
        <f t="shared" si="4"/>
        <v>17009.330146344459</v>
      </c>
      <c r="F68" s="59">
        <f t="shared" si="4"/>
        <v>3799.2277983310928</v>
      </c>
      <c r="G68" s="59">
        <f t="shared" si="4"/>
        <v>17169.678451177868</v>
      </c>
      <c r="H68" s="59">
        <f t="shared" si="4"/>
        <v>6395.9009200941491</v>
      </c>
      <c r="I68" s="59">
        <f t="shared" si="4"/>
        <v>3372.6531289472368</v>
      </c>
      <c r="J68" s="59">
        <f t="shared" si="4"/>
        <v>12061.715224912628</v>
      </c>
      <c r="K68" s="11"/>
      <c r="L68" s="11"/>
      <c r="M68" s="15"/>
      <c r="O68" s="12"/>
    </row>
    <row r="69" spans="1:15" x14ac:dyDescent="0.25">
      <c r="A69" s="7" t="s">
        <v>17</v>
      </c>
      <c r="B69" s="59">
        <f t="shared" si="4"/>
        <v>4719.115653019302</v>
      </c>
      <c r="C69" s="59">
        <f t="shared" si="4"/>
        <v>10608.905311631132</v>
      </c>
      <c r="D69" s="59">
        <f t="shared" si="4"/>
        <v>41802.392546995121</v>
      </c>
      <c r="E69" s="59">
        <f t="shared" si="4"/>
        <v>18757.179208110141</v>
      </c>
      <c r="F69" s="59">
        <f t="shared" si="4"/>
        <v>4370.6136802945011</v>
      </c>
      <c r="G69" s="59">
        <f t="shared" si="4"/>
        <v>18564.15545353253</v>
      </c>
      <c r="H69" s="59">
        <f t="shared" si="4"/>
        <v>8098.2607754570145</v>
      </c>
      <c r="I69" s="59">
        <f t="shared" si="4"/>
        <v>3944.1729291860129</v>
      </c>
      <c r="J69" s="59">
        <f t="shared" si="4"/>
        <v>13455.634441774264</v>
      </c>
      <c r="K69" s="11"/>
      <c r="L69" s="11"/>
      <c r="M69" s="15"/>
      <c r="O69" s="12"/>
    </row>
    <row r="70" spans="1:15" x14ac:dyDescent="0.25">
      <c r="A70" s="7" t="s">
        <v>18</v>
      </c>
      <c r="B70" s="59">
        <f t="shared" si="4"/>
        <v>5116.2565493143466</v>
      </c>
      <c r="C70" s="59">
        <f>C42-(C56-MIN(C$48:C$59))</f>
        <v>11763.101467607705</v>
      </c>
      <c r="D70" s="59">
        <f t="shared" si="4"/>
        <v>46632.580444749314</v>
      </c>
      <c r="E70" s="59">
        <f t="shared" si="4"/>
        <v>20635.717668749989</v>
      </c>
      <c r="F70" s="59">
        <f t="shared" si="4"/>
        <v>5056.8190924710734</v>
      </c>
      <c r="G70" s="59">
        <f t="shared" si="4"/>
        <v>22455.549070194844</v>
      </c>
      <c r="H70" s="59">
        <f t="shared" si="4"/>
        <v>9402.8445630785409</v>
      </c>
      <c r="I70" s="59">
        <f t="shared" si="4"/>
        <v>4654.1348154669895</v>
      </c>
      <c r="J70" s="59">
        <f t="shared" si="4"/>
        <v>16223.16132836718</v>
      </c>
      <c r="K70" s="11"/>
      <c r="L70" s="11"/>
      <c r="M70" s="15"/>
      <c r="O70" s="12"/>
    </row>
    <row r="71" spans="1:15" x14ac:dyDescent="0.25">
      <c r="A71" s="7" t="s">
        <v>19</v>
      </c>
      <c r="B71" s="59">
        <f t="shared" si="4"/>
        <v>5507.9569903521406</v>
      </c>
      <c r="C71" s="59">
        <f t="shared" si="4"/>
        <v>12335.22326678072</v>
      </c>
      <c r="D71" s="59">
        <f t="shared" si="4"/>
        <v>50813.584482744882</v>
      </c>
      <c r="E71" s="59">
        <f t="shared" si="4"/>
        <v>22843.750185159559</v>
      </c>
      <c r="F71" s="59">
        <f t="shared" si="4"/>
        <v>5666.1834681663804</v>
      </c>
      <c r="G71" s="59">
        <f t="shared" si="4"/>
        <v>23969.123615986391</v>
      </c>
      <c r="H71" s="59">
        <f t="shared" si="4"/>
        <v>9679.1525584376413</v>
      </c>
      <c r="I71" s="59">
        <f t="shared" si="4"/>
        <v>4753.2804928683718</v>
      </c>
      <c r="J71" s="59">
        <f t="shared" si="4"/>
        <v>16922.362939503899</v>
      </c>
      <c r="K71" s="11"/>
      <c r="L71" s="11"/>
      <c r="M71" s="15"/>
      <c r="O71" s="12"/>
    </row>
    <row r="72" spans="1:15" x14ac:dyDescent="0.25">
      <c r="A72" s="7" t="s">
        <v>20</v>
      </c>
      <c r="B72" s="59">
        <f t="shared" si="4"/>
        <v>5381.6971277109942</v>
      </c>
      <c r="C72" s="59">
        <f t="shared" si="4"/>
        <v>12325.841579255268</v>
      </c>
      <c r="D72" s="59">
        <f t="shared" si="4"/>
        <v>51268.384825429479</v>
      </c>
      <c r="E72" s="59">
        <f t="shared" si="4"/>
        <v>23206.422740440255</v>
      </c>
      <c r="F72" s="59">
        <f t="shared" si="4"/>
        <v>5679.9750134995356</v>
      </c>
      <c r="G72" s="59">
        <f t="shared" si="4"/>
        <v>23959.078971260784</v>
      </c>
      <c r="H72" s="59">
        <f t="shared" si="4"/>
        <v>9751.9730051224979</v>
      </c>
      <c r="I72" s="59">
        <f t="shared" si="4"/>
        <v>4767.9364587745376</v>
      </c>
      <c r="J72" s="59">
        <f t="shared" si="4"/>
        <v>16977.879278506669</v>
      </c>
      <c r="K72" s="11"/>
      <c r="L72" s="11"/>
      <c r="M72" s="15"/>
      <c r="O72" s="12"/>
    </row>
    <row r="73" spans="1:15" x14ac:dyDescent="0.25">
      <c r="A73" s="7" t="s">
        <v>21</v>
      </c>
      <c r="B73" s="59">
        <f t="shared" si="4"/>
        <v>4907.685258708485</v>
      </c>
      <c r="C73" s="59">
        <f t="shared" si="4"/>
        <v>10866.455062237525</v>
      </c>
      <c r="D73" s="59">
        <f t="shared" si="4"/>
        <v>45014.859226027198</v>
      </c>
      <c r="E73" s="59">
        <f t="shared" si="4"/>
        <v>19897.254690265912</v>
      </c>
      <c r="F73" s="59">
        <f t="shared" si="4"/>
        <v>4682.0813345548277</v>
      </c>
      <c r="G73" s="59">
        <f t="shared" si="4"/>
        <v>20055.708098532945</v>
      </c>
      <c r="H73" s="59">
        <f t="shared" si="4"/>
        <v>8302.0612345204681</v>
      </c>
      <c r="I73" s="59">
        <f t="shared" si="4"/>
        <v>3972.4709320201337</v>
      </c>
      <c r="J73" s="59">
        <f t="shared" si="4"/>
        <v>14085.162163132514</v>
      </c>
      <c r="K73" s="11"/>
      <c r="L73" s="11"/>
      <c r="M73" s="15"/>
      <c r="O73" s="12"/>
    </row>
    <row r="75" spans="1:15" x14ac:dyDescent="0.25">
      <c r="A75" s="1" t="s">
        <v>98</v>
      </c>
      <c r="B75" s="2" t="s">
        <v>36</v>
      </c>
    </row>
    <row r="76" spans="1:15" x14ac:dyDescent="0.25">
      <c r="A76" s="7" t="s">
        <v>10</v>
      </c>
      <c r="B76" s="59">
        <f>$B$17-SUM($B62:$J62)</f>
        <v>46603.997732673248</v>
      </c>
      <c r="D76" s="15"/>
    </row>
    <row r="77" spans="1:15" x14ac:dyDescent="0.25">
      <c r="A77" s="7" t="s">
        <v>11</v>
      </c>
      <c r="B77" s="59">
        <f>$B$17-SUM($B63:$J63)</f>
        <v>52678.31673267328</v>
      </c>
      <c r="D77" s="15"/>
    </row>
    <row r="78" spans="1:15" x14ac:dyDescent="0.25">
      <c r="A78" s="7" t="s">
        <v>12</v>
      </c>
      <c r="B78" s="59">
        <f>$B$17-SUM($B64:$J64)</f>
        <v>39561.98673267322</v>
      </c>
      <c r="D78" s="15"/>
    </row>
    <row r="79" spans="1:15" x14ac:dyDescent="0.25">
      <c r="A79" s="7" t="s">
        <v>13</v>
      </c>
      <c r="B79" s="59">
        <f>$B$17-SUM($B65:$J65)</f>
        <v>7264.8437326732674</v>
      </c>
      <c r="D79" s="15"/>
    </row>
    <row r="80" spans="1:15" x14ac:dyDescent="0.25">
      <c r="A80" s="7" t="s">
        <v>14</v>
      </c>
      <c r="B80" s="59">
        <f>$B$17-SUM($B66:$J66)</f>
        <v>8244.1617326732376</v>
      </c>
      <c r="D80" s="15"/>
    </row>
    <row r="81" spans="1:4" x14ac:dyDescent="0.25">
      <c r="A81" s="7" t="s">
        <v>15</v>
      </c>
      <c r="B81" s="59">
        <f t="shared" ref="B81:B87" si="5">$B$17-SUM($B67:$J67)</f>
        <v>24440.613732673286</v>
      </c>
      <c r="D81" s="15"/>
    </row>
    <row r="82" spans="1:4" x14ac:dyDescent="0.25">
      <c r="A82" s="7" t="s">
        <v>16</v>
      </c>
      <c r="B82" s="59">
        <f t="shared" si="5"/>
        <v>44558.307732673275</v>
      </c>
      <c r="D82" s="15"/>
    </row>
    <row r="83" spans="1:4" x14ac:dyDescent="0.25">
      <c r="A83" s="7" t="s">
        <v>17</v>
      </c>
      <c r="B83" s="59">
        <f t="shared" si="5"/>
        <v>30680.186732673232</v>
      </c>
      <c r="D83" s="15"/>
    </row>
    <row r="84" spans="1:4" x14ac:dyDescent="0.25">
      <c r="A84" s="7" t="s">
        <v>18</v>
      </c>
      <c r="B84" s="59">
        <f t="shared" si="5"/>
        <v>13060.451732673275</v>
      </c>
      <c r="D84" s="15"/>
    </row>
    <row r="85" spans="1:4" x14ac:dyDescent="0.25">
      <c r="A85" s="7" t="s">
        <v>19</v>
      </c>
      <c r="B85" s="59">
        <f t="shared" si="5"/>
        <v>2509.9987326732953</v>
      </c>
      <c r="D85" s="15"/>
    </row>
    <row r="86" spans="1:4" x14ac:dyDescent="0.25">
      <c r="A86" s="7" t="s">
        <v>20</v>
      </c>
      <c r="B86" s="59">
        <f t="shared" si="5"/>
        <v>1681.4277326732117</v>
      </c>
      <c r="D86" s="15"/>
    </row>
    <row r="87" spans="1:4" x14ac:dyDescent="0.25">
      <c r="A87" s="7" t="s">
        <v>21</v>
      </c>
      <c r="B87" s="59">
        <f t="shared" si="5"/>
        <v>23216.878732673242</v>
      </c>
      <c r="D87" s="15"/>
    </row>
    <row r="88" spans="1:4" x14ac:dyDescent="0.25">
      <c r="A88" s="10" t="s">
        <v>37</v>
      </c>
      <c r="B88" s="61">
        <f>SUM($B$76:$B$87)/$B$17</f>
        <v>1.8999999999999995</v>
      </c>
    </row>
    <row r="90" spans="1:4" x14ac:dyDescent="0.25">
      <c r="A90" s="1" t="s">
        <v>99</v>
      </c>
      <c r="B90" s="60">
        <f>(SUM($B$76:$B$87)-$D$91*$B$17)/12</f>
        <v>-4.850638409455617E-12</v>
      </c>
      <c r="D90" s="1" t="s">
        <v>39</v>
      </c>
    </row>
    <row r="91" spans="1:4" x14ac:dyDescent="0.25">
      <c r="A91" s="1" t="s">
        <v>38</v>
      </c>
      <c r="D91" s="16">
        <f>'計算用(最新期待容量)'!D91</f>
        <v>1.9</v>
      </c>
    </row>
    <row r="92" spans="1:4" ht="16.5" thickBot="1" x14ac:dyDescent="0.3"/>
    <row r="93" spans="1:4" ht="16.5" thickBot="1" x14ac:dyDescent="0.3">
      <c r="A93" s="1" t="s">
        <v>100</v>
      </c>
      <c r="B93" s="62">
        <f>(MIN($K$48:$K$59)+$B$90)*1000</f>
        <v>-4.850638409455617E-9</v>
      </c>
    </row>
    <row r="94" spans="1:4" ht="16.5" thickBot="1" x14ac:dyDescent="0.3"/>
    <row r="95" spans="1:4" ht="16.5" thickBot="1" x14ac:dyDescent="0.3">
      <c r="A95" s="1" t="s">
        <v>59</v>
      </c>
      <c r="B95" s="63" t="e">
        <f>B93/'（実需給2025年度以降で使用）入力'!$E$17</f>
        <v>#DIV/0!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8F2D-2B97-4DE2-B5B3-12D7BFFD35E9}">
  <sheetPr codeName="Sheet10">
    <tabColor theme="8" tint="0.59999389629810485"/>
  </sheetPr>
  <dimension ref="A1:O95"/>
  <sheetViews>
    <sheetView zoomScale="80" zoomScaleNormal="80" workbookViewId="0">
      <selection activeCell="L32" sqref="L32"/>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75</v>
      </c>
    </row>
    <row r="2" spans="1:13" x14ac:dyDescent="0.25">
      <c r="B2" s="8" t="s">
        <v>25</v>
      </c>
      <c r="C2" s="8" t="s">
        <v>26</v>
      </c>
      <c r="D2" s="8" t="s">
        <v>27</v>
      </c>
      <c r="E2" s="8" t="s">
        <v>28</v>
      </c>
      <c r="F2" s="8" t="s">
        <v>29</v>
      </c>
      <c r="G2" s="8" t="s">
        <v>30</v>
      </c>
      <c r="H2" s="8" t="s">
        <v>31</v>
      </c>
      <c r="I2" s="8" t="s">
        <v>32</v>
      </c>
      <c r="J2" s="8" t="s">
        <v>33</v>
      </c>
    </row>
    <row r="3" spans="1:13" x14ac:dyDescent="0.25">
      <c r="A3" s="1" t="s">
        <v>94</v>
      </c>
    </row>
    <row r="4" spans="1:13" x14ac:dyDescent="0.25">
      <c r="A4" s="7" t="s">
        <v>10</v>
      </c>
      <c r="B4" s="65">
        <f>'計算用(最新期待容量)'!B4</f>
        <v>4805.63</v>
      </c>
      <c r="C4" s="65">
        <f>'計算用(最新期待容量)'!C4</f>
        <v>11926.145</v>
      </c>
      <c r="D4" s="65">
        <f>'計算用(最新期待容量)'!D4</f>
        <v>41451.332999999999</v>
      </c>
      <c r="E4" s="65">
        <f>'計算用(最新期待容量)'!E4</f>
        <v>18671.510000000002</v>
      </c>
      <c r="F4" s="65">
        <f>'計算用(最新期待容量)'!F4</f>
        <v>4603.2289999999994</v>
      </c>
      <c r="G4" s="65">
        <f>'計算用(最新期待容量)'!G4</f>
        <v>18385.63</v>
      </c>
      <c r="H4" s="65">
        <f>'計算用(最新期待容量)'!H4</f>
        <v>7641.5</v>
      </c>
      <c r="I4" s="65">
        <f>'計算用(最新期待容量)'!I4</f>
        <v>3811.34</v>
      </c>
      <c r="J4" s="65">
        <f>'計算用(最新期待容量)'!J4</f>
        <v>12195.402</v>
      </c>
    </row>
    <row r="5" spans="1:13" x14ac:dyDescent="0.25">
      <c r="A5" s="7" t="s">
        <v>11</v>
      </c>
      <c r="B5" s="65">
        <f>'計算用(最新期待容量)'!B5</f>
        <v>4297.4800000000005</v>
      </c>
      <c r="C5" s="65">
        <f>'計算用(最新期待容量)'!C5</f>
        <v>11134.058999999999</v>
      </c>
      <c r="D5" s="65">
        <f>'計算用(最新期待容量)'!D5</f>
        <v>40067.487000000001</v>
      </c>
      <c r="E5" s="65">
        <f>'計算用(最新期待容量)'!E5</f>
        <v>18764.399999999998</v>
      </c>
      <c r="F5" s="65">
        <f>'計算用(最新期待容量)'!F5</f>
        <v>4190.1889999999994</v>
      </c>
      <c r="G5" s="65">
        <f>'計算用(最新期待容量)'!G5</f>
        <v>18693.8</v>
      </c>
      <c r="H5" s="65">
        <f>'計算用(最新期待容量)'!H5</f>
        <v>7542.35</v>
      </c>
      <c r="I5" s="65">
        <f>'計算用(最新期待容量)'!I5</f>
        <v>3914.35</v>
      </c>
      <c r="J5" s="65">
        <f>'計算用(最新期待容量)'!J5</f>
        <v>12788.225</v>
      </c>
    </row>
    <row r="6" spans="1:13" x14ac:dyDescent="0.25">
      <c r="A6" s="7" t="s">
        <v>12</v>
      </c>
      <c r="B6" s="65">
        <f>'計算用(最新期待容量)'!B6</f>
        <v>4309.58</v>
      </c>
      <c r="C6" s="65">
        <f>'計算用(最新期待容量)'!C6</f>
        <v>11916.74</v>
      </c>
      <c r="D6" s="65">
        <f>'計算用(最新期待容量)'!D6</f>
        <v>46144.127</v>
      </c>
      <c r="E6" s="65">
        <f>'計算用(最新期待容量)'!E6</f>
        <v>20962.87</v>
      </c>
      <c r="F6" s="65">
        <f>'計算用(最新期待容量)'!F6</f>
        <v>4818.7289999999994</v>
      </c>
      <c r="G6" s="65">
        <f>'計算用(最新期待容量)'!G6</f>
        <v>21647.99</v>
      </c>
      <c r="H6" s="65">
        <f>'計算用(最新期待容量)'!H6</f>
        <v>8432.67</v>
      </c>
      <c r="I6" s="65">
        <f>'計算用(最新期待容量)'!I6</f>
        <v>4406.5</v>
      </c>
      <c r="J6" s="65">
        <f>'計算用(最新期待容量)'!J6</f>
        <v>14666.454</v>
      </c>
    </row>
    <row r="7" spans="1:13" x14ac:dyDescent="0.25">
      <c r="A7" s="7" t="s">
        <v>13</v>
      </c>
      <c r="B7" s="65">
        <f>'計算用(最新期待容量)'!B7</f>
        <v>4949.6099999999997</v>
      </c>
      <c r="C7" s="65">
        <f>'計算用(最新期待容量)'!C7</f>
        <v>14430.923999999999</v>
      </c>
      <c r="D7" s="65">
        <f>'計算用(最新期待容量)'!D7</f>
        <v>59230.731</v>
      </c>
      <c r="E7" s="65">
        <f>'計算用(最新期待容量)'!E7</f>
        <v>25493.99</v>
      </c>
      <c r="F7" s="65">
        <f>'計算用(最新期待容量)'!F7</f>
        <v>5902.2290000000003</v>
      </c>
      <c r="G7" s="65">
        <f>'計算用(最新期待容量)'!G7</f>
        <v>27614.59</v>
      </c>
      <c r="H7" s="65">
        <f>'計算用(最新期待容量)'!H7</f>
        <v>10529.96</v>
      </c>
      <c r="I7" s="65">
        <f>'計算用(最新期待容量)'!I7</f>
        <v>5665.5</v>
      </c>
      <c r="J7" s="65">
        <f>'計算用(最新期待容量)'!J7</f>
        <v>18742.799000000003</v>
      </c>
    </row>
    <row r="8" spans="1:13" x14ac:dyDescent="0.25">
      <c r="A8" s="7" t="s">
        <v>14</v>
      </c>
      <c r="B8" s="65">
        <f>'計算用(最新期待容量)'!B8</f>
        <v>5034.2999999999993</v>
      </c>
      <c r="C8" s="65">
        <f>'計算用(最新期待容量)'!C8</f>
        <v>14711.519</v>
      </c>
      <c r="D8" s="65">
        <f>'計算用(最新期待容量)'!D8</f>
        <v>59229.328000000001</v>
      </c>
      <c r="E8" s="65">
        <f>'計算用(最新期待容量)'!E8</f>
        <v>25493.99</v>
      </c>
      <c r="F8" s="65">
        <f>'計算用(最新期待容量)'!F8</f>
        <v>5902.2290000000003</v>
      </c>
      <c r="G8" s="65">
        <f>'計算用(最新期待容量)'!G8</f>
        <v>27614.59</v>
      </c>
      <c r="H8" s="65">
        <f>'計算用(最新期待容量)'!H8</f>
        <v>10529.96</v>
      </c>
      <c r="I8" s="65">
        <f>'計算用(最新期待容量)'!I8</f>
        <v>5665.5</v>
      </c>
      <c r="J8" s="65">
        <f>'計算用(最新期待容量)'!J8</f>
        <v>18742.799000000003</v>
      </c>
    </row>
    <row r="9" spans="1:13" x14ac:dyDescent="0.25">
      <c r="A9" s="7" t="s">
        <v>15</v>
      </c>
      <c r="B9" s="65">
        <f>'計算用(最新期待容量)'!B9</f>
        <v>4683.4399999999996</v>
      </c>
      <c r="C9" s="65">
        <f>'計算用(最新期待容量)'!C9</f>
        <v>12981.893</v>
      </c>
      <c r="D9" s="65">
        <f>'計算用(最新期待容量)'!D9</f>
        <v>50106.303</v>
      </c>
      <c r="E9" s="65">
        <f>'計算用(最新期待容量)'!E9</f>
        <v>22923.949999999997</v>
      </c>
      <c r="F9" s="65">
        <f>'計算用(最新期待容量)'!F9</f>
        <v>5219.8090000000002</v>
      </c>
      <c r="G9" s="65">
        <f>'計算用(最新期待容量)'!G9</f>
        <v>23665.629999999997</v>
      </c>
      <c r="H9" s="65">
        <f>'計算用(最新期待容量)'!H9</f>
        <v>9401.89</v>
      </c>
      <c r="I9" s="65">
        <f>'計算用(最新期待容量)'!I9</f>
        <v>4852.8799999999992</v>
      </c>
      <c r="J9" s="65">
        <f>'計算用(最新期待容量)'!J9</f>
        <v>16083.418</v>
      </c>
    </row>
    <row r="10" spans="1:13" x14ac:dyDescent="0.25">
      <c r="A10" s="7" t="s">
        <v>16</v>
      </c>
      <c r="B10" s="65">
        <f>'計算用(最新期待容量)'!B10</f>
        <v>4720.9400000000005</v>
      </c>
      <c r="C10" s="65">
        <f>'計算用(最新期待容量)'!C10</f>
        <v>11373.371000000001</v>
      </c>
      <c r="D10" s="65">
        <f>'計算用(最新期待容量)'!D10</f>
        <v>41236.484000000004</v>
      </c>
      <c r="E10" s="65">
        <f>'計算用(最新期待容量)'!E10</f>
        <v>19507.54</v>
      </c>
      <c r="F10" s="65">
        <f>'計算用(最新期待容量)'!F10</f>
        <v>4459.5590000000002</v>
      </c>
      <c r="G10" s="65">
        <f>'計算用(最新期待容量)'!G10</f>
        <v>19333.219999999998</v>
      </c>
      <c r="H10" s="65">
        <f>'計算用(最新期待容量)'!H10</f>
        <v>7775.05</v>
      </c>
      <c r="I10" s="65">
        <f>'計算用(最新期待容量)'!I10</f>
        <v>4211.93</v>
      </c>
      <c r="J10" s="65">
        <f>'計算用(最新期待容量)'!J10</f>
        <v>13521.094999999999</v>
      </c>
    </row>
    <row r="11" spans="1:13" x14ac:dyDescent="0.25">
      <c r="A11" s="7" t="s">
        <v>17</v>
      </c>
      <c r="B11" s="65">
        <f>'計算用(最新期待容量)'!B11</f>
        <v>5374.28</v>
      </c>
      <c r="C11" s="65">
        <f>'計算用(最新期待容量)'!C11</f>
        <v>12775.347</v>
      </c>
      <c r="D11" s="65">
        <f>'計算用(最新期待容量)'!D11</f>
        <v>43323.765000000007</v>
      </c>
      <c r="E11" s="65">
        <f>'計算用(最新期待容量)'!E11</f>
        <v>19744.939999999999</v>
      </c>
      <c r="F11" s="65">
        <f>'計算用(最新期待容量)'!F11</f>
        <v>4908.5289999999995</v>
      </c>
      <c r="G11" s="65">
        <f>'計算用(最新期待容量)'!G11</f>
        <v>19572.13</v>
      </c>
      <c r="H11" s="65">
        <f>'計算用(最新期待容量)'!H11</f>
        <v>8439.75</v>
      </c>
      <c r="I11" s="65">
        <f>'計算用(最新期待容量)'!I11</f>
        <v>4223.3799999999992</v>
      </c>
      <c r="J11" s="65">
        <f>'計算用(最新期待容量)'!J11</f>
        <v>14069.698999999999</v>
      </c>
    </row>
    <row r="12" spans="1:13" x14ac:dyDescent="0.25">
      <c r="A12" s="7" t="s">
        <v>18</v>
      </c>
      <c r="B12" s="65">
        <f>'計算用(最新期待容量)'!B12</f>
        <v>5821.93</v>
      </c>
      <c r="C12" s="65">
        <f>'計算用(最新期待容量)'!C12</f>
        <v>14362.960000000001</v>
      </c>
      <c r="D12" s="65">
        <f>'計算用(最新期待容量)'!D12</f>
        <v>48121.777999999998</v>
      </c>
      <c r="E12" s="65">
        <f>'計算用(最新期待容量)'!E12</f>
        <v>22418.190000000002</v>
      </c>
      <c r="F12" s="65">
        <f>'計算用(最新期待容量)'!F12</f>
        <v>5692.7089999999998</v>
      </c>
      <c r="G12" s="65">
        <f>'計算用(最新期待容量)'!G12</f>
        <v>24027</v>
      </c>
      <c r="H12" s="65">
        <f>'計算用(最新期待容量)'!H12</f>
        <v>10228.470000000001</v>
      </c>
      <c r="I12" s="65">
        <f>'計算用(最新期待容量)'!I12</f>
        <v>5219.13</v>
      </c>
      <c r="J12" s="65">
        <f>'計算用(最新期待容量)'!J12</f>
        <v>17029.368000000002</v>
      </c>
    </row>
    <row r="13" spans="1:13" x14ac:dyDescent="0.25">
      <c r="A13" s="7" t="s">
        <v>19</v>
      </c>
      <c r="B13" s="65">
        <f>'計算用(最新期待容量)'!B13</f>
        <v>6027.61</v>
      </c>
      <c r="C13" s="65">
        <f>'計算用(最新期待容量)'!C13</f>
        <v>15070.370999999999</v>
      </c>
      <c r="D13" s="65">
        <f>'計算用(最新期待容量)'!D13</f>
        <v>52579.100999999995</v>
      </c>
      <c r="E13" s="65">
        <f>'計算用(最新期待容量)'!E13</f>
        <v>24317.34</v>
      </c>
      <c r="F13" s="65">
        <f>'計算用(最新期待容量)'!F13</f>
        <v>6201.5289999999995</v>
      </c>
      <c r="G13" s="65">
        <f>'計算用(最新期待容量)'!G13</f>
        <v>25366.07</v>
      </c>
      <c r="H13" s="65">
        <f>'計算用(最新期待容量)'!H13</f>
        <v>10469.25</v>
      </c>
      <c r="I13" s="65">
        <f>'計算用(最新期待容量)'!I13</f>
        <v>5219.13</v>
      </c>
      <c r="J13" s="65">
        <f>'計算用(最新期待容量)'!J13</f>
        <v>17769.507000000001</v>
      </c>
    </row>
    <row r="14" spans="1:13" x14ac:dyDescent="0.25">
      <c r="A14" s="7" t="s">
        <v>20</v>
      </c>
      <c r="B14" s="65">
        <f>'計算用(最新期待容量)'!B14</f>
        <v>5991.31</v>
      </c>
      <c r="C14" s="65">
        <f>'計算用(最新期待容量)'!C14</f>
        <v>15026.645999999999</v>
      </c>
      <c r="D14" s="65">
        <f>'計算用(最新期待容量)'!D14</f>
        <v>52579.737000000001</v>
      </c>
      <c r="E14" s="65">
        <f>'計算用(最新期待容量)'!E14</f>
        <v>24317.34</v>
      </c>
      <c r="F14" s="65">
        <f>'計算用(最新期待容量)'!F14</f>
        <v>6201.5289999999995</v>
      </c>
      <c r="G14" s="65">
        <f>'計算用(最新期待容量)'!G14</f>
        <v>25366.07</v>
      </c>
      <c r="H14" s="65">
        <f>'計算用(最新期待容量)'!H14</f>
        <v>10469.25</v>
      </c>
      <c r="I14" s="65">
        <f>'計算用(最新期待容量)'!I14</f>
        <v>5219.13</v>
      </c>
      <c r="J14" s="65">
        <f>'計算用(最新期待容量)'!J14</f>
        <v>17769.507000000001</v>
      </c>
    </row>
    <row r="15" spans="1:13" x14ac:dyDescent="0.25">
      <c r="A15" s="7" t="s">
        <v>21</v>
      </c>
      <c r="B15" s="65">
        <f>'計算用(最新期待容量)'!B15</f>
        <v>5483.16</v>
      </c>
      <c r="C15" s="65">
        <f>'計算用(最新期待容量)'!C15</f>
        <v>13526.371999999999</v>
      </c>
      <c r="D15" s="65">
        <f>'計算用(最新期待容量)'!D15</f>
        <v>46715.897000000004</v>
      </c>
      <c r="E15" s="65">
        <f>'計算用(最新期待容量)'!E15</f>
        <v>21282.83</v>
      </c>
      <c r="F15" s="65">
        <f>'計算用(最新期待容量)'!F15</f>
        <v>5411.3589999999995</v>
      </c>
      <c r="G15" s="65">
        <f>'計算用(最新期待容量)'!G15</f>
        <v>21624.9</v>
      </c>
      <c r="H15" s="65">
        <f>'計算用(最新期待容量)'!H15</f>
        <v>9106.4699999999993</v>
      </c>
      <c r="I15" s="65">
        <f>'計算用(最新期待容量)'!I15</f>
        <v>4509.5099999999993</v>
      </c>
      <c r="J15" s="65">
        <f>'計算用(最新期待容量)'!J15</f>
        <v>14944.33</v>
      </c>
    </row>
    <row r="16" spans="1:13" x14ac:dyDescent="0.25">
      <c r="B16" s="2"/>
      <c r="C16" s="2"/>
      <c r="D16" s="2"/>
      <c r="E16" s="2"/>
      <c r="F16" s="2"/>
      <c r="G16" s="2"/>
      <c r="H16" s="2"/>
      <c r="I16" s="2"/>
      <c r="J16" s="2"/>
      <c r="K16" s="2"/>
    </row>
    <row r="17" spans="1:12" x14ac:dyDescent="0.25">
      <c r="A17" s="1" t="s">
        <v>35</v>
      </c>
      <c r="B17" s="22">
        <f>'計算用(最新期待容量)'!B17</f>
        <v>155000.61673267325</v>
      </c>
      <c r="C17" s="2"/>
      <c r="D17" s="2"/>
      <c r="E17" s="2"/>
      <c r="F17" s="2"/>
      <c r="G17" s="2"/>
      <c r="H17" s="2"/>
      <c r="I17" s="2"/>
      <c r="J17" s="2"/>
      <c r="K17" s="2"/>
    </row>
    <row r="18" spans="1:12" x14ac:dyDescent="0.25">
      <c r="L18" s="9"/>
    </row>
    <row r="19" spans="1:12" x14ac:dyDescent="0.25">
      <c r="A19" s="1" t="s">
        <v>106</v>
      </c>
    </row>
    <row r="20" spans="1:12" x14ac:dyDescent="0.25">
      <c r="A20" s="7" t="s">
        <v>10</v>
      </c>
      <c r="B20" s="65">
        <f>'計算用(最新期待容量)'!B20</f>
        <v>721.21440041640244</v>
      </c>
      <c r="C20" s="65">
        <f>'計算用(最新期待容量)'!C20</f>
        <v>3258.2356115162547</v>
      </c>
      <c r="D20" s="65">
        <f>'計算用(最新期待容量)'!D20</f>
        <v>2593.9159699449619</v>
      </c>
      <c r="E20" s="65">
        <f>'計算用(最新期待容量)'!E20</f>
        <v>2469.1987324855227</v>
      </c>
      <c r="F20" s="65">
        <f>'計算用(最新期待容量)'!F20</f>
        <v>1085.4757399066402</v>
      </c>
      <c r="G20" s="65">
        <f>'計算用(最新期待容量)'!G20</f>
        <v>2397.4140551899918</v>
      </c>
      <c r="H20" s="65">
        <f>'計算用(最新期待容量)'!H20</f>
        <v>1067.0154149666296</v>
      </c>
      <c r="I20" s="65">
        <f>'計算用(最新期待容量)'!I20</f>
        <v>631.4447472919212</v>
      </c>
      <c r="J20" s="65">
        <f>'計算用(最新期待容量)'!J20</f>
        <v>871.18532828168145</v>
      </c>
    </row>
    <row r="21" spans="1:12" x14ac:dyDescent="0.25">
      <c r="A21" s="7" t="s">
        <v>11</v>
      </c>
      <c r="B21" s="65">
        <f>'計算用(最新期待容量)'!B21</f>
        <v>949.09300700747588</v>
      </c>
      <c r="C21" s="65">
        <f>'計算用(最新期待容量)'!C21</f>
        <v>3766.8697947052478</v>
      </c>
      <c r="D21" s="65">
        <f>'計算用(最新期待容量)'!D21</f>
        <v>4185.49996134106</v>
      </c>
      <c r="E21" s="65">
        <f>'計算用(最新期待容量)'!E21</f>
        <v>2613.4653358193832</v>
      </c>
      <c r="F21" s="65">
        <f>'計算用(最新期待容量)'!F21</f>
        <v>1190.9032360441743</v>
      </c>
      <c r="G21" s="65">
        <f>'計算用(最新期待容量)'!G21</f>
        <v>2827.7953025559023</v>
      </c>
      <c r="H21" s="65">
        <f>'計算用(最新期待容量)'!H21</f>
        <v>1515.4082092772737</v>
      </c>
      <c r="I21" s="65">
        <f>'計算用(最新期待容量)'!I21</f>
        <v>934.58417564442993</v>
      </c>
      <c r="J21" s="65">
        <f>'計算用(最新期待容量)'!J21</f>
        <v>1086.4209776050614</v>
      </c>
    </row>
    <row r="22" spans="1:12" x14ac:dyDescent="0.25">
      <c r="A22" s="7" t="s">
        <v>12</v>
      </c>
      <c r="B22" s="65">
        <f>'計算用(最新期待容量)'!B22</f>
        <v>854.26976709535893</v>
      </c>
      <c r="C22" s="65">
        <f>'計算用(最新期待容量)'!C22</f>
        <v>3509.2104450526745</v>
      </c>
      <c r="D22" s="65">
        <f>'計算用(最新期待容量)'!D22</f>
        <v>5148.5149586347334</v>
      </c>
      <c r="E22" s="65">
        <f>'計算用(最新期待容量)'!E22</f>
        <v>3419.7728858215291</v>
      </c>
      <c r="F22" s="65">
        <f>'計算用(最新期待容量)'!F22</f>
        <v>1041.6358856861864</v>
      </c>
      <c r="G22" s="65">
        <f>'計算用(最新期待容量)'!G22</f>
        <v>3286.8452857292896</v>
      </c>
      <c r="H22" s="65">
        <f>'計算用(最新期待容量)'!H22</f>
        <v>1721.2007117405608</v>
      </c>
      <c r="I22" s="65">
        <f>'計算用(最新期待容量)'!I22</f>
        <v>1003.1664906293004</v>
      </c>
      <c r="J22" s="65">
        <f>'計算用(最新期待容量)'!J22</f>
        <v>1882.4135696103342</v>
      </c>
    </row>
    <row r="23" spans="1:12" x14ac:dyDescent="0.25">
      <c r="A23" s="7" t="s">
        <v>13</v>
      </c>
      <c r="B23" s="65">
        <f>'計算用(最新期待容量)'!B23</f>
        <v>711.12224494741906</v>
      </c>
      <c r="C23" s="65">
        <f>'計算用(最新期待容量)'!C23</f>
        <v>3326.2485830055339</v>
      </c>
      <c r="D23" s="65">
        <f>'計算用(最新期待容量)'!D23</f>
        <v>6086.3839195265273</v>
      </c>
      <c r="E23" s="65">
        <f>'計算用(最新期待容量)'!E23</f>
        <v>4022.9175292149612</v>
      </c>
      <c r="F23" s="65">
        <f>'計算用(最新期待容量)'!F23</f>
        <v>1084.1935533281357</v>
      </c>
      <c r="G23" s="65">
        <f>'計算用(最新期待容量)'!G23</f>
        <v>3757.2437096652579</v>
      </c>
      <c r="H23" s="65">
        <f>'計算用(最新期待容量)'!H23</f>
        <v>2433.2670723927472</v>
      </c>
      <c r="I23" s="65">
        <f>'計算用(最新期待容量)'!I23</f>
        <v>1368.5295183191372</v>
      </c>
      <c r="J23" s="65">
        <f>'計算用(最新期待容量)'!J23</f>
        <v>2034.6538696003076</v>
      </c>
    </row>
    <row r="24" spans="1:12" x14ac:dyDescent="0.25">
      <c r="A24" s="7" t="s">
        <v>14</v>
      </c>
      <c r="B24" s="65">
        <f>'計算用(最新期待容量)'!B24</f>
        <v>693.2139493297127</v>
      </c>
      <c r="C24" s="65">
        <f>'計算用(最新期待容量)'!C24</f>
        <v>3772.5307235408272</v>
      </c>
      <c r="D24" s="65">
        <f>'計算用(最新期待容量)'!D24</f>
        <v>6470.2001428962039</v>
      </c>
      <c r="E24" s="65">
        <f>'計算用(最新期待容量)'!E24</f>
        <v>4313.2666976106293</v>
      </c>
      <c r="F24" s="65">
        <f>'計算用(最新期待容量)'!F24</f>
        <v>1014.5815928001389</v>
      </c>
      <c r="G24" s="65">
        <f>'計算用(最新期待容量)'!G24</f>
        <v>3714.411856592581</v>
      </c>
      <c r="H24" s="65">
        <f>'計算用(最新期待容量)'!H24</f>
        <v>2491.2997704652212</v>
      </c>
      <c r="I24" s="65">
        <f>'計算用(最新期待容量)'!I24</f>
        <v>1402.1288578272483</v>
      </c>
      <c r="J24" s="65">
        <f>'計算用(最新期待容量)'!J24</f>
        <v>2296.1264089374445</v>
      </c>
    </row>
    <row r="25" spans="1:12" x14ac:dyDescent="0.25">
      <c r="A25" s="7" t="s">
        <v>15</v>
      </c>
      <c r="B25" s="65">
        <f>'計算用(最新期待容量)'!B25</f>
        <v>642.32892281992008</v>
      </c>
      <c r="C25" s="65">
        <f>'計算用(最新期待容量)'!C25</f>
        <v>2981.9067582913131</v>
      </c>
      <c r="D25" s="65">
        <f>'計算用(最新期待容量)'!D25</f>
        <v>4869.2170321437061</v>
      </c>
      <c r="E25" s="65">
        <f>'計算用(最新期待容量)'!E25</f>
        <v>2992.6745703449405</v>
      </c>
      <c r="F25" s="65">
        <f>'計算用(最新期待容量)'!F25</f>
        <v>807.19571024904826</v>
      </c>
      <c r="G25" s="65">
        <f>'計算用(最新期待容量)'!G25</f>
        <v>2707.2874228202372</v>
      </c>
      <c r="H25" s="65">
        <f>'計算用(最新期待容量)'!H25</f>
        <v>1596.6715130463281</v>
      </c>
      <c r="I25" s="65">
        <f>'計算用(最新期待容量)'!I25</f>
        <v>1011.4312174749042</v>
      </c>
      <c r="J25" s="65">
        <f>'計算用(最新期待容量)'!J25</f>
        <v>1750.4968528096231</v>
      </c>
    </row>
    <row r="26" spans="1:12" x14ac:dyDescent="0.25">
      <c r="A26" s="7" t="s">
        <v>16</v>
      </c>
      <c r="B26" s="65">
        <f>'計算用(最新期待容量)'!B26</f>
        <v>569.63432995792164</v>
      </c>
      <c r="C26" s="65">
        <f>'計算用(最新期待容量)'!C26</f>
        <v>2479.1805655508128</v>
      </c>
      <c r="D26" s="65">
        <f>'計算用(最新期待容量)'!D26</f>
        <v>3648.1767742987063</v>
      </c>
      <c r="E26" s="65">
        <f>'計算用(最新期待容量)'!E26</f>
        <v>2498.2098536555436</v>
      </c>
      <c r="F26" s="65">
        <f>'計算用(最新期待容量)'!F26</f>
        <v>660.3312016689074</v>
      </c>
      <c r="G26" s="65">
        <f>'計算用(最新期待容量)'!G26</f>
        <v>2163.5415488221283</v>
      </c>
      <c r="H26" s="65">
        <f>'計算用(最新期待容量)'!H26</f>
        <v>1379.1490799058511</v>
      </c>
      <c r="I26" s="65">
        <f>'計算用(最新期待容量)'!I26</f>
        <v>839.27687105276334</v>
      </c>
      <c r="J26" s="65">
        <f>'計算用(最新期待容量)'!J26</f>
        <v>1459.3797750873709</v>
      </c>
    </row>
    <row r="27" spans="1:12" x14ac:dyDescent="0.25">
      <c r="A27" s="7" t="s">
        <v>17</v>
      </c>
      <c r="B27" s="65">
        <f>'計算用(最新期待容量)'!B27</f>
        <v>655.16434698069816</v>
      </c>
      <c r="C27" s="65">
        <f>'計算用(最新期待容量)'!C27</f>
        <v>2166.4416883688682</v>
      </c>
      <c r="D27" s="65">
        <f>'計算用(最新期待容量)'!D27</f>
        <v>1521.3724530048835</v>
      </c>
      <c r="E27" s="65">
        <f>'計算用(最新期待容量)'!E27</f>
        <v>987.76079188985887</v>
      </c>
      <c r="F27" s="65">
        <f>'計算用(最新期待容量)'!F27</f>
        <v>537.91531970549863</v>
      </c>
      <c r="G27" s="65">
        <f>'計算用(最新期待容量)'!G27</f>
        <v>1007.9745464674698</v>
      </c>
      <c r="H27" s="65">
        <f>'計算用(最新期待容量)'!H27</f>
        <v>341.48922454298554</v>
      </c>
      <c r="I27" s="65">
        <f>'計算用(最新期待容量)'!I27</f>
        <v>279.20707081398655</v>
      </c>
      <c r="J27" s="65">
        <f>'計算用(最新期待容量)'!J27</f>
        <v>614.06455822573525</v>
      </c>
    </row>
    <row r="28" spans="1:12" x14ac:dyDescent="0.25">
      <c r="A28" s="7" t="s">
        <v>18</v>
      </c>
      <c r="B28" s="65">
        <f>'計算用(最新期待容量)'!B28</f>
        <v>705.67345068565396</v>
      </c>
      <c r="C28" s="65">
        <f>'計算用(最新期待容量)'!C28</f>
        <v>2599.8585323922957</v>
      </c>
      <c r="D28" s="65">
        <f>'計算用(最新期待容量)'!D28</f>
        <v>1489.1975552506844</v>
      </c>
      <c r="E28" s="65">
        <f>'計算用(最新期待容量)'!E28</f>
        <v>1782.4723312500146</v>
      </c>
      <c r="F28" s="65">
        <f>'計算用(最新期待容量)'!F28</f>
        <v>635.88990752892664</v>
      </c>
      <c r="G28" s="65">
        <f>'計算用(最新期待容量)'!G28</f>
        <v>1571.4509298051566</v>
      </c>
      <c r="H28" s="65">
        <f>'計算用(最新期待容量)'!H28</f>
        <v>825.62543692146005</v>
      </c>
      <c r="I28" s="65">
        <f>'計算用(最新期待容量)'!I28</f>
        <v>564.99518453301039</v>
      </c>
      <c r="J28" s="65">
        <f>'計算用(最新期待容量)'!J28</f>
        <v>806.20667163282269</v>
      </c>
    </row>
    <row r="29" spans="1:12" x14ac:dyDescent="0.25">
      <c r="A29" s="7" t="s">
        <v>19</v>
      </c>
      <c r="B29" s="65">
        <f>'計算用(最新期待容量)'!B29</f>
        <v>519.65300964785934</v>
      </c>
      <c r="C29" s="65">
        <f>'計算用(最新期待容量)'!C29</f>
        <v>2735.1477332192794</v>
      </c>
      <c r="D29" s="65">
        <f>'計算用(最新期待容量)'!D29</f>
        <v>1765.5165172551101</v>
      </c>
      <c r="E29" s="65">
        <f>'計算用(最新期待容量)'!E29</f>
        <v>1473.5898148404422</v>
      </c>
      <c r="F29" s="65">
        <f>'計算用(最新期待容量)'!F29</f>
        <v>535.34553183361936</v>
      </c>
      <c r="G29" s="65">
        <f>'計算用(最新期待容量)'!G29</f>
        <v>1396.9463840136068</v>
      </c>
      <c r="H29" s="65">
        <f>'計算用(最新期待容量)'!H29</f>
        <v>790.09744156235831</v>
      </c>
      <c r="I29" s="65">
        <f>'計算用(最新期待容量)'!I29</f>
        <v>465.84950713162851</v>
      </c>
      <c r="J29" s="65">
        <f>'計算用(最新期待容量)'!J29</f>
        <v>847.1440604961042</v>
      </c>
    </row>
    <row r="30" spans="1:12" x14ac:dyDescent="0.25">
      <c r="A30" s="7" t="s">
        <v>20</v>
      </c>
      <c r="B30" s="65">
        <f>'計算用(最新期待容量)'!B30</f>
        <v>609.6128722890063</v>
      </c>
      <c r="C30" s="65">
        <f>'計算用(最新期待容量)'!C30</f>
        <v>2700.8044207447315</v>
      </c>
      <c r="D30" s="65">
        <f>'計算用(最新期待容量)'!D30</f>
        <v>1311.3521745705252</v>
      </c>
      <c r="E30" s="65">
        <f>'計算用(最新期待容量)'!E30</f>
        <v>1110.9172595597456</v>
      </c>
      <c r="F30" s="65">
        <f>'計算用(最新期待容量)'!F30</f>
        <v>521.55398650046436</v>
      </c>
      <c r="G30" s="65">
        <f>'計算用(最新期待容量)'!G30</f>
        <v>1406.9910287392161</v>
      </c>
      <c r="H30" s="65">
        <f>'計算用(最新期待容量)'!H30</f>
        <v>717.27699487750124</v>
      </c>
      <c r="I30" s="65">
        <f>'計算用(最新期待容量)'!I30</f>
        <v>451.19354122546213</v>
      </c>
      <c r="J30" s="65">
        <f>'計算用(最新期待容量)'!J30</f>
        <v>791.62772149333432</v>
      </c>
    </row>
    <row r="31" spans="1:12" x14ac:dyDescent="0.25">
      <c r="A31" s="7" t="s">
        <v>21</v>
      </c>
      <c r="B31" s="65">
        <f>'計算用(最新期待容量)'!B31</f>
        <v>575.47474129151442</v>
      </c>
      <c r="C31" s="65">
        <f>'計算用(最新期待容量)'!C31</f>
        <v>2659.9169377624758</v>
      </c>
      <c r="D31" s="65">
        <f>'計算用(最新期待容量)'!D31</f>
        <v>1701.0377739728069</v>
      </c>
      <c r="E31" s="65">
        <f>'計算用(最新期待容量)'!E31</f>
        <v>1385.5753097340905</v>
      </c>
      <c r="F31" s="65">
        <f>'計算用(最新期待容量)'!F31</f>
        <v>729.27766544517169</v>
      </c>
      <c r="G31" s="65">
        <f>'計算用(最新期待容量)'!G31</f>
        <v>1569.1919014670548</v>
      </c>
      <c r="H31" s="65">
        <f>'計算用(最新期待容量)'!H31</f>
        <v>804.4087654795303</v>
      </c>
      <c r="I31" s="65">
        <f>'計算用(最新期待容量)'!I31</f>
        <v>537.03906797986576</v>
      </c>
      <c r="J31" s="65">
        <f>'計算用(最新期待容量)'!J31</f>
        <v>859.16783686748613</v>
      </c>
    </row>
    <row r="32" spans="1:12" x14ac:dyDescent="0.25">
      <c r="B32" s="7"/>
      <c r="C32" s="7"/>
      <c r="D32" s="7"/>
      <c r="E32" s="7"/>
      <c r="F32" s="7"/>
      <c r="G32" s="7"/>
      <c r="H32" s="7"/>
      <c r="I32" s="7"/>
      <c r="J32" s="7"/>
    </row>
    <row r="33" spans="1:13" x14ac:dyDescent="0.25">
      <c r="A33" s="1" t="s">
        <v>95</v>
      </c>
    </row>
    <row r="34" spans="1:13" x14ac:dyDescent="0.25">
      <c r="A34" s="7" t="s">
        <v>10</v>
      </c>
      <c r="B34" s="59">
        <f>B4-B20</f>
        <v>4084.4155995835977</v>
      </c>
      <c r="C34" s="59">
        <f t="shared" ref="C34:J34" si="0">C4-C20</f>
        <v>8667.9093884837457</v>
      </c>
      <c r="D34" s="59">
        <f t="shared" si="0"/>
        <v>38857.41703005504</v>
      </c>
      <c r="E34" s="59">
        <f t="shared" si="0"/>
        <v>16202.31126751448</v>
      </c>
      <c r="F34" s="59">
        <f t="shared" si="0"/>
        <v>3517.7532600933591</v>
      </c>
      <c r="G34" s="59">
        <f t="shared" si="0"/>
        <v>15988.21594481001</v>
      </c>
      <c r="H34" s="59">
        <f t="shared" si="0"/>
        <v>6574.4845850333704</v>
      </c>
      <c r="I34" s="59">
        <f t="shared" si="0"/>
        <v>3179.8952527080792</v>
      </c>
      <c r="J34" s="59">
        <f t="shared" si="0"/>
        <v>11324.216671718319</v>
      </c>
      <c r="L34" s="11"/>
    </row>
    <row r="35" spans="1:13" x14ac:dyDescent="0.25">
      <c r="A35" s="7" t="s">
        <v>11</v>
      </c>
      <c r="B35" s="59">
        <f t="shared" ref="B35:J45" si="1">B5-B21</f>
        <v>3348.3869929925245</v>
      </c>
      <c r="C35" s="59">
        <f t="shared" si="1"/>
        <v>7367.1892052947514</v>
      </c>
      <c r="D35" s="59">
        <f t="shared" si="1"/>
        <v>35881.987038658939</v>
      </c>
      <c r="E35" s="59">
        <f t="shared" si="1"/>
        <v>16150.934664180615</v>
      </c>
      <c r="F35" s="59">
        <f t="shared" si="1"/>
        <v>2999.2857639558251</v>
      </c>
      <c r="G35" s="59">
        <f t="shared" si="1"/>
        <v>15866.004697444097</v>
      </c>
      <c r="H35" s="59">
        <f t="shared" si="1"/>
        <v>6026.9417907227271</v>
      </c>
      <c r="I35" s="59">
        <f t="shared" si="1"/>
        <v>2979.7658243555697</v>
      </c>
      <c r="J35" s="59">
        <f t="shared" si="1"/>
        <v>11701.804022394939</v>
      </c>
      <c r="L35" s="11"/>
    </row>
    <row r="36" spans="1:13" x14ac:dyDescent="0.25">
      <c r="A36" s="7" t="s">
        <v>12</v>
      </c>
      <c r="B36" s="59">
        <f t="shared" si="1"/>
        <v>3455.310232904641</v>
      </c>
      <c r="C36" s="59">
        <f t="shared" si="1"/>
        <v>8407.5295549473249</v>
      </c>
      <c r="D36" s="59">
        <f t="shared" si="1"/>
        <v>40995.612041365268</v>
      </c>
      <c r="E36" s="59">
        <f t="shared" si="1"/>
        <v>17543.097114178468</v>
      </c>
      <c r="F36" s="59">
        <f t="shared" si="1"/>
        <v>3777.0931143138132</v>
      </c>
      <c r="G36" s="59">
        <f t="shared" si="1"/>
        <v>18361.144714270711</v>
      </c>
      <c r="H36" s="59">
        <f t="shared" si="1"/>
        <v>6711.4692882594391</v>
      </c>
      <c r="I36" s="59">
        <f t="shared" si="1"/>
        <v>3403.3335093706996</v>
      </c>
      <c r="J36" s="59">
        <f t="shared" si="1"/>
        <v>12784.040430389665</v>
      </c>
      <c r="L36" s="11"/>
    </row>
    <row r="37" spans="1:13" x14ac:dyDescent="0.25">
      <c r="A37" s="7" t="s">
        <v>13</v>
      </c>
      <c r="B37" s="59">
        <f t="shared" si="1"/>
        <v>4238.4877550525807</v>
      </c>
      <c r="C37" s="59">
        <f t="shared" si="1"/>
        <v>11104.675416994465</v>
      </c>
      <c r="D37" s="59">
        <f t="shared" si="1"/>
        <v>53144.347080473475</v>
      </c>
      <c r="E37" s="59">
        <f t="shared" si="1"/>
        <v>21471.072470785039</v>
      </c>
      <c r="F37" s="59">
        <f t="shared" si="1"/>
        <v>4818.0354466718645</v>
      </c>
      <c r="G37" s="59">
        <f t="shared" si="1"/>
        <v>23857.346290334743</v>
      </c>
      <c r="H37" s="59">
        <f t="shared" si="1"/>
        <v>8096.6929276072515</v>
      </c>
      <c r="I37" s="59">
        <f t="shared" si="1"/>
        <v>4296.9704816808626</v>
      </c>
      <c r="J37" s="59">
        <f t="shared" si="1"/>
        <v>16708.145130399695</v>
      </c>
      <c r="L37" s="11"/>
    </row>
    <row r="38" spans="1:13" x14ac:dyDescent="0.25">
      <c r="A38" s="7" t="s">
        <v>14</v>
      </c>
      <c r="B38" s="59">
        <f t="shared" si="1"/>
        <v>4341.0860506702866</v>
      </c>
      <c r="C38" s="59">
        <f t="shared" si="1"/>
        <v>10938.988276459173</v>
      </c>
      <c r="D38" s="59">
        <f t="shared" si="1"/>
        <v>52759.127857103798</v>
      </c>
      <c r="E38" s="59">
        <f t="shared" si="1"/>
        <v>21180.723302389371</v>
      </c>
      <c r="F38" s="59">
        <f t="shared" si="1"/>
        <v>4887.6474071998618</v>
      </c>
      <c r="G38" s="59">
        <f t="shared" si="1"/>
        <v>23900.178143407418</v>
      </c>
      <c r="H38" s="59">
        <f t="shared" si="1"/>
        <v>8038.6602295347784</v>
      </c>
      <c r="I38" s="59">
        <f t="shared" si="1"/>
        <v>4263.3711421727512</v>
      </c>
      <c r="J38" s="59">
        <f t="shared" si="1"/>
        <v>16446.672591062557</v>
      </c>
      <c r="L38" s="11"/>
    </row>
    <row r="39" spans="1:13" x14ac:dyDescent="0.25">
      <c r="A39" s="7" t="s">
        <v>15</v>
      </c>
      <c r="B39" s="59">
        <f t="shared" si="1"/>
        <v>4041.1110771800795</v>
      </c>
      <c r="C39" s="59">
        <f t="shared" si="1"/>
        <v>9999.9862417086879</v>
      </c>
      <c r="D39" s="59">
        <f t="shared" si="1"/>
        <v>45237.085967856292</v>
      </c>
      <c r="E39" s="59">
        <f t="shared" si="1"/>
        <v>19931.275429655056</v>
      </c>
      <c r="F39" s="59">
        <f t="shared" si="1"/>
        <v>4412.6132897509524</v>
      </c>
      <c r="G39" s="59">
        <f t="shared" si="1"/>
        <v>20958.342577179759</v>
      </c>
      <c r="H39" s="59">
        <f t="shared" si="1"/>
        <v>7805.2184869536713</v>
      </c>
      <c r="I39" s="59">
        <f t="shared" si="1"/>
        <v>3841.4487825250949</v>
      </c>
      <c r="J39" s="59">
        <f t="shared" si="1"/>
        <v>14332.921147190376</v>
      </c>
      <c r="L39" s="11"/>
    </row>
    <row r="40" spans="1:13" x14ac:dyDescent="0.25">
      <c r="A40" s="7" t="s">
        <v>16</v>
      </c>
      <c r="B40" s="59">
        <f t="shared" si="1"/>
        <v>4151.3056700420784</v>
      </c>
      <c r="C40" s="59">
        <f t="shared" si="1"/>
        <v>8894.1904344491886</v>
      </c>
      <c r="D40" s="59">
        <f t="shared" si="1"/>
        <v>37588.307225701297</v>
      </c>
      <c r="E40" s="59">
        <f t="shared" si="1"/>
        <v>17009.330146344459</v>
      </c>
      <c r="F40" s="59">
        <f t="shared" si="1"/>
        <v>3799.2277983310928</v>
      </c>
      <c r="G40" s="59">
        <f t="shared" si="1"/>
        <v>17169.678451177868</v>
      </c>
      <c r="H40" s="59">
        <f t="shared" si="1"/>
        <v>6395.9009200941491</v>
      </c>
      <c r="I40" s="59">
        <f t="shared" si="1"/>
        <v>3372.6531289472368</v>
      </c>
      <c r="J40" s="59">
        <f t="shared" si="1"/>
        <v>12061.715224912628</v>
      </c>
      <c r="L40" s="11"/>
    </row>
    <row r="41" spans="1:13" x14ac:dyDescent="0.25">
      <c r="A41" s="7" t="s">
        <v>17</v>
      </c>
      <c r="B41" s="59">
        <f t="shared" si="1"/>
        <v>4719.115653019302</v>
      </c>
      <c r="C41" s="59">
        <f t="shared" si="1"/>
        <v>10608.905311631132</v>
      </c>
      <c r="D41" s="59">
        <f t="shared" si="1"/>
        <v>41802.392546995121</v>
      </c>
      <c r="E41" s="59">
        <f t="shared" si="1"/>
        <v>18757.179208110141</v>
      </c>
      <c r="F41" s="59">
        <f t="shared" si="1"/>
        <v>4370.6136802945011</v>
      </c>
      <c r="G41" s="59">
        <f t="shared" si="1"/>
        <v>18564.15545353253</v>
      </c>
      <c r="H41" s="59">
        <f t="shared" si="1"/>
        <v>8098.2607754570145</v>
      </c>
      <c r="I41" s="59">
        <f t="shared" si="1"/>
        <v>3944.1729291860129</v>
      </c>
      <c r="J41" s="59">
        <f t="shared" si="1"/>
        <v>13455.634441774264</v>
      </c>
      <c r="L41" s="11"/>
    </row>
    <row r="42" spans="1:13" x14ac:dyDescent="0.25">
      <c r="A42" s="7" t="s">
        <v>18</v>
      </c>
      <c r="B42" s="59">
        <f t="shared" si="1"/>
        <v>5116.2565493143466</v>
      </c>
      <c r="C42" s="59">
        <f t="shared" si="1"/>
        <v>11763.101467607705</v>
      </c>
      <c r="D42" s="59">
        <f t="shared" si="1"/>
        <v>46632.580444749314</v>
      </c>
      <c r="E42" s="59">
        <f t="shared" si="1"/>
        <v>20635.717668749989</v>
      </c>
      <c r="F42" s="59">
        <f t="shared" si="1"/>
        <v>5056.8190924710734</v>
      </c>
      <c r="G42" s="59">
        <f t="shared" si="1"/>
        <v>22455.549070194844</v>
      </c>
      <c r="H42" s="59">
        <f t="shared" si="1"/>
        <v>9402.8445630785409</v>
      </c>
      <c r="I42" s="59">
        <f t="shared" si="1"/>
        <v>4654.1348154669895</v>
      </c>
      <c r="J42" s="59">
        <f t="shared" si="1"/>
        <v>16223.16132836718</v>
      </c>
      <c r="L42" s="11"/>
    </row>
    <row r="43" spans="1:13" x14ac:dyDescent="0.25">
      <c r="A43" s="7" t="s">
        <v>19</v>
      </c>
      <c r="B43" s="59">
        <f t="shared" si="1"/>
        <v>5507.9569903521406</v>
      </c>
      <c r="C43" s="59">
        <f t="shared" si="1"/>
        <v>12335.22326678072</v>
      </c>
      <c r="D43" s="59">
        <f t="shared" si="1"/>
        <v>50813.584482744882</v>
      </c>
      <c r="E43" s="59">
        <f t="shared" si="1"/>
        <v>22843.750185159559</v>
      </c>
      <c r="F43" s="59">
        <f t="shared" si="1"/>
        <v>5666.1834681663804</v>
      </c>
      <c r="G43" s="59">
        <f t="shared" si="1"/>
        <v>23969.123615986391</v>
      </c>
      <c r="H43" s="59">
        <f t="shared" si="1"/>
        <v>9679.1525584376413</v>
      </c>
      <c r="I43" s="59">
        <f t="shared" si="1"/>
        <v>4753.2804928683718</v>
      </c>
      <c r="J43" s="59">
        <f t="shared" si="1"/>
        <v>16922.362939503899</v>
      </c>
      <c r="L43" s="11"/>
    </row>
    <row r="44" spans="1:13" x14ac:dyDescent="0.25">
      <c r="A44" s="7" t="s">
        <v>20</v>
      </c>
      <c r="B44" s="59">
        <f t="shared" si="1"/>
        <v>5381.6971277109942</v>
      </c>
      <c r="C44" s="59">
        <f t="shared" si="1"/>
        <v>12325.841579255268</v>
      </c>
      <c r="D44" s="59">
        <f t="shared" si="1"/>
        <v>51268.384825429479</v>
      </c>
      <c r="E44" s="59">
        <f t="shared" si="1"/>
        <v>23206.422740440255</v>
      </c>
      <c r="F44" s="59">
        <f t="shared" si="1"/>
        <v>5679.9750134995356</v>
      </c>
      <c r="G44" s="59">
        <f t="shared" si="1"/>
        <v>23959.078971260784</v>
      </c>
      <c r="H44" s="59">
        <f t="shared" si="1"/>
        <v>9751.9730051224979</v>
      </c>
      <c r="I44" s="59">
        <f t="shared" si="1"/>
        <v>4767.9364587745376</v>
      </c>
      <c r="J44" s="59">
        <f t="shared" si="1"/>
        <v>16977.879278506669</v>
      </c>
      <c r="L44" s="11"/>
    </row>
    <row r="45" spans="1:13" x14ac:dyDescent="0.25">
      <c r="A45" s="7" t="s">
        <v>21</v>
      </c>
      <c r="B45" s="59">
        <f t="shared" si="1"/>
        <v>4907.685258708485</v>
      </c>
      <c r="C45" s="59">
        <f t="shared" si="1"/>
        <v>10866.455062237525</v>
      </c>
      <c r="D45" s="59">
        <f t="shared" si="1"/>
        <v>45014.859226027198</v>
      </c>
      <c r="E45" s="59">
        <f t="shared" si="1"/>
        <v>19897.254690265912</v>
      </c>
      <c r="F45" s="59">
        <f t="shared" si="1"/>
        <v>4682.0813345548277</v>
      </c>
      <c r="G45" s="59">
        <f t="shared" si="1"/>
        <v>20055.708098532945</v>
      </c>
      <c r="H45" s="59">
        <f t="shared" si="1"/>
        <v>8302.0612345204681</v>
      </c>
      <c r="I45" s="59">
        <f t="shared" si="1"/>
        <v>3972.4709320201337</v>
      </c>
      <c r="J45" s="59">
        <f t="shared" si="1"/>
        <v>14085.162163132514</v>
      </c>
      <c r="L45" s="11"/>
    </row>
    <row r="46" spans="1:13" x14ac:dyDescent="0.25">
      <c r="L46" s="11"/>
    </row>
    <row r="47" spans="1:13" x14ac:dyDescent="0.25">
      <c r="A47" s="1" t="s">
        <v>96</v>
      </c>
      <c r="K47" s="2" t="s">
        <v>40</v>
      </c>
    </row>
    <row r="48" spans="1:13" x14ac:dyDescent="0.25">
      <c r="A48" s="7" t="s">
        <v>10</v>
      </c>
      <c r="B48" s="60">
        <f>IF('（実需給2025年度以降で使用）入力'!$E$16=B$2,'（実需給2025年度以降で使用）入力'!$E$34*'（実需給2025年度以降で使用）入力'!$E$28/1000,0)</f>
        <v>0</v>
      </c>
      <c r="C48" s="60">
        <f>IF('（実需給2025年度以降で使用）入力'!$E$16=C$2,'（実需給2025年度以降で使用）入力'!$E$34*'（実需給2025年度以降で使用）入力'!$E$28/1000,0)</f>
        <v>0</v>
      </c>
      <c r="D48" s="60">
        <f>IF('（実需給2025年度以降で使用）入力'!$E$16=D$2,'（実需給2025年度以降で使用）入力'!$E$34*'（実需給2025年度以降で使用）入力'!$E$28/1000,0)</f>
        <v>0</v>
      </c>
      <c r="E48" s="60">
        <f>IF('（実需給2025年度以降で使用）入力'!$E$16=E$2,'（実需給2025年度以降で使用）入力'!$E$34*'（実需給2025年度以降で使用）入力'!$E$28/1000,0)</f>
        <v>0</v>
      </c>
      <c r="F48" s="60">
        <f>IF('（実需給2025年度以降で使用）入力'!$E$16=F$2,'（実需給2025年度以降で使用）入力'!$E$34*'（実需給2025年度以降で使用）入力'!$E$28/1000,0)</f>
        <v>0</v>
      </c>
      <c r="G48" s="60">
        <f>IF('（実需給2025年度以降で使用）入力'!$E$16=G$2,'（実需給2025年度以降で使用）入力'!$E$34*'（実需給2025年度以降で使用）入力'!$E$28/1000,0)</f>
        <v>0</v>
      </c>
      <c r="H48" s="60">
        <f>IF('（実需給2025年度以降で使用）入力'!$E$16=H$2,'（実需給2025年度以降で使用）入力'!$E$34*'（実需給2025年度以降で使用）入力'!$E$28/1000,0)</f>
        <v>0</v>
      </c>
      <c r="I48" s="60">
        <f>IF('（実需給2025年度以降で使用）入力'!$E$16=I$2,'（実需給2025年度以降で使用）入力'!$E$34*'（実需給2025年度以降で使用）入力'!$E$28/1000,0)</f>
        <v>0</v>
      </c>
      <c r="J48" s="60">
        <f>IF('（実需給2025年度以降で使用）入力'!$E$16=J$2,'（実需給2025年度以降で使用）入力'!$E$34*'（実需給2025年度以降で使用）入力'!$E$28/1000,0)</f>
        <v>0</v>
      </c>
      <c r="K48" s="66">
        <f>SUM(B48:J48)</f>
        <v>0</v>
      </c>
      <c r="L48" s="11"/>
      <c r="M48" s="15"/>
    </row>
    <row r="49" spans="1:15" x14ac:dyDescent="0.25">
      <c r="A49" s="7" t="s">
        <v>11</v>
      </c>
      <c r="B49" s="60">
        <f>IF('（実需給2025年度以降で使用）入力'!$E$16=B$2,'（実需給2025年度以降で使用）入力'!$F$34*'（実需給2025年度以降で使用）入力'!$F$28/1000,0)</f>
        <v>0</v>
      </c>
      <c r="C49" s="60">
        <f>IF('（実需給2025年度以降で使用）入力'!$E$16=C$2,'（実需給2025年度以降で使用）入力'!$F$34*'（実需給2025年度以降で使用）入力'!$F$28/1000,0)</f>
        <v>0</v>
      </c>
      <c r="D49" s="60">
        <f>IF('（実需給2025年度以降で使用）入力'!$E$16=D$2,'（実需給2025年度以降で使用）入力'!$F$34*'（実需給2025年度以降で使用）入力'!$F$28/1000,0)</f>
        <v>0</v>
      </c>
      <c r="E49" s="60">
        <f>IF('（実需給2025年度以降で使用）入力'!$E$16=E$2,'（実需給2025年度以降で使用）入力'!$F$34*'（実需給2025年度以降で使用）入力'!$F$28/1000,0)</f>
        <v>0</v>
      </c>
      <c r="F49" s="60">
        <f>IF('（実需給2025年度以降で使用）入力'!$E$16=F$2,'（実需給2025年度以降で使用）入力'!$F$34*'（実需給2025年度以降で使用）入力'!$F$28/1000,0)</f>
        <v>0</v>
      </c>
      <c r="G49" s="60">
        <f>IF('（実需給2025年度以降で使用）入力'!$E$16=G$2,'（実需給2025年度以降で使用）入力'!$F$34*'（実需給2025年度以降で使用）入力'!$F$28/1000,0)</f>
        <v>0</v>
      </c>
      <c r="H49" s="60">
        <f>IF('（実需給2025年度以降で使用）入力'!$E$16=H$2,'（実需給2025年度以降で使用）入力'!$F$34*'（実需給2025年度以降で使用）入力'!$F$28/1000,0)</f>
        <v>0</v>
      </c>
      <c r="I49" s="60">
        <f>IF('（実需給2025年度以降で使用）入力'!$E$16=I$2,'（実需給2025年度以降で使用）入力'!$F$34*'（実需給2025年度以降で使用）入力'!$F$28/1000,0)</f>
        <v>0</v>
      </c>
      <c r="J49" s="60">
        <f>IF('（実需給2025年度以降で使用）入力'!$E$16=J$2,'（実需給2025年度以降で使用）入力'!$F$34*'（実需給2025年度以降で使用）入力'!$F$28/1000,0)</f>
        <v>0</v>
      </c>
      <c r="K49" s="66">
        <f t="shared" ref="K49:K59" si="2">SUM(B49:J49)</f>
        <v>0</v>
      </c>
      <c r="L49" s="11"/>
      <c r="M49" s="15"/>
    </row>
    <row r="50" spans="1:15" x14ac:dyDescent="0.25">
      <c r="A50" s="7" t="s">
        <v>12</v>
      </c>
      <c r="B50" s="60">
        <f>IF('（実需給2025年度以降で使用）入力'!$E$16=B$2,'（実需給2025年度以降で使用）入力'!$G$34*'（実需給2025年度以降で使用）入力'!$G$28/1000,0)</f>
        <v>0</v>
      </c>
      <c r="C50" s="60">
        <f>IF('（実需給2025年度以降で使用）入力'!$E$16=C$2,'（実需給2025年度以降で使用）入力'!$G$34*'（実需給2025年度以降で使用）入力'!$G$28/1000,0)</f>
        <v>0</v>
      </c>
      <c r="D50" s="60">
        <f>IF('（実需給2025年度以降で使用）入力'!$E$16=D$2,'（実需給2025年度以降で使用）入力'!$G$34*'（実需給2025年度以降で使用）入力'!$G$28/1000,0)</f>
        <v>0</v>
      </c>
      <c r="E50" s="60">
        <f>IF('（実需給2025年度以降で使用）入力'!$E$16=E$2,'（実需給2025年度以降で使用）入力'!$G$34*'（実需給2025年度以降で使用）入力'!$G$28/1000,0)</f>
        <v>0</v>
      </c>
      <c r="F50" s="60">
        <f>IF('（実需給2025年度以降で使用）入力'!$E$16=F$2,'（実需給2025年度以降で使用）入力'!$G$34*'（実需給2025年度以降で使用）入力'!$G$28/1000,0)</f>
        <v>0</v>
      </c>
      <c r="G50" s="60">
        <f>IF('（実需給2025年度以降で使用）入力'!$E$16=G$2,'（実需給2025年度以降で使用）入力'!$G$34*'（実需給2025年度以降で使用）入力'!$G$28/1000,0)</f>
        <v>0</v>
      </c>
      <c r="H50" s="60">
        <f>IF('（実需給2025年度以降で使用）入力'!$E$16=H$2,'（実需給2025年度以降で使用）入力'!$G$34*'（実需給2025年度以降で使用）入力'!$G$28/1000,0)</f>
        <v>0</v>
      </c>
      <c r="I50" s="60">
        <f>IF('（実需給2025年度以降で使用）入力'!$E$16=I$2,'（実需給2025年度以降で使用）入力'!$G$34*'（実需給2025年度以降で使用）入力'!$G$28/1000,0)</f>
        <v>0</v>
      </c>
      <c r="J50" s="60">
        <f>IF('（実需給2025年度以降で使用）入力'!$E$16=J$2,'（実需給2025年度以降で使用）入力'!$G$34*'（実需給2025年度以降で使用）入力'!$G$28/1000,0)</f>
        <v>0</v>
      </c>
      <c r="K50" s="66">
        <f t="shared" si="2"/>
        <v>0</v>
      </c>
      <c r="L50" s="11"/>
      <c r="M50" s="15"/>
    </row>
    <row r="51" spans="1:15" x14ac:dyDescent="0.25">
      <c r="A51" s="7" t="s">
        <v>13</v>
      </c>
      <c r="B51" s="60">
        <f>IF('（実需給2025年度以降で使用）入力'!$E$16=B$2,'（実需給2025年度以降で使用）入力'!$H$34*'（実需給2025年度以降で使用）入力'!$H$28/1000,0)</f>
        <v>0</v>
      </c>
      <c r="C51" s="60">
        <f>IF('（実需給2025年度以降で使用）入力'!$E$16=C$2,'（実需給2025年度以降で使用）入力'!$H$34*'（実需給2025年度以降で使用）入力'!$H$28/1000,0)</f>
        <v>0</v>
      </c>
      <c r="D51" s="60">
        <f>IF('（実需給2025年度以降で使用）入力'!$E$16=D$2,'（実需給2025年度以降で使用）入力'!$H$34*'（実需給2025年度以降で使用）入力'!$H$28/1000,0)</f>
        <v>0</v>
      </c>
      <c r="E51" s="60">
        <f>IF('（実需給2025年度以降で使用）入力'!$E$16=E$2,'（実需給2025年度以降で使用）入力'!$H$34*'（実需給2025年度以降で使用）入力'!$H$28/1000,0)</f>
        <v>0</v>
      </c>
      <c r="F51" s="60">
        <f>IF('（実需給2025年度以降で使用）入力'!$E$16=F$2,'（実需給2025年度以降で使用）入力'!$H$34*'（実需給2025年度以降で使用）入力'!$H$28/1000,0)</f>
        <v>0</v>
      </c>
      <c r="G51" s="60">
        <f>IF('（実需給2025年度以降で使用）入力'!$E$16=G$2,'（実需給2025年度以降で使用）入力'!$H$34*'（実需給2025年度以降で使用）入力'!$H$28/1000,0)</f>
        <v>0</v>
      </c>
      <c r="H51" s="60">
        <f>IF('（実需給2025年度以降で使用）入力'!$E$16=H$2,'（実需給2025年度以降で使用）入力'!$H$34*'（実需給2025年度以降で使用）入力'!$H$28/1000,0)</f>
        <v>0</v>
      </c>
      <c r="I51" s="60">
        <f>IF('（実需給2025年度以降で使用）入力'!$E$16=I$2,'（実需給2025年度以降で使用）入力'!$H$34*'（実需給2025年度以降で使用）入力'!$H$28/1000,0)</f>
        <v>0</v>
      </c>
      <c r="J51" s="60">
        <f>IF('（実需給2025年度以降で使用）入力'!$E$16=J$2,'（実需給2025年度以降で使用）入力'!$H$34*'（実需給2025年度以降で使用）入力'!$H$28/1000,0)</f>
        <v>0</v>
      </c>
      <c r="K51" s="66">
        <f t="shared" si="2"/>
        <v>0</v>
      </c>
      <c r="L51" s="11"/>
      <c r="M51" s="15"/>
    </row>
    <row r="52" spans="1:15" x14ac:dyDescent="0.25">
      <c r="A52" s="7" t="s">
        <v>14</v>
      </c>
      <c r="B52" s="60">
        <f>IF('（実需給2025年度以降で使用）入力'!$E$16=B$2,'（実需給2025年度以降で使用）入力'!$I$34*'（実需給2025年度以降で使用）入力'!$I$28/1000,0)</f>
        <v>0</v>
      </c>
      <c r="C52" s="60">
        <f>IF('（実需給2025年度以降で使用）入力'!$E$16=C$2,'（実需給2025年度以降で使用）入力'!$I$34*'（実需給2025年度以降で使用）入力'!$I$28/1000,0)</f>
        <v>0</v>
      </c>
      <c r="D52" s="60">
        <f>IF('（実需給2025年度以降で使用）入力'!$E$16=D$2,'（実需給2025年度以降で使用）入力'!$I$34*'（実需給2025年度以降で使用）入力'!$I$28/1000,0)</f>
        <v>0</v>
      </c>
      <c r="E52" s="60">
        <f>IF('（実需給2025年度以降で使用）入力'!$E$16=E$2,'（実需給2025年度以降で使用）入力'!$I$34*'（実需給2025年度以降で使用）入力'!$I$28/1000,0)</f>
        <v>0</v>
      </c>
      <c r="F52" s="60">
        <f>IF('（実需給2025年度以降で使用）入力'!$E$16=F$2,'（実需給2025年度以降で使用）入力'!$I$34*'（実需給2025年度以降で使用）入力'!$I$28/1000,0)</f>
        <v>0</v>
      </c>
      <c r="G52" s="60">
        <f>IF('（実需給2025年度以降で使用）入力'!$E$16=G$2,'（実需給2025年度以降で使用）入力'!$I$34*'（実需給2025年度以降で使用）入力'!$I$28/1000,0)</f>
        <v>0</v>
      </c>
      <c r="H52" s="60">
        <f>IF('（実需給2025年度以降で使用）入力'!$E$16=H$2,'（実需給2025年度以降で使用）入力'!$I$34*'（実需給2025年度以降で使用）入力'!$I$28/1000,0)</f>
        <v>0</v>
      </c>
      <c r="I52" s="60">
        <f>IF('（実需給2025年度以降で使用）入力'!$E$16=I$2,'（実需給2025年度以降で使用）入力'!$I$34*'（実需給2025年度以降で使用）入力'!$I$28/1000,0)</f>
        <v>0</v>
      </c>
      <c r="J52" s="60">
        <f>IF('（実需給2025年度以降で使用）入力'!$E$16=J$2,'（実需給2025年度以降で使用）入力'!$I$34*'（実需給2025年度以降で使用）入力'!$I$28/1000,0)</f>
        <v>0</v>
      </c>
      <c r="K52" s="66">
        <f t="shared" si="2"/>
        <v>0</v>
      </c>
      <c r="L52" s="11"/>
      <c r="M52" s="15"/>
    </row>
    <row r="53" spans="1:15" x14ac:dyDescent="0.25">
      <c r="A53" s="7" t="s">
        <v>15</v>
      </c>
      <c r="B53" s="60">
        <f>IF('（実需給2025年度以降で使用）入力'!$E$16=B$2,'（実需給2025年度以降で使用）入力'!$J$34*'（実需給2025年度以降で使用）入力'!$J$28/1000,0)</f>
        <v>0</v>
      </c>
      <c r="C53" s="60">
        <f>IF('（実需給2025年度以降で使用）入力'!$E$16=C$2,'（実需給2025年度以降で使用）入力'!$J$34*'（実需給2025年度以降で使用）入力'!$J$28/1000,0)</f>
        <v>0</v>
      </c>
      <c r="D53" s="60">
        <f>IF('（実需給2025年度以降で使用）入力'!$E$16=D$2,'（実需給2025年度以降で使用）入力'!$J$34*'（実需給2025年度以降で使用）入力'!$J$28/1000,0)</f>
        <v>0</v>
      </c>
      <c r="E53" s="60">
        <f>IF('（実需給2025年度以降で使用）入力'!$E$16=E$2,'（実需給2025年度以降で使用）入力'!$J$34*'（実需給2025年度以降で使用）入力'!$J$28/1000,0)</f>
        <v>0</v>
      </c>
      <c r="F53" s="60">
        <f>IF('（実需給2025年度以降で使用）入力'!$E$16=F$2,'（実需給2025年度以降で使用）入力'!$J$34*'（実需給2025年度以降で使用）入力'!$J$28/1000,0)</f>
        <v>0</v>
      </c>
      <c r="G53" s="60">
        <f>IF('（実需給2025年度以降で使用）入力'!$E$16=G$2,'（実需給2025年度以降で使用）入力'!$J$34*'（実需給2025年度以降で使用）入力'!$J$28/1000,0)</f>
        <v>0</v>
      </c>
      <c r="H53" s="60">
        <f>IF('（実需給2025年度以降で使用）入力'!$E$16=H$2,'（実需給2025年度以降で使用）入力'!$J$34*'（実需給2025年度以降で使用）入力'!$J$28/1000,0)</f>
        <v>0</v>
      </c>
      <c r="I53" s="60">
        <f>IF('（実需給2025年度以降で使用）入力'!$E$16=I$2,'（実需給2025年度以降で使用）入力'!$J$34*'（実需給2025年度以降で使用）入力'!$J$28/1000,0)</f>
        <v>0</v>
      </c>
      <c r="J53" s="60">
        <f>IF('（実需給2025年度以降で使用）入力'!$E$16=J$2,'（実需給2025年度以降で使用）入力'!$J$34*'（実需給2025年度以降で使用）入力'!$J$28/1000,0)</f>
        <v>0</v>
      </c>
      <c r="K53" s="66">
        <f t="shared" si="2"/>
        <v>0</v>
      </c>
      <c r="L53" s="11"/>
      <c r="M53" s="15"/>
    </row>
    <row r="54" spans="1:15" x14ac:dyDescent="0.25">
      <c r="A54" s="7" t="s">
        <v>16</v>
      </c>
      <c r="B54" s="60">
        <f>IF('（実需給2025年度以降で使用）入力'!$E$16=B$2,'（実需給2025年度以降で使用）入力'!$K$34*'（実需給2025年度以降で使用）入力'!$K$28/1000,0)</f>
        <v>0</v>
      </c>
      <c r="C54" s="60">
        <f>IF('（実需給2025年度以降で使用）入力'!$E$16=C$2,'（実需給2025年度以降で使用）入力'!$K$34*'（実需給2025年度以降で使用）入力'!$K$28/1000,0)</f>
        <v>0</v>
      </c>
      <c r="D54" s="60">
        <f>IF('（実需給2025年度以降で使用）入力'!$E$16=D$2,'（実需給2025年度以降で使用）入力'!$K$34*'（実需給2025年度以降で使用）入力'!$K$28/1000,0)</f>
        <v>0</v>
      </c>
      <c r="E54" s="60">
        <f>IF('（実需給2025年度以降で使用）入力'!$E$16=E$2,'（実需給2025年度以降で使用）入力'!$K$34*'（実需給2025年度以降で使用）入力'!$K$28/1000,0)</f>
        <v>0</v>
      </c>
      <c r="F54" s="60">
        <f>IF('（実需給2025年度以降で使用）入力'!$E$16=F$2,'（実需給2025年度以降で使用）入力'!$K$34*'（実需給2025年度以降で使用）入力'!$K$28/1000,0)</f>
        <v>0</v>
      </c>
      <c r="G54" s="60">
        <f>IF('（実需給2025年度以降で使用）入力'!$E$16=G$2,'（実需給2025年度以降で使用）入力'!$K$34*'（実需給2025年度以降で使用）入力'!$K$28/1000,0)</f>
        <v>0</v>
      </c>
      <c r="H54" s="60">
        <f>IF('（実需給2025年度以降で使用）入力'!$E$16=H$2,'（実需給2025年度以降で使用）入力'!$K$34*'（実需給2025年度以降で使用）入力'!$K$28/1000,0)</f>
        <v>0</v>
      </c>
      <c r="I54" s="60">
        <f>IF('（実需給2025年度以降で使用）入力'!$E$16=I$2,'（実需給2025年度以降で使用）入力'!$K$34*'（実需給2025年度以降で使用）入力'!$K$28/1000,0)</f>
        <v>0</v>
      </c>
      <c r="J54" s="60">
        <f>IF('（実需給2025年度以降で使用）入力'!$E$16=J$2,'（実需給2025年度以降で使用）入力'!$K$34*'（実需給2025年度以降で使用）入力'!$K$28/1000,0)</f>
        <v>0</v>
      </c>
      <c r="K54" s="66">
        <f t="shared" si="2"/>
        <v>0</v>
      </c>
      <c r="L54" s="11"/>
      <c r="M54" s="15"/>
    </row>
    <row r="55" spans="1:15" x14ac:dyDescent="0.25">
      <c r="A55" s="7" t="s">
        <v>17</v>
      </c>
      <c r="B55" s="60">
        <f>IF('（実需給2025年度以降で使用）入力'!$E$16=B$2,'（実需給2025年度以降で使用）入力'!$L$34*'（実需給2025年度以降で使用）入力'!$L$28/1000,0)</f>
        <v>0</v>
      </c>
      <c r="C55" s="60">
        <f>IF('（実需給2025年度以降で使用）入力'!$E$16=C$2,'（実需給2025年度以降で使用）入力'!$L$34*'（実需給2025年度以降で使用）入力'!$L$28/1000,0)</f>
        <v>0</v>
      </c>
      <c r="D55" s="60">
        <f>IF('（実需給2025年度以降で使用）入力'!$E$16=D$2,'（実需給2025年度以降で使用）入力'!$L$34*'（実需給2025年度以降で使用）入力'!$L$28/1000,0)</f>
        <v>0</v>
      </c>
      <c r="E55" s="60">
        <f>IF('（実需給2025年度以降で使用）入力'!$E$16=E$2,'（実需給2025年度以降で使用）入力'!$L$34*'（実需給2025年度以降で使用）入力'!$L$28/1000,0)</f>
        <v>0</v>
      </c>
      <c r="F55" s="60">
        <f>IF('（実需給2025年度以降で使用）入力'!$E$16=F$2,'（実需給2025年度以降で使用）入力'!$L$34*'（実需給2025年度以降で使用）入力'!$L$28/1000,0)</f>
        <v>0</v>
      </c>
      <c r="G55" s="60">
        <f>IF('（実需給2025年度以降で使用）入力'!$E$16=G$2,'（実需給2025年度以降で使用）入力'!$L$34*'（実需給2025年度以降で使用）入力'!$L$28/1000,0)</f>
        <v>0</v>
      </c>
      <c r="H55" s="60">
        <f>IF('（実需給2025年度以降で使用）入力'!$E$16=H$2,'（実需給2025年度以降で使用）入力'!$L$34*'（実需給2025年度以降で使用）入力'!$L$28/1000,0)</f>
        <v>0</v>
      </c>
      <c r="I55" s="60">
        <f>IF('（実需給2025年度以降で使用）入力'!$E$16=I$2,'（実需給2025年度以降で使用）入力'!$L$34*'（実需給2025年度以降で使用）入力'!$L$28/1000,0)</f>
        <v>0</v>
      </c>
      <c r="J55" s="60">
        <f>IF('（実需給2025年度以降で使用）入力'!$E$16=J$2,'（実需給2025年度以降で使用）入力'!$L$34*'（実需給2025年度以降で使用）入力'!$L$28/1000,0)</f>
        <v>0</v>
      </c>
      <c r="K55" s="66">
        <f t="shared" si="2"/>
        <v>0</v>
      </c>
      <c r="L55" s="11"/>
      <c r="M55" s="15"/>
    </row>
    <row r="56" spans="1:15" x14ac:dyDescent="0.25">
      <c r="A56" s="7" t="s">
        <v>18</v>
      </c>
      <c r="B56" s="60">
        <f>IF('（実需給2025年度以降で使用）入力'!$E$16=B$2,'（実需給2025年度以降で使用）入力'!$M$34*'（実需給2025年度以降で使用）入力'!$M$28/1000,0)</f>
        <v>0</v>
      </c>
      <c r="C56" s="60">
        <f>IF('（実需給2025年度以降で使用）入力'!$E$16=C$2,'（実需給2025年度以降で使用）入力'!$M$34*'（実需給2025年度以降で使用）入力'!$M$28/1000,0)</f>
        <v>0</v>
      </c>
      <c r="D56" s="60">
        <f>IF('（実需給2025年度以降で使用）入力'!$E$16=D$2,'（実需給2025年度以降で使用）入力'!$M$34*'（実需給2025年度以降で使用）入力'!$M$28/1000,0)</f>
        <v>0</v>
      </c>
      <c r="E56" s="60">
        <f>IF('（実需給2025年度以降で使用）入力'!$E$16=E$2,'（実需給2025年度以降で使用）入力'!$M$34*'（実需給2025年度以降で使用）入力'!$M$28/1000,0)</f>
        <v>0</v>
      </c>
      <c r="F56" s="60">
        <f>IF('（実需給2025年度以降で使用）入力'!$E$16=F$2,'（実需給2025年度以降で使用）入力'!$M$34*'（実需給2025年度以降で使用）入力'!$M$28/1000,0)</f>
        <v>0</v>
      </c>
      <c r="G56" s="60">
        <f>IF('（実需給2025年度以降で使用）入力'!$E$16=G$2,'（実需給2025年度以降で使用）入力'!$M$34*'（実需給2025年度以降で使用）入力'!$M$28/1000,0)</f>
        <v>0</v>
      </c>
      <c r="H56" s="60">
        <f>IF('（実需給2025年度以降で使用）入力'!$E$16=H$2,'（実需給2025年度以降で使用）入力'!$M$34*'（実需給2025年度以降で使用）入力'!$M$28/1000,0)</f>
        <v>0</v>
      </c>
      <c r="I56" s="60">
        <f>IF('（実需給2025年度以降で使用）入力'!$E$16=I$2,'（実需給2025年度以降で使用）入力'!$M$34*'（実需給2025年度以降で使用）入力'!$M$28/1000,0)</f>
        <v>0</v>
      </c>
      <c r="J56" s="60">
        <f>IF('（実需給2025年度以降で使用）入力'!$E$16=J$2,'（実需給2025年度以降で使用）入力'!$M$34*'（実需給2025年度以降で使用）入力'!$M$28/1000,0)</f>
        <v>0</v>
      </c>
      <c r="K56" s="66">
        <f t="shared" si="2"/>
        <v>0</v>
      </c>
      <c r="L56" s="11"/>
      <c r="M56" s="15"/>
    </row>
    <row r="57" spans="1:15" x14ac:dyDescent="0.25">
      <c r="A57" s="7" t="s">
        <v>19</v>
      </c>
      <c r="B57" s="60">
        <f>IF('（実需給2025年度以降で使用）入力'!$E$16=B$2,'（実需給2025年度以降で使用）入力'!$N$34*'（実需給2025年度以降で使用）入力'!$N$28/1000,0)</f>
        <v>0</v>
      </c>
      <c r="C57" s="60">
        <f>IF('（実需給2025年度以降で使用）入力'!$E$16=C$2,'（実需給2025年度以降で使用）入力'!$N$34*'（実需給2025年度以降で使用）入力'!$N$28/1000,0)</f>
        <v>0</v>
      </c>
      <c r="D57" s="60">
        <f>IF('（実需給2025年度以降で使用）入力'!$E$16=D$2,'（実需給2025年度以降で使用）入力'!$N$34*'（実需給2025年度以降で使用）入力'!$N$28/1000,0)</f>
        <v>0</v>
      </c>
      <c r="E57" s="60">
        <f>IF('（実需給2025年度以降で使用）入力'!$E$16=E$2,'（実需給2025年度以降で使用）入力'!$N$34*'（実需給2025年度以降で使用）入力'!$N$28/1000,0)</f>
        <v>0</v>
      </c>
      <c r="F57" s="60">
        <f>IF('（実需給2025年度以降で使用）入力'!$E$16=F$2,'（実需給2025年度以降で使用）入力'!$N$34*'（実需給2025年度以降で使用）入力'!$N$28/1000,0)</f>
        <v>0</v>
      </c>
      <c r="G57" s="60">
        <f>IF('（実需給2025年度以降で使用）入力'!$E$16=G$2,'（実需給2025年度以降で使用）入力'!$N$34*'（実需給2025年度以降で使用）入力'!$N$28/1000,0)</f>
        <v>0</v>
      </c>
      <c r="H57" s="60">
        <f>IF('（実需給2025年度以降で使用）入力'!$E$16=H$2,'（実需給2025年度以降で使用）入力'!$N$34*'（実需給2025年度以降で使用）入力'!$N$28/1000,0)</f>
        <v>0</v>
      </c>
      <c r="I57" s="60">
        <f>IF('（実需給2025年度以降で使用）入力'!$E$16=I$2,'（実需給2025年度以降で使用）入力'!$N$34*'（実需給2025年度以降で使用）入力'!$N$28/1000,0)</f>
        <v>0</v>
      </c>
      <c r="J57" s="60">
        <f>IF('（実需給2025年度以降で使用）入力'!$E$16=J$2,'（実需給2025年度以降で使用）入力'!$N$34*'（実需給2025年度以降で使用）入力'!$N$28/1000,0)</f>
        <v>0</v>
      </c>
      <c r="K57" s="66">
        <f t="shared" si="2"/>
        <v>0</v>
      </c>
      <c r="L57" s="11"/>
      <c r="M57" s="15"/>
    </row>
    <row r="58" spans="1:15" x14ac:dyDescent="0.25">
      <c r="A58" s="7" t="s">
        <v>20</v>
      </c>
      <c r="B58" s="60">
        <f>IF('（実需給2025年度以降で使用）入力'!$E$16=B$2,'（実需給2025年度以降で使用）入力'!$O$34*'（実需給2025年度以降で使用）入力'!$O$28/1000,0)</f>
        <v>0</v>
      </c>
      <c r="C58" s="60">
        <f>IF('（実需給2025年度以降で使用）入力'!$E$16=C$2,'（実需給2025年度以降で使用）入力'!$O$34*'（実需給2025年度以降で使用）入力'!$O$28/1000,0)</f>
        <v>0</v>
      </c>
      <c r="D58" s="60">
        <f>IF('（実需給2025年度以降で使用）入力'!$E$16=D$2,'（実需給2025年度以降で使用）入力'!$O$34*'（実需給2025年度以降で使用）入力'!$O$28/1000,0)</f>
        <v>0</v>
      </c>
      <c r="E58" s="60">
        <f>IF('（実需給2025年度以降で使用）入力'!$E$16=E$2,'（実需給2025年度以降で使用）入力'!$O$34*'（実需給2025年度以降で使用）入力'!$O$28/1000,0)</f>
        <v>0</v>
      </c>
      <c r="F58" s="60">
        <f>IF('（実需給2025年度以降で使用）入力'!$E$16=F$2,'（実需給2025年度以降で使用）入力'!$O$34*'（実需給2025年度以降で使用）入力'!$O$28/1000,0)</f>
        <v>0</v>
      </c>
      <c r="G58" s="60">
        <f>IF('（実需給2025年度以降で使用）入力'!$E$16=G$2,'（実需給2025年度以降で使用）入力'!$O$34*'（実需給2025年度以降で使用）入力'!$O$28/1000,0)</f>
        <v>0</v>
      </c>
      <c r="H58" s="60">
        <f>IF('（実需給2025年度以降で使用）入力'!$E$16=H$2,'（実需給2025年度以降で使用）入力'!$O$34*'（実需給2025年度以降で使用）入力'!$O$28/1000,0)</f>
        <v>0</v>
      </c>
      <c r="I58" s="60">
        <f>IF('（実需給2025年度以降で使用）入力'!$E$16=I$2,'（実需給2025年度以降で使用）入力'!$O$34*'（実需給2025年度以降で使用）入力'!$O$28/1000,0)</f>
        <v>0</v>
      </c>
      <c r="J58" s="60">
        <f>IF('（実需給2025年度以降で使用）入力'!$E$16=J$2,'（実需給2025年度以降で使用）入力'!$O$34*'（実需給2025年度以降で使用）入力'!$O$28/1000,0)</f>
        <v>0</v>
      </c>
      <c r="K58" s="66">
        <f t="shared" si="2"/>
        <v>0</v>
      </c>
      <c r="L58" s="11"/>
      <c r="M58" s="15"/>
    </row>
    <row r="59" spans="1:15" x14ac:dyDescent="0.25">
      <c r="A59" s="7" t="s">
        <v>21</v>
      </c>
      <c r="B59" s="60">
        <f>IF('（実需給2025年度以降で使用）入力'!$E$16=B$2,'（実需給2025年度以降で使用）入力'!$P$34*'（実需給2025年度以降で使用）入力'!$P$28/1000,0)</f>
        <v>0</v>
      </c>
      <c r="C59" s="60">
        <f>IF('（実需給2025年度以降で使用）入力'!$E$16=C$2,'（実需給2025年度以降で使用）入力'!$P$34*'（実需給2025年度以降で使用）入力'!$P$28/1000,0)</f>
        <v>0</v>
      </c>
      <c r="D59" s="60">
        <f>IF('（実需給2025年度以降で使用）入力'!$E$16=D$2,'（実需給2025年度以降で使用）入力'!$P$34*'（実需給2025年度以降で使用）入力'!$P$28/1000,0)</f>
        <v>0</v>
      </c>
      <c r="E59" s="60">
        <f>IF('（実需給2025年度以降で使用）入力'!$E$16=E$2,'（実需給2025年度以降で使用）入力'!$P$34*'（実需給2025年度以降で使用）入力'!$P$28/1000,0)</f>
        <v>0</v>
      </c>
      <c r="F59" s="60">
        <f>IF('（実需給2025年度以降で使用）入力'!$E$16=F$2,'（実需給2025年度以降で使用）入力'!$P$34*'（実需給2025年度以降で使用）入力'!$P$28/1000,0)</f>
        <v>0</v>
      </c>
      <c r="G59" s="60">
        <f>IF('（実需給2025年度以降で使用）入力'!$E$16=G$2,'（実需給2025年度以降で使用）入力'!$P$34*'（実需給2025年度以降で使用）入力'!$P$28/1000,0)</f>
        <v>0</v>
      </c>
      <c r="H59" s="60">
        <f>IF('（実需給2025年度以降で使用）入力'!$E$16=H$2,'（実需給2025年度以降で使用）入力'!$P$34*'（実需給2025年度以降で使用）入力'!$P$28/1000,0)</f>
        <v>0</v>
      </c>
      <c r="I59" s="60">
        <f>IF('（実需給2025年度以降で使用）入力'!$E$16=I$2,'（実需給2025年度以降で使用）入力'!$P$34*'（実需給2025年度以降で使用）入力'!$P$28/1000,0)</f>
        <v>0</v>
      </c>
      <c r="J59" s="60">
        <f>IF('（実需給2025年度以降で使用）入力'!$E$16=J$2,'（実需給2025年度以降で使用）入力'!$P$34*'（実需給2025年度以降で使用）入力'!$P$28/1000,0)</f>
        <v>0</v>
      </c>
      <c r="K59" s="66">
        <f t="shared" si="2"/>
        <v>0</v>
      </c>
      <c r="L59" s="11"/>
      <c r="M59" s="15"/>
    </row>
    <row r="61" spans="1:15" x14ac:dyDescent="0.25">
      <c r="A61" s="1" t="s">
        <v>97</v>
      </c>
    </row>
    <row r="62" spans="1:15" x14ac:dyDescent="0.25">
      <c r="A62" s="7" t="s">
        <v>10</v>
      </c>
      <c r="B62" s="59">
        <f>B34-(B48-MIN(B$48:B$59))</f>
        <v>4084.4155995835977</v>
      </c>
      <c r="C62" s="59">
        <f>C34-(C48-MIN(C$48:C$59))</f>
        <v>8667.9093884837457</v>
      </c>
      <c r="D62" s="59">
        <f>D34-(D48-MIN(D$48:D$59))</f>
        <v>38857.41703005504</v>
      </c>
      <c r="E62" s="59">
        <f t="shared" ref="E62:J62" si="3">E34-(E48-MIN(E$48:E$59))</f>
        <v>16202.31126751448</v>
      </c>
      <c r="F62" s="59">
        <f t="shared" si="3"/>
        <v>3517.7532600933591</v>
      </c>
      <c r="G62" s="59">
        <f>G34-(G48-MIN(G$48:G$59))</f>
        <v>15988.21594481001</v>
      </c>
      <c r="H62" s="59">
        <f t="shared" si="3"/>
        <v>6574.4845850333704</v>
      </c>
      <c r="I62" s="59">
        <f t="shared" si="3"/>
        <v>3179.8952527080792</v>
      </c>
      <c r="J62" s="59">
        <f t="shared" si="3"/>
        <v>11324.216671718319</v>
      </c>
      <c r="K62" s="11"/>
      <c r="L62" s="11"/>
      <c r="M62" s="15"/>
      <c r="O62" s="12"/>
    </row>
    <row r="63" spans="1:15" x14ac:dyDescent="0.25">
      <c r="A63" s="7" t="s">
        <v>11</v>
      </c>
      <c r="B63" s="59">
        <f>B35-(B49-MIN(B$48:B$59))</f>
        <v>3348.3869929925245</v>
      </c>
      <c r="C63" s="59">
        <f>C35-(C49-MIN(C$48:C$59))</f>
        <v>7367.1892052947514</v>
      </c>
      <c r="D63" s="59">
        <f t="shared" ref="B63:J73" si="4">D35-(D49-MIN(D$48:D$59))</f>
        <v>35881.987038658939</v>
      </c>
      <c r="E63" s="59">
        <f t="shared" si="4"/>
        <v>16150.934664180615</v>
      </c>
      <c r="F63" s="59">
        <f t="shared" si="4"/>
        <v>2999.2857639558251</v>
      </c>
      <c r="G63" s="59">
        <f>G35-(G49-MIN(G$48:G$59))</f>
        <v>15866.004697444097</v>
      </c>
      <c r="H63" s="59">
        <f t="shared" si="4"/>
        <v>6026.9417907227271</v>
      </c>
      <c r="I63" s="59">
        <f t="shared" si="4"/>
        <v>2979.7658243555697</v>
      </c>
      <c r="J63" s="59">
        <f t="shared" si="4"/>
        <v>11701.804022394939</v>
      </c>
      <c r="K63" s="11"/>
      <c r="L63" s="11"/>
      <c r="M63" s="15"/>
      <c r="O63" s="12"/>
    </row>
    <row r="64" spans="1:15" x14ac:dyDescent="0.25">
      <c r="A64" s="7" t="s">
        <v>12</v>
      </c>
      <c r="B64" s="59">
        <f>B36-(B50-MIN(B$48:B$59))</f>
        <v>3455.310232904641</v>
      </c>
      <c r="C64" s="59">
        <f t="shared" si="4"/>
        <v>8407.5295549473249</v>
      </c>
      <c r="D64" s="59">
        <f>D36-(D50-MIN(D$48:D$59))</f>
        <v>40995.612041365268</v>
      </c>
      <c r="E64" s="59">
        <f>E36-(E50-MIN(E$48:E$59))</f>
        <v>17543.097114178468</v>
      </c>
      <c r="F64" s="59">
        <f t="shared" si="4"/>
        <v>3777.0931143138132</v>
      </c>
      <c r="G64" s="59">
        <f>G36-(G50-MIN(G$48:G$59))</f>
        <v>18361.144714270711</v>
      </c>
      <c r="H64" s="59">
        <f t="shared" si="4"/>
        <v>6711.4692882594391</v>
      </c>
      <c r="I64" s="59">
        <f t="shared" si="4"/>
        <v>3403.3335093706996</v>
      </c>
      <c r="J64" s="59">
        <f t="shared" si="4"/>
        <v>12784.040430389665</v>
      </c>
      <c r="K64" s="11"/>
      <c r="L64" s="11"/>
      <c r="M64" s="15"/>
      <c r="O64" s="12"/>
    </row>
    <row r="65" spans="1:15" x14ac:dyDescent="0.25">
      <c r="A65" s="7" t="s">
        <v>13</v>
      </c>
      <c r="B65" s="59">
        <f>B37-(B51-MIN(B$48:B$59))</f>
        <v>4238.4877550525807</v>
      </c>
      <c r="C65" s="59">
        <f t="shared" si="4"/>
        <v>11104.675416994465</v>
      </c>
      <c r="D65" s="59">
        <f t="shared" si="4"/>
        <v>53144.347080473475</v>
      </c>
      <c r="E65" s="59">
        <f t="shared" si="4"/>
        <v>21471.072470785039</v>
      </c>
      <c r="F65" s="59">
        <f t="shared" si="4"/>
        <v>4818.0354466718645</v>
      </c>
      <c r="G65" s="59">
        <f>G37-(G51-MIN(G$48:G$59))</f>
        <v>23857.346290334743</v>
      </c>
      <c r="H65" s="59">
        <f t="shared" si="4"/>
        <v>8096.6929276072515</v>
      </c>
      <c r="I65" s="59">
        <f t="shared" si="4"/>
        <v>4296.9704816808626</v>
      </c>
      <c r="J65" s="59">
        <f t="shared" si="4"/>
        <v>16708.145130399695</v>
      </c>
      <c r="K65" s="11"/>
      <c r="L65" s="11"/>
      <c r="M65" s="15"/>
      <c r="O65" s="12"/>
    </row>
    <row r="66" spans="1:15" x14ac:dyDescent="0.25">
      <c r="A66" s="7" t="s">
        <v>14</v>
      </c>
      <c r="B66" s="59">
        <f t="shared" si="4"/>
        <v>4341.0860506702866</v>
      </c>
      <c r="C66" s="59">
        <f>C38-(C52-MIN(C$48:C$59))</f>
        <v>10938.988276459173</v>
      </c>
      <c r="D66" s="59">
        <f>D38-(D52-MIN(D$48:D$59))</f>
        <v>52759.127857103798</v>
      </c>
      <c r="E66" s="59">
        <f t="shared" si="4"/>
        <v>21180.723302389371</v>
      </c>
      <c r="F66" s="59">
        <f t="shared" si="4"/>
        <v>4887.6474071998618</v>
      </c>
      <c r="G66" s="59">
        <f t="shared" si="4"/>
        <v>23900.178143407418</v>
      </c>
      <c r="H66" s="59">
        <f t="shared" si="4"/>
        <v>8038.6602295347784</v>
      </c>
      <c r="I66" s="59">
        <f t="shared" si="4"/>
        <v>4263.3711421727512</v>
      </c>
      <c r="J66" s="59">
        <f t="shared" si="4"/>
        <v>16446.672591062557</v>
      </c>
      <c r="K66" s="11"/>
      <c r="L66" s="11"/>
      <c r="M66" s="15"/>
      <c r="O66" s="12"/>
    </row>
    <row r="67" spans="1:15" x14ac:dyDescent="0.25">
      <c r="A67" s="7" t="s">
        <v>15</v>
      </c>
      <c r="B67" s="59">
        <f t="shared" si="4"/>
        <v>4041.1110771800795</v>
      </c>
      <c r="C67" s="59">
        <f t="shared" si="4"/>
        <v>9999.9862417086879</v>
      </c>
      <c r="D67" s="59">
        <f t="shared" si="4"/>
        <v>45237.085967856292</v>
      </c>
      <c r="E67" s="59">
        <f t="shared" si="4"/>
        <v>19931.275429655056</v>
      </c>
      <c r="F67" s="59">
        <f t="shared" si="4"/>
        <v>4412.6132897509524</v>
      </c>
      <c r="G67" s="59">
        <f t="shared" si="4"/>
        <v>20958.342577179759</v>
      </c>
      <c r="H67" s="59">
        <f t="shared" si="4"/>
        <v>7805.2184869536713</v>
      </c>
      <c r="I67" s="59">
        <f t="shared" si="4"/>
        <v>3841.4487825250949</v>
      </c>
      <c r="J67" s="59">
        <f t="shared" si="4"/>
        <v>14332.921147190376</v>
      </c>
      <c r="K67" s="11"/>
      <c r="L67" s="11"/>
      <c r="M67" s="15"/>
      <c r="O67" s="12"/>
    </row>
    <row r="68" spans="1:15" x14ac:dyDescent="0.25">
      <c r="A68" s="7" t="s">
        <v>16</v>
      </c>
      <c r="B68" s="59">
        <f t="shared" si="4"/>
        <v>4151.3056700420784</v>
      </c>
      <c r="C68" s="59">
        <f t="shared" si="4"/>
        <v>8894.1904344491886</v>
      </c>
      <c r="D68" s="59">
        <f t="shared" si="4"/>
        <v>37588.307225701297</v>
      </c>
      <c r="E68" s="59">
        <f t="shared" si="4"/>
        <v>17009.330146344459</v>
      </c>
      <c r="F68" s="59">
        <f t="shared" si="4"/>
        <v>3799.2277983310928</v>
      </c>
      <c r="G68" s="59">
        <f t="shared" si="4"/>
        <v>17169.678451177868</v>
      </c>
      <c r="H68" s="59">
        <f t="shared" si="4"/>
        <v>6395.9009200941491</v>
      </c>
      <c r="I68" s="59">
        <f t="shared" si="4"/>
        <v>3372.6531289472368</v>
      </c>
      <c r="J68" s="59">
        <f t="shared" si="4"/>
        <v>12061.715224912628</v>
      </c>
      <c r="K68" s="11"/>
      <c r="L68" s="11"/>
      <c r="M68" s="15"/>
      <c r="O68" s="12"/>
    </row>
    <row r="69" spans="1:15" x14ac:dyDescent="0.25">
      <c r="A69" s="7" t="s">
        <v>17</v>
      </c>
      <c r="B69" s="59">
        <f t="shared" si="4"/>
        <v>4719.115653019302</v>
      </c>
      <c r="C69" s="59">
        <f t="shared" si="4"/>
        <v>10608.905311631132</v>
      </c>
      <c r="D69" s="59">
        <f t="shared" si="4"/>
        <v>41802.392546995121</v>
      </c>
      <c r="E69" s="59">
        <f t="shared" si="4"/>
        <v>18757.179208110141</v>
      </c>
      <c r="F69" s="59">
        <f t="shared" si="4"/>
        <v>4370.6136802945011</v>
      </c>
      <c r="G69" s="59">
        <f t="shared" si="4"/>
        <v>18564.15545353253</v>
      </c>
      <c r="H69" s="59">
        <f t="shared" si="4"/>
        <v>8098.2607754570145</v>
      </c>
      <c r="I69" s="59">
        <f t="shared" si="4"/>
        <v>3944.1729291860129</v>
      </c>
      <c r="J69" s="59">
        <f t="shared" si="4"/>
        <v>13455.634441774264</v>
      </c>
      <c r="K69" s="11"/>
      <c r="L69" s="11"/>
      <c r="M69" s="15"/>
      <c r="O69" s="12"/>
    </row>
    <row r="70" spans="1:15" x14ac:dyDescent="0.25">
      <c r="A70" s="7" t="s">
        <v>18</v>
      </c>
      <c r="B70" s="59">
        <f t="shared" si="4"/>
        <v>5116.2565493143466</v>
      </c>
      <c r="C70" s="59">
        <f>C42-(C56-MIN(C$48:C$59))</f>
        <v>11763.101467607705</v>
      </c>
      <c r="D70" s="59">
        <f t="shared" si="4"/>
        <v>46632.580444749314</v>
      </c>
      <c r="E70" s="59">
        <f t="shared" si="4"/>
        <v>20635.717668749989</v>
      </c>
      <c r="F70" s="59">
        <f t="shared" si="4"/>
        <v>5056.8190924710734</v>
      </c>
      <c r="G70" s="59">
        <f t="shared" si="4"/>
        <v>22455.549070194844</v>
      </c>
      <c r="H70" s="59">
        <f t="shared" si="4"/>
        <v>9402.8445630785409</v>
      </c>
      <c r="I70" s="59">
        <f t="shared" si="4"/>
        <v>4654.1348154669895</v>
      </c>
      <c r="J70" s="59">
        <f t="shared" si="4"/>
        <v>16223.16132836718</v>
      </c>
      <c r="K70" s="11"/>
      <c r="L70" s="11"/>
      <c r="M70" s="15"/>
      <c r="O70" s="12"/>
    </row>
    <row r="71" spans="1:15" x14ac:dyDescent="0.25">
      <c r="A71" s="7" t="s">
        <v>19</v>
      </c>
      <c r="B71" s="59">
        <f t="shared" si="4"/>
        <v>5507.9569903521406</v>
      </c>
      <c r="C71" s="59">
        <f t="shared" si="4"/>
        <v>12335.22326678072</v>
      </c>
      <c r="D71" s="59">
        <f t="shared" si="4"/>
        <v>50813.584482744882</v>
      </c>
      <c r="E71" s="59">
        <f t="shared" si="4"/>
        <v>22843.750185159559</v>
      </c>
      <c r="F71" s="59">
        <f t="shared" si="4"/>
        <v>5666.1834681663804</v>
      </c>
      <c r="G71" s="59">
        <f t="shared" si="4"/>
        <v>23969.123615986391</v>
      </c>
      <c r="H71" s="59">
        <f t="shared" si="4"/>
        <v>9679.1525584376413</v>
      </c>
      <c r="I71" s="59">
        <f t="shared" si="4"/>
        <v>4753.2804928683718</v>
      </c>
      <c r="J71" s="59">
        <f t="shared" si="4"/>
        <v>16922.362939503899</v>
      </c>
      <c r="K71" s="11"/>
      <c r="L71" s="11"/>
      <c r="M71" s="15"/>
      <c r="O71" s="12"/>
    </row>
    <row r="72" spans="1:15" x14ac:dyDescent="0.25">
      <c r="A72" s="7" t="s">
        <v>20</v>
      </c>
      <c r="B72" s="59">
        <f t="shared" si="4"/>
        <v>5381.6971277109942</v>
      </c>
      <c r="C72" s="59">
        <f t="shared" si="4"/>
        <v>12325.841579255268</v>
      </c>
      <c r="D72" s="59">
        <f t="shared" si="4"/>
        <v>51268.384825429479</v>
      </c>
      <c r="E72" s="59">
        <f t="shared" si="4"/>
        <v>23206.422740440255</v>
      </c>
      <c r="F72" s="59">
        <f t="shared" si="4"/>
        <v>5679.9750134995356</v>
      </c>
      <c r="G72" s="59">
        <f t="shared" si="4"/>
        <v>23959.078971260784</v>
      </c>
      <c r="H72" s="59">
        <f t="shared" si="4"/>
        <v>9751.9730051224979</v>
      </c>
      <c r="I72" s="59">
        <f t="shared" si="4"/>
        <v>4767.9364587745376</v>
      </c>
      <c r="J72" s="59">
        <f t="shared" si="4"/>
        <v>16977.879278506669</v>
      </c>
      <c r="K72" s="11"/>
      <c r="L72" s="11"/>
      <c r="M72" s="15"/>
      <c r="O72" s="12"/>
    </row>
    <row r="73" spans="1:15" x14ac:dyDescent="0.25">
      <c r="A73" s="7" t="s">
        <v>21</v>
      </c>
      <c r="B73" s="59">
        <f t="shared" si="4"/>
        <v>4907.685258708485</v>
      </c>
      <c r="C73" s="59">
        <f t="shared" si="4"/>
        <v>10866.455062237525</v>
      </c>
      <c r="D73" s="59">
        <f t="shared" si="4"/>
        <v>45014.859226027198</v>
      </c>
      <c r="E73" s="59">
        <f t="shared" si="4"/>
        <v>19897.254690265912</v>
      </c>
      <c r="F73" s="59">
        <f t="shared" si="4"/>
        <v>4682.0813345548277</v>
      </c>
      <c r="G73" s="59">
        <f t="shared" si="4"/>
        <v>20055.708098532945</v>
      </c>
      <c r="H73" s="59">
        <f t="shared" si="4"/>
        <v>8302.0612345204681</v>
      </c>
      <c r="I73" s="59">
        <f t="shared" si="4"/>
        <v>3972.4709320201337</v>
      </c>
      <c r="J73" s="59">
        <f t="shared" si="4"/>
        <v>14085.162163132514</v>
      </c>
      <c r="K73" s="11"/>
      <c r="L73" s="11"/>
      <c r="M73" s="15"/>
      <c r="O73" s="12"/>
    </row>
    <row r="75" spans="1:15" x14ac:dyDescent="0.25">
      <c r="A75" s="1" t="s">
        <v>98</v>
      </c>
      <c r="B75" s="2" t="s">
        <v>36</v>
      </c>
    </row>
    <row r="76" spans="1:15" x14ac:dyDescent="0.25">
      <c r="A76" s="7" t="s">
        <v>10</v>
      </c>
      <c r="B76" s="59">
        <f>$B$17-SUM($B62:$J62)</f>
        <v>46603.997732673248</v>
      </c>
      <c r="D76" s="15"/>
    </row>
    <row r="77" spans="1:15" x14ac:dyDescent="0.25">
      <c r="A77" s="7" t="s">
        <v>11</v>
      </c>
      <c r="B77" s="59">
        <f>$B$17-SUM($B63:$J63)</f>
        <v>52678.31673267328</v>
      </c>
      <c r="D77" s="15"/>
    </row>
    <row r="78" spans="1:15" x14ac:dyDescent="0.25">
      <c r="A78" s="7" t="s">
        <v>12</v>
      </c>
      <c r="B78" s="59">
        <f>$B$17-SUM($B64:$J64)</f>
        <v>39561.98673267322</v>
      </c>
      <c r="D78" s="15"/>
    </row>
    <row r="79" spans="1:15" x14ac:dyDescent="0.25">
      <c r="A79" s="7" t="s">
        <v>13</v>
      </c>
      <c r="B79" s="59">
        <f>$B$17-SUM($B65:$J65)</f>
        <v>7264.8437326732674</v>
      </c>
      <c r="D79" s="15"/>
    </row>
    <row r="80" spans="1:15" x14ac:dyDescent="0.25">
      <c r="A80" s="7" t="s">
        <v>14</v>
      </c>
      <c r="B80" s="59">
        <f>$B$17-SUM($B66:$J66)</f>
        <v>8244.1617326732376</v>
      </c>
      <c r="D80" s="15"/>
    </row>
    <row r="81" spans="1:4" x14ac:dyDescent="0.25">
      <c r="A81" s="7" t="s">
        <v>15</v>
      </c>
      <c r="B81" s="59">
        <f t="shared" ref="B81:B87" si="5">$B$17-SUM($B67:$J67)</f>
        <v>24440.613732673286</v>
      </c>
      <c r="D81" s="15"/>
    </row>
    <row r="82" spans="1:4" x14ac:dyDescent="0.25">
      <c r="A82" s="7" t="s">
        <v>16</v>
      </c>
      <c r="B82" s="59">
        <f t="shared" si="5"/>
        <v>44558.307732673275</v>
      </c>
      <c r="D82" s="15"/>
    </row>
    <row r="83" spans="1:4" x14ac:dyDescent="0.25">
      <c r="A83" s="7" t="s">
        <v>17</v>
      </c>
      <c r="B83" s="59">
        <f t="shared" si="5"/>
        <v>30680.186732673232</v>
      </c>
      <c r="D83" s="15"/>
    </row>
    <row r="84" spans="1:4" x14ac:dyDescent="0.25">
      <c r="A84" s="7" t="s">
        <v>18</v>
      </c>
      <c r="B84" s="59">
        <f t="shared" si="5"/>
        <v>13060.451732673275</v>
      </c>
      <c r="D84" s="15"/>
    </row>
    <row r="85" spans="1:4" x14ac:dyDescent="0.25">
      <c r="A85" s="7" t="s">
        <v>19</v>
      </c>
      <c r="B85" s="59">
        <f t="shared" si="5"/>
        <v>2509.9987326732953</v>
      </c>
      <c r="D85" s="15"/>
    </row>
    <row r="86" spans="1:4" x14ac:dyDescent="0.25">
      <c r="A86" s="7" t="s">
        <v>20</v>
      </c>
      <c r="B86" s="59">
        <f t="shared" si="5"/>
        <v>1681.4277326732117</v>
      </c>
      <c r="D86" s="15"/>
    </row>
    <row r="87" spans="1:4" x14ac:dyDescent="0.25">
      <c r="A87" s="7" t="s">
        <v>21</v>
      </c>
      <c r="B87" s="59">
        <f t="shared" si="5"/>
        <v>23216.878732673242</v>
      </c>
      <c r="D87" s="15"/>
    </row>
    <row r="88" spans="1:4" x14ac:dyDescent="0.25">
      <c r="A88" s="10" t="s">
        <v>37</v>
      </c>
      <c r="B88" s="61">
        <f>SUM($B$76:$B$87)/$B$17</f>
        <v>1.8999999999999995</v>
      </c>
    </row>
    <row r="90" spans="1:4" x14ac:dyDescent="0.25">
      <c r="A90" s="1" t="s">
        <v>99</v>
      </c>
      <c r="B90" s="60">
        <f>(SUM($B$76:$B$87)-$D$91*$B$17)/12</f>
        <v>-4.850638409455617E-12</v>
      </c>
      <c r="D90" s="1" t="s">
        <v>39</v>
      </c>
    </row>
    <row r="91" spans="1:4" x14ac:dyDescent="0.25">
      <c r="A91" s="1" t="s">
        <v>38</v>
      </c>
      <c r="D91" s="16">
        <f>'計算用(最新期待容量)'!D91</f>
        <v>1.9</v>
      </c>
    </row>
    <row r="92" spans="1:4" ht="16.5" thickBot="1" x14ac:dyDescent="0.3"/>
    <row r="93" spans="1:4" ht="16.5" thickBot="1" x14ac:dyDescent="0.3">
      <c r="A93" s="1" t="s">
        <v>100</v>
      </c>
      <c r="B93" s="62">
        <f>(MIN($K$48:$K$59)+$B$90)*1000</f>
        <v>-4.850638409455617E-9</v>
      </c>
    </row>
    <row r="94" spans="1:4" ht="16.5" thickBot="1" x14ac:dyDescent="0.3"/>
    <row r="95" spans="1:4" ht="16.5" thickBot="1" x14ac:dyDescent="0.3">
      <c r="A95" s="1" t="s">
        <v>59</v>
      </c>
      <c r="B95" s="63" t="e">
        <f>B93/'（実需給2025年度以降で使用）入力'!$E$17</f>
        <v>#DIV/0!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zoomScale="60" zoomScaleNormal="60" workbookViewId="0">
      <selection activeCell="L32" sqref="L32"/>
    </sheetView>
  </sheetViews>
  <sheetFormatPr defaultColWidth="9" defaultRowHeight="15.75" x14ac:dyDescent="0.25"/>
  <cols>
    <col min="1" max="1" width="24.125" style="1" bestFit="1" customWidth="1"/>
    <col min="2" max="2" width="11.125" style="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75</v>
      </c>
    </row>
    <row r="2" spans="1:13" x14ac:dyDescent="0.25">
      <c r="B2" s="8" t="s">
        <v>25</v>
      </c>
      <c r="C2" s="8" t="s">
        <v>26</v>
      </c>
      <c r="D2" s="8" t="s">
        <v>27</v>
      </c>
      <c r="E2" s="8" t="s">
        <v>28</v>
      </c>
      <c r="F2" s="8" t="s">
        <v>29</v>
      </c>
      <c r="G2" s="8" t="s">
        <v>30</v>
      </c>
      <c r="H2" s="8" t="s">
        <v>31</v>
      </c>
      <c r="I2" s="8" t="s">
        <v>32</v>
      </c>
      <c r="J2" s="8" t="s">
        <v>33</v>
      </c>
    </row>
    <row r="3" spans="1:13" x14ac:dyDescent="0.25">
      <c r="A3" s="1" t="s">
        <v>94</v>
      </c>
    </row>
    <row r="4" spans="1:13" x14ac:dyDescent="0.25">
      <c r="A4" s="7" t="s">
        <v>10</v>
      </c>
      <c r="B4" s="65">
        <f>'計算用(最新期待容量)'!B4</f>
        <v>4805.63</v>
      </c>
      <c r="C4" s="65">
        <f>'計算用(最新期待容量)'!C4</f>
        <v>11926.145</v>
      </c>
      <c r="D4" s="65">
        <f>'計算用(最新期待容量)'!D4</f>
        <v>41451.332999999999</v>
      </c>
      <c r="E4" s="65">
        <f>'計算用(最新期待容量)'!E4</f>
        <v>18671.510000000002</v>
      </c>
      <c r="F4" s="65">
        <f>'計算用(最新期待容量)'!F4</f>
        <v>4603.2289999999994</v>
      </c>
      <c r="G4" s="65">
        <f>'計算用(最新期待容量)'!G4</f>
        <v>18385.63</v>
      </c>
      <c r="H4" s="65">
        <f>'計算用(最新期待容量)'!H4</f>
        <v>7641.5</v>
      </c>
      <c r="I4" s="65">
        <f>'計算用(最新期待容量)'!I4</f>
        <v>3811.34</v>
      </c>
      <c r="J4" s="65">
        <f>'計算用(最新期待容量)'!J4</f>
        <v>12195.402</v>
      </c>
    </row>
    <row r="5" spans="1:13" x14ac:dyDescent="0.25">
      <c r="A5" s="7" t="s">
        <v>11</v>
      </c>
      <c r="B5" s="65">
        <f>'計算用(最新期待容量)'!B5</f>
        <v>4297.4800000000005</v>
      </c>
      <c r="C5" s="65">
        <f>'計算用(最新期待容量)'!C5</f>
        <v>11134.058999999999</v>
      </c>
      <c r="D5" s="65">
        <f>'計算用(最新期待容量)'!D5</f>
        <v>40067.487000000001</v>
      </c>
      <c r="E5" s="65">
        <f>'計算用(最新期待容量)'!E5</f>
        <v>18764.399999999998</v>
      </c>
      <c r="F5" s="65">
        <f>'計算用(最新期待容量)'!F5</f>
        <v>4190.1889999999994</v>
      </c>
      <c r="G5" s="65">
        <f>'計算用(最新期待容量)'!G5</f>
        <v>18693.8</v>
      </c>
      <c r="H5" s="65">
        <f>'計算用(最新期待容量)'!H5</f>
        <v>7542.35</v>
      </c>
      <c r="I5" s="65">
        <f>'計算用(最新期待容量)'!I5</f>
        <v>3914.35</v>
      </c>
      <c r="J5" s="65">
        <f>'計算用(最新期待容量)'!J5</f>
        <v>12788.225</v>
      </c>
    </row>
    <row r="6" spans="1:13" x14ac:dyDescent="0.25">
      <c r="A6" s="7" t="s">
        <v>12</v>
      </c>
      <c r="B6" s="65">
        <f>'計算用(最新期待容量)'!B6</f>
        <v>4309.58</v>
      </c>
      <c r="C6" s="65">
        <f>'計算用(最新期待容量)'!C6</f>
        <v>11916.74</v>
      </c>
      <c r="D6" s="65">
        <f>'計算用(最新期待容量)'!D6</f>
        <v>46144.127</v>
      </c>
      <c r="E6" s="65">
        <f>'計算用(最新期待容量)'!E6</f>
        <v>20962.87</v>
      </c>
      <c r="F6" s="65">
        <f>'計算用(最新期待容量)'!F6</f>
        <v>4818.7289999999994</v>
      </c>
      <c r="G6" s="65">
        <f>'計算用(最新期待容量)'!G6</f>
        <v>21647.99</v>
      </c>
      <c r="H6" s="65">
        <f>'計算用(最新期待容量)'!H6</f>
        <v>8432.67</v>
      </c>
      <c r="I6" s="65">
        <f>'計算用(最新期待容量)'!I6</f>
        <v>4406.5</v>
      </c>
      <c r="J6" s="65">
        <f>'計算用(最新期待容量)'!J6</f>
        <v>14666.454</v>
      </c>
    </row>
    <row r="7" spans="1:13" x14ac:dyDescent="0.25">
      <c r="A7" s="7" t="s">
        <v>13</v>
      </c>
      <c r="B7" s="65">
        <f>'計算用(最新期待容量)'!B7</f>
        <v>4949.6099999999997</v>
      </c>
      <c r="C7" s="65">
        <f>'計算用(最新期待容量)'!C7</f>
        <v>14430.923999999999</v>
      </c>
      <c r="D7" s="65">
        <f>'計算用(最新期待容量)'!D7</f>
        <v>59230.731</v>
      </c>
      <c r="E7" s="65">
        <f>'計算用(最新期待容量)'!E7</f>
        <v>25493.99</v>
      </c>
      <c r="F7" s="65">
        <f>'計算用(最新期待容量)'!F7</f>
        <v>5902.2290000000003</v>
      </c>
      <c r="G7" s="65">
        <f>'計算用(最新期待容量)'!G7</f>
        <v>27614.59</v>
      </c>
      <c r="H7" s="65">
        <f>'計算用(最新期待容量)'!H7</f>
        <v>10529.96</v>
      </c>
      <c r="I7" s="65">
        <f>'計算用(最新期待容量)'!I7</f>
        <v>5665.5</v>
      </c>
      <c r="J7" s="65">
        <f>'計算用(最新期待容量)'!J7</f>
        <v>18742.799000000003</v>
      </c>
    </row>
    <row r="8" spans="1:13" x14ac:dyDescent="0.25">
      <c r="A8" s="7" t="s">
        <v>14</v>
      </c>
      <c r="B8" s="65">
        <f>'計算用(最新期待容量)'!B8</f>
        <v>5034.2999999999993</v>
      </c>
      <c r="C8" s="65">
        <f>'計算用(最新期待容量)'!C8</f>
        <v>14711.519</v>
      </c>
      <c r="D8" s="65">
        <f>'計算用(最新期待容量)'!D8</f>
        <v>59229.328000000001</v>
      </c>
      <c r="E8" s="65">
        <f>'計算用(最新期待容量)'!E8</f>
        <v>25493.99</v>
      </c>
      <c r="F8" s="65">
        <f>'計算用(最新期待容量)'!F8</f>
        <v>5902.2290000000003</v>
      </c>
      <c r="G8" s="65">
        <f>'計算用(最新期待容量)'!G8</f>
        <v>27614.59</v>
      </c>
      <c r="H8" s="65">
        <f>'計算用(最新期待容量)'!H8</f>
        <v>10529.96</v>
      </c>
      <c r="I8" s="65">
        <f>'計算用(最新期待容量)'!I8</f>
        <v>5665.5</v>
      </c>
      <c r="J8" s="65">
        <f>'計算用(最新期待容量)'!J8</f>
        <v>18742.799000000003</v>
      </c>
    </row>
    <row r="9" spans="1:13" x14ac:dyDescent="0.25">
      <c r="A9" s="7" t="s">
        <v>15</v>
      </c>
      <c r="B9" s="65">
        <f>'計算用(最新期待容量)'!B9</f>
        <v>4683.4399999999996</v>
      </c>
      <c r="C9" s="65">
        <f>'計算用(最新期待容量)'!C9</f>
        <v>12981.893</v>
      </c>
      <c r="D9" s="65">
        <f>'計算用(最新期待容量)'!D9</f>
        <v>50106.303</v>
      </c>
      <c r="E9" s="65">
        <f>'計算用(最新期待容量)'!E9</f>
        <v>22923.949999999997</v>
      </c>
      <c r="F9" s="65">
        <f>'計算用(最新期待容量)'!F9</f>
        <v>5219.8090000000002</v>
      </c>
      <c r="G9" s="65">
        <f>'計算用(最新期待容量)'!G9</f>
        <v>23665.629999999997</v>
      </c>
      <c r="H9" s="65">
        <f>'計算用(最新期待容量)'!H9</f>
        <v>9401.89</v>
      </c>
      <c r="I9" s="65">
        <f>'計算用(最新期待容量)'!I9</f>
        <v>4852.8799999999992</v>
      </c>
      <c r="J9" s="65">
        <f>'計算用(最新期待容量)'!J9</f>
        <v>16083.418</v>
      </c>
    </row>
    <row r="10" spans="1:13" x14ac:dyDescent="0.25">
      <c r="A10" s="7" t="s">
        <v>16</v>
      </c>
      <c r="B10" s="65">
        <f>'計算用(最新期待容量)'!B10</f>
        <v>4720.9400000000005</v>
      </c>
      <c r="C10" s="65">
        <f>'計算用(最新期待容量)'!C10</f>
        <v>11373.371000000001</v>
      </c>
      <c r="D10" s="65">
        <f>'計算用(最新期待容量)'!D10</f>
        <v>41236.484000000004</v>
      </c>
      <c r="E10" s="65">
        <f>'計算用(最新期待容量)'!E10</f>
        <v>19507.54</v>
      </c>
      <c r="F10" s="65">
        <f>'計算用(最新期待容量)'!F10</f>
        <v>4459.5590000000002</v>
      </c>
      <c r="G10" s="65">
        <f>'計算用(最新期待容量)'!G10</f>
        <v>19333.219999999998</v>
      </c>
      <c r="H10" s="65">
        <f>'計算用(最新期待容量)'!H10</f>
        <v>7775.05</v>
      </c>
      <c r="I10" s="65">
        <f>'計算用(最新期待容量)'!I10</f>
        <v>4211.93</v>
      </c>
      <c r="J10" s="65">
        <f>'計算用(最新期待容量)'!J10</f>
        <v>13521.094999999999</v>
      </c>
    </row>
    <row r="11" spans="1:13" x14ac:dyDescent="0.25">
      <c r="A11" s="7" t="s">
        <v>17</v>
      </c>
      <c r="B11" s="65">
        <f>'計算用(最新期待容量)'!B11</f>
        <v>5374.28</v>
      </c>
      <c r="C11" s="65">
        <f>'計算用(最新期待容量)'!C11</f>
        <v>12775.347</v>
      </c>
      <c r="D11" s="65">
        <f>'計算用(最新期待容量)'!D11</f>
        <v>43323.765000000007</v>
      </c>
      <c r="E11" s="65">
        <f>'計算用(最新期待容量)'!E11</f>
        <v>19744.939999999999</v>
      </c>
      <c r="F11" s="65">
        <f>'計算用(最新期待容量)'!F11</f>
        <v>4908.5289999999995</v>
      </c>
      <c r="G11" s="65">
        <f>'計算用(最新期待容量)'!G11</f>
        <v>19572.13</v>
      </c>
      <c r="H11" s="65">
        <f>'計算用(最新期待容量)'!H11</f>
        <v>8439.75</v>
      </c>
      <c r="I11" s="65">
        <f>'計算用(最新期待容量)'!I11</f>
        <v>4223.3799999999992</v>
      </c>
      <c r="J11" s="65">
        <f>'計算用(最新期待容量)'!J11</f>
        <v>14069.698999999999</v>
      </c>
    </row>
    <row r="12" spans="1:13" x14ac:dyDescent="0.25">
      <c r="A12" s="7" t="s">
        <v>18</v>
      </c>
      <c r="B12" s="65">
        <f>'計算用(最新期待容量)'!B12</f>
        <v>5821.93</v>
      </c>
      <c r="C12" s="65">
        <f>'計算用(最新期待容量)'!C12</f>
        <v>14362.960000000001</v>
      </c>
      <c r="D12" s="65">
        <f>'計算用(最新期待容量)'!D12</f>
        <v>48121.777999999998</v>
      </c>
      <c r="E12" s="65">
        <f>'計算用(最新期待容量)'!E12</f>
        <v>22418.190000000002</v>
      </c>
      <c r="F12" s="65">
        <f>'計算用(最新期待容量)'!F12</f>
        <v>5692.7089999999998</v>
      </c>
      <c r="G12" s="65">
        <f>'計算用(最新期待容量)'!G12</f>
        <v>24027</v>
      </c>
      <c r="H12" s="65">
        <f>'計算用(最新期待容量)'!H12</f>
        <v>10228.470000000001</v>
      </c>
      <c r="I12" s="65">
        <f>'計算用(最新期待容量)'!I12</f>
        <v>5219.13</v>
      </c>
      <c r="J12" s="65">
        <f>'計算用(最新期待容量)'!J12</f>
        <v>17029.368000000002</v>
      </c>
    </row>
    <row r="13" spans="1:13" x14ac:dyDescent="0.25">
      <c r="A13" s="7" t="s">
        <v>19</v>
      </c>
      <c r="B13" s="65">
        <f>'計算用(最新期待容量)'!B13</f>
        <v>6027.61</v>
      </c>
      <c r="C13" s="65">
        <f>'計算用(最新期待容量)'!C13</f>
        <v>15070.370999999999</v>
      </c>
      <c r="D13" s="65">
        <f>'計算用(最新期待容量)'!D13</f>
        <v>52579.100999999995</v>
      </c>
      <c r="E13" s="65">
        <f>'計算用(最新期待容量)'!E13</f>
        <v>24317.34</v>
      </c>
      <c r="F13" s="65">
        <f>'計算用(最新期待容量)'!F13</f>
        <v>6201.5289999999995</v>
      </c>
      <c r="G13" s="65">
        <f>'計算用(最新期待容量)'!G13</f>
        <v>25366.07</v>
      </c>
      <c r="H13" s="65">
        <f>'計算用(最新期待容量)'!H13</f>
        <v>10469.25</v>
      </c>
      <c r="I13" s="65">
        <f>'計算用(最新期待容量)'!I13</f>
        <v>5219.13</v>
      </c>
      <c r="J13" s="65">
        <f>'計算用(最新期待容量)'!J13</f>
        <v>17769.507000000001</v>
      </c>
    </row>
    <row r="14" spans="1:13" x14ac:dyDescent="0.25">
      <c r="A14" s="7" t="s">
        <v>20</v>
      </c>
      <c r="B14" s="65">
        <f>'計算用(最新期待容量)'!B14</f>
        <v>5991.31</v>
      </c>
      <c r="C14" s="65">
        <f>'計算用(最新期待容量)'!C14</f>
        <v>15026.645999999999</v>
      </c>
      <c r="D14" s="65">
        <f>'計算用(最新期待容量)'!D14</f>
        <v>52579.737000000001</v>
      </c>
      <c r="E14" s="65">
        <f>'計算用(最新期待容量)'!E14</f>
        <v>24317.34</v>
      </c>
      <c r="F14" s="65">
        <f>'計算用(最新期待容量)'!F14</f>
        <v>6201.5289999999995</v>
      </c>
      <c r="G14" s="65">
        <f>'計算用(最新期待容量)'!G14</f>
        <v>25366.07</v>
      </c>
      <c r="H14" s="65">
        <f>'計算用(最新期待容量)'!H14</f>
        <v>10469.25</v>
      </c>
      <c r="I14" s="65">
        <f>'計算用(最新期待容量)'!I14</f>
        <v>5219.13</v>
      </c>
      <c r="J14" s="65">
        <f>'計算用(最新期待容量)'!J14</f>
        <v>17769.507000000001</v>
      </c>
    </row>
    <row r="15" spans="1:13" x14ac:dyDescent="0.25">
      <c r="A15" s="7" t="s">
        <v>21</v>
      </c>
      <c r="B15" s="65">
        <f>'計算用(最新期待容量)'!B15</f>
        <v>5483.16</v>
      </c>
      <c r="C15" s="65">
        <f>'計算用(最新期待容量)'!C15</f>
        <v>13526.371999999999</v>
      </c>
      <c r="D15" s="65">
        <f>'計算用(最新期待容量)'!D15</f>
        <v>46715.897000000004</v>
      </c>
      <c r="E15" s="65">
        <f>'計算用(最新期待容量)'!E15</f>
        <v>21282.83</v>
      </c>
      <c r="F15" s="65">
        <f>'計算用(最新期待容量)'!F15</f>
        <v>5411.3589999999995</v>
      </c>
      <c r="G15" s="65">
        <f>'計算用(最新期待容量)'!G15</f>
        <v>21624.9</v>
      </c>
      <c r="H15" s="65">
        <f>'計算用(最新期待容量)'!H15</f>
        <v>9106.4699999999993</v>
      </c>
      <c r="I15" s="65">
        <f>'計算用(最新期待容量)'!I15</f>
        <v>4509.5099999999993</v>
      </c>
      <c r="J15" s="65">
        <f>'計算用(最新期待容量)'!J15</f>
        <v>14944.33</v>
      </c>
    </row>
    <row r="16" spans="1:13" x14ac:dyDescent="0.25">
      <c r="B16" s="2"/>
      <c r="C16" s="2"/>
      <c r="D16" s="2"/>
      <c r="E16" s="2"/>
      <c r="F16" s="2"/>
      <c r="G16" s="2"/>
      <c r="H16" s="2"/>
      <c r="I16" s="2"/>
      <c r="J16" s="2"/>
      <c r="K16" s="2"/>
    </row>
    <row r="17" spans="1:12" x14ac:dyDescent="0.25">
      <c r="A17" s="1" t="s">
        <v>35</v>
      </c>
      <c r="B17" s="22">
        <f>'計算用(最新期待容量)'!B17</f>
        <v>155000.61673267325</v>
      </c>
      <c r="C17" s="2"/>
      <c r="D17" s="2"/>
      <c r="E17" s="2"/>
      <c r="F17" s="2"/>
      <c r="G17" s="2"/>
      <c r="H17" s="2"/>
      <c r="I17" s="2"/>
      <c r="J17" s="2"/>
      <c r="K17" s="2"/>
    </row>
    <row r="18" spans="1:12" x14ac:dyDescent="0.25">
      <c r="L18" s="9"/>
    </row>
    <row r="19" spans="1:12" x14ac:dyDescent="0.25">
      <c r="A19" s="1" t="s">
        <v>106</v>
      </c>
    </row>
    <row r="20" spans="1:12" x14ac:dyDescent="0.25">
      <c r="A20" s="7" t="s">
        <v>10</v>
      </c>
      <c r="B20" s="65">
        <f>'計算用(最新期待容量)'!B20</f>
        <v>721.21440041640244</v>
      </c>
      <c r="C20" s="65">
        <f>'計算用(最新期待容量)'!C20</f>
        <v>3258.2356115162547</v>
      </c>
      <c r="D20" s="65">
        <f>'計算用(最新期待容量)'!D20</f>
        <v>2593.9159699449619</v>
      </c>
      <c r="E20" s="65">
        <f>'計算用(最新期待容量)'!E20</f>
        <v>2469.1987324855227</v>
      </c>
      <c r="F20" s="65">
        <f>'計算用(最新期待容量)'!F20</f>
        <v>1085.4757399066402</v>
      </c>
      <c r="G20" s="65">
        <f>'計算用(最新期待容量)'!G20</f>
        <v>2397.4140551899918</v>
      </c>
      <c r="H20" s="65">
        <f>'計算用(最新期待容量)'!H20</f>
        <v>1067.0154149666296</v>
      </c>
      <c r="I20" s="65">
        <f>'計算用(最新期待容量)'!I20</f>
        <v>631.4447472919212</v>
      </c>
      <c r="J20" s="65">
        <f>'計算用(最新期待容量)'!J20</f>
        <v>871.18532828168145</v>
      </c>
    </row>
    <row r="21" spans="1:12" x14ac:dyDescent="0.25">
      <c r="A21" s="7" t="s">
        <v>11</v>
      </c>
      <c r="B21" s="65">
        <f>'計算用(最新期待容量)'!B21</f>
        <v>949.09300700747588</v>
      </c>
      <c r="C21" s="65">
        <f>'計算用(最新期待容量)'!C21</f>
        <v>3766.8697947052478</v>
      </c>
      <c r="D21" s="65">
        <f>'計算用(最新期待容量)'!D21</f>
        <v>4185.49996134106</v>
      </c>
      <c r="E21" s="65">
        <f>'計算用(最新期待容量)'!E21</f>
        <v>2613.4653358193832</v>
      </c>
      <c r="F21" s="65">
        <f>'計算用(最新期待容量)'!F21</f>
        <v>1190.9032360441743</v>
      </c>
      <c r="G21" s="65">
        <f>'計算用(最新期待容量)'!G21</f>
        <v>2827.7953025559023</v>
      </c>
      <c r="H21" s="65">
        <f>'計算用(最新期待容量)'!H21</f>
        <v>1515.4082092772737</v>
      </c>
      <c r="I21" s="65">
        <f>'計算用(最新期待容量)'!I21</f>
        <v>934.58417564442993</v>
      </c>
      <c r="J21" s="65">
        <f>'計算用(最新期待容量)'!J21</f>
        <v>1086.4209776050614</v>
      </c>
    </row>
    <row r="22" spans="1:12" x14ac:dyDescent="0.25">
      <c r="A22" s="7" t="s">
        <v>12</v>
      </c>
      <c r="B22" s="65">
        <f>'計算用(最新期待容量)'!B22</f>
        <v>854.26976709535893</v>
      </c>
      <c r="C22" s="65">
        <f>'計算用(最新期待容量)'!C22</f>
        <v>3509.2104450526745</v>
      </c>
      <c r="D22" s="65">
        <f>'計算用(最新期待容量)'!D22</f>
        <v>5148.5149586347334</v>
      </c>
      <c r="E22" s="65">
        <f>'計算用(最新期待容量)'!E22</f>
        <v>3419.7728858215291</v>
      </c>
      <c r="F22" s="65">
        <f>'計算用(最新期待容量)'!F22</f>
        <v>1041.6358856861864</v>
      </c>
      <c r="G22" s="65">
        <f>'計算用(最新期待容量)'!G22</f>
        <v>3286.8452857292896</v>
      </c>
      <c r="H22" s="65">
        <f>'計算用(最新期待容量)'!H22</f>
        <v>1721.2007117405608</v>
      </c>
      <c r="I22" s="65">
        <f>'計算用(最新期待容量)'!I22</f>
        <v>1003.1664906293004</v>
      </c>
      <c r="J22" s="65">
        <f>'計算用(最新期待容量)'!J22</f>
        <v>1882.4135696103342</v>
      </c>
    </row>
    <row r="23" spans="1:12" x14ac:dyDescent="0.25">
      <c r="A23" s="7" t="s">
        <v>13</v>
      </c>
      <c r="B23" s="65">
        <f>'計算用(最新期待容量)'!B23</f>
        <v>711.12224494741906</v>
      </c>
      <c r="C23" s="65">
        <f>'計算用(最新期待容量)'!C23</f>
        <v>3326.2485830055339</v>
      </c>
      <c r="D23" s="65">
        <f>'計算用(最新期待容量)'!D23</f>
        <v>6086.3839195265273</v>
      </c>
      <c r="E23" s="65">
        <f>'計算用(最新期待容量)'!E23</f>
        <v>4022.9175292149612</v>
      </c>
      <c r="F23" s="65">
        <f>'計算用(最新期待容量)'!F23</f>
        <v>1084.1935533281357</v>
      </c>
      <c r="G23" s="65">
        <f>'計算用(最新期待容量)'!G23</f>
        <v>3757.2437096652579</v>
      </c>
      <c r="H23" s="65">
        <f>'計算用(最新期待容量)'!H23</f>
        <v>2433.2670723927472</v>
      </c>
      <c r="I23" s="65">
        <f>'計算用(最新期待容量)'!I23</f>
        <v>1368.5295183191372</v>
      </c>
      <c r="J23" s="65">
        <f>'計算用(最新期待容量)'!J23</f>
        <v>2034.6538696003076</v>
      </c>
    </row>
    <row r="24" spans="1:12" x14ac:dyDescent="0.25">
      <c r="A24" s="7" t="s">
        <v>14</v>
      </c>
      <c r="B24" s="65">
        <f>'計算用(最新期待容量)'!B24</f>
        <v>693.2139493297127</v>
      </c>
      <c r="C24" s="65">
        <f>'計算用(最新期待容量)'!C24</f>
        <v>3772.5307235408272</v>
      </c>
      <c r="D24" s="65">
        <f>'計算用(最新期待容量)'!D24</f>
        <v>6470.2001428962039</v>
      </c>
      <c r="E24" s="65">
        <f>'計算用(最新期待容量)'!E24</f>
        <v>4313.2666976106293</v>
      </c>
      <c r="F24" s="65">
        <f>'計算用(最新期待容量)'!F24</f>
        <v>1014.5815928001389</v>
      </c>
      <c r="G24" s="65">
        <f>'計算用(最新期待容量)'!G24</f>
        <v>3714.411856592581</v>
      </c>
      <c r="H24" s="65">
        <f>'計算用(最新期待容量)'!H24</f>
        <v>2491.2997704652212</v>
      </c>
      <c r="I24" s="65">
        <f>'計算用(最新期待容量)'!I24</f>
        <v>1402.1288578272483</v>
      </c>
      <c r="J24" s="65">
        <f>'計算用(最新期待容量)'!J24</f>
        <v>2296.1264089374445</v>
      </c>
    </row>
    <row r="25" spans="1:12" x14ac:dyDescent="0.25">
      <c r="A25" s="7" t="s">
        <v>15</v>
      </c>
      <c r="B25" s="65">
        <f>'計算用(最新期待容量)'!B25</f>
        <v>642.32892281992008</v>
      </c>
      <c r="C25" s="65">
        <f>'計算用(最新期待容量)'!C25</f>
        <v>2981.9067582913131</v>
      </c>
      <c r="D25" s="65">
        <f>'計算用(最新期待容量)'!D25</f>
        <v>4869.2170321437061</v>
      </c>
      <c r="E25" s="65">
        <f>'計算用(最新期待容量)'!E25</f>
        <v>2992.6745703449405</v>
      </c>
      <c r="F25" s="65">
        <f>'計算用(最新期待容量)'!F25</f>
        <v>807.19571024904826</v>
      </c>
      <c r="G25" s="65">
        <f>'計算用(最新期待容量)'!G25</f>
        <v>2707.2874228202372</v>
      </c>
      <c r="H25" s="65">
        <f>'計算用(最新期待容量)'!H25</f>
        <v>1596.6715130463281</v>
      </c>
      <c r="I25" s="65">
        <f>'計算用(最新期待容量)'!I25</f>
        <v>1011.4312174749042</v>
      </c>
      <c r="J25" s="65">
        <f>'計算用(最新期待容量)'!J25</f>
        <v>1750.4968528096231</v>
      </c>
    </row>
    <row r="26" spans="1:12" x14ac:dyDescent="0.25">
      <c r="A26" s="7" t="s">
        <v>16</v>
      </c>
      <c r="B26" s="65">
        <f>'計算用(最新期待容量)'!B26</f>
        <v>569.63432995792164</v>
      </c>
      <c r="C26" s="65">
        <f>'計算用(最新期待容量)'!C26</f>
        <v>2479.1805655508128</v>
      </c>
      <c r="D26" s="65">
        <f>'計算用(最新期待容量)'!D26</f>
        <v>3648.1767742987063</v>
      </c>
      <c r="E26" s="65">
        <f>'計算用(最新期待容量)'!E26</f>
        <v>2498.2098536555436</v>
      </c>
      <c r="F26" s="65">
        <f>'計算用(最新期待容量)'!F26</f>
        <v>660.3312016689074</v>
      </c>
      <c r="G26" s="65">
        <f>'計算用(最新期待容量)'!G26</f>
        <v>2163.5415488221283</v>
      </c>
      <c r="H26" s="65">
        <f>'計算用(最新期待容量)'!H26</f>
        <v>1379.1490799058511</v>
      </c>
      <c r="I26" s="65">
        <f>'計算用(最新期待容量)'!I26</f>
        <v>839.27687105276334</v>
      </c>
      <c r="J26" s="65">
        <f>'計算用(最新期待容量)'!J26</f>
        <v>1459.3797750873709</v>
      </c>
    </row>
    <row r="27" spans="1:12" x14ac:dyDescent="0.25">
      <c r="A27" s="7" t="s">
        <v>17</v>
      </c>
      <c r="B27" s="65">
        <f>'計算用(最新期待容量)'!B27</f>
        <v>655.16434698069816</v>
      </c>
      <c r="C27" s="65">
        <f>'計算用(最新期待容量)'!C27</f>
        <v>2166.4416883688682</v>
      </c>
      <c r="D27" s="65">
        <f>'計算用(最新期待容量)'!D27</f>
        <v>1521.3724530048835</v>
      </c>
      <c r="E27" s="65">
        <f>'計算用(最新期待容量)'!E27</f>
        <v>987.76079188985887</v>
      </c>
      <c r="F27" s="65">
        <f>'計算用(最新期待容量)'!F27</f>
        <v>537.91531970549863</v>
      </c>
      <c r="G27" s="65">
        <f>'計算用(最新期待容量)'!G27</f>
        <v>1007.9745464674698</v>
      </c>
      <c r="H27" s="65">
        <f>'計算用(最新期待容量)'!H27</f>
        <v>341.48922454298554</v>
      </c>
      <c r="I27" s="65">
        <f>'計算用(最新期待容量)'!I27</f>
        <v>279.20707081398655</v>
      </c>
      <c r="J27" s="65">
        <f>'計算用(最新期待容量)'!J27</f>
        <v>614.06455822573525</v>
      </c>
    </row>
    <row r="28" spans="1:12" x14ac:dyDescent="0.25">
      <c r="A28" s="7" t="s">
        <v>18</v>
      </c>
      <c r="B28" s="65">
        <f>'計算用(最新期待容量)'!B28</f>
        <v>705.67345068565396</v>
      </c>
      <c r="C28" s="65">
        <f>'計算用(最新期待容量)'!C28</f>
        <v>2599.8585323922957</v>
      </c>
      <c r="D28" s="65">
        <f>'計算用(最新期待容量)'!D28</f>
        <v>1489.1975552506844</v>
      </c>
      <c r="E28" s="65">
        <f>'計算用(最新期待容量)'!E28</f>
        <v>1782.4723312500146</v>
      </c>
      <c r="F28" s="65">
        <f>'計算用(最新期待容量)'!F28</f>
        <v>635.88990752892664</v>
      </c>
      <c r="G28" s="65">
        <f>'計算用(最新期待容量)'!G28</f>
        <v>1571.4509298051566</v>
      </c>
      <c r="H28" s="65">
        <f>'計算用(最新期待容量)'!H28</f>
        <v>825.62543692146005</v>
      </c>
      <c r="I28" s="65">
        <f>'計算用(最新期待容量)'!I28</f>
        <v>564.99518453301039</v>
      </c>
      <c r="J28" s="65">
        <f>'計算用(最新期待容量)'!J28</f>
        <v>806.20667163282269</v>
      </c>
    </row>
    <row r="29" spans="1:12" x14ac:dyDescent="0.25">
      <c r="A29" s="7" t="s">
        <v>19</v>
      </c>
      <c r="B29" s="65">
        <f>'計算用(最新期待容量)'!B29</f>
        <v>519.65300964785934</v>
      </c>
      <c r="C29" s="65">
        <f>'計算用(最新期待容量)'!C29</f>
        <v>2735.1477332192794</v>
      </c>
      <c r="D29" s="65">
        <f>'計算用(最新期待容量)'!D29</f>
        <v>1765.5165172551101</v>
      </c>
      <c r="E29" s="65">
        <f>'計算用(最新期待容量)'!E29</f>
        <v>1473.5898148404422</v>
      </c>
      <c r="F29" s="65">
        <f>'計算用(最新期待容量)'!F29</f>
        <v>535.34553183361936</v>
      </c>
      <c r="G29" s="65">
        <f>'計算用(最新期待容量)'!G29</f>
        <v>1396.9463840136068</v>
      </c>
      <c r="H29" s="65">
        <f>'計算用(最新期待容量)'!H29</f>
        <v>790.09744156235831</v>
      </c>
      <c r="I29" s="65">
        <f>'計算用(最新期待容量)'!I29</f>
        <v>465.84950713162851</v>
      </c>
      <c r="J29" s="65">
        <f>'計算用(最新期待容量)'!J29</f>
        <v>847.1440604961042</v>
      </c>
    </row>
    <row r="30" spans="1:12" x14ac:dyDescent="0.25">
      <c r="A30" s="7" t="s">
        <v>20</v>
      </c>
      <c r="B30" s="65">
        <f>'計算用(最新期待容量)'!B30</f>
        <v>609.6128722890063</v>
      </c>
      <c r="C30" s="65">
        <f>'計算用(最新期待容量)'!C30</f>
        <v>2700.8044207447315</v>
      </c>
      <c r="D30" s="65">
        <f>'計算用(最新期待容量)'!D30</f>
        <v>1311.3521745705252</v>
      </c>
      <c r="E30" s="65">
        <f>'計算用(最新期待容量)'!E30</f>
        <v>1110.9172595597456</v>
      </c>
      <c r="F30" s="65">
        <f>'計算用(最新期待容量)'!F30</f>
        <v>521.55398650046436</v>
      </c>
      <c r="G30" s="65">
        <f>'計算用(最新期待容量)'!G30</f>
        <v>1406.9910287392161</v>
      </c>
      <c r="H30" s="65">
        <f>'計算用(最新期待容量)'!H30</f>
        <v>717.27699487750124</v>
      </c>
      <c r="I30" s="65">
        <f>'計算用(最新期待容量)'!I30</f>
        <v>451.19354122546213</v>
      </c>
      <c r="J30" s="65">
        <f>'計算用(最新期待容量)'!J30</f>
        <v>791.62772149333432</v>
      </c>
    </row>
    <row r="31" spans="1:12" x14ac:dyDescent="0.25">
      <c r="A31" s="7" t="s">
        <v>21</v>
      </c>
      <c r="B31" s="65">
        <f>'計算用(最新期待容量)'!B31</f>
        <v>575.47474129151442</v>
      </c>
      <c r="C31" s="65">
        <f>'計算用(最新期待容量)'!C31</f>
        <v>2659.9169377624758</v>
      </c>
      <c r="D31" s="65">
        <f>'計算用(最新期待容量)'!D31</f>
        <v>1701.0377739728069</v>
      </c>
      <c r="E31" s="65">
        <f>'計算用(最新期待容量)'!E31</f>
        <v>1385.5753097340905</v>
      </c>
      <c r="F31" s="65">
        <f>'計算用(最新期待容量)'!F31</f>
        <v>729.27766544517169</v>
      </c>
      <c r="G31" s="65">
        <f>'計算用(最新期待容量)'!G31</f>
        <v>1569.1919014670548</v>
      </c>
      <c r="H31" s="65">
        <f>'計算用(最新期待容量)'!H31</f>
        <v>804.4087654795303</v>
      </c>
      <c r="I31" s="65">
        <f>'計算用(最新期待容量)'!I31</f>
        <v>537.03906797986576</v>
      </c>
      <c r="J31" s="65">
        <f>'計算用(最新期待容量)'!J31</f>
        <v>859.16783686748613</v>
      </c>
    </row>
    <row r="32" spans="1:12" x14ac:dyDescent="0.25">
      <c r="B32" s="7"/>
      <c r="C32" s="7"/>
      <c r="D32" s="7"/>
      <c r="E32" s="7"/>
      <c r="F32" s="7"/>
      <c r="G32" s="7"/>
      <c r="H32" s="7"/>
      <c r="I32" s="7"/>
      <c r="J32" s="7"/>
    </row>
    <row r="33" spans="1:13" x14ac:dyDescent="0.25">
      <c r="A33" s="1" t="s">
        <v>95</v>
      </c>
    </row>
    <row r="34" spans="1:13" x14ac:dyDescent="0.25">
      <c r="A34" s="7" t="s">
        <v>10</v>
      </c>
      <c r="B34" s="59">
        <f>B4-B20</f>
        <v>4084.4155995835977</v>
      </c>
      <c r="C34" s="59">
        <f t="shared" ref="C34:J34" si="0">C4-C20</f>
        <v>8667.9093884837457</v>
      </c>
      <c r="D34" s="59">
        <f t="shared" si="0"/>
        <v>38857.41703005504</v>
      </c>
      <c r="E34" s="59">
        <f t="shared" si="0"/>
        <v>16202.31126751448</v>
      </c>
      <c r="F34" s="59">
        <f t="shared" si="0"/>
        <v>3517.7532600933591</v>
      </c>
      <c r="G34" s="59">
        <f t="shared" si="0"/>
        <v>15988.21594481001</v>
      </c>
      <c r="H34" s="59">
        <f t="shared" si="0"/>
        <v>6574.4845850333704</v>
      </c>
      <c r="I34" s="59">
        <f t="shared" si="0"/>
        <v>3179.8952527080792</v>
      </c>
      <c r="J34" s="59">
        <f t="shared" si="0"/>
        <v>11324.216671718319</v>
      </c>
      <c r="L34" s="11"/>
    </row>
    <row r="35" spans="1:13" x14ac:dyDescent="0.25">
      <c r="A35" s="7" t="s">
        <v>11</v>
      </c>
      <c r="B35" s="59">
        <f t="shared" ref="B35:J35" si="1">B5-B21</f>
        <v>3348.3869929925245</v>
      </c>
      <c r="C35" s="59">
        <f t="shared" si="1"/>
        <v>7367.1892052947514</v>
      </c>
      <c r="D35" s="59">
        <f t="shared" si="1"/>
        <v>35881.987038658939</v>
      </c>
      <c r="E35" s="59">
        <f t="shared" si="1"/>
        <v>16150.934664180615</v>
      </c>
      <c r="F35" s="59">
        <f t="shared" si="1"/>
        <v>2999.2857639558251</v>
      </c>
      <c r="G35" s="59">
        <f t="shared" si="1"/>
        <v>15866.004697444097</v>
      </c>
      <c r="H35" s="59">
        <f t="shared" si="1"/>
        <v>6026.9417907227271</v>
      </c>
      <c r="I35" s="59">
        <f t="shared" si="1"/>
        <v>2979.7658243555697</v>
      </c>
      <c r="J35" s="59">
        <f t="shared" si="1"/>
        <v>11701.804022394939</v>
      </c>
      <c r="L35" s="11"/>
    </row>
    <row r="36" spans="1:13" x14ac:dyDescent="0.25">
      <c r="A36" s="7" t="s">
        <v>12</v>
      </c>
      <c r="B36" s="59">
        <f t="shared" ref="B36:J36" si="2">B6-B22</f>
        <v>3455.310232904641</v>
      </c>
      <c r="C36" s="59">
        <f t="shared" si="2"/>
        <v>8407.5295549473249</v>
      </c>
      <c r="D36" s="59">
        <f t="shared" si="2"/>
        <v>40995.612041365268</v>
      </c>
      <c r="E36" s="59">
        <f t="shared" si="2"/>
        <v>17543.097114178468</v>
      </c>
      <c r="F36" s="59">
        <f t="shared" si="2"/>
        <v>3777.0931143138132</v>
      </c>
      <c r="G36" s="59">
        <f t="shared" si="2"/>
        <v>18361.144714270711</v>
      </c>
      <c r="H36" s="59">
        <f t="shared" si="2"/>
        <v>6711.4692882594391</v>
      </c>
      <c r="I36" s="59">
        <f t="shared" si="2"/>
        <v>3403.3335093706996</v>
      </c>
      <c r="J36" s="59">
        <f t="shared" si="2"/>
        <v>12784.040430389665</v>
      </c>
      <c r="L36" s="11"/>
    </row>
    <row r="37" spans="1:13" x14ac:dyDescent="0.25">
      <c r="A37" s="7" t="s">
        <v>13</v>
      </c>
      <c r="B37" s="59">
        <f t="shared" ref="B37:J37" si="3">B7-B23</f>
        <v>4238.4877550525807</v>
      </c>
      <c r="C37" s="59">
        <f t="shared" si="3"/>
        <v>11104.675416994465</v>
      </c>
      <c r="D37" s="59">
        <f t="shared" si="3"/>
        <v>53144.347080473475</v>
      </c>
      <c r="E37" s="59">
        <f t="shared" si="3"/>
        <v>21471.072470785039</v>
      </c>
      <c r="F37" s="59">
        <f t="shared" si="3"/>
        <v>4818.0354466718645</v>
      </c>
      <c r="G37" s="59">
        <f t="shared" si="3"/>
        <v>23857.346290334743</v>
      </c>
      <c r="H37" s="59">
        <f t="shared" si="3"/>
        <v>8096.6929276072515</v>
      </c>
      <c r="I37" s="59">
        <f t="shared" si="3"/>
        <v>4296.9704816808626</v>
      </c>
      <c r="J37" s="59">
        <f t="shared" si="3"/>
        <v>16708.145130399695</v>
      </c>
      <c r="L37" s="11"/>
    </row>
    <row r="38" spans="1:13" x14ac:dyDescent="0.25">
      <c r="A38" s="7" t="s">
        <v>14</v>
      </c>
      <c r="B38" s="59">
        <f t="shared" ref="B38:J38" si="4">B8-B24</f>
        <v>4341.0860506702866</v>
      </c>
      <c r="C38" s="59">
        <f t="shared" si="4"/>
        <v>10938.988276459173</v>
      </c>
      <c r="D38" s="59">
        <f t="shared" si="4"/>
        <v>52759.127857103798</v>
      </c>
      <c r="E38" s="59">
        <f t="shared" si="4"/>
        <v>21180.723302389371</v>
      </c>
      <c r="F38" s="59">
        <f t="shared" si="4"/>
        <v>4887.6474071998618</v>
      </c>
      <c r="G38" s="59">
        <f t="shared" si="4"/>
        <v>23900.178143407418</v>
      </c>
      <c r="H38" s="59">
        <f t="shared" si="4"/>
        <v>8038.6602295347784</v>
      </c>
      <c r="I38" s="59">
        <f t="shared" si="4"/>
        <v>4263.3711421727512</v>
      </c>
      <c r="J38" s="59">
        <f t="shared" si="4"/>
        <v>16446.672591062557</v>
      </c>
      <c r="L38" s="11"/>
    </row>
    <row r="39" spans="1:13" x14ac:dyDescent="0.25">
      <c r="A39" s="7" t="s">
        <v>15</v>
      </c>
      <c r="B39" s="59">
        <f t="shared" ref="B39:J39" si="5">B9-B25</f>
        <v>4041.1110771800795</v>
      </c>
      <c r="C39" s="59">
        <f t="shared" si="5"/>
        <v>9999.9862417086879</v>
      </c>
      <c r="D39" s="59">
        <f t="shared" si="5"/>
        <v>45237.085967856292</v>
      </c>
      <c r="E39" s="59">
        <f t="shared" si="5"/>
        <v>19931.275429655056</v>
      </c>
      <c r="F39" s="59">
        <f t="shared" si="5"/>
        <v>4412.6132897509524</v>
      </c>
      <c r="G39" s="59">
        <f t="shared" si="5"/>
        <v>20958.342577179759</v>
      </c>
      <c r="H39" s="59">
        <f t="shared" si="5"/>
        <v>7805.2184869536713</v>
      </c>
      <c r="I39" s="59">
        <f t="shared" si="5"/>
        <v>3841.4487825250949</v>
      </c>
      <c r="J39" s="59">
        <f t="shared" si="5"/>
        <v>14332.921147190376</v>
      </c>
      <c r="L39" s="11"/>
    </row>
    <row r="40" spans="1:13" x14ac:dyDescent="0.25">
      <c r="A40" s="7" t="s">
        <v>16</v>
      </c>
      <c r="B40" s="59">
        <f t="shared" ref="B40:J40" si="6">B10-B26</f>
        <v>4151.3056700420784</v>
      </c>
      <c r="C40" s="59">
        <f t="shared" si="6"/>
        <v>8894.1904344491886</v>
      </c>
      <c r="D40" s="59">
        <f t="shared" si="6"/>
        <v>37588.307225701297</v>
      </c>
      <c r="E40" s="59">
        <f t="shared" si="6"/>
        <v>17009.330146344459</v>
      </c>
      <c r="F40" s="59">
        <f t="shared" si="6"/>
        <v>3799.2277983310928</v>
      </c>
      <c r="G40" s="59">
        <f t="shared" si="6"/>
        <v>17169.678451177868</v>
      </c>
      <c r="H40" s="59">
        <f t="shared" si="6"/>
        <v>6395.9009200941491</v>
      </c>
      <c r="I40" s="59">
        <f t="shared" si="6"/>
        <v>3372.6531289472368</v>
      </c>
      <c r="J40" s="59">
        <f t="shared" si="6"/>
        <v>12061.715224912628</v>
      </c>
      <c r="L40" s="11"/>
    </row>
    <row r="41" spans="1:13" x14ac:dyDescent="0.25">
      <c r="A41" s="7" t="s">
        <v>17</v>
      </c>
      <c r="B41" s="59">
        <f t="shared" ref="B41:J41" si="7">B11-B27</f>
        <v>4719.115653019302</v>
      </c>
      <c r="C41" s="59">
        <f t="shared" si="7"/>
        <v>10608.905311631132</v>
      </c>
      <c r="D41" s="59">
        <f t="shared" si="7"/>
        <v>41802.392546995121</v>
      </c>
      <c r="E41" s="59">
        <f t="shared" si="7"/>
        <v>18757.179208110141</v>
      </c>
      <c r="F41" s="59">
        <f t="shared" si="7"/>
        <v>4370.6136802945011</v>
      </c>
      <c r="G41" s="59">
        <f t="shared" si="7"/>
        <v>18564.15545353253</v>
      </c>
      <c r="H41" s="59">
        <f t="shared" si="7"/>
        <v>8098.2607754570145</v>
      </c>
      <c r="I41" s="59">
        <f t="shared" si="7"/>
        <v>3944.1729291860129</v>
      </c>
      <c r="J41" s="59">
        <f t="shared" si="7"/>
        <v>13455.634441774264</v>
      </c>
      <c r="L41" s="11"/>
    </row>
    <row r="42" spans="1:13" x14ac:dyDescent="0.25">
      <c r="A42" s="7" t="s">
        <v>18</v>
      </c>
      <c r="B42" s="59">
        <f t="shared" ref="B42:J42" si="8">B12-B28</f>
        <v>5116.2565493143466</v>
      </c>
      <c r="C42" s="59">
        <f t="shared" si="8"/>
        <v>11763.101467607705</v>
      </c>
      <c r="D42" s="59">
        <f t="shared" si="8"/>
        <v>46632.580444749314</v>
      </c>
      <c r="E42" s="59">
        <f t="shared" si="8"/>
        <v>20635.717668749989</v>
      </c>
      <c r="F42" s="59">
        <f t="shared" si="8"/>
        <v>5056.8190924710734</v>
      </c>
      <c r="G42" s="59">
        <f t="shared" si="8"/>
        <v>22455.549070194844</v>
      </c>
      <c r="H42" s="59">
        <f t="shared" si="8"/>
        <v>9402.8445630785409</v>
      </c>
      <c r="I42" s="59">
        <f t="shared" si="8"/>
        <v>4654.1348154669895</v>
      </c>
      <c r="J42" s="59">
        <f t="shared" si="8"/>
        <v>16223.16132836718</v>
      </c>
      <c r="L42" s="11"/>
    </row>
    <row r="43" spans="1:13" x14ac:dyDescent="0.25">
      <c r="A43" s="7" t="s">
        <v>19</v>
      </c>
      <c r="B43" s="59">
        <f t="shared" ref="B43:J43" si="9">B13-B29</f>
        <v>5507.9569903521406</v>
      </c>
      <c r="C43" s="59">
        <f t="shared" si="9"/>
        <v>12335.22326678072</v>
      </c>
      <c r="D43" s="59">
        <f t="shared" si="9"/>
        <v>50813.584482744882</v>
      </c>
      <c r="E43" s="59">
        <f t="shared" si="9"/>
        <v>22843.750185159559</v>
      </c>
      <c r="F43" s="59">
        <f t="shared" si="9"/>
        <v>5666.1834681663804</v>
      </c>
      <c r="G43" s="59">
        <f t="shared" si="9"/>
        <v>23969.123615986391</v>
      </c>
      <c r="H43" s="59">
        <f t="shared" si="9"/>
        <v>9679.1525584376413</v>
      </c>
      <c r="I43" s="59">
        <f t="shared" si="9"/>
        <v>4753.2804928683718</v>
      </c>
      <c r="J43" s="59">
        <f t="shared" si="9"/>
        <v>16922.362939503899</v>
      </c>
      <c r="L43" s="11"/>
    </row>
    <row r="44" spans="1:13" x14ac:dyDescent="0.25">
      <c r="A44" s="7" t="s">
        <v>20</v>
      </c>
      <c r="B44" s="59">
        <f t="shared" ref="B44:J44" si="10">B14-B30</f>
        <v>5381.6971277109942</v>
      </c>
      <c r="C44" s="59">
        <f t="shared" si="10"/>
        <v>12325.841579255268</v>
      </c>
      <c r="D44" s="59">
        <f t="shared" si="10"/>
        <v>51268.384825429479</v>
      </c>
      <c r="E44" s="59">
        <f t="shared" si="10"/>
        <v>23206.422740440255</v>
      </c>
      <c r="F44" s="59">
        <f t="shared" si="10"/>
        <v>5679.9750134995356</v>
      </c>
      <c r="G44" s="59">
        <f t="shared" si="10"/>
        <v>23959.078971260784</v>
      </c>
      <c r="H44" s="59">
        <f t="shared" si="10"/>
        <v>9751.9730051224979</v>
      </c>
      <c r="I44" s="59">
        <f t="shared" si="10"/>
        <v>4767.9364587745376</v>
      </c>
      <c r="J44" s="59">
        <f t="shared" si="10"/>
        <v>16977.879278506669</v>
      </c>
      <c r="L44" s="11"/>
    </row>
    <row r="45" spans="1:13" x14ac:dyDescent="0.25">
      <c r="A45" s="7" t="s">
        <v>21</v>
      </c>
      <c r="B45" s="59">
        <f t="shared" ref="B45:J45" si="11">B15-B31</f>
        <v>4907.685258708485</v>
      </c>
      <c r="C45" s="59">
        <f t="shared" si="11"/>
        <v>10866.455062237525</v>
      </c>
      <c r="D45" s="59">
        <f t="shared" si="11"/>
        <v>45014.859226027198</v>
      </c>
      <c r="E45" s="59">
        <f t="shared" si="11"/>
        <v>19897.254690265912</v>
      </c>
      <c r="F45" s="59">
        <f t="shared" si="11"/>
        <v>4682.0813345548277</v>
      </c>
      <c r="G45" s="59">
        <f t="shared" si="11"/>
        <v>20055.708098532945</v>
      </c>
      <c r="H45" s="59">
        <f t="shared" si="11"/>
        <v>8302.0612345204681</v>
      </c>
      <c r="I45" s="59">
        <f t="shared" si="11"/>
        <v>3972.4709320201337</v>
      </c>
      <c r="J45" s="59">
        <f t="shared" si="11"/>
        <v>14085.162163132514</v>
      </c>
      <c r="L45" s="11"/>
    </row>
    <row r="46" spans="1:13" x14ac:dyDescent="0.25">
      <c r="L46" s="11"/>
    </row>
    <row r="47" spans="1:13" x14ac:dyDescent="0.25">
      <c r="A47" s="1" t="s">
        <v>96</v>
      </c>
      <c r="K47" s="2" t="s">
        <v>40</v>
      </c>
    </row>
    <row r="48" spans="1:13" x14ac:dyDescent="0.25">
      <c r="A48" s="7" t="s">
        <v>10</v>
      </c>
      <c r="B48" s="60">
        <f>IF('（実需給2025年度以降で使用）入力'!$E$16=B$2,'（実需給2025年度以降で使用）入力'!$E$43*'（実需給2025年度以降で使用）入力'!$E$37/1000,0)</f>
        <v>0</v>
      </c>
      <c r="C48" s="60">
        <f>IF('（実需給2025年度以降で使用）入力'!$E$16=C$2,'（実需給2025年度以降で使用）入力'!$E$43*'（実需給2025年度以降で使用）入力'!$E$37/1000,0)</f>
        <v>0</v>
      </c>
      <c r="D48" s="60">
        <f>IF('（実需給2025年度以降で使用）入力'!$E$16=D$2,'（実需給2025年度以降で使用）入力'!$E$43*'（実需給2025年度以降で使用）入力'!$E$37/1000,0)</f>
        <v>0</v>
      </c>
      <c r="E48" s="60">
        <f>IF('（実需給2025年度以降で使用）入力'!$E$16=E$2,'（実需給2025年度以降で使用）入力'!$E$43*'（実需給2025年度以降で使用）入力'!$E$37/1000,0)</f>
        <v>0</v>
      </c>
      <c r="F48" s="60">
        <f>IF('（実需給2025年度以降で使用）入力'!$E$16=F$2,'（実需給2025年度以降で使用）入力'!$E$43*'（実需給2025年度以降で使用）入力'!$E$37/1000,0)</f>
        <v>0</v>
      </c>
      <c r="G48" s="60">
        <f>IF('（実需給2025年度以降で使用）入力'!$E$16=G$2,'（実需給2025年度以降で使用）入力'!$E$43*'（実需給2025年度以降で使用）入力'!$E$37/1000,0)</f>
        <v>0</v>
      </c>
      <c r="H48" s="60">
        <f>IF('（実需給2025年度以降で使用）入力'!$E$16=H$2,'（実需給2025年度以降で使用）入力'!$E$43*'（実需給2025年度以降で使用）入力'!$E$37/1000,0)</f>
        <v>0</v>
      </c>
      <c r="I48" s="60">
        <f>IF('（実需給2025年度以降で使用）入力'!$E$16=I$2,'（実需給2025年度以降で使用）入力'!$E$43*'（実需給2025年度以降で使用）入力'!$E$37/1000,0)</f>
        <v>0</v>
      </c>
      <c r="J48" s="60">
        <f>IF('（実需給2025年度以降で使用）入力'!$E$16=J$2,'（実需給2025年度以降で使用）入力'!$E$43*'（実需給2025年度以降で使用）入力'!$E$37/1000,0)</f>
        <v>0</v>
      </c>
      <c r="K48" s="66">
        <f>SUM(B48:J48)</f>
        <v>0</v>
      </c>
      <c r="L48" s="11"/>
      <c r="M48" s="15"/>
    </row>
    <row r="49" spans="1:15" x14ac:dyDescent="0.25">
      <c r="A49" s="7" t="s">
        <v>11</v>
      </c>
      <c r="B49" s="60">
        <f>IF('（実需給2025年度以降で使用）入力'!$E$16=B$2,'（実需給2025年度以降で使用）入力'!$F$43*'（実需給2025年度以降で使用）入力'!$F$37/1000,0)</f>
        <v>0</v>
      </c>
      <c r="C49" s="60">
        <f>IF('（実需給2025年度以降で使用）入力'!$E$16=C$2,'（実需給2025年度以降で使用）入力'!$F$43*'（実需給2025年度以降で使用）入力'!$F$37/1000,0)</f>
        <v>0</v>
      </c>
      <c r="D49" s="60">
        <f>IF('（実需給2025年度以降で使用）入力'!$E$16=D$2,'（実需給2025年度以降で使用）入力'!$F$43*'（実需給2025年度以降で使用）入力'!$F$37/1000,0)</f>
        <v>0</v>
      </c>
      <c r="E49" s="60">
        <f>IF('（実需給2025年度以降で使用）入力'!$E$16=E$2,'（実需給2025年度以降で使用）入力'!$F$43*'（実需給2025年度以降で使用）入力'!$F$37/1000,0)</f>
        <v>0</v>
      </c>
      <c r="F49" s="60">
        <f>IF('（実需給2025年度以降で使用）入力'!$E$16=F$2,'（実需給2025年度以降で使用）入力'!$F$43*'（実需給2025年度以降で使用）入力'!$F$37/1000,0)</f>
        <v>0</v>
      </c>
      <c r="G49" s="60">
        <f>IF('（実需給2025年度以降で使用）入力'!$E$16=G$2,'（実需給2025年度以降で使用）入力'!$F$43*'（実需給2025年度以降で使用）入力'!$F$37/1000,0)</f>
        <v>0</v>
      </c>
      <c r="H49" s="60">
        <f>IF('（実需給2025年度以降で使用）入力'!$E$16=H$2,'（実需給2025年度以降で使用）入力'!$F$43*'（実需給2025年度以降で使用）入力'!$F$37/1000,0)</f>
        <v>0</v>
      </c>
      <c r="I49" s="60">
        <f>IF('（実需給2025年度以降で使用）入力'!$E$16=I$2,'（実需給2025年度以降で使用）入力'!$F$43*'（実需給2025年度以降で使用）入力'!$F$37/1000,0)</f>
        <v>0</v>
      </c>
      <c r="J49" s="60">
        <f>IF('（実需給2025年度以降で使用）入力'!$E$16=J$2,'（実需給2025年度以降で使用）入力'!$F$43*'（実需給2025年度以降で使用）入力'!$F$37/1000,0)</f>
        <v>0</v>
      </c>
      <c r="K49" s="66">
        <f t="shared" ref="K49:K59" si="12">SUM(B49:J49)</f>
        <v>0</v>
      </c>
      <c r="L49" s="11"/>
      <c r="M49" s="15"/>
    </row>
    <row r="50" spans="1:15" x14ac:dyDescent="0.25">
      <c r="A50" s="7" t="s">
        <v>12</v>
      </c>
      <c r="B50" s="60">
        <f>IF('（実需給2025年度以降で使用）入力'!$E$16=B$2,'（実需給2025年度以降で使用）入力'!$G$43*'（実需給2025年度以降で使用）入力'!$G$37/1000,0)</f>
        <v>0</v>
      </c>
      <c r="C50" s="60">
        <f>IF('（実需給2025年度以降で使用）入力'!$E$16=C$2,'（実需給2025年度以降で使用）入力'!$G$43*'（実需給2025年度以降で使用）入力'!$G$37/1000,0)</f>
        <v>0</v>
      </c>
      <c r="D50" s="60">
        <f>IF('（実需給2025年度以降で使用）入力'!$E$16=D$2,'（実需給2025年度以降で使用）入力'!$G$43*'（実需給2025年度以降で使用）入力'!$G$37/1000,0)</f>
        <v>0</v>
      </c>
      <c r="E50" s="60">
        <f>IF('（実需給2025年度以降で使用）入力'!$E$16=E$2,'（実需給2025年度以降で使用）入力'!$G$43*'（実需給2025年度以降で使用）入力'!$G$37/1000,0)</f>
        <v>0</v>
      </c>
      <c r="F50" s="60">
        <f>IF('（実需給2025年度以降で使用）入力'!$E$16=F$2,'（実需給2025年度以降で使用）入力'!$G$43*'（実需給2025年度以降で使用）入力'!$G$37/1000,0)</f>
        <v>0</v>
      </c>
      <c r="G50" s="60">
        <f>IF('（実需給2025年度以降で使用）入力'!$E$16=G$2,'（実需給2025年度以降で使用）入力'!$G$43*'（実需給2025年度以降で使用）入力'!$G$37/1000,0)</f>
        <v>0</v>
      </c>
      <c r="H50" s="60">
        <f>IF('（実需給2025年度以降で使用）入力'!$E$16=H$2,'（実需給2025年度以降で使用）入力'!$G$43*'（実需給2025年度以降で使用）入力'!$G$37/1000,0)</f>
        <v>0</v>
      </c>
      <c r="I50" s="60">
        <f>IF('（実需給2025年度以降で使用）入力'!$E$16=I$2,'（実需給2025年度以降で使用）入力'!$G$43*'（実需給2025年度以降で使用）入力'!$G$37/1000,0)</f>
        <v>0</v>
      </c>
      <c r="J50" s="60">
        <f>IF('（実需給2025年度以降で使用）入力'!$E$16=J$2,'（実需給2025年度以降で使用）入力'!$G$43*'（実需給2025年度以降で使用）入力'!$G$37/1000,0)</f>
        <v>0</v>
      </c>
      <c r="K50" s="66">
        <f t="shared" si="12"/>
        <v>0</v>
      </c>
      <c r="L50" s="11"/>
      <c r="M50" s="15"/>
    </row>
    <row r="51" spans="1:15" x14ac:dyDescent="0.25">
      <c r="A51" s="7" t="s">
        <v>13</v>
      </c>
      <c r="B51" s="60">
        <f>IF('（実需給2025年度以降で使用）入力'!$E$16=B$2,'（実需給2025年度以降で使用）入力'!$H$43*'（実需給2025年度以降で使用）入力'!$H$37/1000,0)</f>
        <v>0</v>
      </c>
      <c r="C51" s="60">
        <f>IF('（実需給2025年度以降で使用）入力'!$E$16=C$2,'（実需給2025年度以降で使用）入力'!$H$43*'（実需給2025年度以降で使用）入力'!$H$37/1000,0)</f>
        <v>0</v>
      </c>
      <c r="D51" s="60">
        <f>IF('（実需給2025年度以降で使用）入力'!$E$16=D$2,'（実需給2025年度以降で使用）入力'!$H$43*'（実需給2025年度以降で使用）入力'!$H$37/1000,0)</f>
        <v>0</v>
      </c>
      <c r="E51" s="60">
        <f>IF('（実需給2025年度以降で使用）入力'!$E$16=E$2,'（実需給2025年度以降で使用）入力'!$H$43*'（実需給2025年度以降で使用）入力'!$H$37/1000,0)</f>
        <v>0</v>
      </c>
      <c r="F51" s="60">
        <f>IF('（実需給2025年度以降で使用）入力'!$E$16=F$2,'（実需給2025年度以降で使用）入力'!$H$43*'（実需給2025年度以降で使用）入力'!$H$37/1000,0)</f>
        <v>0</v>
      </c>
      <c r="G51" s="60">
        <f>IF('（実需給2025年度以降で使用）入力'!$E$16=G$2,'（実需給2025年度以降で使用）入力'!$H$43*'（実需給2025年度以降で使用）入力'!$H$37/1000,0)</f>
        <v>0</v>
      </c>
      <c r="H51" s="60">
        <f>IF('（実需給2025年度以降で使用）入力'!$E$16=H$2,'（実需給2025年度以降で使用）入力'!$H$43*'（実需給2025年度以降で使用）入力'!$H$37/1000,0)</f>
        <v>0</v>
      </c>
      <c r="I51" s="60">
        <f>IF('（実需給2025年度以降で使用）入力'!$E$16=I$2,'（実需給2025年度以降で使用）入力'!$H$43*'（実需給2025年度以降で使用）入力'!$H$37/1000,0)</f>
        <v>0</v>
      </c>
      <c r="J51" s="60">
        <f>IF('（実需給2025年度以降で使用）入力'!$E$16=J$2,'（実需給2025年度以降で使用）入力'!$H$43*'（実需給2025年度以降で使用）入力'!$H$37/1000,0)</f>
        <v>0</v>
      </c>
      <c r="K51" s="66">
        <f t="shared" si="12"/>
        <v>0</v>
      </c>
      <c r="L51" s="11"/>
      <c r="M51" s="15"/>
    </row>
    <row r="52" spans="1:15" x14ac:dyDescent="0.25">
      <c r="A52" s="7" t="s">
        <v>14</v>
      </c>
      <c r="B52" s="60">
        <f>IF('（実需給2025年度以降で使用）入力'!$E$16=B$2,'（実需給2025年度以降で使用）入力'!$I$43*'（実需給2025年度以降で使用）入力'!$I$37/1000,0)</f>
        <v>0</v>
      </c>
      <c r="C52" s="60">
        <f>IF('（実需給2025年度以降で使用）入力'!$E$16=C$2,'（実需給2025年度以降で使用）入力'!$I$43*'（実需給2025年度以降で使用）入力'!$I$37/1000,0)</f>
        <v>0</v>
      </c>
      <c r="D52" s="60">
        <f>IF('（実需給2025年度以降で使用）入力'!$E$16=D$2,'（実需給2025年度以降で使用）入力'!$I$43*'（実需給2025年度以降で使用）入力'!$I$37/1000,0)</f>
        <v>0</v>
      </c>
      <c r="E52" s="60">
        <f>IF('（実需給2025年度以降で使用）入力'!$E$16=E$2,'（実需給2025年度以降で使用）入力'!$I$43*'（実需給2025年度以降で使用）入力'!$I$37/1000,0)</f>
        <v>0</v>
      </c>
      <c r="F52" s="60">
        <f>IF('（実需給2025年度以降で使用）入力'!$E$16=F$2,'（実需給2025年度以降で使用）入力'!$I$43*'（実需給2025年度以降で使用）入力'!$I$37/1000,0)</f>
        <v>0</v>
      </c>
      <c r="G52" s="60">
        <f>IF('（実需給2025年度以降で使用）入力'!$E$16=G$2,'（実需給2025年度以降で使用）入力'!$I$43*'（実需給2025年度以降で使用）入力'!$I$37/1000,0)</f>
        <v>0</v>
      </c>
      <c r="H52" s="60">
        <f>IF('（実需給2025年度以降で使用）入力'!$E$16=H$2,'（実需給2025年度以降で使用）入力'!$I$43*'（実需給2025年度以降で使用）入力'!$I$37/1000,0)</f>
        <v>0</v>
      </c>
      <c r="I52" s="60">
        <f>IF('（実需給2025年度以降で使用）入力'!$E$16=I$2,'（実需給2025年度以降で使用）入力'!$I$43*'（実需給2025年度以降で使用）入力'!$I$37/1000,0)</f>
        <v>0</v>
      </c>
      <c r="J52" s="60">
        <f>IF('（実需給2025年度以降で使用）入力'!$E$16=J$2,'（実需給2025年度以降で使用）入力'!$I$43*'（実需給2025年度以降で使用）入力'!$I$37/1000,0)</f>
        <v>0</v>
      </c>
      <c r="K52" s="66">
        <f t="shared" si="12"/>
        <v>0</v>
      </c>
      <c r="L52" s="11"/>
      <c r="M52" s="15"/>
    </row>
    <row r="53" spans="1:15" x14ac:dyDescent="0.25">
      <c r="A53" s="7" t="s">
        <v>15</v>
      </c>
      <c r="B53" s="60">
        <f>IF('（実需給2025年度以降で使用）入力'!$E$16=B$2,'（実需給2025年度以降で使用）入力'!$J$43*'（実需給2025年度以降で使用）入力'!$J$37/1000,0)</f>
        <v>0</v>
      </c>
      <c r="C53" s="60">
        <f>IF('（実需給2025年度以降で使用）入力'!$E$16=C$2,'（実需給2025年度以降で使用）入力'!$J$43*'（実需給2025年度以降で使用）入力'!$J$37/1000,0)</f>
        <v>0</v>
      </c>
      <c r="D53" s="60">
        <f>IF('（実需給2025年度以降で使用）入力'!$E$16=D$2,'（実需給2025年度以降で使用）入力'!$J$43*'（実需給2025年度以降で使用）入力'!$J$37/1000,0)</f>
        <v>0</v>
      </c>
      <c r="E53" s="60">
        <f>IF('（実需給2025年度以降で使用）入力'!$E$16=E$2,'（実需給2025年度以降で使用）入力'!$J$43*'（実需給2025年度以降で使用）入力'!$J$37/1000,0)</f>
        <v>0</v>
      </c>
      <c r="F53" s="60">
        <f>IF('（実需給2025年度以降で使用）入力'!$E$16=F$2,'（実需給2025年度以降で使用）入力'!$J$43*'（実需給2025年度以降で使用）入力'!$J$37/1000,0)</f>
        <v>0</v>
      </c>
      <c r="G53" s="60">
        <f>IF('（実需給2025年度以降で使用）入力'!$E$16=G$2,'（実需給2025年度以降で使用）入力'!$J$43*'（実需給2025年度以降で使用）入力'!$J$37/1000,0)</f>
        <v>0</v>
      </c>
      <c r="H53" s="60">
        <f>IF('（実需給2025年度以降で使用）入力'!$E$16=H$2,'（実需給2025年度以降で使用）入力'!$J$43*'（実需給2025年度以降で使用）入力'!$J$37/1000,0)</f>
        <v>0</v>
      </c>
      <c r="I53" s="60">
        <f>IF('（実需給2025年度以降で使用）入力'!$E$16=I$2,'（実需給2025年度以降で使用）入力'!$J$43*'（実需給2025年度以降で使用）入力'!$J$37/1000,0)</f>
        <v>0</v>
      </c>
      <c r="J53" s="60">
        <f>IF('（実需給2025年度以降で使用）入力'!$E$16=J$2,'（実需給2025年度以降で使用）入力'!$J$43*'（実需給2025年度以降で使用）入力'!$J$37/1000,0)</f>
        <v>0</v>
      </c>
      <c r="K53" s="66">
        <f t="shared" si="12"/>
        <v>0</v>
      </c>
      <c r="L53" s="11"/>
      <c r="M53" s="15"/>
    </row>
    <row r="54" spans="1:15" x14ac:dyDescent="0.25">
      <c r="A54" s="7" t="s">
        <v>16</v>
      </c>
      <c r="B54" s="60">
        <f>IF('（実需給2025年度以降で使用）入力'!$E$16=B$2,'（実需給2025年度以降で使用）入力'!$K$43*'（実需給2025年度以降で使用）入力'!$K$37/1000,0)</f>
        <v>0</v>
      </c>
      <c r="C54" s="60">
        <f>IF('（実需給2025年度以降で使用）入力'!$E$16=C$2,'（実需給2025年度以降で使用）入力'!$K$43*'（実需給2025年度以降で使用）入力'!$K$37/1000,0)</f>
        <v>0</v>
      </c>
      <c r="D54" s="60">
        <f>IF('（実需給2025年度以降で使用）入力'!$E$16=D$2,'（実需給2025年度以降で使用）入力'!$K$43*'（実需給2025年度以降で使用）入力'!$K$37/1000,0)</f>
        <v>0</v>
      </c>
      <c r="E54" s="60">
        <f>IF('（実需給2025年度以降で使用）入力'!$E$16=E$2,'（実需給2025年度以降で使用）入力'!$K$43*'（実需給2025年度以降で使用）入力'!$K$37/1000,0)</f>
        <v>0</v>
      </c>
      <c r="F54" s="60">
        <f>IF('（実需給2025年度以降で使用）入力'!$E$16=F$2,'（実需給2025年度以降で使用）入力'!$K$43*'（実需給2025年度以降で使用）入力'!$K$37/1000,0)</f>
        <v>0</v>
      </c>
      <c r="G54" s="60">
        <f>IF('（実需給2025年度以降で使用）入力'!$E$16=G$2,'（実需給2025年度以降で使用）入力'!$K$43*'（実需給2025年度以降で使用）入力'!$K$37/1000,0)</f>
        <v>0</v>
      </c>
      <c r="H54" s="60">
        <f>IF('（実需給2025年度以降で使用）入力'!$E$16=H$2,'（実需給2025年度以降で使用）入力'!$K$43*'（実需給2025年度以降で使用）入力'!$K$37/1000,0)</f>
        <v>0</v>
      </c>
      <c r="I54" s="60">
        <f>IF('（実需給2025年度以降で使用）入力'!$E$16=I$2,'（実需給2025年度以降で使用）入力'!$K$43*'（実需給2025年度以降で使用）入力'!$K$37/1000,0)</f>
        <v>0</v>
      </c>
      <c r="J54" s="60">
        <f>IF('（実需給2025年度以降で使用）入力'!$E$16=J$2,'（実需給2025年度以降で使用）入力'!$K$43*'（実需給2025年度以降で使用）入力'!$K$37/1000,0)</f>
        <v>0</v>
      </c>
      <c r="K54" s="66">
        <f t="shared" si="12"/>
        <v>0</v>
      </c>
      <c r="L54" s="11"/>
      <c r="M54" s="15"/>
    </row>
    <row r="55" spans="1:15" x14ac:dyDescent="0.25">
      <c r="A55" s="7" t="s">
        <v>17</v>
      </c>
      <c r="B55" s="60">
        <f>IF('（実需給2025年度以降で使用）入力'!$E$16=B$2,'（実需給2025年度以降で使用）入力'!$L$43*'（実需給2025年度以降で使用）入力'!$L$37/1000,0)</f>
        <v>0</v>
      </c>
      <c r="C55" s="60">
        <f>IF('（実需給2025年度以降で使用）入力'!$E$16=C$2,'（実需給2025年度以降で使用）入力'!$L$43*'（実需給2025年度以降で使用）入力'!$L$37/1000,0)</f>
        <v>0</v>
      </c>
      <c r="D55" s="60">
        <f>IF('（実需給2025年度以降で使用）入力'!$E$16=D$2,'（実需給2025年度以降で使用）入力'!$L$43*'（実需給2025年度以降で使用）入力'!$L$37/1000,0)</f>
        <v>0</v>
      </c>
      <c r="E55" s="60">
        <f>IF('（実需給2025年度以降で使用）入力'!$E$16=E$2,'（実需給2025年度以降で使用）入力'!$L$43*'（実需給2025年度以降で使用）入力'!$L$37/1000,0)</f>
        <v>0</v>
      </c>
      <c r="F55" s="60">
        <f>IF('（実需給2025年度以降で使用）入力'!$E$16=F$2,'（実需給2025年度以降で使用）入力'!$L$43*'（実需給2025年度以降で使用）入力'!$L$37/1000,0)</f>
        <v>0</v>
      </c>
      <c r="G55" s="60">
        <f>IF('（実需給2025年度以降で使用）入力'!$E$16=G$2,'（実需給2025年度以降で使用）入力'!$L$43*'（実需給2025年度以降で使用）入力'!$L$37/1000,0)</f>
        <v>0</v>
      </c>
      <c r="H55" s="60">
        <f>IF('（実需給2025年度以降で使用）入力'!$E$16=H$2,'（実需給2025年度以降で使用）入力'!$L$43*'（実需給2025年度以降で使用）入力'!$L$37/1000,0)</f>
        <v>0</v>
      </c>
      <c r="I55" s="60">
        <f>IF('（実需給2025年度以降で使用）入力'!$E$16=I$2,'（実需給2025年度以降で使用）入力'!$L$43*'（実需給2025年度以降で使用）入力'!$L$37/1000,0)</f>
        <v>0</v>
      </c>
      <c r="J55" s="60">
        <f>IF('（実需給2025年度以降で使用）入力'!$E$16=J$2,'（実需給2025年度以降で使用）入力'!$L$43*'（実需給2025年度以降で使用）入力'!$L$37/1000,0)</f>
        <v>0</v>
      </c>
      <c r="K55" s="66">
        <f t="shared" si="12"/>
        <v>0</v>
      </c>
      <c r="L55" s="11"/>
      <c r="M55" s="15"/>
    </row>
    <row r="56" spans="1:15" x14ac:dyDescent="0.25">
      <c r="A56" s="7" t="s">
        <v>18</v>
      </c>
      <c r="B56" s="60">
        <f>IF('（実需給2025年度以降で使用）入力'!$E$16=B$2,'（実需給2025年度以降で使用）入力'!$M$43*'（実需給2025年度以降で使用）入力'!$M$37/1000,0)</f>
        <v>0</v>
      </c>
      <c r="C56" s="60">
        <f>IF('（実需給2025年度以降で使用）入力'!$E$16=C$2,'（実需給2025年度以降で使用）入力'!$M$43*'（実需給2025年度以降で使用）入力'!$M$37/1000,0)</f>
        <v>0</v>
      </c>
      <c r="D56" s="60">
        <f>IF('（実需給2025年度以降で使用）入力'!$E$16=D$2,'（実需給2025年度以降で使用）入力'!$M$43*'（実需給2025年度以降で使用）入力'!$M$37/1000,0)</f>
        <v>0</v>
      </c>
      <c r="E56" s="60">
        <f>IF('（実需給2025年度以降で使用）入力'!$E$16=E$2,'（実需給2025年度以降で使用）入力'!$M$43*'（実需給2025年度以降で使用）入力'!$M$37/1000,0)</f>
        <v>0</v>
      </c>
      <c r="F56" s="60">
        <f>IF('（実需給2025年度以降で使用）入力'!$E$16=F$2,'（実需給2025年度以降で使用）入力'!$M$43*'（実需給2025年度以降で使用）入力'!$M$37/1000,0)</f>
        <v>0</v>
      </c>
      <c r="G56" s="60">
        <f>IF('（実需給2025年度以降で使用）入力'!$E$16=G$2,'（実需給2025年度以降で使用）入力'!$M$43*'（実需給2025年度以降で使用）入力'!$M$37/1000,0)</f>
        <v>0</v>
      </c>
      <c r="H56" s="60">
        <f>IF('（実需給2025年度以降で使用）入力'!$E$16=H$2,'（実需給2025年度以降で使用）入力'!$M$43*'（実需給2025年度以降で使用）入力'!$M$37/1000,0)</f>
        <v>0</v>
      </c>
      <c r="I56" s="60">
        <f>IF('（実需給2025年度以降で使用）入力'!$E$16=I$2,'（実需給2025年度以降で使用）入力'!$M$43*'（実需給2025年度以降で使用）入力'!$M$37/1000,0)</f>
        <v>0</v>
      </c>
      <c r="J56" s="60">
        <f>IF('（実需給2025年度以降で使用）入力'!$E$16=J$2,'（実需給2025年度以降で使用）入力'!$M$43*'（実需給2025年度以降で使用）入力'!$M$37/1000,0)</f>
        <v>0</v>
      </c>
      <c r="K56" s="66">
        <f t="shared" si="12"/>
        <v>0</v>
      </c>
      <c r="L56" s="11"/>
      <c r="M56" s="15"/>
    </row>
    <row r="57" spans="1:15" x14ac:dyDescent="0.25">
      <c r="A57" s="7" t="s">
        <v>19</v>
      </c>
      <c r="B57" s="60">
        <f>IF('（実需給2025年度以降で使用）入力'!$E$16=B$2,'（実需給2025年度以降で使用）入力'!$N$43*'（実需給2025年度以降で使用）入力'!$N$37/1000,0)</f>
        <v>0</v>
      </c>
      <c r="C57" s="60">
        <f>IF('（実需給2025年度以降で使用）入力'!$E$16=C$2,'（実需給2025年度以降で使用）入力'!$N$43*'（実需給2025年度以降で使用）入力'!$N$37/1000,0)</f>
        <v>0</v>
      </c>
      <c r="D57" s="60">
        <f>IF('（実需給2025年度以降で使用）入力'!$E$16=D$2,'（実需給2025年度以降で使用）入力'!$N$43*'（実需給2025年度以降で使用）入力'!$N$37/1000,0)</f>
        <v>0</v>
      </c>
      <c r="E57" s="60">
        <f>IF('（実需給2025年度以降で使用）入力'!$E$16=E$2,'（実需給2025年度以降で使用）入力'!$N$43*'（実需給2025年度以降で使用）入力'!$N$37/1000,0)</f>
        <v>0</v>
      </c>
      <c r="F57" s="60">
        <f>IF('（実需給2025年度以降で使用）入力'!$E$16=F$2,'（実需給2025年度以降で使用）入力'!$N$43*'（実需給2025年度以降で使用）入力'!$N$37/1000,0)</f>
        <v>0</v>
      </c>
      <c r="G57" s="60">
        <f>IF('（実需給2025年度以降で使用）入力'!$E$16=G$2,'（実需給2025年度以降で使用）入力'!$N$43*'（実需給2025年度以降で使用）入力'!$N$37/1000,0)</f>
        <v>0</v>
      </c>
      <c r="H57" s="60">
        <f>IF('（実需給2025年度以降で使用）入力'!$E$16=H$2,'（実需給2025年度以降で使用）入力'!$N$43*'（実需給2025年度以降で使用）入力'!$N$37/1000,0)</f>
        <v>0</v>
      </c>
      <c r="I57" s="60">
        <f>IF('（実需給2025年度以降で使用）入力'!$E$16=I$2,'（実需給2025年度以降で使用）入力'!$N$43*'（実需給2025年度以降で使用）入力'!$N$37/1000,0)</f>
        <v>0</v>
      </c>
      <c r="J57" s="60">
        <f>IF('（実需給2025年度以降で使用）入力'!$E$16=J$2,'（実需給2025年度以降で使用）入力'!$N$43*'（実需給2025年度以降で使用）入力'!$N$37/1000,0)</f>
        <v>0</v>
      </c>
      <c r="K57" s="66">
        <f t="shared" si="12"/>
        <v>0</v>
      </c>
      <c r="L57" s="11"/>
      <c r="M57" s="15"/>
    </row>
    <row r="58" spans="1:15" x14ac:dyDescent="0.25">
      <c r="A58" s="7" t="s">
        <v>20</v>
      </c>
      <c r="B58" s="60">
        <f>IF('（実需給2025年度以降で使用）入力'!$E$16=B$2,'（実需給2025年度以降で使用）入力'!$O$43*'（実需給2025年度以降で使用）入力'!$O$37/1000,0)</f>
        <v>0</v>
      </c>
      <c r="C58" s="60">
        <f>IF('（実需給2025年度以降で使用）入力'!$E$16=C$2,'（実需給2025年度以降で使用）入力'!$O$43*'（実需給2025年度以降で使用）入力'!$O$37/1000,0)</f>
        <v>0</v>
      </c>
      <c r="D58" s="60">
        <f>IF('（実需給2025年度以降で使用）入力'!$E$16=D$2,'（実需給2025年度以降で使用）入力'!$O$43*'（実需給2025年度以降で使用）入力'!$O$37/1000,0)</f>
        <v>0</v>
      </c>
      <c r="E58" s="60">
        <f>IF('（実需給2025年度以降で使用）入力'!$E$16=E$2,'（実需給2025年度以降で使用）入力'!$O$43*'（実需給2025年度以降で使用）入力'!$O$37/1000,0)</f>
        <v>0</v>
      </c>
      <c r="F58" s="60">
        <f>IF('（実需給2025年度以降で使用）入力'!$E$16=F$2,'（実需給2025年度以降で使用）入力'!$O$43*'（実需給2025年度以降で使用）入力'!$O$37/1000,0)</f>
        <v>0</v>
      </c>
      <c r="G58" s="60">
        <f>IF('（実需給2025年度以降で使用）入力'!$E$16=G$2,'（実需給2025年度以降で使用）入力'!$O$43*'（実需給2025年度以降で使用）入力'!$O$37/1000,0)</f>
        <v>0</v>
      </c>
      <c r="H58" s="60">
        <f>IF('（実需給2025年度以降で使用）入力'!$E$16=H$2,'（実需給2025年度以降で使用）入力'!$O$43*'（実需給2025年度以降で使用）入力'!$O$37/1000,0)</f>
        <v>0</v>
      </c>
      <c r="I58" s="60">
        <f>IF('（実需給2025年度以降で使用）入力'!$E$16=I$2,'（実需給2025年度以降で使用）入力'!$O$43*'（実需給2025年度以降で使用）入力'!$O$37/1000,0)</f>
        <v>0</v>
      </c>
      <c r="J58" s="60">
        <f>IF('（実需給2025年度以降で使用）入力'!$E$16=J$2,'（実需給2025年度以降で使用）入力'!$O$43*'（実需給2025年度以降で使用）入力'!$O$37/1000,0)</f>
        <v>0</v>
      </c>
      <c r="K58" s="66">
        <f t="shared" si="12"/>
        <v>0</v>
      </c>
      <c r="L58" s="11"/>
      <c r="M58" s="15"/>
    </row>
    <row r="59" spans="1:15" x14ac:dyDescent="0.25">
      <c r="A59" s="7" t="s">
        <v>21</v>
      </c>
      <c r="B59" s="60">
        <f>IF('（実需給2025年度以降で使用）入力'!$E$16=B$2,'（実需給2025年度以降で使用）入力'!$P$43*'（実需給2025年度以降で使用）入力'!$P$37/1000,0)</f>
        <v>0</v>
      </c>
      <c r="C59" s="60">
        <f>IF('（実需給2025年度以降で使用）入力'!$E$16=C$2,'（実需給2025年度以降で使用）入力'!$P$43*'（実需給2025年度以降で使用）入力'!$P$37/1000,0)</f>
        <v>0</v>
      </c>
      <c r="D59" s="60">
        <f>IF('（実需給2025年度以降で使用）入力'!$E$16=D$2,'（実需給2025年度以降で使用）入力'!$P$43*'（実需給2025年度以降で使用）入力'!$P$37/1000,0)</f>
        <v>0</v>
      </c>
      <c r="E59" s="60">
        <f>IF('（実需給2025年度以降で使用）入力'!$E$16=E$2,'（実需給2025年度以降で使用）入力'!$P$43*'（実需給2025年度以降で使用）入力'!$P$37/1000,0)</f>
        <v>0</v>
      </c>
      <c r="F59" s="60">
        <f>IF('（実需給2025年度以降で使用）入力'!$E$16=F$2,'（実需給2025年度以降で使用）入力'!$P$43*'（実需給2025年度以降で使用）入力'!$P$37/1000,0)</f>
        <v>0</v>
      </c>
      <c r="G59" s="60">
        <f>IF('（実需給2025年度以降で使用）入力'!$E$16=G$2,'（実需給2025年度以降で使用）入力'!$P$43*'（実需給2025年度以降で使用）入力'!$P$37/1000,0)</f>
        <v>0</v>
      </c>
      <c r="H59" s="60">
        <f>IF('（実需給2025年度以降で使用）入力'!$E$16=H$2,'（実需給2025年度以降で使用）入力'!$P$43*'（実需給2025年度以降で使用）入力'!$P$37/1000,0)</f>
        <v>0</v>
      </c>
      <c r="I59" s="60">
        <f>IF('（実需給2025年度以降で使用）入力'!$E$16=I$2,'（実需給2025年度以降で使用）入力'!$P$43*'（実需給2025年度以降で使用）入力'!$P$37/1000,0)</f>
        <v>0</v>
      </c>
      <c r="J59" s="60">
        <f>IF('（実需給2025年度以降で使用）入力'!$E$16=J$2,'（実需給2025年度以降で使用）入力'!$P$43*'（実需給2025年度以降で使用）入力'!$P$37/1000,0)</f>
        <v>0</v>
      </c>
      <c r="K59" s="66">
        <f t="shared" si="12"/>
        <v>0</v>
      </c>
      <c r="L59" s="11"/>
      <c r="M59" s="15"/>
    </row>
    <row r="61" spans="1:15" x14ac:dyDescent="0.25">
      <c r="A61" s="1" t="s">
        <v>97</v>
      </c>
    </row>
    <row r="62" spans="1:15" x14ac:dyDescent="0.25">
      <c r="A62" s="7" t="s">
        <v>10</v>
      </c>
      <c r="B62" s="59">
        <f>B34-(B48-MIN(B$48:B$59))</f>
        <v>4084.4155995835977</v>
      </c>
      <c r="C62" s="59">
        <f>C34-(C48-MIN(C$48:C$59))</f>
        <v>8667.9093884837457</v>
      </c>
      <c r="D62" s="59">
        <f>D34-(D48-MIN(D$48:D$59))</f>
        <v>38857.41703005504</v>
      </c>
      <c r="E62" s="59">
        <f t="shared" ref="E62:J62" si="13">E34-(E48-MIN(E$48:E$59))</f>
        <v>16202.31126751448</v>
      </c>
      <c r="F62" s="59">
        <f t="shared" si="13"/>
        <v>3517.7532600933591</v>
      </c>
      <c r="G62" s="59">
        <f>G34-(G48-MIN(G$48:G$59))</f>
        <v>15988.21594481001</v>
      </c>
      <c r="H62" s="59">
        <f t="shared" si="13"/>
        <v>6574.4845850333704</v>
      </c>
      <c r="I62" s="59">
        <f t="shared" si="13"/>
        <v>3179.8952527080792</v>
      </c>
      <c r="J62" s="59">
        <f t="shared" si="13"/>
        <v>11324.216671718319</v>
      </c>
      <c r="K62" s="11"/>
      <c r="L62" s="11"/>
      <c r="M62" s="15"/>
      <c r="O62" s="12"/>
    </row>
    <row r="63" spans="1:15" x14ac:dyDescent="0.25">
      <c r="A63" s="7" t="s">
        <v>11</v>
      </c>
      <c r="B63" s="59">
        <f>B35-(B49-MIN(B$48:B$59))</f>
        <v>3348.3869929925245</v>
      </c>
      <c r="C63" s="59">
        <f>C35-(C49-MIN(C$48:C$59))</f>
        <v>7367.1892052947514</v>
      </c>
      <c r="D63" s="59">
        <f t="shared" ref="B63:J73" si="14">D35-(D49-MIN(D$48:D$59))</f>
        <v>35881.987038658939</v>
      </c>
      <c r="E63" s="59">
        <f t="shared" si="14"/>
        <v>16150.934664180615</v>
      </c>
      <c r="F63" s="59">
        <f t="shared" si="14"/>
        <v>2999.2857639558251</v>
      </c>
      <c r="G63" s="59">
        <f>G35-(G49-MIN(G$48:G$59))</f>
        <v>15866.004697444097</v>
      </c>
      <c r="H63" s="59">
        <f t="shared" si="14"/>
        <v>6026.9417907227271</v>
      </c>
      <c r="I63" s="59">
        <f t="shared" si="14"/>
        <v>2979.7658243555697</v>
      </c>
      <c r="J63" s="59">
        <f t="shared" si="14"/>
        <v>11701.804022394939</v>
      </c>
      <c r="K63" s="11"/>
      <c r="L63" s="11"/>
      <c r="M63" s="15"/>
      <c r="O63" s="12"/>
    </row>
    <row r="64" spans="1:15" x14ac:dyDescent="0.25">
      <c r="A64" s="7" t="s">
        <v>12</v>
      </c>
      <c r="B64" s="59">
        <f>B36-(B50-MIN(B$48:B$59))</f>
        <v>3455.310232904641</v>
      </c>
      <c r="C64" s="59">
        <f t="shared" si="14"/>
        <v>8407.5295549473249</v>
      </c>
      <c r="D64" s="59">
        <f>D36-(D50-MIN(D$48:D$59))</f>
        <v>40995.612041365268</v>
      </c>
      <c r="E64" s="59">
        <f>E36-(E50-MIN(E$48:E$59))</f>
        <v>17543.097114178468</v>
      </c>
      <c r="F64" s="59">
        <f t="shared" si="14"/>
        <v>3777.0931143138132</v>
      </c>
      <c r="G64" s="59">
        <f>G36-(G50-MIN(G$48:G$59))</f>
        <v>18361.144714270711</v>
      </c>
      <c r="H64" s="59">
        <f t="shared" si="14"/>
        <v>6711.4692882594391</v>
      </c>
      <c r="I64" s="59">
        <f t="shared" si="14"/>
        <v>3403.3335093706996</v>
      </c>
      <c r="J64" s="59">
        <f t="shared" si="14"/>
        <v>12784.040430389665</v>
      </c>
      <c r="K64" s="11"/>
      <c r="L64" s="11"/>
      <c r="M64" s="15"/>
      <c r="O64" s="12"/>
    </row>
    <row r="65" spans="1:15" x14ac:dyDescent="0.25">
      <c r="A65" s="7" t="s">
        <v>13</v>
      </c>
      <c r="B65" s="59">
        <f>B37-(B51-MIN(B$48:B$59))</f>
        <v>4238.4877550525807</v>
      </c>
      <c r="C65" s="59">
        <f t="shared" si="14"/>
        <v>11104.675416994465</v>
      </c>
      <c r="D65" s="59">
        <f t="shared" si="14"/>
        <v>53144.347080473475</v>
      </c>
      <c r="E65" s="59">
        <f t="shared" si="14"/>
        <v>21471.072470785039</v>
      </c>
      <c r="F65" s="59">
        <f t="shared" si="14"/>
        <v>4818.0354466718645</v>
      </c>
      <c r="G65" s="59">
        <f>G37-(G51-MIN(G$48:G$59))</f>
        <v>23857.346290334743</v>
      </c>
      <c r="H65" s="59">
        <f t="shared" si="14"/>
        <v>8096.6929276072515</v>
      </c>
      <c r="I65" s="59">
        <f t="shared" si="14"/>
        <v>4296.9704816808626</v>
      </c>
      <c r="J65" s="59">
        <f t="shared" si="14"/>
        <v>16708.145130399695</v>
      </c>
      <c r="K65" s="11"/>
      <c r="L65" s="11"/>
      <c r="M65" s="15"/>
      <c r="O65" s="12"/>
    </row>
    <row r="66" spans="1:15" x14ac:dyDescent="0.25">
      <c r="A66" s="7" t="s">
        <v>14</v>
      </c>
      <c r="B66" s="59">
        <f t="shared" si="14"/>
        <v>4341.0860506702866</v>
      </c>
      <c r="C66" s="59">
        <f>C38-(C52-MIN(C$48:C$59))</f>
        <v>10938.988276459173</v>
      </c>
      <c r="D66" s="59">
        <f>D38-(D52-MIN(D$48:D$59))</f>
        <v>52759.127857103798</v>
      </c>
      <c r="E66" s="59">
        <f t="shared" si="14"/>
        <v>21180.723302389371</v>
      </c>
      <c r="F66" s="59">
        <f t="shared" si="14"/>
        <v>4887.6474071998618</v>
      </c>
      <c r="G66" s="59">
        <f t="shared" si="14"/>
        <v>23900.178143407418</v>
      </c>
      <c r="H66" s="59">
        <f t="shared" si="14"/>
        <v>8038.6602295347784</v>
      </c>
      <c r="I66" s="59">
        <f t="shared" si="14"/>
        <v>4263.3711421727512</v>
      </c>
      <c r="J66" s="59">
        <f t="shared" si="14"/>
        <v>16446.672591062557</v>
      </c>
      <c r="K66" s="11"/>
      <c r="L66" s="11"/>
      <c r="M66" s="15"/>
      <c r="O66" s="12"/>
    </row>
    <row r="67" spans="1:15" x14ac:dyDescent="0.25">
      <c r="A67" s="7" t="s">
        <v>15</v>
      </c>
      <c r="B67" s="59">
        <f t="shared" si="14"/>
        <v>4041.1110771800795</v>
      </c>
      <c r="C67" s="59">
        <f t="shared" si="14"/>
        <v>9999.9862417086879</v>
      </c>
      <c r="D67" s="59">
        <f t="shared" si="14"/>
        <v>45237.085967856292</v>
      </c>
      <c r="E67" s="59">
        <f t="shared" si="14"/>
        <v>19931.275429655056</v>
      </c>
      <c r="F67" s="59">
        <f t="shared" si="14"/>
        <v>4412.6132897509524</v>
      </c>
      <c r="G67" s="59">
        <f t="shared" si="14"/>
        <v>20958.342577179759</v>
      </c>
      <c r="H67" s="59">
        <f t="shared" si="14"/>
        <v>7805.2184869536713</v>
      </c>
      <c r="I67" s="59">
        <f t="shared" si="14"/>
        <v>3841.4487825250949</v>
      </c>
      <c r="J67" s="59">
        <f t="shared" si="14"/>
        <v>14332.921147190376</v>
      </c>
      <c r="K67" s="11"/>
      <c r="L67" s="11"/>
      <c r="M67" s="15"/>
      <c r="O67" s="12"/>
    </row>
    <row r="68" spans="1:15" x14ac:dyDescent="0.25">
      <c r="A68" s="7" t="s">
        <v>16</v>
      </c>
      <c r="B68" s="59">
        <f t="shared" si="14"/>
        <v>4151.3056700420784</v>
      </c>
      <c r="C68" s="59">
        <f t="shared" si="14"/>
        <v>8894.1904344491886</v>
      </c>
      <c r="D68" s="59">
        <f t="shared" si="14"/>
        <v>37588.307225701297</v>
      </c>
      <c r="E68" s="59">
        <f t="shared" si="14"/>
        <v>17009.330146344459</v>
      </c>
      <c r="F68" s="59">
        <f t="shared" si="14"/>
        <v>3799.2277983310928</v>
      </c>
      <c r="G68" s="59">
        <f t="shared" si="14"/>
        <v>17169.678451177868</v>
      </c>
      <c r="H68" s="59">
        <f t="shared" si="14"/>
        <v>6395.9009200941491</v>
      </c>
      <c r="I68" s="59">
        <f t="shared" si="14"/>
        <v>3372.6531289472368</v>
      </c>
      <c r="J68" s="59">
        <f t="shared" si="14"/>
        <v>12061.715224912628</v>
      </c>
      <c r="K68" s="11"/>
      <c r="L68" s="11"/>
      <c r="M68" s="15"/>
      <c r="O68" s="12"/>
    </row>
    <row r="69" spans="1:15" x14ac:dyDescent="0.25">
      <c r="A69" s="7" t="s">
        <v>17</v>
      </c>
      <c r="B69" s="59">
        <f t="shared" si="14"/>
        <v>4719.115653019302</v>
      </c>
      <c r="C69" s="59">
        <f t="shared" si="14"/>
        <v>10608.905311631132</v>
      </c>
      <c r="D69" s="59">
        <f t="shared" si="14"/>
        <v>41802.392546995121</v>
      </c>
      <c r="E69" s="59">
        <f t="shared" si="14"/>
        <v>18757.179208110141</v>
      </c>
      <c r="F69" s="59">
        <f t="shared" si="14"/>
        <v>4370.6136802945011</v>
      </c>
      <c r="G69" s="59">
        <f t="shared" si="14"/>
        <v>18564.15545353253</v>
      </c>
      <c r="H69" s="59">
        <f t="shared" si="14"/>
        <v>8098.2607754570145</v>
      </c>
      <c r="I69" s="59">
        <f t="shared" si="14"/>
        <v>3944.1729291860129</v>
      </c>
      <c r="J69" s="59">
        <f t="shared" si="14"/>
        <v>13455.634441774264</v>
      </c>
      <c r="K69" s="11"/>
      <c r="L69" s="11"/>
      <c r="M69" s="15"/>
      <c r="O69" s="12"/>
    </row>
    <row r="70" spans="1:15" x14ac:dyDescent="0.25">
      <c r="A70" s="7" t="s">
        <v>18</v>
      </c>
      <c r="B70" s="59">
        <f t="shared" si="14"/>
        <v>5116.2565493143466</v>
      </c>
      <c r="C70" s="59">
        <f>C42-(C56-MIN(C$48:C$59))</f>
        <v>11763.101467607705</v>
      </c>
      <c r="D70" s="59">
        <f t="shared" si="14"/>
        <v>46632.580444749314</v>
      </c>
      <c r="E70" s="59">
        <f t="shared" si="14"/>
        <v>20635.717668749989</v>
      </c>
      <c r="F70" s="59">
        <f t="shared" si="14"/>
        <v>5056.8190924710734</v>
      </c>
      <c r="G70" s="59">
        <f t="shared" si="14"/>
        <v>22455.549070194844</v>
      </c>
      <c r="H70" s="59">
        <f t="shared" si="14"/>
        <v>9402.8445630785409</v>
      </c>
      <c r="I70" s="59">
        <f t="shared" si="14"/>
        <v>4654.1348154669895</v>
      </c>
      <c r="J70" s="59">
        <f t="shared" si="14"/>
        <v>16223.16132836718</v>
      </c>
      <c r="K70" s="11"/>
      <c r="L70" s="11"/>
      <c r="M70" s="15"/>
      <c r="O70" s="12"/>
    </row>
    <row r="71" spans="1:15" x14ac:dyDescent="0.25">
      <c r="A71" s="7" t="s">
        <v>19</v>
      </c>
      <c r="B71" s="59">
        <f t="shared" si="14"/>
        <v>5507.9569903521406</v>
      </c>
      <c r="C71" s="59">
        <f t="shared" si="14"/>
        <v>12335.22326678072</v>
      </c>
      <c r="D71" s="59">
        <f t="shared" si="14"/>
        <v>50813.584482744882</v>
      </c>
      <c r="E71" s="59">
        <f t="shared" si="14"/>
        <v>22843.750185159559</v>
      </c>
      <c r="F71" s="59">
        <f t="shared" si="14"/>
        <v>5666.1834681663804</v>
      </c>
      <c r="G71" s="59">
        <f t="shared" si="14"/>
        <v>23969.123615986391</v>
      </c>
      <c r="H71" s="59">
        <f t="shared" si="14"/>
        <v>9679.1525584376413</v>
      </c>
      <c r="I71" s="59">
        <f t="shared" si="14"/>
        <v>4753.2804928683718</v>
      </c>
      <c r="J71" s="59">
        <f t="shared" si="14"/>
        <v>16922.362939503899</v>
      </c>
      <c r="K71" s="11"/>
      <c r="L71" s="11"/>
      <c r="M71" s="15"/>
      <c r="O71" s="12"/>
    </row>
    <row r="72" spans="1:15" x14ac:dyDescent="0.25">
      <c r="A72" s="7" t="s">
        <v>20</v>
      </c>
      <c r="B72" s="59">
        <f t="shared" si="14"/>
        <v>5381.6971277109942</v>
      </c>
      <c r="C72" s="59">
        <f t="shared" si="14"/>
        <v>12325.841579255268</v>
      </c>
      <c r="D72" s="59">
        <f t="shared" si="14"/>
        <v>51268.384825429479</v>
      </c>
      <c r="E72" s="59">
        <f t="shared" si="14"/>
        <v>23206.422740440255</v>
      </c>
      <c r="F72" s="59">
        <f t="shared" si="14"/>
        <v>5679.9750134995356</v>
      </c>
      <c r="G72" s="59">
        <f t="shared" si="14"/>
        <v>23959.078971260784</v>
      </c>
      <c r="H72" s="59">
        <f t="shared" si="14"/>
        <v>9751.9730051224979</v>
      </c>
      <c r="I72" s="59">
        <f t="shared" si="14"/>
        <v>4767.9364587745376</v>
      </c>
      <c r="J72" s="59">
        <f t="shared" si="14"/>
        <v>16977.879278506669</v>
      </c>
      <c r="K72" s="11"/>
      <c r="L72" s="11"/>
      <c r="M72" s="15"/>
      <c r="O72" s="12"/>
    </row>
    <row r="73" spans="1:15" x14ac:dyDescent="0.25">
      <c r="A73" s="7" t="s">
        <v>21</v>
      </c>
      <c r="B73" s="59">
        <f t="shared" si="14"/>
        <v>4907.685258708485</v>
      </c>
      <c r="C73" s="59">
        <f t="shared" si="14"/>
        <v>10866.455062237525</v>
      </c>
      <c r="D73" s="59">
        <f t="shared" si="14"/>
        <v>45014.859226027198</v>
      </c>
      <c r="E73" s="59">
        <f t="shared" si="14"/>
        <v>19897.254690265912</v>
      </c>
      <c r="F73" s="59">
        <f t="shared" si="14"/>
        <v>4682.0813345548277</v>
      </c>
      <c r="G73" s="59">
        <f t="shared" si="14"/>
        <v>20055.708098532945</v>
      </c>
      <c r="H73" s="59">
        <f t="shared" si="14"/>
        <v>8302.0612345204681</v>
      </c>
      <c r="I73" s="59">
        <f t="shared" si="14"/>
        <v>3972.4709320201337</v>
      </c>
      <c r="J73" s="59">
        <f t="shared" si="14"/>
        <v>14085.162163132514</v>
      </c>
      <c r="K73" s="11"/>
      <c r="L73" s="11"/>
      <c r="M73" s="15"/>
      <c r="O73" s="12"/>
    </row>
    <row r="75" spans="1:15" x14ac:dyDescent="0.25">
      <c r="A75" s="1" t="s">
        <v>98</v>
      </c>
      <c r="B75" s="2" t="s">
        <v>36</v>
      </c>
    </row>
    <row r="76" spans="1:15" x14ac:dyDescent="0.25">
      <c r="A76" s="7" t="s">
        <v>10</v>
      </c>
      <c r="B76" s="59">
        <f>$B$17-SUM($B62:$J62)</f>
        <v>46603.997732673248</v>
      </c>
      <c r="D76" s="15"/>
    </row>
    <row r="77" spans="1:15" x14ac:dyDescent="0.25">
      <c r="A77" s="7" t="s">
        <v>11</v>
      </c>
      <c r="B77" s="59">
        <f>$B$17-SUM($B63:$J63)</f>
        <v>52678.31673267328</v>
      </c>
      <c r="D77" s="15"/>
    </row>
    <row r="78" spans="1:15" x14ac:dyDescent="0.25">
      <c r="A78" s="7" t="s">
        <v>12</v>
      </c>
      <c r="B78" s="59">
        <f>$B$17-SUM($B64:$J64)</f>
        <v>39561.98673267322</v>
      </c>
      <c r="D78" s="15"/>
    </row>
    <row r="79" spans="1:15" x14ac:dyDescent="0.25">
      <c r="A79" s="7" t="s">
        <v>13</v>
      </c>
      <c r="B79" s="59">
        <f>$B$17-SUM($B65:$J65)</f>
        <v>7264.8437326732674</v>
      </c>
      <c r="D79" s="15"/>
    </row>
    <row r="80" spans="1:15" x14ac:dyDescent="0.25">
      <c r="A80" s="7" t="s">
        <v>14</v>
      </c>
      <c r="B80" s="59">
        <f>$B$17-SUM($B66:$J66)</f>
        <v>8244.1617326732376</v>
      </c>
      <c r="D80" s="15"/>
    </row>
    <row r="81" spans="1:4" x14ac:dyDescent="0.25">
      <c r="A81" s="7" t="s">
        <v>15</v>
      </c>
      <c r="B81" s="59">
        <f t="shared" ref="B81:B87" si="15">$B$17-SUM($B67:$J67)</f>
        <v>24440.613732673286</v>
      </c>
      <c r="D81" s="15"/>
    </row>
    <row r="82" spans="1:4" x14ac:dyDescent="0.25">
      <c r="A82" s="7" t="s">
        <v>16</v>
      </c>
      <c r="B82" s="59">
        <f t="shared" si="15"/>
        <v>44558.307732673275</v>
      </c>
      <c r="D82" s="15"/>
    </row>
    <row r="83" spans="1:4" x14ac:dyDescent="0.25">
      <c r="A83" s="7" t="s">
        <v>17</v>
      </c>
      <c r="B83" s="59">
        <f t="shared" si="15"/>
        <v>30680.186732673232</v>
      </c>
      <c r="D83" s="15"/>
    </row>
    <row r="84" spans="1:4" x14ac:dyDescent="0.25">
      <c r="A84" s="7" t="s">
        <v>18</v>
      </c>
      <c r="B84" s="59">
        <f t="shared" si="15"/>
        <v>13060.451732673275</v>
      </c>
      <c r="D84" s="15"/>
    </row>
    <row r="85" spans="1:4" x14ac:dyDescent="0.25">
      <c r="A85" s="7" t="s">
        <v>19</v>
      </c>
      <c r="B85" s="59">
        <f t="shared" si="15"/>
        <v>2509.9987326732953</v>
      </c>
      <c r="D85" s="15"/>
    </row>
    <row r="86" spans="1:4" x14ac:dyDescent="0.25">
      <c r="A86" s="7" t="s">
        <v>20</v>
      </c>
      <c r="B86" s="59">
        <f t="shared" si="15"/>
        <v>1681.4277326732117</v>
      </c>
      <c r="D86" s="15"/>
    </row>
    <row r="87" spans="1:4" x14ac:dyDescent="0.25">
      <c r="A87" s="7" t="s">
        <v>21</v>
      </c>
      <c r="B87" s="59">
        <f t="shared" si="15"/>
        <v>23216.878732673242</v>
      </c>
      <c r="D87" s="15"/>
    </row>
    <row r="88" spans="1:4" x14ac:dyDescent="0.25">
      <c r="A88" s="10" t="s">
        <v>37</v>
      </c>
      <c r="B88" s="61">
        <f>SUM($B$76:$B$87)/$B$17</f>
        <v>1.8999999999999995</v>
      </c>
    </row>
    <row r="90" spans="1:4" x14ac:dyDescent="0.25">
      <c r="A90" s="1" t="s">
        <v>99</v>
      </c>
      <c r="B90" s="60">
        <f>(SUM($B$76:$B$87)-$D$91*$B$17)/12</f>
        <v>-4.850638409455617E-12</v>
      </c>
      <c r="D90" s="1" t="s">
        <v>39</v>
      </c>
    </row>
    <row r="91" spans="1:4" x14ac:dyDescent="0.25">
      <c r="A91" s="1" t="s">
        <v>38</v>
      </c>
      <c r="D91" s="16">
        <f>'計算用(最新期待容量)'!D91</f>
        <v>1.9</v>
      </c>
    </row>
    <row r="92" spans="1:4" ht="16.5" thickBot="1" x14ac:dyDescent="0.3"/>
    <row r="93" spans="1:4" ht="16.5" thickBot="1" x14ac:dyDescent="0.3">
      <c r="A93" s="1" t="s">
        <v>100</v>
      </c>
      <c r="B93" s="62">
        <f>(MIN($K$48:$K$59)+$B$90)*1000</f>
        <v>-4.850638409455617E-9</v>
      </c>
    </row>
    <row r="94" spans="1:4" ht="16.5" thickBot="1" x14ac:dyDescent="0.3"/>
    <row r="95" spans="1:4" ht="16.5" thickBot="1" x14ac:dyDescent="0.3">
      <c r="A95" s="1" t="s">
        <v>59</v>
      </c>
      <c r="B95" s="63" t="e">
        <f>B93/'（実需給2025年度以降で使用）入力'!$E$17</f>
        <v>#DIV/0!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記載例</vt:lpstr>
      <vt:lpstr>【調達AX】入力</vt:lpstr>
      <vt:lpstr>webにUP時は非表示にする⇒</vt:lpstr>
      <vt:lpstr>入力</vt:lpstr>
      <vt:lpstr>（実需給2025年度以降で使用）入力</vt:lpstr>
      <vt:lpstr>計算用(最新期待容量)</vt:lpstr>
      <vt:lpstr>計算用(メイン契約容量×調達AX調整係数)</vt:lpstr>
      <vt:lpstr>計算用(メイン＆調達)</vt:lpstr>
      <vt:lpstr>計算用(応札容量)</vt:lpstr>
      <vt:lpstr>調整係数一覧</vt:lpstr>
      <vt:lpstr>'（実需給2025年度以降で使用）入力'!Print_Area</vt:lpstr>
      <vt:lpstr>【調達AX】入力!Print_Area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2023-04-19T01:51:34Z</dcterms:modified>
</cp:coreProperties>
</file>