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codeName="ThisWorkbook"/>
  <xr:revisionPtr revIDLastSave="0" documentId="13_ncr:1_{63CC7705-45EE-4054-B75C-204785FBA356}" xr6:coauthVersionLast="36" xr6:coauthVersionMax="36" xr10:uidLastSave="{00000000-0000-0000-0000-000000000000}"/>
  <workbookProtection workbookAlgorithmName="SHA-512" workbookHashValue="u1RBHWRnzNVKenLULpouyJ3O/nOJlTkxK3SuajMur8nHlPq7vZVmA4k+3l/8S+NOhcyp1PqzkWNTBmtZL9Qu2w==" workbookSaltValue="4P+AriHONHe653XS46LciQ==" workbookSpinCount="100000" lockStructure="1"/>
  <bookViews>
    <workbookView xWindow="0" yWindow="0" windowWidth="23040" windowHeight="8964" xr2:uid="{293A0895-6862-447C-AE91-116558C39FD1}"/>
  </bookViews>
  <sheets>
    <sheet name="算定" sheetId="4" r:id="rId1"/>
    <sheet name="入力例" sheetId="5" r:id="rId2"/>
    <sheet name="マスタ"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5" l="1"/>
  <c r="D22" i="5"/>
  <c r="D21" i="5"/>
  <c r="D34" i="5" l="1"/>
  <c r="G30" i="5"/>
  <c r="G31" i="5" s="1"/>
  <c r="G32" i="5" s="1"/>
  <c r="G33" i="5" s="1"/>
  <c r="D26" i="5"/>
  <c r="K24" i="5"/>
  <c r="G24" i="5"/>
  <c r="G11" i="5"/>
  <c r="G8" i="5"/>
  <c r="C21" i="5" l="1"/>
  <c r="G30" i="4"/>
  <c r="G8" i="4" l="1"/>
  <c r="D23" i="4" l="1"/>
  <c r="D22" i="4"/>
  <c r="D21" i="4"/>
  <c r="C21" i="4"/>
  <c r="G31" i="4"/>
  <c r="K24" i="4"/>
  <c r="G24" i="4"/>
  <c r="G12" i="3" l="1"/>
  <c r="H3" i="3"/>
  <c r="D34" i="4" l="1"/>
  <c r="D26" i="4"/>
  <c r="G11" i="4"/>
  <c r="G32" i="4"/>
  <c r="H4" i="3"/>
  <c r="I4" i="3" s="1"/>
  <c r="H5" i="3"/>
  <c r="H6" i="3"/>
  <c r="I6" i="3" s="1"/>
  <c r="H7" i="3"/>
  <c r="I7" i="3" s="1"/>
  <c r="H8" i="3"/>
  <c r="I8" i="3" s="1"/>
  <c r="H9" i="3"/>
  <c r="I9" i="3" s="1"/>
  <c r="H10" i="3"/>
  <c r="I10" i="3" s="1"/>
  <c r="H11" i="3"/>
  <c r="I11" i="3" s="1"/>
  <c r="I3" i="3"/>
  <c r="I5" i="3" l="1"/>
  <c r="G12" i="5"/>
  <c r="G34" i="5" s="1"/>
  <c r="G12" i="4"/>
  <c r="G33" i="4" l="1"/>
  <c r="G34" i="4"/>
</calcChain>
</file>

<file path=xl/sharedStrings.xml><?xml version="1.0" encoding="utf-8"?>
<sst xmlns="http://schemas.openxmlformats.org/spreadsheetml/2006/main" count="153" uniqueCount="69">
  <si>
    <t>対象エリア</t>
    <rPh sb="0" eb="2">
      <t>タイショウ</t>
    </rPh>
    <phoneticPr fontId="3"/>
  </si>
  <si>
    <t>中国</t>
  </si>
  <si>
    <t>円/年</t>
    <rPh sb="0" eb="1">
      <t>エン</t>
    </rPh>
    <rPh sb="2" eb="3">
      <t>ネン</t>
    </rPh>
    <phoneticPr fontId="3"/>
  </si>
  <si>
    <t>円/月</t>
    <rPh sb="0" eb="1">
      <t>エン</t>
    </rPh>
    <rPh sb="2" eb="3">
      <t>ツキ</t>
    </rPh>
    <phoneticPr fontId="3"/>
  </si>
  <si>
    <t>kW</t>
    <phoneticPr fontId="3"/>
  </si>
  <si>
    <t>容量拠出金請求額算定結果</t>
    <rPh sb="0" eb="12">
      <t>ヨウリョウキョシュツキンセイキュウガクサンテイケッカ</t>
    </rPh>
    <phoneticPr fontId="3"/>
  </si>
  <si>
    <t>前提諸元（全体）</t>
    <rPh sb="0" eb="2">
      <t>ゼンテイ</t>
    </rPh>
    <rPh sb="2" eb="4">
      <t>ショゲン</t>
    </rPh>
    <rPh sb="5" eb="7">
      <t>ゼンタイ</t>
    </rPh>
    <phoneticPr fontId="3"/>
  </si>
  <si>
    <t>前提諸元（個社）</t>
    <rPh sb="0" eb="2">
      <t>ゼンテイ</t>
    </rPh>
    <rPh sb="2" eb="4">
      <t>ショゲン</t>
    </rPh>
    <rPh sb="5" eb="7">
      <t>コシャ</t>
    </rPh>
    <phoneticPr fontId="3"/>
  </si>
  <si>
    <t>*1</t>
    <phoneticPr fontId="3"/>
  </si>
  <si>
    <t>請求対象月</t>
    <rPh sb="0" eb="4">
      <t>セイキュウタイショウ</t>
    </rPh>
    <rPh sb="4" eb="5">
      <t>ツキ</t>
    </rPh>
    <phoneticPr fontId="3"/>
  </si>
  <si>
    <t>参照ピーク</t>
    <rPh sb="0" eb="2">
      <t>サンショウ</t>
    </rPh>
    <phoneticPr fontId="3"/>
  </si>
  <si>
    <t>夏季</t>
    <rPh sb="0" eb="2">
      <t>カキ</t>
    </rPh>
    <phoneticPr fontId="3"/>
  </si>
  <si>
    <t>冬季</t>
    <rPh sb="0" eb="2">
      <t>トウキ</t>
    </rPh>
    <phoneticPr fontId="3"/>
  </si>
  <si>
    <t>シェア変動考慮後の配分比率</t>
    <rPh sb="3" eb="8">
      <t>ヘンドウコウリョゴ</t>
    </rPh>
    <rPh sb="9" eb="13">
      <t>ハイブンヒリツ</t>
    </rPh>
    <phoneticPr fontId="3"/>
  </si>
  <si>
    <t>円</t>
    <rPh sb="0" eb="1">
      <t>エン</t>
    </rPh>
    <phoneticPr fontId="3"/>
  </si>
  <si>
    <t>*2</t>
    <phoneticPr fontId="3"/>
  </si>
  <si>
    <t>エリア</t>
    <phoneticPr fontId="3"/>
  </si>
  <si>
    <t>北海道</t>
  </si>
  <si>
    <t>東北</t>
  </si>
  <si>
    <t>東京</t>
  </si>
  <si>
    <t>中部</t>
  </si>
  <si>
    <t>北陸</t>
  </si>
  <si>
    <t>関西</t>
  </si>
  <si>
    <t>四国</t>
  </si>
  <si>
    <t>九州</t>
  </si>
  <si>
    <t>容量拠出金の小売事業者負担金額(円)</t>
    <rPh sb="0" eb="5">
      <t>ヨウリョウキョシュツキン</t>
    </rPh>
    <rPh sb="6" eb="15">
      <t>コウリジギョウシャフタンキンガク</t>
    </rPh>
    <rPh sb="16" eb="17">
      <t>エン</t>
    </rPh>
    <phoneticPr fontId="3"/>
  </si>
  <si>
    <t>ひと月当たりの額(4月～2月)</t>
    <rPh sb="3" eb="4">
      <t>ツキ</t>
    </rPh>
    <rPh sb="4" eb="5">
      <t>ア</t>
    </rPh>
    <rPh sb="7" eb="8">
      <t>ガク</t>
    </rPh>
    <rPh sb="13" eb="14">
      <t>ガツ</t>
    </rPh>
    <phoneticPr fontId="2"/>
  </si>
  <si>
    <t>ひと月当たりの額(3月)</t>
    <phoneticPr fontId="3"/>
  </si>
  <si>
    <t>請求対象年月</t>
    <rPh sb="0" eb="4">
      <t>セイキュウタイショウ</t>
    </rPh>
    <rPh sb="4" eb="6">
      <t>ネンゲツ</t>
    </rPh>
    <phoneticPr fontId="3"/>
  </si>
  <si>
    <t>入力セル</t>
    <rPh sb="0" eb="2">
      <t>ニュウリョク</t>
    </rPh>
    <phoneticPr fontId="3"/>
  </si>
  <si>
    <t>新規参入/既存</t>
    <rPh sb="0" eb="2">
      <t>シンキ</t>
    </rPh>
    <rPh sb="2" eb="4">
      <t>サンニュウ</t>
    </rPh>
    <rPh sb="5" eb="7">
      <t>キゾン</t>
    </rPh>
    <phoneticPr fontId="3"/>
  </si>
  <si>
    <t>算定対象年月</t>
    <rPh sb="0" eb="2">
      <t>サンテイ</t>
    </rPh>
    <rPh sb="2" eb="4">
      <t>タイショウ</t>
    </rPh>
    <rPh sb="4" eb="6">
      <t>ネンゲツ</t>
    </rPh>
    <phoneticPr fontId="3"/>
  </si>
  <si>
    <t>*3</t>
    <phoneticPr fontId="3"/>
  </si>
  <si>
    <t>シェア変動考慮後のkW（推定）*2</t>
    <rPh sb="3" eb="8">
      <t>ヘンドウコウリョゴ</t>
    </rPh>
    <rPh sb="12" eb="14">
      <t>スイテイ</t>
    </rPh>
    <phoneticPr fontId="3"/>
  </si>
  <si>
    <t>DB1</t>
    <phoneticPr fontId="3"/>
  </si>
  <si>
    <t>DB2</t>
    <phoneticPr fontId="3"/>
  </si>
  <si>
    <t>計</t>
    <rPh sb="0" eb="1">
      <t>ケイ</t>
    </rPh>
    <phoneticPr fontId="3"/>
  </si>
  <si>
    <t>当該エリアの全小売電気事業者の負担総額(市場退出反映済)</t>
    <rPh sb="0" eb="2">
      <t>トウガイ</t>
    </rPh>
    <rPh sb="6" eb="7">
      <t>ゼン</t>
    </rPh>
    <rPh sb="7" eb="9">
      <t>コウリ</t>
    </rPh>
    <rPh sb="9" eb="11">
      <t>デンキ</t>
    </rPh>
    <rPh sb="11" eb="14">
      <t>ジギョウシャ</t>
    </rPh>
    <rPh sb="15" eb="17">
      <t>フタン</t>
    </rPh>
    <rPh sb="17" eb="19">
      <t>ソウガク</t>
    </rPh>
    <rPh sb="20" eb="27">
      <t>シジョウタイシュツハンエイスミ</t>
    </rPh>
    <phoneticPr fontId="2"/>
  </si>
  <si>
    <t>合計</t>
    <rPh sb="0" eb="2">
      <t>ゴウケイ</t>
    </rPh>
    <phoneticPr fontId="3"/>
  </si>
  <si>
    <t>※本機関のお知らせページに記載の値を入力してください。</t>
    <rPh sb="1" eb="4">
      <t>ホンキカン</t>
    </rPh>
    <rPh sb="6" eb="7">
      <t>シ</t>
    </rPh>
    <rPh sb="13" eb="15">
      <t>キサイ</t>
    </rPh>
    <rPh sb="16" eb="17">
      <t>アタイ</t>
    </rPh>
    <rPh sb="18" eb="20">
      <t>ニュウリョク</t>
    </rPh>
    <phoneticPr fontId="3"/>
  </si>
  <si>
    <t>ピーク時電力kW</t>
    <rPh sb="3" eb="4">
      <t>ジ</t>
    </rPh>
    <rPh sb="4" eb="6">
      <t>デンリョク</t>
    </rPh>
    <phoneticPr fontId="3"/>
  </si>
  <si>
    <t>ピーク託送契約電力kW</t>
    <rPh sb="3" eb="9">
      <t>タクソウケイヤクデンリョク</t>
    </rPh>
    <phoneticPr fontId="3"/>
  </si>
  <si>
    <t>負担分の比率(％)　※小数点第3位を四捨五入した概算比率</t>
    <rPh sb="0" eb="3">
      <t>フタンブン</t>
    </rPh>
    <rPh sb="4" eb="6">
      <t>ヒリツ</t>
    </rPh>
    <rPh sb="11" eb="14">
      <t>ショウスウテン</t>
    </rPh>
    <rPh sb="14" eb="15">
      <t>ダイ</t>
    </rPh>
    <rPh sb="16" eb="17">
      <t>イ</t>
    </rPh>
    <rPh sb="18" eb="22">
      <t>シシャゴニュウ</t>
    </rPh>
    <rPh sb="24" eb="26">
      <t>ガイサン</t>
    </rPh>
    <rPh sb="26" eb="28">
      <t>ヒリツ</t>
    </rPh>
    <phoneticPr fontId="3"/>
  </si>
  <si>
    <t>※シェア変動考慮後のkW(推定)は小数点以下を四捨五入します。</t>
    <phoneticPr fontId="3"/>
  </si>
  <si>
    <t>※各月の請求額は小数点以下の値を四捨五入します。</t>
    <phoneticPr fontId="3"/>
  </si>
  <si>
    <t>※請求額通知書 「2.算定諸元情報（請求対象月分）」に記載の負担比率となります。</t>
    <rPh sb="1" eb="4">
      <t>セイキュウガク</t>
    </rPh>
    <rPh sb="4" eb="7">
      <t>ツウチショ</t>
    </rPh>
    <rPh sb="11" eb="13">
      <t>サンテイ</t>
    </rPh>
    <rPh sb="13" eb="15">
      <t>ショゲン</t>
    </rPh>
    <rPh sb="15" eb="17">
      <t>ジョウホウ</t>
    </rPh>
    <rPh sb="18" eb="20">
      <t>セイキュウ</t>
    </rPh>
    <rPh sb="20" eb="22">
      <t>タイショウ</t>
    </rPh>
    <rPh sb="22" eb="23">
      <t>ツキ</t>
    </rPh>
    <rPh sb="23" eb="24">
      <t>ブン</t>
    </rPh>
    <rPh sb="27" eb="29">
      <t>キサイ</t>
    </rPh>
    <rPh sb="30" eb="32">
      <t>フタン</t>
    </rPh>
    <rPh sb="32" eb="34">
      <t>ヒリツ</t>
    </rPh>
    <phoneticPr fontId="3"/>
  </si>
  <si>
    <t>※プルダウンにて算定対象月を選択してください。</t>
    <rPh sb="8" eb="10">
      <t>サンテイ</t>
    </rPh>
    <rPh sb="10" eb="12">
      <t>タイショウ</t>
    </rPh>
    <rPh sb="12" eb="13">
      <t>ヅキ</t>
    </rPh>
    <rPh sb="14" eb="16">
      <t>センタク</t>
    </rPh>
    <phoneticPr fontId="3"/>
  </si>
  <si>
    <t>※プルダウンにてエリアを選択してください。</t>
    <rPh sb="12" eb="14">
      <t>センタク</t>
    </rPh>
    <phoneticPr fontId="3"/>
  </si>
  <si>
    <t>※本機関のお知らせページに記載の当該エリアの全小売電気事業者の負担総額（年額）です。</t>
    <rPh sb="1" eb="4">
      <t>ホンキカン</t>
    </rPh>
    <rPh sb="6" eb="7">
      <t>シ</t>
    </rPh>
    <rPh sb="13" eb="15">
      <t>キサイ</t>
    </rPh>
    <rPh sb="16" eb="18">
      <t>トウガイ</t>
    </rPh>
    <rPh sb="22" eb="23">
      <t>ゼン</t>
    </rPh>
    <rPh sb="23" eb="25">
      <t>コウリ</t>
    </rPh>
    <rPh sb="25" eb="27">
      <t>デンキ</t>
    </rPh>
    <rPh sb="27" eb="30">
      <t>ジギョウシャ</t>
    </rPh>
    <rPh sb="31" eb="33">
      <t>フタン</t>
    </rPh>
    <rPh sb="33" eb="35">
      <t>ソウガク</t>
    </rPh>
    <rPh sb="36" eb="38">
      <t>ネンガク</t>
    </rPh>
    <phoneticPr fontId="3"/>
  </si>
  <si>
    <t>※請求額通知書 「2.算定諸元情報（請求対象月分）」に記載の当該エリアの全小売電気事業者の負担総額（月額）です。</t>
    <rPh sb="1" eb="4">
      <t>セイキュウガク</t>
    </rPh>
    <rPh sb="4" eb="7">
      <t>ツウチショ</t>
    </rPh>
    <rPh sb="11" eb="13">
      <t>サンテイ</t>
    </rPh>
    <rPh sb="13" eb="15">
      <t>ショゲン</t>
    </rPh>
    <rPh sb="15" eb="17">
      <t>ジョウホウ</t>
    </rPh>
    <rPh sb="18" eb="20">
      <t>セイキュウ</t>
    </rPh>
    <rPh sb="20" eb="22">
      <t>タイショウ</t>
    </rPh>
    <rPh sb="22" eb="23">
      <t>ツキ</t>
    </rPh>
    <rPh sb="23" eb="24">
      <t>ブン</t>
    </rPh>
    <rPh sb="27" eb="29">
      <t>キサイ</t>
    </rPh>
    <rPh sb="30" eb="32">
      <t>トウガイ</t>
    </rPh>
    <rPh sb="36" eb="37">
      <t>ゼン</t>
    </rPh>
    <rPh sb="37" eb="39">
      <t>コウリ</t>
    </rPh>
    <rPh sb="39" eb="41">
      <t>デンキ</t>
    </rPh>
    <rPh sb="41" eb="44">
      <t>ジギョウシャ</t>
    </rPh>
    <rPh sb="45" eb="49">
      <t>フタンソウガク</t>
    </rPh>
    <rPh sb="50" eb="52">
      <t>ゲツガク</t>
    </rPh>
    <phoneticPr fontId="3"/>
  </si>
  <si>
    <r>
      <t>エリア別の負担総額［円］</t>
    </r>
    <r>
      <rPr>
        <sz val="11"/>
        <color theme="1"/>
        <rFont val="游ゴシック"/>
        <family val="3"/>
        <charset val="128"/>
        <scheme val="minor"/>
      </rPr>
      <t>*1</t>
    </r>
    <rPh sb="3" eb="4">
      <t>ベツ</t>
    </rPh>
    <rPh sb="5" eb="9">
      <t>フタンソウガク</t>
    </rPh>
    <rPh sb="10" eb="11">
      <t>エン</t>
    </rPh>
    <phoneticPr fontId="2"/>
  </si>
  <si>
    <t>容量拠出金請求額(円)*3</t>
    <rPh sb="0" eb="8">
      <t>ヨウリョウキョシュツキンセイキュウガク</t>
    </rPh>
    <rPh sb="9" eb="10">
      <t>エン</t>
    </rPh>
    <phoneticPr fontId="3"/>
  </si>
  <si>
    <t>※シェア変動考慮後の配分比率（負担比率）は小数点以下16位まで計算します（小数点以下17位を四捨五入）。</t>
    <rPh sb="4" eb="6">
      <t>ヘンドウ</t>
    </rPh>
    <rPh sb="6" eb="8">
      <t>コウリョ</t>
    </rPh>
    <rPh sb="8" eb="9">
      <t>ゴ</t>
    </rPh>
    <rPh sb="10" eb="12">
      <t>ハイブン</t>
    </rPh>
    <rPh sb="12" eb="14">
      <t>ヒリツ</t>
    </rPh>
    <rPh sb="15" eb="17">
      <t>フタン</t>
    </rPh>
    <rPh sb="17" eb="19">
      <t>ヒリツ</t>
    </rPh>
    <rPh sb="21" eb="24">
      <t>ショウスウテン</t>
    </rPh>
    <rPh sb="24" eb="26">
      <t>イカ</t>
    </rPh>
    <rPh sb="28" eb="29">
      <t>イ</t>
    </rPh>
    <rPh sb="31" eb="33">
      <t>ケイサン</t>
    </rPh>
    <rPh sb="37" eb="40">
      <t>ショウスウテン</t>
    </rPh>
    <rPh sb="40" eb="42">
      <t>イカ</t>
    </rPh>
    <rPh sb="44" eb="45">
      <t>イ</t>
    </rPh>
    <rPh sb="46" eb="50">
      <t>シシャゴニュウ</t>
    </rPh>
    <phoneticPr fontId="3"/>
  </si>
  <si>
    <t>小売電気事業者向け容量拠出金請求額検算ツール</t>
    <rPh sb="0" eb="2">
      <t>コウリ</t>
    </rPh>
    <rPh sb="2" eb="4">
      <t>デンキ</t>
    </rPh>
    <rPh sb="4" eb="7">
      <t>ジギョウシャ</t>
    </rPh>
    <rPh sb="7" eb="8">
      <t>ム</t>
    </rPh>
    <rPh sb="9" eb="14">
      <t>ヨウリョウキョシュツキン</t>
    </rPh>
    <rPh sb="14" eb="17">
      <t>セイキュウガク</t>
    </rPh>
    <rPh sb="17" eb="19">
      <t>ケンザン</t>
    </rPh>
    <phoneticPr fontId="3"/>
  </si>
  <si>
    <t>エリア別の負担総額は、年間負担総額を12(か月)で割り、小数点以下の値を切り下げします（4月～2月分）。その上で年間負担総額との差分を3月分に上乗せします。</t>
    <rPh sb="3" eb="4">
      <t>ベツ</t>
    </rPh>
    <rPh sb="5" eb="7">
      <t>フタン</t>
    </rPh>
    <rPh sb="7" eb="9">
      <t>ソウガク</t>
    </rPh>
    <rPh sb="11" eb="13">
      <t>ネンカン</t>
    </rPh>
    <rPh sb="13" eb="15">
      <t>フタン</t>
    </rPh>
    <rPh sb="15" eb="17">
      <t>ソウガク</t>
    </rPh>
    <rPh sb="22" eb="23">
      <t>ゲツ</t>
    </rPh>
    <rPh sb="25" eb="26">
      <t>ワ</t>
    </rPh>
    <rPh sb="28" eb="33">
      <t>ショウスウテンイカ</t>
    </rPh>
    <rPh sb="34" eb="35">
      <t>アタイ</t>
    </rPh>
    <rPh sb="36" eb="37">
      <t>キ</t>
    </rPh>
    <rPh sb="38" eb="39">
      <t>サ</t>
    </rPh>
    <rPh sb="45" eb="46">
      <t>ガツ</t>
    </rPh>
    <rPh sb="48" eb="49">
      <t>ガツ</t>
    </rPh>
    <rPh sb="49" eb="50">
      <t>ブン</t>
    </rPh>
    <rPh sb="54" eb="55">
      <t>ウエ</t>
    </rPh>
    <rPh sb="56" eb="58">
      <t>ネンカン</t>
    </rPh>
    <rPh sb="58" eb="62">
      <t>フタンソウガク</t>
    </rPh>
    <rPh sb="64" eb="66">
      <t>サブン</t>
    </rPh>
    <rPh sb="68" eb="70">
      <t>ガツブン</t>
    </rPh>
    <rPh sb="71" eb="73">
      <t>ウワノ</t>
    </rPh>
    <phoneticPr fontId="3"/>
  </si>
  <si>
    <t>※請求額通知書 「1.容量拠出金請求額」の備考欄に記載の値を入力してください。</t>
    <rPh sb="11" eb="13">
      <t>ヨウリョウ</t>
    </rPh>
    <rPh sb="13" eb="16">
      <t>キョシュツキン</t>
    </rPh>
    <rPh sb="16" eb="19">
      <t>セイキュウガク</t>
    </rPh>
    <rPh sb="21" eb="23">
      <t>ビコウ</t>
    </rPh>
    <rPh sb="23" eb="24">
      <t>ラン</t>
    </rPh>
    <rPh sb="28" eb="29">
      <t>アタイ</t>
    </rPh>
    <rPh sb="30" eb="32">
      <t>ニュウリョク</t>
    </rPh>
    <phoneticPr fontId="3"/>
  </si>
  <si>
    <t>※本機関のお知らせページに記載の値を入力してください（新規参入の場合のみ）。</t>
    <rPh sb="1" eb="4">
      <t>ホンキカン</t>
    </rPh>
    <rPh sb="6" eb="7">
      <t>シ</t>
    </rPh>
    <rPh sb="13" eb="15">
      <t>キサイ</t>
    </rPh>
    <rPh sb="16" eb="17">
      <t>アタイ</t>
    </rPh>
    <rPh sb="18" eb="20">
      <t>ニュウリョク</t>
    </rPh>
    <rPh sb="27" eb="29">
      <t>シンキ</t>
    </rPh>
    <rPh sb="29" eb="31">
      <t>サンニュウ</t>
    </rPh>
    <rPh sb="32" eb="34">
      <t>バアイ</t>
    </rPh>
    <phoneticPr fontId="3"/>
  </si>
  <si>
    <t>当該エリアの全小売電気事業者のシェア変動考慮後のkW（推定)合計</t>
    <rPh sb="0" eb="2">
      <t>トウガイ</t>
    </rPh>
    <rPh sb="6" eb="9">
      <t>ゼンコウリ</t>
    </rPh>
    <rPh sb="9" eb="14">
      <t>デンキジギョウシャ</t>
    </rPh>
    <rPh sb="18" eb="20">
      <t>ヘンドウ</t>
    </rPh>
    <rPh sb="20" eb="23">
      <t>コウリョゴ</t>
    </rPh>
    <rPh sb="27" eb="29">
      <t>スイテイ</t>
    </rPh>
    <rPh sb="30" eb="32">
      <t>ゴウケイ</t>
    </rPh>
    <phoneticPr fontId="3"/>
  </si>
  <si>
    <t>新規参入におけるシェア変動考慮後のkW（推定）は、小数点以下を四捨五入した端数を新規参入事業者のエリア最大シェア事業者にて調整します。</t>
    <rPh sb="0" eb="2">
      <t>シンキ</t>
    </rPh>
    <rPh sb="2" eb="4">
      <t>サンニュウ</t>
    </rPh>
    <rPh sb="11" eb="13">
      <t>ヘンドウ</t>
    </rPh>
    <rPh sb="13" eb="16">
      <t>コウリョゴ</t>
    </rPh>
    <rPh sb="20" eb="22">
      <t>スイテイ</t>
    </rPh>
    <rPh sb="25" eb="30">
      <t>ショウスウテンイカ</t>
    </rPh>
    <rPh sb="31" eb="35">
      <t>シシャゴニュウ</t>
    </rPh>
    <rPh sb="37" eb="39">
      <t>ハスウ</t>
    </rPh>
    <rPh sb="40" eb="42">
      <t>シンキ</t>
    </rPh>
    <rPh sb="42" eb="44">
      <t>サンニュウ</t>
    </rPh>
    <rPh sb="44" eb="47">
      <t>ジギョウシャ</t>
    </rPh>
    <rPh sb="61" eb="63">
      <t>チョウセイ</t>
    </rPh>
    <phoneticPr fontId="3"/>
  </si>
  <si>
    <t>容量拠出金請求額(円)は小数点以下を四捨五入した端数をエリア最大事業者への請求額にて調整するため、請求額通知書の金額と異なる場合があります。</t>
    <rPh sb="0" eb="8">
      <t>ヨウリョウキョシュツキンセイキュウガク</t>
    </rPh>
    <rPh sb="9" eb="10">
      <t>エン</t>
    </rPh>
    <rPh sb="12" eb="15">
      <t>ショウスウテン</t>
    </rPh>
    <rPh sb="15" eb="17">
      <t>イカ</t>
    </rPh>
    <rPh sb="18" eb="22">
      <t>シシャゴニュウ</t>
    </rPh>
    <rPh sb="24" eb="26">
      <t>ハスウ</t>
    </rPh>
    <rPh sb="30" eb="32">
      <t>サイダイ</t>
    </rPh>
    <rPh sb="32" eb="35">
      <t>ジギョウシャ</t>
    </rPh>
    <rPh sb="37" eb="40">
      <t>セイキュウガク</t>
    </rPh>
    <rPh sb="42" eb="44">
      <t>チョウセイ</t>
    </rPh>
    <rPh sb="49" eb="52">
      <t>セイキュウガク</t>
    </rPh>
    <rPh sb="52" eb="55">
      <t>ツウチショ</t>
    </rPh>
    <rPh sb="56" eb="58">
      <t>キンガク</t>
    </rPh>
    <phoneticPr fontId="3"/>
  </si>
  <si>
    <t>そのため、請求額通知書と本ツールの容量拠出金請求額(円)に差異が生じる場合があります。</t>
    <rPh sb="26" eb="27">
      <t>エン</t>
    </rPh>
    <rPh sb="29" eb="31">
      <t>サイ</t>
    </rPh>
    <rPh sb="32" eb="33">
      <t>ショウ</t>
    </rPh>
    <rPh sb="35" eb="37">
      <t>バアイ</t>
    </rPh>
    <phoneticPr fontId="3"/>
  </si>
  <si>
    <t>※容量拠出金請求額通知書に記載の金額および本ツールの金額は全て税抜です。</t>
    <rPh sb="1" eb="3">
      <t>ヨウリョウ</t>
    </rPh>
    <rPh sb="3" eb="6">
      <t>キョシュツキン</t>
    </rPh>
    <rPh sb="6" eb="9">
      <t>セイキュウガク</t>
    </rPh>
    <rPh sb="9" eb="12">
      <t>ツウチショ</t>
    </rPh>
    <rPh sb="13" eb="15">
      <t>キサイ</t>
    </rPh>
    <rPh sb="16" eb="18">
      <t>キンガク</t>
    </rPh>
    <rPh sb="21" eb="22">
      <t>ホン</t>
    </rPh>
    <rPh sb="26" eb="28">
      <t>キンガク</t>
    </rPh>
    <rPh sb="29" eb="30">
      <t>スベ</t>
    </rPh>
    <rPh sb="31" eb="33">
      <t>ゼイヌ</t>
    </rPh>
    <phoneticPr fontId="3"/>
  </si>
  <si>
    <t>託送契約電力kW</t>
    <rPh sb="0" eb="2">
      <t>タクソウ</t>
    </rPh>
    <rPh sb="2" eb="4">
      <t>ケイヤク</t>
    </rPh>
    <rPh sb="4" eb="6">
      <t>デンリョク</t>
    </rPh>
    <phoneticPr fontId="3"/>
  </si>
  <si>
    <t>当該エリアの既存事業者のエリアシェアkW</t>
    <rPh sb="0" eb="2">
      <t>トウガイ</t>
    </rPh>
    <rPh sb="6" eb="8">
      <t>キソン</t>
    </rPh>
    <rPh sb="8" eb="11">
      <t>ジギョウシャ</t>
    </rPh>
    <phoneticPr fontId="2"/>
  </si>
  <si>
    <t>当該エリアの既存事業者の託送契約電力kW合計</t>
    <rPh sb="0" eb="2">
      <t>トウガイ</t>
    </rPh>
    <rPh sb="6" eb="8">
      <t>キソン</t>
    </rPh>
    <rPh sb="8" eb="11">
      <t>ジギョウシャ</t>
    </rPh>
    <rPh sb="12" eb="18">
      <t>タクソウケイヤクデンリョク</t>
    </rPh>
    <rPh sb="20" eb="22">
      <t>ゴウケイ</t>
    </rPh>
    <phoneticPr fontId="2"/>
  </si>
  <si>
    <t>当該エリアの既存事業者のエリアシェアkW</t>
    <rPh sb="0" eb="2">
      <t>トウガイ</t>
    </rPh>
    <rPh sb="6" eb="8">
      <t>キソン</t>
    </rPh>
    <rPh sb="8" eb="11">
      <t>ジギョウシャ</t>
    </rPh>
    <phoneticPr fontId="3"/>
  </si>
  <si>
    <t>当該エリアの既存事業者の託送契約電力kW合計</t>
    <rPh sb="0" eb="2">
      <t>トウガイ</t>
    </rPh>
    <rPh sb="6" eb="8">
      <t>キソン</t>
    </rPh>
    <rPh sb="8" eb="11">
      <t>ジギョウシャ</t>
    </rPh>
    <rPh sb="12" eb="18">
      <t>タクソウケイヤクデンリョク</t>
    </rPh>
    <rPh sb="20" eb="22">
      <t>ゴウケイ</t>
    </rPh>
    <phoneticPr fontId="3"/>
  </si>
  <si>
    <t>*4</t>
  </si>
  <si>
    <t>端数調整対象となる事業者は、T31、T34セルに端数調整値・端数調整額を入力いただくことで、端数調整を反映した検算結果をご確認いただけます。</t>
    <rPh sb="0" eb="4">
      <t>ハスウチョウセイ</t>
    </rPh>
    <rPh sb="4" eb="6">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</si>
</sst>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0000000000000000;[Red]\-#,##0.0000000000000000"/>
  </numFmts>
  <fonts count="13" x14ac:knownFonts="1">
    <font>
      <sz val="11"/>
      <color theme="1"/>
      <name val="游ゴシック"/>
      <family val="2"/>
      <scheme val="minor"/>
    </font>
    <font>
      <sz val="11"/>
      <color theme="1"/>
      <name val="游ゴシック"/>
      <family val="2"/>
      <scheme val="minor"/>
    </font>
    <font>
      <sz val="18"/>
      <color theme="3"/>
      <name val="游ゴシック Light"/>
      <family val="2"/>
      <charset val="128"/>
      <scheme val="major"/>
    </font>
    <font>
      <sz val="6"/>
      <name val="游ゴシック"/>
      <family val="3"/>
      <charset val="128"/>
      <scheme val="minor"/>
    </font>
    <font>
      <u/>
      <sz val="11"/>
      <color theme="1"/>
      <name val="游ゴシック"/>
      <family val="2"/>
      <scheme val="minor"/>
    </font>
    <font>
      <b/>
      <sz val="11"/>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b/>
      <sz val="11"/>
      <name val="游ゴシック"/>
      <family val="3"/>
      <charset val="128"/>
      <scheme val="minor"/>
    </font>
    <font>
      <sz val="11"/>
      <name val="游ゴシック"/>
      <family val="2"/>
      <scheme val="minor"/>
    </font>
    <font>
      <sz val="11"/>
      <color theme="1"/>
      <name val="游ゴシック"/>
      <family val="3"/>
      <charset val="128"/>
      <scheme val="minor"/>
    </font>
    <font>
      <b/>
      <u/>
      <sz val="11"/>
      <color rgb="FFFF0000"/>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6" tint="0.79998168889431442"/>
        <bgColor indexed="64"/>
      </patternFill>
    </fill>
    <fill>
      <patternFill patternType="solid">
        <fgColor theme="7" tint="0.79998168889431442"/>
        <bgColor indexed="64"/>
      </patternFill>
    </fill>
  </fills>
  <borders count="7">
    <border>
      <left/>
      <right/>
      <top/>
      <bottom/>
      <diagonal/>
    </border>
    <border>
      <left/>
      <right/>
      <top style="hair">
        <color theme="1" tint="0.499984740745262"/>
      </top>
      <bottom style="hair">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style="hair">
        <color theme="1" tint="0.499984740745262"/>
      </top>
      <bottom/>
      <diagonal/>
    </border>
    <border>
      <left/>
      <right/>
      <top/>
      <bottom style="hair">
        <color theme="1" tint="0.499984740745262"/>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2">
    <xf numFmtId="0" fontId="0" fillId="0" borderId="0" xfId="0"/>
    <xf numFmtId="0" fontId="0" fillId="0" borderId="0" xfId="0" applyAlignment="1">
      <alignment vertical="center"/>
    </xf>
    <xf numFmtId="0" fontId="0" fillId="0" borderId="0" xfId="0" applyAlignment="1">
      <alignment vertical="center" wrapText="1"/>
    </xf>
    <xf numFmtId="38" fontId="0" fillId="0" borderId="0" xfId="1" applyFont="1"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1" xfId="0" applyBorder="1" applyAlignment="1">
      <alignment horizontal="left" vertical="center"/>
    </xf>
    <xf numFmtId="0" fontId="0" fillId="0" borderId="1" xfId="0" applyBorder="1" applyAlignment="1">
      <alignment vertical="center" wrapText="1"/>
    </xf>
    <xf numFmtId="0" fontId="0" fillId="0" borderId="2" xfId="0" applyBorder="1"/>
    <xf numFmtId="55" fontId="0" fillId="0" borderId="2" xfId="0" applyNumberFormat="1" applyFill="1" applyBorder="1" applyAlignment="1">
      <alignment vertical="center"/>
    </xf>
    <xf numFmtId="38" fontId="0" fillId="0" borderId="2" xfId="1" applyFont="1" applyBorder="1" applyAlignment="1"/>
    <xf numFmtId="0" fontId="6" fillId="0" borderId="0" xfId="0" applyFont="1" applyAlignment="1">
      <alignment vertical="center"/>
    </xf>
    <xf numFmtId="0" fontId="0" fillId="2" borderId="0" xfId="0" applyFill="1" applyAlignment="1">
      <alignment horizontal="center" vertical="center"/>
    </xf>
    <xf numFmtId="0" fontId="7" fillId="0" borderId="1" xfId="0" applyFont="1" applyBorder="1" applyAlignment="1">
      <alignment vertical="center"/>
    </xf>
    <xf numFmtId="0" fontId="5" fillId="0" borderId="0" xfId="0" applyFont="1"/>
    <xf numFmtId="0" fontId="0" fillId="3" borderId="2" xfId="0" applyFill="1" applyBorder="1"/>
    <xf numFmtId="0" fontId="8" fillId="0" borderId="1" xfId="0" applyFont="1" applyBorder="1" applyAlignment="1">
      <alignment vertical="center"/>
    </xf>
    <xf numFmtId="176" fontId="8" fillId="0" borderId="1" xfId="1" applyNumberFormat="1" applyFont="1" applyFill="1" applyBorder="1" applyAlignment="1">
      <alignment horizontal="right" vertical="center"/>
    </xf>
    <xf numFmtId="0" fontId="8" fillId="0" borderId="0" xfId="0" applyFont="1" applyAlignment="1">
      <alignment vertical="center"/>
    </xf>
    <xf numFmtId="0" fontId="9" fillId="0" borderId="1" xfId="0" applyFont="1" applyBorder="1" applyAlignment="1">
      <alignment vertical="center"/>
    </xf>
    <xf numFmtId="55" fontId="9" fillId="0" borderId="1" xfId="0" applyNumberFormat="1" applyFont="1" applyBorder="1" applyAlignment="1">
      <alignment vertical="center"/>
    </xf>
    <xf numFmtId="0" fontId="8" fillId="0" borderId="1" xfId="0" applyFont="1" applyBorder="1" applyAlignment="1">
      <alignment vertical="center" wrapText="1"/>
    </xf>
    <xf numFmtId="38" fontId="8" fillId="0" borderId="1" xfId="1" applyFont="1" applyFill="1" applyBorder="1" applyAlignment="1">
      <alignment vertical="center"/>
    </xf>
    <xf numFmtId="55" fontId="8" fillId="0" borderId="1" xfId="0" applyNumberFormat="1" applyFont="1" applyBorder="1" applyAlignment="1">
      <alignment vertical="center"/>
    </xf>
    <xf numFmtId="55" fontId="8" fillId="0" borderId="1" xfId="0" applyNumberFormat="1" applyFont="1" applyBorder="1" applyAlignment="1">
      <alignment horizontal="right" vertical="center"/>
    </xf>
    <xf numFmtId="0" fontId="0" fillId="0" borderId="6" xfId="0" applyBorder="1"/>
    <xf numFmtId="0" fontId="0" fillId="0" borderId="5" xfId="0" applyFill="1" applyBorder="1"/>
    <xf numFmtId="38" fontId="0" fillId="0" borderId="5" xfId="0" applyNumberFormat="1" applyBorder="1"/>
    <xf numFmtId="38" fontId="0" fillId="4" borderId="2" xfId="1" applyFont="1" applyFill="1" applyBorder="1" applyAlignment="1"/>
    <xf numFmtId="38" fontId="0" fillId="4" borderId="6" xfId="1" applyFont="1" applyFill="1" applyBorder="1" applyAlignment="1"/>
    <xf numFmtId="38" fontId="0" fillId="0" borderId="2" xfId="1" applyNumberFormat="1" applyFont="1" applyBorder="1" applyAlignment="1"/>
    <xf numFmtId="38" fontId="8" fillId="0" borderId="0" xfId="1" applyFont="1" applyFill="1" applyBorder="1" applyAlignment="1">
      <alignment vertical="center" wrapText="1"/>
    </xf>
    <xf numFmtId="0" fontId="0" fillId="0" borderId="0" xfId="0" applyAlignment="1">
      <alignment horizontal="right" vertical="center"/>
    </xf>
    <xf numFmtId="0" fontId="10" fillId="0" borderId="0" xfId="0" applyFont="1" applyAlignment="1">
      <alignment horizontal="right" vertical="center"/>
    </xf>
    <xf numFmtId="0" fontId="12" fillId="0" borderId="0" xfId="0" applyFont="1" applyAlignment="1">
      <alignment vertical="center"/>
    </xf>
    <xf numFmtId="38" fontId="8" fillId="0" borderId="1" xfId="1" applyFont="1" applyBorder="1" applyAlignment="1" applyProtection="1">
      <alignment vertical="center"/>
    </xf>
    <xf numFmtId="55" fontId="0" fillId="0" borderId="1" xfId="0" applyNumberFormat="1" applyFill="1" applyBorder="1" applyAlignment="1" applyProtection="1">
      <alignment horizontal="right" vertical="center"/>
    </xf>
    <xf numFmtId="38" fontId="0" fillId="0" borderId="1" xfId="1" applyFont="1" applyBorder="1" applyAlignment="1" applyProtection="1">
      <alignment vertical="center"/>
    </xf>
    <xf numFmtId="38" fontId="8" fillId="0" borderId="1" xfId="1" applyNumberFormat="1" applyFont="1" applyFill="1" applyBorder="1" applyAlignment="1" applyProtection="1">
      <alignment vertical="center"/>
    </xf>
    <xf numFmtId="177" fontId="8" fillId="0" borderId="1" xfId="1" applyNumberFormat="1" applyFont="1" applyBorder="1" applyAlignment="1" applyProtection="1">
      <alignment vertical="center"/>
    </xf>
    <xf numFmtId="10" fontId="8" fillId="0" borderId="0" xfId="2" applyNumberFormat="1" applyFont="1" applyAlignment="1" applyProtection="1">
      <alignment vertical="center"/>
    </xf>
    <xf numFmtId="38" fontId="9" fillId="0" borderId="1" xfId="1" applyNumberFormat="1" applyFont="1" applyBorder="1" applyAlignment="1" applyProtection="1">
      <alignment vertical="center"/>
    </xf>
    <xf numFmtId="38" fontId="8"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0" fontId="0" fillId="2" borderId="1" xfId="0" applyFill="1" applyBorder="1" applyAlignment="1" applyProtection="1">
      <alignment horizontal="right" vertical="center"/>
      <protection locked="0"/>
    </xf>
    <xf numFmtId="55" fontId="0" fillId="2" borderId="1" xfId="0" applyNumberFormat="1" applyFill="1" applyBorder="1" applyAlignment="1" applyProtection="1">
      <alignment vertical="center"/>
      <protection locked="0"/>
    </xf>
    <xf numFmtId="0" fontId="0" fillId="5" borderId="0" xfId="0" applyFill="1" applyAlignment="1" applyProtection="1">
      <alignment vertical="center"/>
      <protection locked="0"/>
    </xf>
    <xf numFmtId="176" fontId="8" fillId="2" borderId="1" xfId="1" applyNumberFormat="1" applyFont="1" applyFill="1" applyBorder="1" applyAlignment="1" applyProtection="1">
      <alignment vertical="center"/>
      <protection locked="0"/>
    </xf>
    <xf numFmtId="176" fontId="8" fillId="0" borderId="1" xfId="1" applyNumberFormat="1" applyFont="1" applyFill="1" applyBorder="1" applyAlignment="1" applyProtection="1">
      <alignment vertical="center"/>
    </xf>
    <xf numFmtId="0" fontId="0" fillId="0" borderId="1" xfId="0" applyBorder="1" applyAlignment="1">
      <alignment vertical="center"/>
    </xf>
    <xf numFmtId="0" fontId="0" fillId="6" borderId="0" xfId="0" applyFill="1" applyAlignment="1">
      <alignment horizontal="center" vertical="center"/>
    </xf>
    <xf numFmtId="55" fontId="0" fillId="6" borderId="1" xfId="0" applyNumberFormat="1" applyFill="1" applyBorder="1" applyAlignment="1" applyProtection="1">
      <alignment vertical="center"/>
      <protection locked="0"/>
    </xf>
    <xf numFmtId="0" fontId="0" fillId="6" borderId="1" xfId="0" applyFill="1" applyBorder="1" applyAlignment="1" applyProtection="1">
      <alignment horizontal="right" vertical="center"/>
      <protection locked="0"/>
    </xf>
    <xf numFmtId="38" fontId="0" fillId="6" borderId="1" xfId="1" applyFont="1" applyFill="1" applyBorder="1" applyAlignment="1" applyProtection="1">
      <alignment vertical="center"/>
      <protection locked="0"/>
    </xf>
    <xf numFmtId="38" fontId="8" fillId="6" borderId="1" xfId="1" applyFont="1" applyFill="1" applyBorder="1" applyAlignment="1" applyProtection="1">
      <alignment vertical="center"/>
      <protection locked="0"/>
    </xf>
    <xf numFmtId="176" fontId="8" fillId="6" borderId="1" xfId="1" applyNumberFormat="1" applyFont="1" applyFill="1" applyBorder="1" applyAlignment="1" applyProtection="1">
      <alignment vertical="center"/>
      <protection locked="0"/>
    </xf>
    <xf numFmtId="38" fontId="8" fillId="0" borderId="3" xfId="1" applyFont="1" applyFill="1" applyBorder="1" applyAlignment="1">
      <alignment horizontal="left" vertical="center" wrapText="1"/>
    </xf>
    <xf numFmtId="38" fontId="8" fillId="0" borderId="0" xfId="1" applyFont="1" applyFill="1" applyBorder="1" applyAlignment="1">
      <alignment horizontal="left" vertical="center" wrapText="1"/>
    </xf>
    <xf numFmtId="0" fontId="0" fillId="0" borderId="1" xfId="0" applyBorder="1" applyAlignment="1">
      <alignment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4" xfId="0" applyFont="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381000</xdr:colOff>
      <xdr:row>31</xdr:row>
      <xdr:rowOff>108857</xdr:rowOff>
    </xdr:from>
    <xdr:to>
      <xdr:col>1</xdr:col>
      <xdr:colOff>511629</xdr:colOff>
      <xdr:row>31</xdr:row>
      <xdr:rowOff>108857</xdr:rowOff>
    </xdr:to>
    <xdr:cxnSp macro="">
      <xdr:nvCxnSpPr>
        <xdr:cNvPr id="3" name="直線コネクタ 2">
          <a:extLst>
            <a:ext uri="{FF2B5EF4-FFF2-40B4-BE49-F238E27FC236}">
              <a16:creationId xmlns:a16="http://schemas.microsoft.com/office/drawing/2014/main" id="{F86728EA-B280-46ED-AB50-CE5A3F56C876}"/>
            </a:ext>
          </a:extLst>
        </xdr:cNvPr>
        <xdr:cNvCxnSpPr/>
      </xdr:nvCxnSpPr>
      <xdr:spPr>
        <a:xfrm>
          <a:off x="827314" y="7892143"/>
          <a:ext cx="130629"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31</xdr:row>
      <xdr:rowOff>113881</xdr:rowOff>
    </xdr:from>
    <xdr:to>
      <xdr:col>1</xdr:col>
      <xdr:colOff>381837</xdr:colOff>
      <xdr:row>32</xdr:row>
      <xdr:rowOff>128953</xdr:rowOff>
    </xdr:to>
    <xdr:cxnSp macro="">
      <xdr:nvCxnSpPr>
        <xdr:cNvPr id="4" name="直線コネクタ 3">
          <a:extLst>
            <a:ext uri="{FF2B5EF4-FFF2-40B4-BE49-F238E27FC236}">
              <a16:creationId xmlns:a16="http://schemas.microsoft.com/office/drawing/2014/main" id="{39C1A4B2-F0A1-4AC7-BCD9-9D022D988920}"/>
            </a:ext>
          </a:extLst>
        </xdr:cNvPr>
        <xdr:cNvCxnSpPr/>
      </xdr:nvCxnSpPr>
      <xdr:spPr>
        <a:xfrm flipH="1">
          <a:off x="832338" y="7892143"/>
          <a:ext cx="837" cy="24367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381838</xdr:colOff>
      <xdr:row>32</xdr:row>
      <xdr:rowOff>119743</xdr:rowOff>
    </xdr:from>
    <xdr:to>
      <xdr:col>1</xdr:col>
      <xdr:colOff>512467</xdr:colOff>
      <xdr:row>32</xdr:row>
      <xdr:rowOff>119743</xdr:rowOff>
    </xdr:to>
    <xdr:cxnSp macro="">
      <xdr:nvCxnSpPr>
        <xdr:cNvPr id="6" name="直線コネクタ 5">
          <a:extLst>
            <a:ext uri="{FF2B5EF4-FFF2-40B4-BE49-F238E27FC236}">
              <a16:creationId xmlns:a16="http://schemas.microsoft.com/office/drawing/2014/main" id="{ACAC8649-B193-4186-A9E2-55D0EB366211}"/>
            </a:ext>
          </a:extLst>
        </xdr:cNvPr>
        <xdr:cNvCxnSpPr/>
      </xdr:nvCxnSpPr>
      <xdr:spPr>
        <a:xfrm>
          <a:off x="833176" y="8126605"/>
          <a:ext cx="130629" cy="0"/>
        </a:xfrm>
        <a:prstGeom prst="line">
          <a:avLst/>
        </a:prstGeom>
        <a:ln w="15875">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370114</xdr:colOff>
      <xdr:row>19</xdr:row>
      <xdr:rowOff>217716</xdr:rowOff>
    </xdr:from>
    <xdr:to>
      <xdr:col>11</xdr:col>
      <xdr:colOff>566056</xdr:colOff>
      <xdr:row>26</xdr:row>
      <xdr:rowOff>21772</xdr:rowOff>
    </xdr:to>
    <xdr:sp macro="" textlink="">
      <xdr:nvSpPr>
        <xdr:cNvPr id="7" name="右中かっこ 6">
          <a:extLst>
            <a:ext uri="{FF2B5EF4-FFF2-40B4-BE49-F238E27FC236}">
              <a16:creationId xmlns:a16="http://schemas.microsoft.com/office/drawing/2014/main" id="{A99281B5-36B6-424E-A5F9-624BCBBAEE49}"/>
            </a:ext>
          </a:extLst>
        </xdr:cNvPr>
        <xdr:cNvSpPr/>
      </xdr:nvSpPr>
      <xdr:spPr>
        <a:xfrm>
          <a:off x="9612085" y="4572002"/>
          <a:ext cx="195942" cy="231865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29</xdr:row>
      <xdr:rowOff>108857</xdr:rowOff>
    </xdr:from>
    <xdr:to>
      <xdr:col>14</xdr:col>
      <xdr:colOff>729343</xdr:colOff>
      <xdr:row>29</xdr:row>
      <xdr:rowOff>108857</xdr:rowOff>
    </xdr:to>
    <xdr:cxnSp macro="">
      <xdr:nvCxnSpPr>
        <xdr:cNvPr id="8" name="直線コネクタ 7">
          <a:extLst>
            <a:ext uri="{FF2B5EF4-FFF2-40B4-BE49-F238E27FC236}">
              <a16:creationId xmlns:a16="http://schemas.microsoft.com/office/drawing/2014/main" id="{F14B280E-F351-4037-A0CF-8939B47AD221}"/>
            </a:ext>
          </a:extLst>
        </xdr:cNvPr>
        <xdr:cNvCxnSpPr/>
      </xdr:nvCxnSpPr>
      <xdr:spPr>
        <a:xfrm>
          <a:off x="8044543" y="7434943"/>
          <a:ext cx="4354286" cy="0"/>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718457</xdr:colOff>
      <xdr:row>17</xdr:row>
      <xdr:rowOff>108857</xdr:rowOff>
    </xdr:from>
    <xdr:to>
      <xdr:col>14</xdr:col>
      <xdr:colOff>718457</xdr:colOff>
      <xdr:row>29</xdr:row>
      <xdr:rowOff>108857</xdr:rowOff>
    </xdr:to>
    <xdr:cxnSp macro="">
      <xdr:nvCxnSpPr>
        <xdr:cNvPr id="12" name="直線コネクタ 11">
          <a:extLst>
            <a:ext uri="{FF2B5EF4-FFF2-40B4-BE49-F238E27FC236}">
              <a16:creationId xmlns:a16="http://schemas.microsoft.com/office/drawing/2014/main" id="{F02EBA6D-1217-4187-A0A4-259C19AA833C}"/>
            </a:ext>
          </a:extLst>
        </xdr:cNvPr>
        <xdr:cNvCxnSpPr/>
      </xdr:nvCxnSpPr>
      <xdr:spPr>
        <a:xfrm flipV="1">
          <a:off x="12387943" y="3777343"/>
          <a:ext cx="0" cy="3657600"/>
        </a:xfrm>
        <a:prstGeom prst="line">
          <a:avLst/>
        </a:prstGeom>
        <a:ln w="15875">
          <a:solidFill>
            <a:schemeClr val="tx1"/>
          </a:solidFill>
          <a:prstDash val="dash"/>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221672</xdr:colOff>
      <xdr:row>0</xdr:row>
      <xdr:rowOff>124690</xdr:rowOff>
    </xdr:from>
    <xdr:to>
      <xdr:col>14</xdr:col>
      <xdr:colOff>1048509</xdr:colOff>
      <xdr:row>4</xdr:row>
      <xdr:rowOff>110835</xdr:rowOff>
    </xdr:to>
    <xdr:pic>
      <xdr:nvPicPr>
        <xdr:cNvPr id="15" name="図 14">
          <a:extLst>
            <a:ext uri="{FF2B5EF4-FFF2-40B4-BE49-F238E27FC236}">
              <a16:creationId xmlns:a16="http://schemas.microsoft.com/office/drawing/2014/main" id="{01A61B9C-8DD2-4960-A72F-95BE0D67B98C}"/>
            </a:ext>
          </a:extLst>
        </xdr:cNvPr>
        <xdr:cNvPicPr>
          <a:picLocks noChangeAspect="1"/>
        </xdr:cNvPicPr>
      </xdr:nvPicPr>
      <xdr:blipFill>
        <a:blip xmlns:r="http://schemas.openxmlformats.org/officeDocument/2006/relationships" r:embed="rId1"/>
        <a:stretch>
          <a:fillRect/>
        </a:stretch>
      </xdr:blipFill>
      <xdr:spPr>
        <a:xfrm>
          <a:off x="3920836" y="124690"/>
          <a:ext cx="8516109" cy="1759527"/>
        </a:xfrm>
        <a:prstGeom prst="rect">
          <a:avLst/>
        </a:prstGeom>
      </xdr:spPr>
    </xdr:pic>
    <xdr:clientData/>
  </xdr:twoCellAnchor>
  <xdr:twoCellAnchor>
    <xdr:from>
      <xdr:col>1</xdr:col>
      <xdr:colOff>381000</xdr:colOff>
      <xdr:row>31</xdr:row>
      <xdr:rowOff>108857</xdr:rowOff>
    </xdr:from>
    <xdr:to>
      <xdr:col>1</xdr:col>
      <xdr:colOff>511629</xdr:colOff>
      <xdr:row>31</xdr:row>
      <xdr:rowOff>108857</xdr:rowOff>
    </xdr:to>
    <xdr:cxnSp macro="">
      <xdr:nvCxnSpPr>
        <xdr:cNvPr id="2" name="直線コネクタ 1">
          <a:extLst>
            <a:ext uri="{FF2B5EF4-FFF2-40B4-BE49-F238E27FC236}">
              <a16:creationId xmlns:a16="http://schemas.microsoft.com/office/drawing/2014/main" id="{F9FCAD3C-3B75-459F-B10A-9F3EAAC74C77}"/>
            </a:ext>
          </a:extLst>
        </xdr:cNvPr>
        <xdr:cNvCxnSpPr/>
      </xdr:nvCxnSpPr>
      <xdr:spPr>
        <a:xfrm>
          <a:off x="586740" y="7203077"/>
          <a:ext cx="130629"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31</xdr:row>
      <xdr:rowOff>113881</xdr:rowOff>
    </xdr:from>
    <xdr:to>
      <xdr:col>1</xdr:col>
      <xdr:colOff>381837</xdr:colOff>
      <xdr:row>32</xdr:row>
      <xdr:rowOff>128953</xdr:rowOff>
    </xdr:to>
    <xdr:cxnSp macro="">
      <xdr:nvCxnSpPr>
        <xdr:cNvPr id="3" name="直線コネクタ 2">
          <a:extLst>
            <a:ext uri="{FF2B5EF4-FFF2-40B4-BE49-F238E27FC236}">
              <a16:creationId xmlns:a16="http://schemas.microsoft.com/office/drawing/2014/main" id="{9835FF4B-D748-4A8D-98D0-3C62F067777F}"/>
            </a:ext>
          </a:extLst>
        </xdr:cNvPr>
        <xdr:cNvCxnSpPr/>
      </xdr:nvCxnSpPr>
      <xdr:spPr>
        <a:xfrm flipH="1">
          <a:off x="586740" y="7208101"/>
          <a:ext cx="837" cy="243672"/>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381838</xdr:colOff>
      <xdr:row>32</xdr:row>
      <xdr:rowOff>119743</xdr:rowOff>
    </xdr:from>
    <xdr:to>
      <xdr:col>1</xdr:col>
      <xdr:colOff>512467</xdr:colOff>
      <xdr:row>32</xdr:row>
      <xdr:rowOff>119743</xdr:rowOff>
    </xdr:to>
    <xdr:cxnSp macro="">
      <xdr:nvCxnSpPr>
        <xdr:cNvPr id="4" name="直線コネクタ 3">
          <a:extLst>
            <a:ext uri="{FF2B5EF4-FFF2-40B4-BE49-F238E27FC236}">
              <a16:creationId xmlns:a16="http://schemas.microsoft.com/office/drawing/2014/main" id="{74733CFC-74F2-4336-B41D-546FEF2A4DB0}"/>
            </a:ext>
          </a:extLst>
        </xdr:cNvPr>
        <xdr:cNvCxnSpPr/>
      </xdr:nvCxnSpPr>
      <xdr:spPr>
        <a:xfrm>
          <a:off x="587578" y="7442563"/>
          <a:ext cx="130629" cy="0"/>
        </a:xfrm>
        <a:prstGeom prst="line">
          <a:avLst/>
        </a:prstGeom>
        <a:ln w="15875">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370114</xdr:colOff>
      <xdr:row>19</xdr:row>
      <xdr:rowOff>217716</xdr:rowOff>
    </xdr:from>
    <xdr:to>
      <xdr:col>11</xdr:col>
      <xdr:colOff>566056</xdr:colOff>
      <xdr:row>26</xdr:row>
      <xdr:rowOff>21772</xdr:rowOff>
    </xdr:to>
    <xdr:sp macro="" textlink="">
      <xdr:nvSpPr>
        <xdr:cNvPr id="5" name="右中かっこ 4">
          <a:extLst>
            <a:ext uri="{FF2B5EF4-FFF2-40B4-BE49-F238E27FC236}">
              <a16:creationId xmlns:a16="http://schemas.microsoft.com/office/drawing/2014/main" id="{B628A93E-B472-41BE-A7FE-B8351ADEED41}"/>
            </a:ext>
          </a:extLst>
        </xdr:cNvPr>
        <xdr:cNvSpPr/>
      </xdr:nvSpPr>
      <xdr:spPr>
        <a:xfrm>
          <a:off x="9605554" y="4568736"/>
          <a:ext cx="195942" cy="140425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152400</xdr:colOff>
      <xdr:row>29</xdr:row>
      <xdr:rowOff>108857</xdr:rowOff>
    </xdr:from>
    <xdr:to>
      <xdr:col>14</xdr:col>
      <xdr:colOff>729343</xdr:colOff>
      <xdr:row>29</xdr:row>
      <xdr:rowOff>108857</xdr:rowOff>
    </xdr:to>
    <xdr:cxnSp macro="">
      <xdr:nvCxnSpPr>
        <xdr:cNvPr id="6" name="直線コネクタ 5">
          <a:extLst>
            <a:ext uri="{FF2B5EF4-FFF2-40B4-BE49-F238E27FC236}">
              <a16:creationId xmlns:a16="http://schemas.microsoft.com/office/drawing/2014/main" id="{B0B8F019-7CA7-40FF-9FD1-18162D00F6B8}"/>
            </a:ext>
          </a:extLst>
        </xdr:cNvPr>
        <xdr:cNvCxnSpPr/>
      </xdr:nvCxnSpPr>
      <xdr:spPr>
        <a:xfrm>
          <a:off x="7795260" y="6745877"/>
          <a:ext cx="4310743" cy="0"/>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718457</xdr:colOff>
      <xdr:row>17</xdr:row>
      <xdr:rowOff>108857</xdr:rowOff>
    </xdr:from>
    <xdr:to>
      <xdr:col>14</xdr:col>
      <xdr:colOff>718457</xdr:colOff>
      <xdr:row>29</xdr:row>
      <xdr:rowOff>108857</xdr:rowOff>
    </xdr:to>
    <xdr:cxnSp macro="">
      <xdr:nvCxnSpPr>
        <xdr:cNvPr id="7" name="直線コネクタ 6">
          <a:extLst>
            <a:ext uri="{FF2B5EF4-FFF2-40B4-BE49-F238E27FC236}">
              <a16:creationId xmlns:a16="http://schemas.microsoft.com/office/drawing/2014/main" id="{FD2C443A-B169-4919-B5EE-28CDF319EABA}"/>
            </a:ext>
          </a:extLst>
        </xdr:cNvPr>
        <xdr:cNvCxnSpPr/>
      </xdr:nvCxnSpPr>
      <xdr:spPr>
        <a:xfrm flipV="1">
          <a:off x="12095117" y="4002677"/>
          <a:ext cx="0" cy="2743200"/>
        </a:xfrm>
        <a:prstGeom prst="line">
          <a:avLst/>
        </a:prstGeom>
        <a:ln w="15875">
          <a:solidFill>
            <a:schemeClr val="tx1"/>
          </a:solidFill>
          <a:prstDash val="dash"/>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762000</xdr:colOff>
      <xdr:row>6</xdr:row>
      <xdr:rowOff>8965</xdr:rowOff>
    </xdr:from>
    <xdr:to>
      <xdr:col>7</xdr:col>
      <xdr:colOff>8965</xdr:colOff>
      <xdr:row>7</xdr:row>
      <xdr:rowOff>8965</xdr:rowOff>
    </xdr:to>
    <xdr:sp macro="" textlink="">
      <xdr:nvSpPr>
        <xdr:cNvPr id="21" name="正方形/長方形 20">
          <a:extLst>
            <a:ext uri="{FF2B5EF4-FFF2-40B4-BE49-F238E27FC236}">
              <a16:creationId xmlns:a16="http://schemas.microsoft.com/office/drawing/2014/main" id="{10D21BAA-DCD5-43DA-9060-866DE0C6125E}"/>
            </a:ext>
          </a:extLst>
        </xdr:cNvPr>
        <xdr:cNvSpPr/>
      </xdr:nvSpPr>
      <xdr:spPr>
        <a:xfrm>
          <a:off x="5647765" y="1425389"/>
          <a:ext cx="1559859" cy="233082"/>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762000</xdr:colOff>
      <xdr:row>8</xdr:row>
      <xdr:rowOff>0</xdr:rowOff>
    </xdr:from>
    <xdr:to>
      <xdr:col>7</xdr:col>
      <xdr:colOff>8965</xdr:colOff>
      <xdr:row>9</xdr:row>
      <xdr:rowOff>-1</xdr:rowOff>
    </xdr:to>
    <xdr:sp macro="" textlink="">
      <xdr:nvSpPr>
        <xdr:cNvPr id="30" name="正方形/長方形 29">
          <a:extLst>
            <a:ext uri="{FF2B5EF4-FFF2-40B4-BE49-F238E27FC236}">
              <a16:creationId xmlns:a16="http://schemas.microsoft.com/office/drawing/2014/main" id="{53B778B1-332F-42AC-9EA3-7A83E0A562AB}"/>
            </a:ext>
          </a:extLst>
        </xdr:cNvPr>
        <xdr:cNvSpPr/>
      </xdr:nvSpPr>
      <xdr:spPr>
        <a:xfrm>
          <a:off x="5647765" y="1882588"/>
          <a:ext cx="1559859" cy="233082"/>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763345</xdr:colOff>
      <xdr:row>13</xdr:row>
      <xdr:rowOff>8068</xdr:rowOff>
    </xdr:from>
    <xdr:to>
      <xdr:col>7</xdr:col>
      <xdr:colOff>10310</xdr:colOff>
      <xdr:row>14</xdr:row>
      <xdr:rowOff>8067</xdr:rowOff>
    </xdr:to>
    <xdr:sp macro="" textlink="">
      <xdr:nvSpPr>
        <xdr:cNvPr id="37" name="正方形/長方形 36">
          <a:extLst>
            <a:ext uri="{FF2B5EF4-FFF2-40B4-BE49-F238E27FC236}">
              <a16:creationId xmlns:a16="http://schemas.microsoft.com/office/drawing/2014/main" id="{3FBDAAE7-546C-4221-9FB0-589C03D97401}"/>
            </a:ext>
          </a:extLst>
        </xdr:cNvPr>
        <xdr:cNvSpPr/>
      </xdr:nvSpPr>
      <xdr:spPr>
        <a:xfrm>
          <a:off x="5647765" y="2987488"/>
          <a:ext cx="1555825" cy="228599"/>
        </a:xfrm>
        <a:prstGeom prst="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763345</xdr:colOff>
      <xdr:row>15</xdr:row>
      <xdr:rowOff>448</xdr:rowOff>
    </xdr:from>
    <xdr:to>
      <xdr:col>7</xdr:col>
      <xdr:colOff>10310</xdr:colOff>
      <xdr:row>16</xdr:row>
      <xdr:rowOff>447</xdr:rowOff>
    </xdr:to>
    <xdr:sp macro="" textlink="">
      <xdr:nvSpPr>
        <xdr:cNvPr id="46" name="正方形/長方形 45">
          <a:extLst>
            <a:ext uri="{FF2B5EF4-FFF2-40B4-BE49-F238E27FC236}">
              <a16:creationId xmlns:a16="http://schemas.microsoft.com/office/drawing/2014/main" id="{7AC7AFC6-D4D5-4EDD-94A0-F703583D4EAB}"/>
            </a:ext>
          </a:extLst>
        </xdr:cNvPr>
        <xdr:cNvSpPr/>
      </xdr:nvSpPr>
      <xdr:spPr>
        <a:xfrm>
          <a:off x="5647765" y="3437068"/>
          <a:ext cx="1555825" cy="228599"/>
        </a:xfrm>
        <a:prstGeom prst="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763345</xdr:colOff>
      <xdr:row>16</xdr:row>
      <xdr:rowOff>448</xdr:rowOff>
    </xdr:from>
    <xdr:to>
      <xdr:col>7</xdr:col>
      <xdr:colOff>10310</xdr:colOff>
      <xdr:row>17</xdr:row>
      <xdr:rowOff>447</xdr:rowOff>
    </xdr:to>
    <xdr:sp macro="" textlink="">
      <xdr:nvSpPr>
        <xdr:cNvPr id="47" name="正方形/長方形 46">
          <a:extLst>
            <a:ext uri="{FF2B5EF4-FFF2-40B4-BE49-F238E27FC236}">
              <a16:creationId xmlns:a16="http://schemas.microsoft.com/office/drawing/2014/main" id="{69F99A05-00EC-402E-9A32-06F7358A4C53}"/>
            </a:ext>
          </a:extLst>
        </xdr:cNvPr>
        <xdr:cNvSpPr/>
      </xdr:nvSpPr>
      <xdr:spPr>
        <a:xfrm>
          <a:off x="5647765" y="3665668"/>
          <a:ext cx="1555825" cy="228599"/>
        </a:xfrm>
        <a:prstGeom prst="rect">
          <a:avLst/>
        </a:prstGeom>
        <a:noFill/>
        <a:ln w="254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585266</xdr:colOff>
      <xdr:row>11</xdr:row>
      <xdr:rowOff>141514</xdr:rowOff>
    </xdr:from>
    <xdr:to>
      <xdr:col>6</xdr:col>
      <xdr:colOff>367553</xdr:colOff>
      <xdr:row>13</xdr:row>
      <xdr:rowOff>185057</xdr:rowOff>
    </xdr:to>
    <xdr:sp macro="" textlink="">
      <xdr:nvSpPr>
        <xdr:cNvPr id="59" name="楕円 58">
          <a:extLst>
            <a:ext uri="{FF2B5EF4-FFF2-40B4-BE49-F238E27FC236}">
              <a16:creationId xmlns:a16="http://schemas.microsoft.com/office/drawing/2014/main" id="{94202E83-707C-4D98-AE82-F2ADC71DB1B4}"/>
            </a:ext>
          </a:extLst>
        </xdr:cNvPr>
        <xdr:cNvSpPr/>
      </xdr:nvSpPr>
      <xdr:spPr>
        <a:xfrm>
          <a:off x="5471031" y="2705420"/>
          <a:ext cx="553251" cy="509708"/>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3</a:t>
          </a:r>
          <a:endParaRPr kumimoji="1" lang="ja-JP" altLang="en-US" sz="2000" b="1">
            <a:solidFill>
              <a:schemeClr val="bg1"/>
            </a:solidFill>
          </a:endParaRPr>
        </a:p>
      </xdr:txBody>
    </xdr:sp>
    <xdr:clientData/>
  </xdr:twoCellAnchor>
  <xdr:twoCellAnchor>
    <xdr:from>
      <xdr:col>5</xdr:col>
      <xdr:colOff>585266</xdr:colOff>
      <xdr:row>13</xdr:row>
      <xdr:rowOff>179614</xdr:rowOff>
    </xdr:from>
    <xdr:to>
      <xdr:col>6</xdr:col>
      <xdr:colOff>367553</xdr:colOff>
      <xdr:row>15</xdr:row>
      <xdr:rowOff>223157</xdr:rowOff>
    </xdr:to>
    <xdr:sp macro="" textlink="">
      <xdr:nvSpPr>
        <xdr:cNvPr id="61" name="楕円 60">
          <a:extLst>
            <a:ext uri="{FF2B5EF4-FFF2-40B4-BE49-F238E27FC236}">
              <a16:creationId xmlns:a16="http://schemas.microsoft.com/office/drawing/2014/main" id="{2D8C240F-6ED0-43E1-9445-346C3EA02FFC}"/>
            </a:ext>
          </a:extLst>
        </xdr:cNvPr>
        <xdr:cNvSpPr/>
      </xdr:nvSpPr>
      <xdr:spPr>
        <a:xfrm>
          <a:off x="5471031" y="3209685"/>
          <a:ext cx="553251" cy="509707"/>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4</a:t>
          </a:r>
          <a:endParaRPr kumimoji="1" lang="ja-JP" altLang="en-US" sz="2000" b="1">
            <a:solidFill>
              <a:schemeClr val="bg1"/>
            </a:solidFill>
          </a:endParaRPr>
        </a:p>
      </xdr:txBody>
    </xdr:sp>
    <xdr:clientData/>
  </xdr:twoCellAnchor>
  <xdr:twoCellAnchor>
    <xdr:from>
      <xdr:col>5</xdr:col>
      <xdr:colOff>585266</xdr:colOff>
      <xdr:row>15</xdr:row>
      <xdr:rowOff>217714</xdr:rowOff>
    </xdr:from>
    <xdr:to>
      <xdr:col>6</xdr:col>
      <xdr:colOff>367553</xdr:colOff>
      <xdr:row>18</xdr:row>
      <xdr:rowOff>32657</xdr:rowOff>
    </xdr:to>
    <xdr:sp macro="" textlink="">
      <xdr:nvSpPr>
        <xdr:cNvPr id="63" name="楕円 62">
          <a:extLst>
            <a:ext uri="{FF2B5EF4-FFF2-40B4-BE49-F238E27FC236}">
              <a16:creationId xmlns:a16="http://schemas.microsoft.com/office/drawing/2014/main" id="{6EAB0C12-33BF-4AA8-8E2C-A8249A467186}"/>
            </a:ext>
          </a:extLst>
        </xdr:cNvPr>
        <xdr:cNvSpPr/>
      </xdr:nvSpPr>
      <xdr:spPr>
        <a:xfrm>
          <a:off x="5471031" y="3713949"/>
          <a:ext cx="553251" cy="514190"/>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5</a:t>
          </a:r>
          <a:endParaRPr kumimoji="1" lang="ja-JP" altLang="en-US" sz="2000" b="1">
            <a:solidFill>
              <a:schemeClr val="bg1"/>
            </a:solidFill>
          </a:endParaRPr>
        </a:p>
      </xdr:txBody>
    </xdr:sp>
    <xdr:clientData/>
  </xdr:twoCellAnchor>
  <xdr:twoCellAnchor>
    <xdr:from>
      <xdr:col>5</xdr:col>
      <xdr:colOff>585266</xdr:colOff>
      <xdr:row>5</xdr:row>
      <xdr:rowOff>54430</xdr:rowOff>
    </xdr:from>
    <xdr:to>
      <xdr:col>6</xdr:col>
      <xdr:colOff>367553</xdr:colOff>
      <xdr:row>7</xdr:row>
      <xdr:rowOff>97973</xdr:rowOff>
    </xdr:to>
    <xdr:sp macro="" textlink="">
      <xdr:nvSpPr>
        <xdr:cNvPr id="66" name="楕円 65">
          <a:extLst>
            <a:ext uri="{FF2B5EF4-FFF2-40B4-BE49-F238E27FC236}">
              <a16:creationId xmlns:a16="http://schemas.microsoft.com/office/drawing/2014/main" id="{DC4B7665-FA42-41AA-91A4-37BF90A773D0}"/>
            </a:ext>
          </a:extLst>
        </xdr:cNvPr>
        <xdr:cNvSpPr/>
      </xdr:nvSpPr>
      <xdr:spPr>
        <a:xfrm>
          <a:off x="5471031" y="1237771"/>
          <a:ext cx="553251" cy="509708"/>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1</a:t>
          </a:r>
          <a:endParaRPr kumimoji="1" lang="ja-JP" altLang="en-US" sz="2000" b="1">
            <a:solidFill>
              <a:schemeClr val="bg1"/>
            </a:solidFill>
          </a:endParaRPr>
        </a:p>
      </xdr:txBody>
    </xdr:sp>
    <xdr:clientData/>
  </xdr:twoCellAnchor>
  <xdr:twoCellAnchor>
    <xdr:from>
      <xdr:col>5</xdr:col>
      <xdr:colOff>585266</xdr:colOff>
      <xdr:row>7</xdr:row>
      <xdr:rowOff>87085</xdr:rowOff>
    </xdr:from>
    <xdr:to>
      <xdr:col>6</xdr:col>
      <xdr:colOff>367553</xdr:colOff>
      <xdr:row>9</xdr:row>
      <xdr:rowOff>130628</xdr:rowOff>
    </xdr:to>
    <xdr:sp macro="" textlink="">
      <xdr:nvSpPr>
        <xdr:cNvPr id="67" name="楕円 66">
          <a:extLst>
            <a:ext uri="{FF2B5EF4-FFF2-40B4-BE49-F238E27FC236}">
              <a16:creationId xmlns:a16="http://schemas.microsoft.com/office/drawing/2014/main" id="{F669C819-8098-47B6-9004-C1A75789F45A}"/>
            </a:ext>
          </a:extLst>
        </xdr:cNvPr>
        <xdr:cNvSpPr/>
      </xdr:nvSpPr>
      <xdr:spPr>
        <a:xfrm>
          <a:off x="5471031" y="1736591"/>
          <a:ext cx="553251" cy="509708"/>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2</a:t>
          </a:r>
          <a:endParaRPr kumimoji="1" lang="ja-JP" altLang="en-US" sz="2000" b="1">
            <a:solidFill>
              <a:schemeClr val="bg1"/>
            </a:solidFill>
          </a:endParaRPr>
        </a:p>
      </xdr:txBody>
    </xdr:sp>
    <xdr:clientData/>
  </xdr:twoCellAnchor>
  <xdr:twoCellAnchor>
    <xdr:from>
      <xdr:col>18</xdr:col>
      <xdr:colOff>109268</xdr:colOff>
      <xdr:row>1</xdr:row>
      <xdr:rowOff>119745</xdr:rowOff>
    </xdr:from>
    <xdr:to>
      <xdr:col>25</xdr:col>
      <xdr:colOff>522284</xdr:colOff>
      <xdr:row>26</xdr:row>
      <xdr:rowOff>59080</xdr:rowOff>
    </xdr:to>
    <xdr:grpSp>
      <xdr:nvGrpSpPr>
        <xdr:cNvPr id="9" name="グループ化 8">
          <a:extLst>
            <a:ext uri="{FF2B5EF4-FFF2-40B4-BE49-F238E27FC236}">
              <a16:creationId xmlns:a16="http://schemas.microsoft.com/office/drawing/2014/main" id="{CB4D219C-2FA9-4802-BF3F-B51CFB21CD94}"/>
            </a:ext>
          </a:extLst>
        </xdr:cNvPr>
        <xdr:cNvGrpSpPr/>
      </xdr:nvGrpSpPr>
      <xdr:grpSpPr>
        <a:xfrm>
          <a:off x="14878213" y="1172690"/>
          <a:ext cx="5068144" cy="5813663"/>
          <a:chOff x="16456640" y="6756827"/>
          <a:chExt cx="5061216" cy="5658294"/>
        </a:xfrm>
      </xdr:grpSpPr>
      <xdr:pic>
        <xdr:nvPicPr>
          <xdr:cNvPr id="12" name="図 11">
            <a:extLst>
              <a:ext uri="{FF2B5EF4-FFF2-40B4-BE49-F238E27FC236}">
                <a16:creationId xmlns:a16="http://schemas.microsoft.com/office/drawing/2014/main" id="{8DF600B8-7C38-4015-8D0F-9E5F7D318862}"/>
              </a:ext>
            </a:extLst>
          </xdr:cNvPr>
          <xdr:cNvPicPr>
            <a:picLocks noChangeAspect="1"/>
          </xdr:cNvPicPr>
        </xdr:nvPicPr>
        <xdr:blipFill>
          <a:blip xmlns:r="http://schemas.openxmlformats.org/officeDocument/2006/relationships" r:embed="rId2"/>
          <a:stretch>
            <a:fillRect/>
          </a:stretch>
        </xdr:blipFill>
        <xdr:spPr>
          <a:xfrm>
            <a:off x="16456640" y="6756827"/>
            <a:ext cx="5061216" cy="5658294"/>
          </a:xfrm>
          <a:prstGeom prst="rect">
            <a:avLst/>
          </a:prstGeom>
          <a:ln>
            <a:solidFill>
              <a:schemeClr val="tx1">
                <a:lumMod val="75000"/>
                <a:lumOff val="25000"/>
              </a:schemeClr>
            </a:solidFill>
          </a:ln>
        </xdr:spPr>
      </xdr:pic>
      <xdr:sp macro="" textlink="">
        <xdr:nvSpPr>
          <xdr:cNvPr id="17" name="楕円 16">
            <a:extLst>
              <a:ext uri="{FF2B5EF4-FFF2-40B4-BE49-F238E27FC236}">
                <a16:creationId xmlns:a16="http://schemas.microsoft.com/office/drawing/2014/main" id="{EEF1F90D-6E4C-47F5-BCFB-37B8375A14C7}"/>
              </a:ext>
            </a:extLst>
          </xdr:cNvPr>
          <xdr:cNvSpPr/>
        </xdr:nvSpPr>
        <xdr:spPr>
          <a:xfrm>
            <a:off x="17129632" y="8706651"/>
            <a:ext cx="941934" cy="35410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楕円 26">
            <a:extLst>
              <a:ext uri="{FF2B5EF4-FFF2-40B4-BE49-F238E27FC236}">
                <a16:creationId xmlns:a16="http://schemas.microsoft.com/office/drawing/2014/main" id="{1D456EB4-09AF-45D1-AF0C-F0D779AE0714}"/>
              </a:ext>
            </a:extLst>
          </xdr:cNvPr>
          <xdr:cNvSpPr/>
        </xdr:nvSpPr>
        <xdr:spPr>
          <a:xfrm>
            <a:off x="20539423" y="11476745"/>
            <a:ext cx="475769" cy="23890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5" name="楕円 64">
            <a:extLst>
              <a:ext uri="{FF2B5EF4-FFF2-40B4-BE49-F238E27FC236}">
                <a16:creationId xmlns:a16="http://schemas.microsoft.com/office/drawing/2014/main" id="{3A873833-D82D-44AC-B014-BA8D2047D938}"/>
              </a:ext>
            </a:extLst>
          </xdr:cNvPr>
          <xdr:cNvSpPr/>
        </xdr:nvSpPr>
        <xdr:spPr>
          <a:xfrm>
            <a:off x="16633370" y="8392885"/>
            <a:ext cx="555172" cy="500743"/>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1</a:t>
            </a:r>
            <a:endParaRPr kumimoji="1" lang="ja-JP" altLang="en-US" sz="2000" b="1">
              <a:solidFill>
                <a:schemeClr val="bg1"/>
              </a:solidFill>
            </a:endParaRPr>
          </a:p>
        </xdr:txBody>
      </xdr:sp>
      <xdr:sp macro="" textlink="">
        <xdr:nvSpPr>
          <xdr:cNvPr id="68" name="楕円 67">
            <a:extLst>
              <a:ext uri="{FF2B5EF4-FFF2-40B4-BE49-F238E27FC236}">
                <a16:creationId xmlns:a16="http://schemas.microsoft.com/office/drawing/2014/main" id="{0389CB60-90BA-4832-AE86-3032038A9D9C}"/>
              </a:ext>
            </a:extLst>
          </xdr:cNvPr>
          <xdr:cNvSpPr/>
        </xdr:nvSpPr>
        <xdr:spPr>
          <a:xfrm>
            <a:off x="20895448" y="11140566"/>
            <a:ext cx="555172" cy="505225"/>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2</a:t>
            </a:r>
            <a:endParaRPr kumimoji="1" lang="ja-JP" altLang="en-US" sz="2000" b="1">
              <a:solidFill>
                <a:schemeClr val="bg1"/>
              </a:solidFill>
            </a:endParaRPr>
          </a:p>
        </xdr:txBody>
      </xdr:sp>
    </xdr:grpSp>
    <xdr:clientData/>
  </xdr:twoCellAnchor>
  <xdr:twoCellAnchor>
    <xdr:from>
      <xdr:col>0</xdr:col>
      <xdr:colOff>130629</xdr:colOff>
      <xdr:row>0</xdr:row>
      <xdr:rowOff>185056</xdr:rowOff>
    </xdr:from>
    <xdr:to>
      <xdr:col>3</xdr:col>
      <xdr:colOff>838200</xdr:colOff>
      <xdr:row>1</xdr:row>
      <xdr:rowOff>76200</xdr:rowOff>
    </xdr:to>
    <xdr:sp macro="" textlink="">
      <xdr:nvSpPr>
        <xdr:cNvPr id="71" name="フローチャート: 処理 70">
          <a:extLst>
            <a:ext uri="{FF2B5EF4-FFF2-40B4-BE49-F238E27FC236}">
              <a16:creationId xmlns:a16="http://schemas.microsoft.com/office/drawing/2014/main" id="{707F4D25-5CE2-46CF-8301-9C86DB1F8227}"/>
            </a:ext>
          </a:extLst>
        </xdr:cNvPr>
        <xdr:cNvSpPr/>
      </xdr:nvSpPr>
      <xdr:spPr>
        <a:xfrm>
          <a:off x="130629" y="185056"/>
          <a:ext cx="3537857" cy="947058"/>
        </a:xfrm>
        <a:prstGeom prst="flowChartProcess">
          <a:avLst/>
        </a:prstGeom>
        <a:ln w="31750">
          <a:solidFill>
            <a:srgbClr val="0070C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400" b="1">
              <a:latin typeface="Meiryo UI" panose="020B0604030504040204" pitchFamily="50" charset="-128"/>
              <a:ea typeface="Meiryo UI" panose="020B0604030504040204" pitchFamily="50" charset="-128"/>
            </a:rPr>
            <a:t>入力例</a:t>
          </a:r>
          <a:br>
            <a:rPr kumimoji="1" lang="en-US" altLang="ja-JP" sz="2400" b="1">
              <a:latin typeface="Meiryo UI" panose="020B0604030504040204" pitchFamily="50" charset="-128"/>
              <a:ea typeface="Meiryo UI" panose="020B0604030504040204" pitchFamily="50" charset="-128"/>
            </a:rPr>
          </a:br>
          <a:r>
            <a:rPr kumimoji="1" lang="ja-JP" altLang="en-US" sz="1600" b="1">
              <a:latin typeface="Meiryo UI" panose="020B0604030504040204" pitchFamily="50" charset="-128"/>
              <a:ea typeface="Meiryo UI" panose="020B0604030504040204" pitchFamily="50" charset="-128"/>
            </a:rPr>
            <a:t>記載の数値はすべてサンプルです。</a:t>
          </a:r>
          <a:endParaRPr kumimoji="1" lang="ja-JP" altLang="en-US" sz="2400" b="1">
            <a:latin typeface="Meiryo UI" panose="020B0604030504040204" pitchFamily="50" charset="-128"/>
            <a:ea typeface="Meiryo UI" panose="020B0604030504040204" pitchFamily="50" charset="-128"/>
          </a:endParaRPr>
        </a:p>
      </xdr:txBody>
    </xdr:sp>
    <xdr:clientData/>
  </xdr:twoCellAnchor>
  <xdr:twoCellAnchor>
    <xdr:from>
      <xdr:col>1</xdr:col>
      <xdr:colOff>334009</xdr:colOff>
      <xdr:row>23</xdr:row>
      <xdr:rowOff>179639</xdr:rowOff>
    </xdr:from>
    <xdr:to>
      <xdr:col>4</xdr:col>
      <xdr:colOff>40735</xdr:colOff>
      <xdr:row>29</xdr:row>
      <xdr:rowOff>167472</xdr:rowOff>
    </xdr:to>
    <xdr:sp macro="" textlink="">
      <xdr:nvSpPr>
        <xdr:cNvPr id="73" name="吹き出し: 角を丸めた四角形 72">
          <a:extLst>
            <a:ext uri="{FF2B5EF4-FFF2-40B4-BE49-F238E27FC236}">
              <a16:creationId xmlns:a16="http://schemas.microsoft.com/office/drawing/2014/main" id="{FA5A33E7-5806-415A-8B46-6B16D4227F9F}"/>
            </a:ext>
          </a:extLst>
        </xdr:cNvPr>
        <xdr:cNvSpPr/>
      </xdr:nvSpPr>
      <xdr:spPr>
        <a:xfrm>
          <a:off x="539163" y="5443301"/>
          <a:ext cx="3194341" cy="1359433"/>
        </a:xfrm>
        <a:prstGeom prst="wedgeRoundRectCallout">
          <a:avLst>
            <a:gd name="adj1" fmla="val 10531"/>
            <a:gd name="adj2" fmla="val -68523"/>
            <a:gd name="adj3" fmla="val 16667"/>
          </a:avLst>
        </a:prstGeom>
        <a:ln w="31750">
          <a:solidFill>
            <a:srgbClr val="0070C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latin typeface="Meiryo UI" panose="020B0604030504040204" pitchFamily="50" charset="-128"/>
              <a:ea typeface="Meiryo UI" panose="020B0604030504040204" pitchFamily="50" charset="-128"/>
            </a:rPr>
            <a:t>算定対象年月を選択すると、「夏季・冬季」および対象月の表記が自動で切り替わります。</a:t>
          </a:r>
          <a:endParaRPr kumimoji="1" lang="en-US" altLang="ja-JP" sz="1600" b="1">
            <a:latin typeface="Meiryo UI" panose="020B0604030504040204" pitchFamily="50" charset="-128"/>
            <a:ea typeface="Meiryo UI" panose="020B0604030504040204" pitchFamily="50" charset="-128"/>
          </a:endParaRPr>
        </a:p>
      </xdr:txBody>
    </xdr:sp>
    <xdr:clientData/>
  </xdr:twoCellAnchor>
  <xdr:twoCellAnchor>
    <xdr:from>
      <xdr:col>5</xdr:col>
      <xdr:colOff>136071</xdr:colOff>
      <xdr:row>18</xdr:row>
      <xdr:rowOff>163285</xdr:rowOff>
    </xdr:from>
    <xdr:to>
      <xdr:col>5</xdr:col>
      <xdr:colOff>691243</xdr:colOff>
      <xdr:row>20</xdr:row>
      <xdr:rowOff>206828</xdr:rowOff>
    </xdr:to>
    <xdr:sp macro="" textlink="">
      <xdr:nvSpPr>
        <xdr:cNvPr id="74" name="楕円 73">
          <a:extLst>
            <a:ext uri="{FF2B5EF4-FFF2-40B4-BE49-F238E27FC236}">
              <a16:creationId xmlns:a16="http://schemas.microsoft.com/office/drawing/2014/main" id="{91B6C366-0C5C-486F-ADDF-B30554241DD2}"/>
            </a:ext>
          </a:extLst>
        </xdr:cNvPr>
        <xdr:cNvSpPr/>
      </xdr:nvSpPr>
      <xdr:spPr>
        <a:xfrm>
          <a:off x="5023757" y="4288971"/>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6</a:t>
          </a:r>
          <a:endParaRPr kumimoji="1" lang="ja-JP" altLang="en-US" sz="2000" b="1">
            <a:solidFill>
              <a:schemeClr val="bg1"/>
            </a:solidFill>
          </a:endParaRPr>
        </a:p>
      </xdr:txBody>
    </xdr:sp>
    <xdr:clientData/>
  </xdr:twoCellAnchor>
  <xdr:twoCellAnchor>
    <xdr:from>
      <xdr:col>5</xdr:col>
      <xdr:colOff>136071</xdr:colOff>
      <xdr:row>20</xdr:row>
      <xdr:rowOff>92528</xdr:rowOff>
    </xdr:from>
    <xdr:to>
      <xdr:col>5</xdr:col>
      <xdr:colOff>691243</xdr:colOff>
      <xdr:row>22</xdr:row>
      <xdr:rowOff>136071</xdr:rowOff>
    </xdr:to>
    <xdr:sp macro="" textlink="">
      <xdr:nvSpPr>
        <xdr:cNvPr id="75" name="楕円 74">
          <a:extLst>
            <a:ext uri="{FF2B5EF4-FFF2-40B4-BE49-F238E27FC236}">
              <a16:creationId xmlns:a16="http://schemas.microsoft.com/office/drawing/2014/main" id="{625B1BB3-8C0E-44E9-A7E5-B8C9B3CE73B5}"/>
            </a:ext>
          </a:extLst>
        </xdr:cNvPr>
        <xdr:cNvSpPr/>
      </xdr:nvSpPr>
      <xdr:spPr>
        <a:xfrm>
          <a:off x="5023757" y="4675414"/>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7</a:t>
          </a:r>
          <a:endParaRPr kumimoji="1" lang="ja-JP" altLang="en-US" sz="2000" b="1">
            <a:solidFill>
              <a:schemeClr val="bg1"/>
            </a:solidFill>
          </a:endParaRPr>
        </a:p>
      </xdr:txBody>
    </xdr:sp>
    <xdr:clientData/>
  </xdr:twoCellAnchor>
  <xdr:twoCellAnchor>
    <xdr:from>
      <xdr:col>5</xdr:col>
      <xdr:colOff>136071</xdr:colOff>
      <xdr:row>22</xdr:row>
      <xdr:rowOff>21771</xdr:rowOff>
    </xdr:from>
    <xdr:to>
      <xdr:col>5</xdr:col>
      <xdr:colOff>691243</xdr:colOff>
      <xdr:row>24</xdr:row>
      <xdr:rowOff>65314</xdr:rowOff>
    </xdr:to>
    <xdr:sp macro="" textlink="">
      <xdr:nvSpPr>
        <xdr:cNvPr id="76" name="楕円 75">
          <a:extLst>
            <a:ext uri="{FF2B5EF4-FFF2-40B4-BE49-F238E27FC236}">
              <a16:creationId xmlns:a16="http://schemas.microsoft.com/office/drawing/2014/main" id="{78F93BAA-AC82-46A1-B0F3-ECF5B823062D}"/>
            </a:ext>
          </a:extLst>
        </xdr:cNvPr>
        <xdr:cNvSpPr/>
      </xdr:nvSpPr>
      <xdr:spPr>
        <a:xfrm>
          <a:off x="5023757" y="5061857"/>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8</a:t>
          </a:r>
          <a:endParaRPr kumimoji="1" lang="ja-JP" altLang="en-US" sz="2000" b="1">
            <a:solidFill>
              <a:schemeClr val="bg1"/>
            </a:solidFill>
          </a:endParaRPr>
        </a:p>
      </xdr:txBody>
    </xdr:sp>
    <xdr:clientData/>
  </xdr:twoCellAnchor>
  <xdr:twoCellAnchor>
    <xdr:from>
      <xdr:col>7</xdr:col>
      <xdr:colOff>299356</xdr:colOff>
      <xdr:row>18</xdr:row>
      <xdr:rowOff>174171</xdr:rowOff>
    </xdr:from>
    <xdr:to>
      <xdr:col>9</xdr:col>
      <xdr:colOff>136071</xdr:colOff>
      <xdr:row>20</xdr:row>
      <xdr:rowOff>217714</xdr:rowOff>
    </xdr:to>
    <xdr:sp macro="" textlink="">
      <xdr:nvSpPr>
        <xdr:cNvPr id="77" name="楕円 76">
          <a:extLst>
            <a:ext uri="{FF2B5EF4-FFF2-40B4-BE49-F238E27FC236}">
              <a16:creationId xmlns:a16="http://schemas.microsoft.com/office/drawing/2014/main" id="{07ED786B-51B1-4733-9E57-968E706CBF13}"/>
            </a:ext>
          </a:extLst>
        </xdr:cNvPr>
        <xdr:cNvSpPr/>
      </xdr:nvSpPr>
      <xdr:spPr>
        <a:xfrm>
          <a:off x="7494813" y="4299857"/>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9</a:t>
          </a:r>
          <a:endParaRPr kumimoji="1" lang="ja-JP" altLang="en-US" sz="2000" b="1">
            <a:solidFill>
              <a:schemeClr val="bg1"/>
            </a:solidFill>
          </a:endParaRPr>
        </a:p>
      </xdr:txBody>
    </xdr:sp>
    <xdr:clientData/>
  </xdr:twoCellAnchor>
  <xdr:twoCellAnchor>
    <xdr:from>
      <xdr:col>7</xdr:col>
      <xdr:colOff>299356</xdr:colOff>
      <xdr:row>20</xdr:row>
      <xdr:rowOff>103414</xdr:rowOff>
    </xdr:from>
    <xdr:to>
      <xdr:col>9</xdr:col>
      <xdr:colOff>136071</xdr:colOff>
      <xdr:row>22</xdr:row>
      <xdr:rowOff>146957</xdr:rowOff>
    </xdr:to>
    <xdr:sp macro="" textlink="">
      <xdr:nvSpPr>
        <xdr:cNvPr id="78" name="楕円 77">
          <a:extLst>
            <a:ext uri="{FF2B5EF4-FFF2-40B4-BE49-F238E27FC236}">
              <a16:creationId xmlns:a16="http://schemas.microsoft.com/office/drawing/2014/main" id="{AD3016A5-9EA5-492E-858A-94C37FA0FD09}"/>
            </a:ext>
          </a:extLst>
        </xdr:cNvPr>
        <xdr:cNvSpPr/>
      </xdr:nvSpPr>
      <xdr:spPr>
        <a:xfrm>
          <a:off x="7494813" y="4686300"/>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bg1"/>
              </a:solidFill>
            </a:rPr>
            <a:t>10</a:t>
          </a:r>
          <a:endParaRPr kumimoji="1" lang="ja-JP" altLang="en-US" sz="1400" b="1">
            <a:solidFill>
              <a:schemeClr val="bg1"/>
            </a:solidFill>
          </a:endParaRPr>
        </a:p>
      </xdr:txBody>
    </xdr:sp>
    <xdr:clientData/>
  </xdr:twoCellAnchor>
  <xdr:twoCellAnchor>
    <xdr:from>
      <xdr:col>7</xdr:col>
      <xdr:colOff>299356</xdr:colOff>
      <xdr:row>22</xdr:row>
      <xdr:rowOff>32657</xdr:rowOff>
    </xdr:from>
    <xdr:to>
      <xdr:col>9</xdr:col>
      <xdr:colOff>136071</xdr:colOff>
      <xdr:row>24</xdr:row>
      <xdr:rowOff>76200</xdr:rowOff>
    </xdr:to>
    <xdr:sp macro="" textlink="">
      <xdr:nvSpPr>
        <xdr:cNvPr id="79" name="楕円 78">
          <a:extLst>
            <a:ext uri="{FF2B5EF4-FFF2-40B4-BE49-F238E27FC236}">
              <a16:creationId xmlns:a16="http://schemas.microsoft.com/office/drawing/2014/main" id="{CB131BAC-671C-40E2-974B-BF76A37779C0}"/>
            </a:ext>
          </a:extLst>
        </xdr:cNvPr>
        <xdr:cNvSpPr/>
      </xdr:nvSpPr>
      <xdr:spPr>
        <a:xfrm>
          <a:off x="7494813" y="5072743"/>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bg1"/>
              </a:solidFill>
            </a:rPr>
            <a:t>11</a:t>
          </a:r>
          <a:endParaRPr kumimoji="1" lang="ja-JP" altLang="en-US" sz="1400" b="1">
            <a:solidFill>
              <a:schemeClr val="bg1"/>
            </a:solidFill>
          </a:endParaRPr>
        </a:p>
      </xdr:txBody>
    </xdr:sp>
    <xdr:clientData/>
  </xdr:twoCellAnchor>
  <xdr:twoCellAnchor>
    <xdr:from>
      <xdr:col>7</xdr:col>
      <xdr:colOff>310242</xdr:colOff>
      <xdr:row>24</xdr:row>
      <xdr:rowOff>141514</xdr:rowOff>
    </xdr:from>
    <xdr:to>
      <xdr:col>9</xdr:col>
      <xdr:colOff>146957</xdr:colOff>
      <xdr:row>26</xdr:row>
      <xdr:rowOff>185057</xdr:rowOff>
    </xdr:to>
    <xdr:sp macro="" textlink="">
      <xdr:nvSpPr>
        <xdr:cNvPr id="80" name="楕円 79">
          <a:extLst>
            <a:ext uri="{FF2B5EF4-FFF2-40B4-BE49-F238E27FC236}">
              <a16:creationId xmlns:a16="http://schemas.microsoft.com/office/drawing/2014/main" id="{458B7C37-7BC9-481C-80C6-4891ED426452}"/>
            </a:ext>
          </a:extLst>
        </xdr:cNvPr>
        <xdr:cNvSpPr/>
      </xdr:nvSpPr>
      <xdr:spPr>
        <a:xfrm>
          <a:off x="7505699" y="5638800"/>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bg1"/>
              </a:solidFill>
            </a:rPr>
            <a:t>12</a:t>
          </a:r>
          <a:endParaRPr kumimoji="1" lang="ja-JP" altLang="en-US" sz="1400" b="1">
            <a:solidFill>
              <a:schemeClr val="bg1"/>
            </a:solidFill>
          </a:endParaRPr>
        </a:p>
      </xdr:txBody>
    </xdr:sp>
    <xdr:clientData/>
  </xdr:twoCellAnchor>
  <xdr:twoCellAnchor>
    <xdr:from>
      <xdr:col>26</xdr:col>
      <xdr:colOff>163282</xdr:colOff>
      <xdr:row>11</xdr:row>
      <xdr:rowOff>108853</xdr:rowOff>
    </xdr:from>
    <xdr:to>
      <xdr:col>39</xdr:col>
      <xdr:colOff>642253</xdr:colOff>
      <xdr:row>19</xdr:row>
      <xdr:rowOff>152395</xdr:rowOff>
    </xdr:to>
    <xdr:grpSp>
      <xdr:nvGrpSpPr>
        <xdr:cNvPr id="13" name="グループ化 12">
          <a:extLst>
            <a:ext uri="{FF2B5EF4-FFF2-40B4-BE49-F238E27FC236}">
              <a16:creationId xmlns:a16="http://schemas.microsoft.com/office/drawing/2014/main" id="{CE366D01-03DF-4AE7-8C1D-0D3391C8E10C}"/>
            </a:ext>
          </a:extLst>
        </xdr:cNvPr>
        <xdr:cNvGrpSpPr/>
      </xdr:nvGrpSpPr>
      <xdr:grpSpPr>
        <a:xfrm>
          <a:off x="20252373" y="3503217"/>
          <a:ext cx="9124207" cy="1927760"/>
          <a:chOff x="7151912" y="9448800"/>
          <a:chExt cx="9111343" cy="1872343"/>
        </a:xfrm>
      </xdr:grpSpPr>
      <xdr:pic>
        <xdr:nvPicPr>
          <xdr:cNvPr id="69" name="図 68">
            <a:extLst>
              <a:ext uri="{FF2B5EF4-FFF2-40B4-BE49-F238E27FC236}">
                <a16:creationId xmlns:a16="http://schemas.microsoft.com/office/drawing/2014/main" id="{36E1CA6C-653D-47C6-955A-50AFC6662DA9}"/>
              </a:ext>
            </a:extLst>
          </xdr:cNvPr>
          <xdr:cNvPicPr>
            <a:picLocks noChangeAspect="1"/>
          </xdr:cNvPicPr>
        </xdr:nvPicPr>
        <xdr:blipFill>
          <a:blip xmlns:r="http://schemas.openxmlformats.org/officeDocument/2006/relationships" r:embed="rId3"/>
          <a:stretch>
            <a:fillRect/>
          </a:stretch>
        </xdr:blipFill>
        <xdr:spPr>
          <a:xfrm>
            <a:off x="7260771" y="9982200"/>
            <a:ext cx="8884255" cy="783064"/>
          </a:xfrm>
          <a:prstGeom prst="rect">
            <a:avLst/>
          </a:prstGeom>
          <a:solidFill>
            <a:schemeClr val="accent1"/>
          </a:solidFill>
        </xdr:spPr>
      </xdr:pic>
      <xdr:grpSp>
        <xdr:nvGrpSpPr>
          <xdr:cNvPr id="11" name="グループ化 10">
            <a:extLst>
              <a:ext uri="{FF2B5EF4-FFF2-40B4-BE49-F238E27FC236}">
                <a16:creationId xmlns:a16="http://schemas.microsoft.com/office/drawing/2014/main" id="{CBF77902-9804-4703-AD62-DDDE616A6179}"/>
              </a:ext>
            </a:extLst>
          </xdr:cNvPr>
          <xdr:cNvGrpSpPr/>
        </xdr:nvGrpSpPr>
        <xdr:grpSpPr>
          <a:xfrm>
            <a:off x="7151912" y="9448800"/>
            <a:ext cx="9111343" cy="1872343"/>
            <a:chOff x="7151912" y="9448800"/>
            <a:chExt cx="9111343" cy="1872343"/>
          </a:xfrm>
        </xdr:grpSpPr>
        <xdr:sp macro="" textlink="">
          <xdr:nvSpPr>
            <xdr:cNvPr id="70" name="吹き出し: 四角形 69">
              <a:extLst>
                <a:ext uri="{FF2B5EF4-FFF2-40B4-BE49-F238E27FC236}">
                  <a16:creationId xmlns:a16="http://schemas.microsoft.com/office/drawing/2014/main" id="{EE218991-0A7E-4A6D-825B-AF9F0B686758}"/>
                </a:ext>
              </a:extLst>
            </xdr:cNvPr>
            <xdr:cNvSpPr/>
          </xdr:nvSpPr>
          <xdr:spPr>
            <a:xfrm>
              <a:off x="7151912" y="9775371"/>
              <a:ext cx="9111343" cy="1208315"/>
            </a:xfrm>
            <a:prstGeom prst="wedgeRectCallout">
              <a:avLst>
                <a:gd name="adj1" fmla="val -58987"/>
                <a:gd name="adj2" fmla="val 28019"/>
              </a:avLst>
            </a:prstGeom>
            <a:no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1" name="楕円 80">
              <a:extLst>
                <a:ext uri="{FF2B5EF4-FFF2-40B4-BE49-F238E27FC236}">
                  <a16:creationId xmlns:a16="http://schemas.microsoft.com/office/drawing/2014/main" id="{88F0FBDC-BEB5-450E-8253-7DAAE449CE9A}"/>
                </a:ext>
              </a:extLst>
            </xdr:cNvPr>
            <xdr:cNvSpPr/>
          </xdr:nvSpPr>
          <xdr:spPr>
            <a:xfrm>
              <a:off x="11038115" y="9448800"/>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6</a:t>
              </a:r>
              <a:endParaRPr kumimoji="1" lang="ja-JP" altLang="en-US" sz="2000" b="1">
                <a:solidFill>
                  <a:schemeClr val="bg1"/>
                </a:solidFill>
              </a:endParaRPr>
            </a:p>
          </xdr:txBody>
        </xdr:sp>
        <xdr:sp macro="" textlink="">
          <xdr:nvSpPr>
            <xdr:cNvPr id="82" name="楕円 81">
              <a:extLst>
                <a:ext uri="{FF2B5EF4-FFF2-40B4-BE49-F238E27FC236}">
                  <a16:creationId xmlns:a16="http://schemas.microsoft.com/office/drawing/2014/main" id="{27E6E722-1BF3-4637-928E-65623B5D57CB}"/>
                </a:ext>
              </a:extLst>
            </xdr:cNvPr>
            <xdr:cNvSpPr/>
          </xdr:nvSpPr>
          <xdr:spPr>
            <a:xfrm>
              <a:off x="12281808" y="9448800"/>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7</a:t>
              </a:r>
              <a:endParaRPr kumimoji="1" lang="ja-JP" altLang="en-US" sz="2000" b="1">
                <a:solidFill>
                  <a:schemeClr val="bg1"/>
                </a:solidFill>
              </a:endParaRPr>
            </a:p>
          </xdr:txBody>
        </xdr:sp>
        <xdr:sp macro="" textlink="">
          <xdr:nvSpPr>
            <xdr:cNvPr id="83" name="楕円 82">
              <a:extLst>
                <a:ext uri="{FF2B5EF4-FFF2-40B4-BE49-F238E27FC236}">
                  <a16:creationId xmlns:a16="http://schemas.microsoft.com/office/drawing/2014/main" id="{2F5639ED-2241-4248-99A6-6C4A2484DA74}"/>
                </a:ext>
              </a:extLst>
            </xdr:cNvPr>
            <xdr:cNvSpPr/>
          </xdr:nvSpPr>
          <xdr:spPr>
            <a:xfrm>
              <a:off x="13525500" y="9448800"/>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8</a:t>
              </a:r>
              <a:endParaRPr kumimoji="1" lang="ja-JP" altLang="en-US" sz="2000" b="1">
                <a:solidFill>
                  <a:schemeClr val="bg1"/>
                </a:solidFill>
              </a:endParaRPr>
            </a:p>
          </xdr:txBody>
        </xdr:sp>
        <xdr:sp macro="" textlink="">
          <xdr:nvSpPr>
            <xdr:cNvPr id="84" name="楕円 83">
              <a:extLst>
                <a:ext uri="{FF2B5EF4-FFF2-40B4-BE49-F238E27FC236}">
                  <a16:creationId xmlns:a16="http://schemas.microsoft.com/office/drawing/2014/main" id="{AFDBF64C-E043-4644-8284-9DED0BE1D203}"/>
                </a:ext>
              </a:extLst>
            </xdr:cNvPr>
            <xdr:cNvSpPr/>
          </xdr:nvSpPr>
          <xdr:spPr>
            <a:xfrm>
              <a:off x="10205356" y="10472057"/>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9</a:t>
              </a:r>
              <a:endParaRPr kumimoji="1" lang="ja-JP" altLang="en-US" sz="2000" b="1">
                <a:solidFill>
                  <a:schemeClr val="bg1"/>
                </a:solidFill>
              </a:endParaRPr>
            </a:p>
          </xdr:txBody>
        </xdr:sp>
        <xdr:sp macro="" textlink="">
          <xdr:nvSpPr>
            <xdr:cNvPr id="86" name="楕円 85">
              <a:extLst>
                <a:ext uri="{FF2B5EF4-FFF2-40B4-BE49-F238E27FC236}">
                  <a16:creationId xmlns:a16="http://schemas.microsoft.com/office/drawing/2014/main" id="{E0A56DFA-6A02-4384-9B66-43D6975C3EF6}"/>
                </a:ext>
              </a:extLst>
            </xdr:cNvPr>
            <xdr:cNvSpPr/>
          </xdr:nvSpPr>
          <xdr:spPr>
            <a:xfrm>
              <a:off x="11527971" y="10472057"/>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chemeClr val="bg1"/>
                  </a:solidFill>
                </a:rPr>
                <a:t>10</a:t>
              </a:r>
              <a:endParaRPr kumimoji="1" lang="ja-JP" altLang="en-US" sz="1600" b="1">
                <a:solidFill>
                  <a:schemeClr val="bg1"/>
                </a:solidFill>
              </a:endParaRPr>
            </a:p>
          </xdr:txBody>
        </xdr:sp>
        <xdr:sp macro="" textlink="">
          <xdr:nvSpPr>
            <xdr:cNvPr id="87" name="楕円 86">
              <a:extLst>
                <a:ext uri="{FF2B5EF4-FFF2-40B4-BE49-F238E27FC236}">
                  <a16:creationId xmlns:a16="http://schemas.microsoft.com/office/drawing/2014/main" id="{63C7E772-0DA6-4E7C-B63D-8297DA08D981}"/>
                </a:ext>
              </a:extLst>
            </xdr:cNvPr>
            <xdr:cNvSpPr/>
          </xdr:nvSpPr>
          <xdr:spPr>
            <a:xfrm>
              <a:off x="12850585" y="10472057"/>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chemeClr val="bg1"/>
                  </a:solidFill>
                </a:rPr>
                <a:t>11</a:t>
              </a:r>
              <a:endParaRPr kumimoji="1" lang="ja-JP" altLang="en-US" sz="1600" b="1">
                <a:solidFill>
                  <a:schemeClr val="bg1"/>
                </a:solidFill>
              </a:endParaRPr>
            </a:p>
          </xdr:txBody>
        </xdr:sp>
        <xdr:sp macro="" textlink="">
          <xdr:nvSpPr>
            <xdr:cNvPr id="88" name="楕円 87">
              <a:extLst>
                <a:ext uri="{FF2B5EF4-FFF2-40B4-BE49-F238E27FC236}">
                  <a16:creationId xmlns:a16="http://schemas.microsoft.com/office/drawing/2014/main" id="{64F7AE08-6CA9-45A5-848E-8F997785C38E}"/>
                </a:ext>
              </a:extLst>
            </xdr:cNvPr>
            <xdr:cNvSpPr/>
          </xdr:nvSpPr>
          <xdr:spPr>
            <a:xfrm>
              <a:off x="9111343" y="10820400"/>
              <a:ext cx="555172" cy="500743"/>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chemeClr val="bg1"/>
                  </a:solidFill>
                </a:rPr>
                <a:t>12</a:t>
              </a:r>
              <a:endParaRPr kumimoji="1" lang="ja-JP" altLang="en-US" sz="1600" b="1">
                <a:solidFill>
                  <a:schemeClr val="bg1"/>
                </a:solidFill>
              </a:endParaRPr>
            </a:p>
          </xdr:txBody>
        </xdr:sp>
      </xdr:grpSp>
    </xdr:grpSp>
    <xdr:clientData/>
  </xdr:twoCellAnchor>
  <xdr:twoCellAnchor>
    <xdr:from>
      <xdr:col>9</xdr:col>
      <xdr:colOff>126787</xdr:colOff>
      <xdr:row>15</xdr:row>
      <xdr:rowOff>8964</xdr:rowOff>
    </xdr:from>
    <xdr:to>
      <xdr:col>13</xdr:col>
      <xdr:colOff>313766</xdr:colOff>
      <xdr:row>17</xdr:row>
      <xdr:rowOff>26894</xdr:rowOff>
    </xdr:to>
    <xdr:sp macro="" textlink="">
      <xdr:nvSpPr>
        <xdr:cNvPr id="89" name="吹き出し: 角を丸めた四角形 88">
          <a:extLst>
            <a:ext uri="{FF2B5EF4-FFF2-40B4-BE49-F238E27FC236}">
              <a16:creationId xmlns:a16="http://schemas.microsoft.com/office/drawing/2014/main" id="{3D6788D7-A35B-44FE-A3E5-936F76A0986C}"/>
            </a:ext>
          </a:extLst>
        </xdr:cNvPr>
        <xdr:cNvSpPr/>
      </xdr:nvSpPr>
      <xdr:spPr>
        <a:xfrm>
          <a:off x="8042622" y="3505199"/>
          <a:ext cx="2992932" cy="484095"/>
        </a:xfrm>
        <a:prstGeom prst="wedgeRoundRectCallout">
          <a:avLst>
            <a:gd name="adj1" fmla="val -64935"/>
            <a:gd name="adj2" fmla="val -9036"/>
            <a:gd name="adj3" fmla="val 16667"/>
          </a:avLst>
        </a:prstGeom>
        <a:ln w="31750">
          <a:solidFill>
            <a:srgbClr val="0070C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latin typeface="Meiryo UI" panose="020B0604030504040204" pitchFamily="50" charset="-128"/>
              <a:ea typeface="Meiryo UI" panose="020B0604030504040204" pitchFamily="50" charset="-128"/>
            </a:rPr>
            <a:t>④⑤新規事業者は入力必須</a:t>
          </a:r>
          <a:endParaRPr kumimoji="1" lang="en-US" altLang="ja-JP" sz="1600" b="1">
            <a:latin typeface="Meiryo UI" panose="020B0604030504040204" pitchFamily="50" charset="-128"/>
            <a:ea typeface="Meiryo UI" panose="020B0604030504040204" pitchFamily="50" charset="-128"/>
          </a:endParaRPr>
        </a:p>
      </xdr:txBody>
    </xdr:sp>
    <xdr:clientData/>
  </xdr:twoCellAnchor>
  <xdr:twoCellAnchor>
    <xdr:from>
      <xdr:col>12</xdr:col>
      <xdr:colOff>530199</xdr:colOff>
      <xdr:row>20</xdr:row>
      <xdr:rowOff>98611</xdr:rowOff>
    </xdr:from>
    <xdr:to>
      <xdr:col>15</xdr:col>
      <xdr:colOff>654425</xdr:colOff>
      <xdr:row>22</xdr:row>
      <xdr:rowOff>116541</xdr:rowOff>
    </xdr:to>
    <xdr:sp macro="" textlink="">
      <xdr:nvSpPr>
        <xdr:cNvPr id="90" name="吹き出し: 角を丸めた四角形 89">
          <a:extLst>
            <a:ext uri="{FF2B5EF4-FFF2-40B4-BE49-F238E27FC236}">
              <a16:creationId xmlns:a16="http://schemas.microsoft.com/office/drawing/2014/main" id="{FAF879DE-3D69-4887-BB69-29CC5B37832D}"/>
            </a:ext>
          </a:extLst>
        </xdr:cNvPr>
        <xdr:cNvSpPr/>
      </xdr:nvSpPr>
      <xdr:spPr>
        <a:xfrm>
          <a:off x="10436199" y="4760258"/>
          <a:ext cx="2992932" cy="484095"/>
        </a:xfrm>
        <a:prstGeom prst="wedgeRoundRectCallout">
          <a:avLst>
            <a:gd name="adj1" fmla="val -64935"/>
            <a:gd name="adj2" fmla="val -9036"/>
            <a:gd name="adj3" fmla="val 16667"/>
          </a:avLst>
        </a:prstGeom>
        <a:ln w="31750">
          <a:solidFill>
            <a:srgbClr val="0070C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latin typeface="Meiryo UI" panose="020B0604030504040204" pitchFamily="50" charset="-128"/>
              <a:ea typeface="Meiryo UI" panose="020B0604030504040204" pitchFamily="50" charset="-128"/>
            </a:rPr>
            <a:t>⑥～⑪既存事業者は入力必須</a:t>
          </a:r>
          <a:endParaRPr kumimoji="1" lang="en-US" altLang="ja-JP" sz="1600" b="1">
            <a:latin typeface="Meiryo UI" panose="020B0604030504040204" pitchFamily="50" charset="-128"/>
            <a:ea typeface="Meiryo UI" panose="020B0604030504040204" pitchFamily="50" charset="-128"/>
          </a:endParaRPr>
        </a:p>
      </xdr:txBody>
    </xdr:sp>
    <xdr:clientData/>
  </xdr:twoCellAnchor>
  <xdr:twoCellAnchor>
    <xdr:from>
      <xdr:col>9</xdr:col>
      <xdr:colOff>144717</xdr:colOff>
      <xdr:row>28</xdr:row>
      <xdr:rowOff>152398</xdr:rowOff>
    </xdr:from>
    <xdr:to>
      <xdr:col>16</xdr:col>
      <xdr:colOff>44824</xdr:colOff>
      <xdr:row>37</xdr:row>
      <xdr:rowOff>110836</xdr:rowOff>
    </xdr:to>
    <xdr:sp macro="" textlink="">
      <xdr:nvSpPr>
        <xdr:cNvPr id="51" name="吹き出し: 角を丸めた四角形 50">
          <a:extLst>
            <a:ext uri="{FF2B5EF4-FFF2-40B4-BE49-F238E27FC236}">
              <a16:creationId xmlns:a16="http://schemas.microsoft.com/office/drawing/2014/main" id="{8B055F36-E369-448C-8B15-82153A6B583C}"/>
            </a:ext>
          </a:extLst>
        </xdr:cNvPr>
        <xdr:cNvSpPr/>
      </xdr:nvSpPr>
      <xdr:spPr>
        <a:xfrm>
          <a:off x="8055662" y="7550725"/>
          <a:ext cx="5428071" cy="2078184"/>
        </a:xfrm>
        <a:prstGeom prst="wedgeRoundRectCallout">
          <a:avLst>
            <a:gd name="adj1" fmla="val -62290"/>
            <a:gd name="adj2" fmla="val -38581"/>
            <a:gd name="adj3" fmla="val 16667"/>
          </a:avLst>
        </a:prstGeom>
        <a:ln w="31750">
          <a:solidFill>
            <a:srgbClr val="0070C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latin typeface="Meiryo UI" panose="020B0604030504040204" pitchFamily="50" charset="-128"/>
              <a:ea typeface="Meiryo UI" panose="020B0604030504040204" pitchFamily="50" charset="-128"/>
            </a:rPr>
            <a:t>⑥～⑪のすべての欄において「入力しない」「</a:t>
          </a:r>
          <a:r>
            <a:rPr kumimoji="1" lang="en-US" altLang="ja-JP" sz="1600" b="1">
              <a:latin typeface="Meiryo UI" panose="020B0604030504040204" pitchFamily="50" charset="-128"/>
              <a:ea typeface="Meiryo UI" panose="020B0604030504040204" pitchFamily="50" charset="-128"/>
            </a:rPr>
            <a:t>0</a:t>
          </a:r>
          <a:r>
            <a:rPr kumimoji="1" lang="ja-JP" altLang="en-US" sz="1600" b="1">
              <a:latin typeface="Meiryo UI" panose="020B0604030504040204" pitchFamily="50" charset="-128"/>
              <a:ea typeface="Meiryo UI" panose="020B0604030504040204" pitchFamily="50" charset="-128"/>
            </a:rPr>
            <a:t>を入力</a:t>
          </a:r>
          <a:r>
            <a:rPr kumimoji="1" lang="ja-JP" altLang="en-US" sz="1600" b="1">
              <a:solidFill>
                <a:schemeClr val="dk1"/>
              </a:solidFill>
              <a:effectLst/>
              <a:latin typeface="Meiryo UI" panose="020B0604030504040204" pitchFamily="50" charset="-128"/>
              <a:ea typeface="Meiryo UI" panose="020B0604030504040204" pitchFamily="50" charset="-128"/>
              <a:cs typeface="+mn-cs"/>
            </a:rPr>
            <a:t>」「</a:t>
          </a:r>
          <a:r>
            <a:rPr kumimoji="1" lang="ja-JP" altLang="en-US" sz="1600" b="1">
              <a:latin typeface="Meiryo UI" panose="020B0604030504040204" pitchFamily="50" charset="-128"/>
              <a:ea typeface="Meiryo UI" panose="020B0604030504040204" pitchFamily="50" charset="-128"/>
            </a:rPr>
            <a:t>ーを入力」など、合計値が</a:t>
          </a:r>
          <a:r>
            <a:rPr kumimoji="1" lang="en-US" altLang="ja-JP" sz="1600" b="1">
              <a:latin typeface="Meiryo UI" panose="020B0604030504040204" pitchFamily="50" charset="-128"/>
              <a:ea typeface="Meiryo UI" panose="020B0604030504040204" pitchFamily="50" charset="-128"/>
            </a:rPr>
            <a:t>0</a:t>
          </a:r>
          <a:r>
            <a:rPr kumimoji="1" lang="ja-JP" altLang="en-US" sz="1600" b="1">
              <a:latin typeface="Meiryo UI" panose="020B0604030504040204" pitchFamily="50" charset="-128"/>
              <a:ea typeface="Meiryo UI" panose="020B0604030504040204" pitchFamily="50" charset="-128"/>
            </a:rPr>
            <a:t>となる場合は、「新規参入」となり、新規参入者として拠出金を算定します。⑥～⑪のいずれかに値を入力した場合、「既存」となり、既存事業者として拠出金を算定します。</a:t>
          </a:r>
          <a:endParaRPr kumimoji="1" lang="en-US" altLang="ja-JP" sz="1600" b="1">
            <a:latin typeface="Meiryo UI" panose="020B0604030504040204" pitchFamily="50" charset="-128"/>
            <a:ea typeface="Meiryo UI" panose="020B0604030504040204" pitchFamily="50" charset="-128"/>
          </a:endParaRPr>
        </a:p>
      </xdr:txBody>
    </xdr:sp>
    <xdr:clientData/>
  </xdr:twoCellAnchor>
  <xdr:twoCellAnchor>
    <xdr:from>
      <xdr:col>21</xdr:col>
      <xdr:colOff>81224</xdr:colOff>
      <xdr:row>28</xdr:row>
      <xdr:rowOff>148214</xdr:rowOff>
    </xdr:from>
    <xdr:to>
      <xdr:col>35</xdr:col>
      <xdr:colOff>62096</xdr:colOff>
      <xdr:row>57</xdr:row>
      <xdr:rowOff>93769</xdr:rowOff>
    </xdr:to>
    <xdr:grpSp>
      <xdr:nvGrpSpPr>
        <xdr:cNvPr id="10" name="グループ化 9">
          <a:extLst>
            <a:ext uri="{FF2B5EF4-FFF2-40B4-BE49-F238E27FC236}">
              <a16:creationId xmlns:a16="http://schemas.microsoft.com/office/drawing/2014/main" id="{A073F523-C239-46AC-ADB5-A1350DB6F972}"/>
            </a:ext>
          </a:extLst>
        </xdr:cNvPr>
        <xdr:cNvGrpSpPr/>
      </xdr:nvGrpSpPr>
      <xdr:grpSpPr>
        <a:xfrm>
          <a:off x="16845224" y="7546541"/>
          <a:ext cx="9291127" cy="6775846"/>
          <a:chOff x="14700739" y="93786"/>
          <a:chExt cx="9277272" cy="6574955"/>
        </a:xfrm>
      </xdr:grpSpPr>
      <xdr:pic>
        <xdr:nvPicPr>
          <xdr:cNvPr id="8" name="図 7">
            <a:extLst>
              <a:ext uri="{FF2B5EF4-FFF2-40B4-BE49-F238E27FC236}">
                <a16:creationId xmlns:a16="http://schemas.microsoft.com/office/drawing/2014/main" id="{DED2C40E-5977-401B-AF43-C5DB0536970D}"/>
              </a:ext>
            </a:extLst>
          </xdr:cNvPr>
          <xdr:cNvPicPr>
            <a:picLocks noChangeAspect="1"/>
          </xdr:cNvPicPr>
        </xdr:nvPicPr>
        <xdr:blipFill>
          <a:blip xmlns:r="http://schemas.openxmlformats.org/officeDocument/2006/relationships" r:embed="rId4"/>
          <a:stretch>
            <a:fillRect/>
          </a:stretch>
        </xdr:blipFill>
        <xdr:spPr>
          <a:xfrm>
            <a:off x="14700739" y="93786"/>
            <a:ext cx="9277272" cy="6574955"/>
          </a:xfrm>
          <a:prstGeom prst="rect">
            <a:avLst/>
          </a:prstGeom>
          <a:ln>
            <a:solidFill>
              <a:schemeClr val="tx1">
                <a:lumMod val="75000"/>
                <a:lumOff val="25000"/>
              </a:schemeClr>
            </a:solidFill>
          </a:ln>
        </xdr:spPr>
      </xdr:pic>
      <xdr:sp macro="" textlink="">
        <xdr:nvSpPr>
          <xdr:cNvPr id="36" name="楕円 35">
            <a:extLst>
              <a:ext uri="{FF2B5EF4-FFF2-40B4-BE49-F238E27FC236}">
                <a16:creationId xmlns:a16="http://schemas.microsoft.com/office/drawing/2014/main" id="{62EF55C5-7DBC-4D57-97DA-7E79F14D1CAE}"/>
              </a:ext>
            </a:extLst>
          </xdr:cNvPr>
          <xdr:cNvSpPr/>
        </xdr:nvSpPr>
        <xdr:spPr>
          <a:xfrm>
            <a:off x="20631760" y="1155499"/>
            <a:ext cx="943022" cy="255046"/>
          </a:xfrm>
          <a:prstGeom prst="ellipse">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楕円 47">
            <a:extLst>
              <a:ext uri="{FF2B5EF4-FFF2-40B4-BE49-F238E27FC236}">
                <a16:creationId xmlns:a16="http://schemas.microsoft.com/office/drawing/2014/main" id="{04E371C3-5F47-4AE5-A346-182C41047A32}"/>
              </a:ext>
            </a:extLst>
          </xdr:cNvPr>
          <xdr:cNvSpPr/>
        </xdr:nvSpPr>
        <xdr:spPr>
          <a:xfrm>
            <a:off x="20631760" y="3399810"/>
            <a:ext cx="943022" cy="250564"/>
          </a:xfrm>
          <a:prstGeom prst="ellipse">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9" name="楕円 48">
            <a:extLst>
              <a:ext uri="{FF2B5EF4-FFF2-40B4-BE49-F238E27FC236}">
                <a16:creationId xmlns:a16="http://schemas.microsoft.com/office/drawing/2014/main" id="{4C12493D-2789-4093-B9B6-297C40AFEE87}"/>
              </a:ext>
            </a:extLst>
          </xdr:cNvPr>
          <xdr:cNvSpPr/>
        </xdr:nvSpPr>
        <xdr:spPr>
          <a:xfrm>
            <a:off x="20631760" y="5462147"/>
            <a:ext cx="943022" cy="250564"/>
          </a:xfrm>
          <a:prstGeom prst="ellipse">
            <a:avLst/>
          </a:prstGeom>
          <a:no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楕円 59">
            <a:extLst>
              <a:ext uri="{FF2B5EF4-FFF2-40B4-BE49-F238E27FC236}">
                <a16:creationId xmlns:a16="http://schemas.microsoft.com/office/drawing/2014/main" id="{91BD49DA-9B2B-4CB1-AF22-1A10E38B443B}"/>
              </a:ext>
            </a:extLst>
          </xdr:cNvPr>
          <xdr:cNvSpPr/>
        </xdr:nvSpPr>
        <xdr:spPr>
          <a:xfrm>
            <a:off x="20235904" y="848841"/>
            <a:ext cx="555172" cy="500743"/>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3</a:t>
            </a:r>
            <a:endParaRPr kumimoji="1" lang="ja-JP" altLang="en-US" sz="2000" b="1">
              <a:solidFill>
                <a:schemeClr val="bg1"/>
              </a:solidFill>
            </a:endParaRPr>
          </a:p>
        </xdr:txBody>
      </xdr:sp>
      <xdr:sp macro="" textlink="">
        <xdr:nvSpPr>
          <xdr:cNvPr id="62" name="楕円 61">
            <a:extLst>
              <a:ext uri="{FF2B5EF4-FFF2-40B4-BE49-F238E27FC236}">
                <a16:creationId xmlns:a16="http://schemas.microsoft.com/office/drawing/2014/main" id="{2A9DD6C3-0F5D-4F54-A087-C323AE8D39B6}"/>
              </a:ext>
            </a:extLst>
          </xdr:cNvPr>
          <xdr:cNvSpPr/>
        </xdr:nvSpPr>
        <xdr:spPr>
          <a:xfrm>
            <a:off x="20235904" y="3181327"/>
            <a:ext cx="555172" cy="496261"/>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4</a:t>
            </a:r>
            <a:endParaRPr kumimoji="1" lang="ja-JP" altLang="en-US" sz="2000" b="1">
              <a:solidFill>
                <a:schemeClr val="bg1"/>
              </a:solidFill>
            </a:endParaRPr>
          </a:p>
        </xdr:txBody>
      </xdr:sp>
      <xdr:sp macro="" textlink="">
        <xdr:nvSpPr>
          <xdr:cNvPr id="64" name="楕円 63">
            <a:extLst>
              <a:ext uri="{FF2B5EF4-FFF2-40B4-BE49-F238E27FC236}">
                <a16:creationId xmlns:a16="http://schemas.microsoft.com/office/drawing/2014/main" id="{CDB66DAB-A339-4FD3-9498-3850BDEFF5F4}"/>
              </a:ext>
            </a:extLst>
          </xdr:cNvPr>
          <xdr:cNvSpPr/>
        </xdr:nvSpPr>
        <xdr:spPr>
          <a:xfrm>
            <a:off x="20235904" y="5286118"/>
            <a:ext cx="555172" cy="500743"/>
          </a:xfrm>
          <a:prstGeom prst="ellipse">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b="1">
                <a:solidFill>
                  <a:schemeClr val="bg1"/>
                </a:solidFill>
              </a:rPr>
              <a:t>5</a:t>
            </a:r>
            <a:endParaRPr kumimoji="1" lang="ja-JP" altLang="en-US" sz="2000" b="1">
              <a:solidFill>
                <a:schemeClr val="bg1"/>
              </a:solidFill>
            </a:endParaRPr>
          </a:p>
        </xdr:txBody>
      </xdr:sp>
      <xdr:sp macro="" textlink="">
        <xdr:nvSpPr>
          <xdr:cNvPr id="55" name="正方形/長方形 54">
            <a:extLst>
              <a:ext uri="{FF2B5EF4-FFF2-40B4-BE49-F238E27FC236}">
                <a16:creationId xmlns:a16="http://schemas.microsoft.com/office/drawing/2014/main" id="{76D2729F-D39B-4855-8F19-7F47CD8FA711}"/>
              </a:ext>
            </a:extLst>
          </xdr:cNvPr>
          <xdr:cNvSpPr/>
        </xdr:nvSpPr>
        <xdr:spPr>
          <a:xfrm>
            <a:off x="21640799" y="391886"/>
            <a:ext cx="1861457" cy="1817914"/>
          </a:xfrm>
          <a:prstGeom prst="rect">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6" name="正方形/長方形 55">
            <a:extLst>
              <a:ext uri="{FF2B5EF4-FFF2-40B4-BE49-F238E27FC236}">
                <a16:creationId xmlns:a16="http://schemas.microsoft.com/office/drawing/2014/main" id="{480B2ADC-5FDD-486E-B161-C3138AF86576}"/>
              </a:ext>
            </a:extLst>
          </xdr:cNvPr>
          <xdr:cNvSpPr/>
        </xdr:nvSpPr>
        <xdr:spPr>
          <a:xfrm>
            <a:off x="21619027" y="2721429"/>
            <a:ext cx="1861457" cy="1709057"/>
          </a:xfrm>
          <a:prstGeom prst="rect">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楕円 56">
            <a:extLst>
              <a:ext uri="{FF2B5EF4-FFF2-40B4-BE49-F238E27FC236}">
                <a16:creationId xmlns:a16="http://schemas.microsoft.com/office/drawing/2014/main" id="{8F16DDEF-1AD4-405A-A20C-7D2156288E28}"/>
              </a:ext>
            </a:extLst>
          </xdr:cNvPr>
          <xdr:cNvSpPr/>
        </xdr:nvSpPr>
        <xdr:spPr>
          <a:xfrm>
            <a:off x="23310727" y="1736896"/>
            <a:ext cx="555172" cy="500743"/>
          </a:xfrm>
          <a:prstGeom prst="ellipse">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chemeClr val="bg1"/>
                </a:solidFill>
              </a:rPr>
              <a:t>13</a:t>
            </a:r>
            <a:endParaRPr kumimoji="1" lang="ja-JP" altLang="en-US" sz="1600" b="1">
              <a:solidFill>
                <a:schemeClr val="bg1"/>
              </a:solidFill>
            </a:endParaRPr>
          </a:p>
        </xdr:txBody>
      </xdr:sp>
      <xdr:sp macro="" textlink="">
        <xdr:nvSpPr>
          <xdr:cNvPr id="58" name="楕円 57">
            <a:extLst>
              <a:ext uri="{FF2B5EF4-FFF2-40B4-BE49-F238E27FC236}">
                <a16:creationId xmlns:a16="http://schemas.microsoft.com/office/drawing/2014/main" id="{696459D2-773F-4AE9-9AE1-F052DD6131B7}"/>
              </a:ext>
            </a:extLst>
          </xdr:cNvPr>
          <xdr:cNvSpPr/>
        </xdr:nvSpPr>
        <xdr:spPr>
          <a:xfrm>
            <a:off x="23310727" y="2686266"/>
            <a:ext cx="555172" cy="500743"/>
          </a:xfrm>
          <a:prstGeom prst="ellipse">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chemeClr val="bg1"/>
                </a:solidFill>
              </a:rPr>
              <a:t>14</a:t>
            </a:r>
            <a:endParaRPr kumimoji="1" lang="ja-JP" altLang="en-US" sz="1600" b="1">
              <a:solidFill>
                <a:schemeClr val="bg1"/>
              </a:solidFill>
            </a:endParaRPr>
          </a:p>
        </xdr:txBody>
      </xdr:sp>
    </xdr:grpSp>
    <xdr:clientData/>
  </xdr:twoCellAnchor>
  <xdr:twoCellAnchor>
    <xdr:from>
      <xdr:col>19</xdr:col>
      <xdr:colOff>354105</xdr:colOff>
      <xdr:row>33</xdr:row>
      <xdr:rowOff>225461</xdr:rowOff>
    </xdr:from>
    <xdr:to>
      <xdr:col>34</xdr:col>
      <xdr:colOff>336164</xdr:colOff>
      <xdr:row>38</xdr:row>
      <xdr:rowOff>3628</xdr:rowOff>
    </xdr:to>
    <xdr:cxnSp macro="">
      <xdr:nvCxnSpPr>
        <xdr:cNvPr id="14" name="コネクタ: カギ線 13">
          <a:extLst>
            <a:ext uri="{FF2B5EF4-FFF2-40B4-BE49-F238E27FC236}">
              <a16:creationId xmlns:a16="http://schemas.microsoft.com/office/drawing/2014/main" id="{7AA375DE-FD30-4B1A-BEDA-475BA64231F3}"/>
            </a:ext>
          </a:extLst>
        </xdr:cNvPr>
        <xdr:cNvCxnSpPr>
          <a:stCxn id="57" idx="4"/>
        </xdr:cNvCxnSpPr>
      </xdr:nvCxnSpPr>
      <xdr:spPr>
        <a:xfrm rot="5400000" flipH="1">
          <a:off x="20277015" y="4238316"/>
          <a:ext cx="943579" cy="9932882"/>
        </a:xfrm>
        <a:prstGeom prst="bentConnector3">
          <a:avLst>
            <a:gd name="adj1" fmla="val -24227"/>
          </a:avLst>
        </a:prstGeom>
        <a:ln w="38100">
          <a:solidFill>
            <a:srgbClr val="7030A0"/>
          </a:solidFill>
          <a:prstDash val="solid"/>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336176</xdr:colOff>
      <xdr:row>30</xdr:row>
      <xdr:rowOff>0</xdr:rowOff>
    </xdr:from>
    <xdr:to>
      <xdr:col>34</xdr:col>
      <xdr:colOff>613482</xdr:colOff>
      <xdr:row>41</xdr:row>
      <xdr:rowOff>17199</xdr:rowOff>
    </xdr:to>
    <xdr:cxnSp macro="">
      <xdr:nvCxnSpPr>
        <xdr:cNvPr id="91" name="コネクタ: カギ線 90">
          <a:extLst>
            <a:ext uri="{FF2B5EF4-FFF2-40B4-BE49-F238E27FC236}">
              <a16:creationId xmlns:a16="http://schemas.microsoft.com/office/drawing/2014/main" id="{EEB4C70E-FA2B-4FE0-9983-3DAF90E7A1EE}"/>
            </a:ext>
          </a:extLst>
        </xdr:cNvPr>
        <xdr:cNvCxnSpPr>
          <a:stCxn id="58" idx="6"/>
        </xdr:cNvCxnSpPr>
      </xdr:nvCxnSpPr>
      <xdr:spPr>
        <a:xfrm flipH="1" flipV="1">
          <a:off x="15764435" y="7808259"/>
          <a:ext cx="10228129" cy="2581105"/>
        </a:xfrm>
        <a:prstGeom prst="bentConnector4">
          <a:avLst>
            <a:gd name="adj1" fmla="val -32999"/>
            <a:gd name="adj2" fmla="val 123097"/>
          </a:avLst>
        </a:prstGeom>
        <a:ln w="38100">
          <a:solidFill>
            <a:srgbClr val="7030A0"/>
          </a:solidFill>
          <a:prstDash val="solid"/>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277906</xdr:colOff>
      <xdr:row>32</xdr:row>
      <xdr:rowOff>231798</xdr:rowOff>
    </xdr:from>
    <xdr:to>
      <xdr:col>39</xdr:col>
      <xdr:colOff>314754</xdr:colOff>
      <xdr:row>38</xdr:row>
      <xdr:rowOff>185057</xdr:rowOff>
    </xdr:to>
    <xdr:sp macro="" textlink="">
      <xdr:nvSpPr>
        <xdr:cNvPr id="92" name="吹き出し: 角を丸めた四角形 91">
          <a:extLst>
            <a:ext uri="{FF2B5EF4-FFF2-40B4-BE49-F238E27FC236}">
              <a16:creationId xmlns:a16="http://schemas.microsoft.com/office/drawing/2014/main" id="{07C19685-1F2C-4CC0-A6D4-17CDD2D6FB43}"/>
            </a:ext>
          </a:extLst>
        </xdr:cNvPr>
        <xdr:cNvSpPr/>
      </xdr:nvSpPr>
      <xdr:spPr>
        <a:xfrm>
          <a:off x="26320377" y="8506222"/>
          <a:ext cx="2690401" cy="1351753"/>
        </a:xfrm>
        <a:prstGeom prst="wedgeRoundRectCallout">
          <a:avLst>
            <a:gd name="adj1" fmla="val -61208"/>
            <a:gd name="adj2" fmla="val 13657"/>
            <a:gd name="adj3" fmla="val 16667"/>
          </a:avLst>
        </a:prstGeom>
        <a:ln w="31750">
          <a:solidFill>
            <a:srgbClr val="0070C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latin typeface="Meiryo UI" panose="020B0604030504040204" pitchFamily="50" charset="-128"/>
              <a:ea typeface="Meiryo UI" panose="020B0604030504040204" pitchFamily="50" charset="-128"/>
            </a:rPr>
            <a:t>端数調整額です。エリアのトップシェア事業者は入力ください</a:t>
          </a:r>
          <a:endParaRPr kumimoji="1" lang="en-US" altLang="ja-JP" sz="1600" b="1">
            <a:latin typeface="Meiryo UI" panose="020B0604030504040204" pitchFamily="50" charset="-128"/>
            <a:ea typeface="Meiryo UI" panose="020B0604030504040204" pitchFamily="50" charset="-128"/>
          </a:endParaRPr>
        </a:p>
      </xdr:txBody>
    </xdr:sp>
    <xdr:clientData/>
  </xdr:twoCellAnchor>
  <xdr:twoCellAnchor>
    <xdr:from>
      <xdr:col>12</xdr:col>
      <xdr:colOff>402771</xdr:colOff>
      <xdr:row>30</xdr:row>
      <xdr:rowOff>122464</xdr:rowOff>
    </xdr:from>
    <xdr:to>
      <xdr:col>19</xdr:col>
      <xdr:colOff>27215</xdr:colOff>
      <xdr:row>40</xdr:row>
      <xdr:rowOff>108857</xdr:rowOff>
    </xdr:to>
    <xdr:grpSp>
      <xdr:nvGrpSpPr>
        <xdr:cNvPr id="23" name="グループ化 22">
          <a:extLst>
            <a:ext uri="{FF2B5EF4-FFF2-40B4-BE49-F238E27FC236}">
              <a16:creationId xmlns:a16="http://schemas.microsoft.com/office/drawing/2014/main" id="{500790CC-161C-403B-BEC3-100606221556}"/>
            </a:ext>
          </a:extLst>
        </xdr:cNvPr>
        <xdr:cNvGrpSpPr/>
      </xdr:nvGrpSpPr>
      <xdr:grpSpPr>
        <a:xfrm>
          <a:off x="10308771" y="7991846"/>
          <a:ext cx="5152408" cy="2341666"/>
          <a:chOff x="10308771" y="6991350"/>
          <a:chExt cx="5143501" cy="2272393"/>
        </a:xfrm>
      </xdr:grpSpPr>
      <xdr:cxnSp macro="">
        <xdr:nvCxnSpPr>
          <xdr:cNvPr id="85" name="コネクタ: カギ線 84">
            <a:extLst>
              <a:ext uri="{FF2B5EF4-FFF2-40B4-BE49-F238E27FC236}">
                <a16:creationId xmlns:a16="http://schemas.microsoft.com/office/drawing/2014/main" id="{79C8D01C-B659-46FE-AB1F-4A9BE3547C99}"/>
              </a:ext>
            </a:extLst>
          </xdr:cNvPr>
          <xdr:cNvCxnSpPr/>
        </xdr:nvCxnSpPr>
        <xdr:spPr>
          <a:xfrm flipV="1">
            <a:off x="14249400" y="7685316"/>
            <a:ext cx="1202872" cy="10884"/>
          </a:xfrm>
          <a:prstGeom prst="straightConnector1">
            <a:avLst/>
          </a:prstGeom>
          <a:ln w="38100">
            <a:solidFill>
              <a:srgbClr val="7030A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94" name="コネクタ: カギ線 93">
            <a:extLst>
              <a:ext uri="{FF2B5EF4-FFF2-40B4-BE49-F238E27FC236}">
                <a16:creationId xmlns:a16="http://schemas.microsoft.com/office/drawing/2014/main" id="{E1CDF9AC-3D27-4C06-B3A9-6F7E46258FC6}"/>
              </a:ext>
            </a:extLst>
          </xdr:cNvPr>
          <xdr:cNvCxnSpPr/>
        </xdr:nvCxnSpPr>
        <xdr:spPr>
          <a:xfrm flipV="1">
            <a:off x="10308771" y="6991350"/>
            <a:ext cx="5143501" cy="2272393"/>
          </a:xfrm>
          <a:prstGeom prst="bentConnector3">
            <a:avLst>
              <a:gd name="adj1" fmla="val 76455"/>
            </a:avLst>
          </a:prstGeom>
          <a:ln w="38100">
            <a:solidFill>
              <a:srgbClr val="7030A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35</xdr:col>
      <xdr:colOff>277906</xdr:colOff>
      <xdr:row>41</xdr:row>
      <xdr:rowOff>100594</xdr:rowOff>
    </xdr:from>
    <xdr:to>
      <xdr:col>39</xdr:col>
      <xdr:colOff>314754</xdr:colOff>
      <xdr:row>47</xdr:row>
      <xdr:rowOff>56297</xdr:rowOff>
    </xdr:to>
    <xdr:sp macro="" textlink="">
      <xdr:nvSpPr>
        <xdr:cNvPr id="72" name="吹き出し: 角を丸めた四角形 71">
          <a:extLst>
            <a:ext uri="{FF2B5EF4-FFF2-40B4-BE49-F238E27FC236}">
              <a16:creationId xmlns:a16="http://schemas.microsoft.com/office/drawing/2014/main" id="{51E9E7CA-75DA-4521-941C-A1F9029B73D2}"/>
            </a:ext>
          </a:extLst>
        </xdr:cNvPr>
        <xdr:cNvSpPr/>
      </xdr:nvSpPr>
      <xdr:spPr>
        <a:xfrm>
          <a:off x="26320377" y="10472759"/>
          <a:ext cx="2690401" cy="1354197"/>
        </a:xfrm>
        <a:prstGeom prst="wedgeRoundRectCallout">
          <a:avLst>
            <a:gd name="adj1" fmla="val -61541"/>
            <a:gd name="adj2" fmla="val -45247"/>
            <a:gd name="adj3" fmla="val 16667"/>
          </a:avLst>
        </a:prstGeom>
        <a:ln w="31750">
          <a:solidFill>
            <a:srgbClr val="0070C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latin typeface="Meiryo UI" panose="020B0604030504040204" pitchFamily="50" charset="-128"/>
              <a:ea typeface="Meiryo UI" panose="020B0604030504040204" pitchFamily="50" charset="-128"/>
            </a:rPr>
            <a:t>端数調整値です。エリアにおけるトップシェアの新規事業者は入力ください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D7704-12DF-4A93-8034-89542A86663E}">
  <sheetPr codeName="Sheet1"/>
  <dimension ref="B2:T41"/>
  <sheetViews>
    <sheetView showGridLines="0" tabSelected="1" zoomScale="70" zoomScaleNormal="70" workbookViewId="0"/>
  </sheetViews>
  <sheetFormatPr defaultColWidth="8.69921875" defaultRowHeight="18" x14ac:dyDescent="0.45"/>
  <cols>
    <col min="1" max="1" width="2.69921875" style="1" customWidth="1"/>
    <col min="2" max="2" width="6.69921875" style="1" customWidth="1"/>
    <col min="3" max="3" width="27.69921875" style="1" customWidth="1"/>
    <col min="4" max="4" width="11.3984375" style="1" customWidth="1"/>
    <col min="5" max="5" width="15.59765625" style="1" customWidth="1"/>
    <col min="6" max="6" width="10.09765625" style="1" customWidth="1"/>
    <col min="7" max="7" width="20.19921875" style="1" customWidth="1"/>
    <col min="8" max="8" width="5.8984375" style="1" customWidth="1"/>
    <col min="9" max="9" width="3.5" style="1" customWidth="1"/>
    <col min="10" max="10" width="2.69921875" style="1" customWidth="1"/>
    <col min="11" max="11" width="14.69921875" style="1" customWidth="1"/>
    <col min="12" max="12" width="8.69921875" style="1"/>
    <col min="13" max="13" width="10.69921875" style="1" customWidth="1"/>
    <col min="14" max="14" width="8.69921875" style="1"/>
    <col min="15" max="15" width="18.19921875" style="1" customWidth="1"/>
    <col min="16" max="16384" width="8.69921875" style="1"/>
  </cols>
  <sheetData>
    <row r="2" spans="2:9" ht="19.8" x14ac:dyDescent="0.45">
      <c r="B2" s="11" t="s">
        <v>53</v>
      </c>
    </row>
    <row r="3" spans="2:9" x14ac:dyDescent="0.45">
      <c r="B3" s="34" t="s">
        <v>61</v>
      </c>
    </row>
    <row r="4" spans="2:9" x14ac:dyDescent="0.45">
      <c r="G4" s="12" t="s">
        <v>29</v>
      </c>
    </row>
    <row r="5" spans="2:9" x14ac:dyDescent="0.45">
      <c r="B5" s="4" t="s">
        <v>6</v>
      </c>
    </row>
    <row r="6" spans="2:9" x14ac:dyDescent="0.45">
      <c r="H6" s="2"/>
      <c r="I6" s="2"/>
    </row>
    <row r="7" spans="2:9" x14ac:dyDescent="0.45">
      <c r="C7" s="58" t="s">
        <v>31</v>
      </c>
      <c r="D7" s="58"/>
      <c r="E7" s="5"/>
      <c r="F7" s="5"/>
      <c r="G7" s="45">
        <v>45748</v>
      </c>
      <c r="H7" s="1" t="s">
        <v>46</v>
      </c>
      <c r="I7" s="2"/>
    </row>
    <row r="8" spans="2:9" x14ac:dyDescent="0.45">
      <c r="C8" s="5" t="s">
        <v>10</v>
      </c>
      <c r="D8" s="5"/>
      <c r="E8" s="5"/>
      <c r="F8" s="5"/>
      <c r="G8" s="36" t="str">
        <f>VLOOKUP(MONTH(G7),マスタ!C3:D14,2,FALSE)</f>
        <v>夏季</v>
      </c>
      <c r="H8" s="2"/>
      <c r="I8" s="2"/>
    </row>
    <row r="9" spans="2:9" x14ac:dyDescent="0.45">
      <c r="C9" s="58" t="s">
        <v>0</v>
      </c>
      <c r="D9" s="58"/>
      <c r="E9" s="5"/>
      <c r="F9" s="5"/>
      <c r="G9" s="44" t="s">
        <v>17</v>
      </c>
      <c r="H9" s="1" t="s">
        <v>47</v>
      </c>
      <c r="I9" s="3"/>
    </row>
    <row r="11" spans="2:9" ht="16.95" customHeight="1" x14ac:dyDescent="0.45">
      <c r="C11" s="6" t="s">
        <v>37</v>
      </c>
      <c r="D11" s="6"/>
      <c r="E11" s="5"/>
      <c r="F11" s="5"/>
      <c r="G11" s="37">
        <f>VLOOKUP(G9,マスタ!F3:I11,2,FALSE)</f>
        <v>29562825936</v>
      </c>
      <c r="H11" s="7" t="s">
        <v>2</v>
      </c>
      <c r="I11" s="1" t="s">
        <v>48</v>
      </c>
    </row>
    <row r="12" spans="2:9" x14ac:dyDescent="0.45">
      <c r="C12" s="58" t="s">
        <v>50</v>
      </c>
      <c r="D12" s="58"/>
      <c r="E12" s="5"/>
      <c r="F12" s="5"/>
      <c r="G12" s="37">
        <f>IF(MONTH(G7)=3,VLOOKUP(G9,マスタ!F3:I11,4,FALSE),VLOOKUP(G9,マスタ!F3:I11,3,FALSE))</f>
        <v>2463568828</v>
      </c>
      <c r="H12" s="7" t="s">
        <v>3</v>
      </c>
      <c r="I12" s="18" t="s">
        <v>49</v>
      </c>
    </row>
    <row r="14" spans="2:9" x14ac:dyDescent="0.45">
      <c r="C14" s="5" t="s">
        <v>57</v>
      </c>
      <c r="D14" s="5"/>
      <c r="E14" s="5"/>
      <c r="F14" s="5"/>
      <c r="G14" s="43">
        <v>0</v>
      </c>
      <c r="H14" s="5" t="s">
        <v>4</v>
      </c>
      <c r="I14" s="1" t="s">
        <v>39</v>
      </c>
    </row>
    <row r="16" spans="2:9" x14ac:dyDescent="0.45">
      <c r="C16" s="16" t="s">
        <v>65</v>
      </c>
      <c r="D16" s="16"/>
      <c r="E16" s="16"/>
      <c r="F16" s="16"/>
      <c r="G16" s="42">
        <v>0</v>
      </c>
      <c r="H16" s="16" t="s">
        <v>4</v>
      </c>
      <c r="I16" s="1" t="s">
        <v>56</v>
      </c>
    </row>
    <row r="17" spans="2:20" x14ac:dyDescent="0.45">
      <c r="C17" s="16" t="s">
        <v>66</v>
      </c>
      <c r="D17" s="16"/>
      <c r="E17" s="16"/>
      <c r="F17" s="16"/>
      <c r="G17" s="47">
        <v>0</v>
      </c>
      <c r="H17" s="16" t="s">
        <v>4</v>
      </c>
      <c r="I17" s="1" t="s">
        <v>56</v>
      </c>
    </row>
    <row r="19" spans="2:20" x14ac:dyDescent="0.45">
      <c r="B19" s="4" t="s">
        <v>7</v>
      </c>
    </row>
    <row r="20" spans="2:20" x14ac:dyDescent="0.45">
      <c r="C20" s="5"/>
      <c r="D20" s="5"/>
      <c r="E20" s="5"/>
      <c r="F20" s="5"/>
      <c r="G20" s="16" t="s">
        <v>40</v>
      </c>
      <c r="H20" s="16"/>
      <c r="I20" s="21"/>
      <c r="J20" s="16"/>
      <c r="K20" s="16" t="s">
        <v>41</v>
      </c>
      <c r="L20" s="16"/>
      <c r="M20" s="21"/>
      <c r="N20" s="16"/>
    </row>
    <row r="21" spans="2:20" ht="18" customHeight="1" x14ac:dyDescent="0.45">
      <c r="C21" s="59" t="str">
        <f>"前年度"&amp;G8</f>
        <v>前年度夏季</v>
      </c>
      <c r="D21" s="23">
        <f>DATE(IF($G$8="夏季",YEAR($G$7)-1,YEAR($G$7)-IF(MONTH($G$7)&gt;=10,1,2)),IF($G$8="夏季",7,12),1)</f>
        <v>45474</v>
      </c>
      <c r="E21" s="5"/>
      <c r="F21" s="5"/>
      <c r="G21" s="42">
        <v>0</v>
      </c>
      <c r="H21" s="16" t="s">
        <v>4</v>
      </c>
      <c r="I21" s="22"/>
      <c r="J21" s="16"/>
      <c r="K21" s="47">
        <v>0</v>
      </c>
      <c r="L21" s="16" t="s">
        <v>4</v>
      </c>
      <c r="M21" s="56" t="s">
        <v>55</v>
      </c>
      <c r="N21" s="56"/>
      <c r="O21" s="31"/>
    </row>
    <row r="22" spans="2:20" x14ac:dyDescent="0.45">
      <c r="C22" s="60"/>
      <c r="D22" s="23">
        <f>DATE(IF($G$8="夏季",YEAR($G$7)-1,YEAR($G$7)-IF(MONTH($G$7)&gt;=10,0,1)),IF($G$8="夏季",8,1),1)</f>
        <v>45505</v>
      </c>
      <c r="E22" s="5"/>
      <c r="F22" s="5"/>
      <c r="G22" s="42">
        <v>0</v>
      </c>
      <c r="H22" s="16" t="s">
        <v>4</v>
      </c>
      <c r="I22" s="22"/>
      <c r="J22" s="16"/>
      <c r="K22" s="47">
        <v>0</v>
      </c>
      <c r="L22" s="16" t="s">
        <v>4</v>
      </c>
      <c r="M22" s="57"/>
      <c r="N22" s="57"/>
      <c r="O22" s="31"/>
    </row>
    <row r="23" spans="2:20" x14ac:dyDescent="0.45">
      <c r="C23" s="60"/>
      <c r="D23" s="23">
        <f>DATE(IF($G$8="夏季",YEAR($G$7)-1,YEAR($G$7)-IF(MONTH($G$7)&gt;=10,0,1)),IF($G$8="夏季",9,2),1)</f>
        <v>45536</v>
      </c>
      <c r="E23" s="5"/>
      <c r="F23" s="5"/>
      <c r="G23" s="42">
        <v>0</v>
      </c>
      <c r="H23" s="16" t="s">
        <v>4</v>
      </c>
      <c r="I23" s="22"/>
      <c r="J23" s="16"/>
      <c r="K23" s="47">
        <v>0</v>
      </c>
      <c r="L23" s="16" t="s">
        <v>4</v>
      </c>
      <c r="M23" s="57"/>
      <c r="N23" s="57"/>
      <c r="O23" s="31"/>
    </row>
    <row r="24" spans="2:20" x14ac:dyDescent="0.45">
      <c r="C24" s="61"/>
      <c r="D24" s="24" t="s">
        <v>36</v>
      </c>
      <c r="E24" s="13"/>
      <c r="F24" s="13"/>
      <c r="G24" s="38">
        <f>SUM(G21:G23)</f>
        <v>0</v>
      </c>
      <c r="H24" s="16" t="s">
        <v>4</v>
      </c>
      <c r="I24" s="22"/>
      <c r="J24" s="16"/>
      <c r="K24" s="48">
        <f>SUM(K21:K23)</f>
        <v>0</v>
      </c>
      <c r="L24" s="16" t="s">
        <v>4</v>
      </c>
      <c r="M24" s="57"/>
      <c r="N24" s="57"/>
      <c r="O24" s="31"/>
    </row>
    <row r="25" spans="2:20" x14ac:dyDescent="0.45">
      <c r="C25" s="5"/>
      <c r="D25" s="16"/>
      <c r="E25" s="5"/>
      <c r="F25" s="5"/>
      <c r="G25" s="16"/>
      <c r="H25" s="16"/>
      <c r="I25" s="16"/>
      <c r="J25" s="16"/>
      <c r="K25" s="16"/>
      <c r="L25" s="16"/>
      <c r="M25" s="57"/>
      <c r="N25" s="57"/>
      <c r="O25" s="31"/>
    </row>
    <row r="26" spans="2:20" x14ac:dyDescent="0.45">
      <c r="C26" s="5" t="s">
        <v>31</v>
      </c>
      <c r="D26" s="23">
        <f>G7</f>
        <v>45748</v>
      </c>
      <c r="E26" s="5"/>
      <c r="F26" s="5"/>
      <c r="G26" s="16" t="s">
        <v>62</v>
      </c>
      <c r="H26" s="16"/>
      <c r="I26" s="16"/>
      <c r="J26" s="16"/>
      <c r="K26" s="47">
        <v>0</v>
      </c>
      <c r="L26" s="16" t="s">
        <v>4</v>
      </c>
      <c r="M26" s="57"/>
      <c r="N26" s="57"/>
      <c r="O26" s="31"/>
    </row>
    <row r="28" spans="2:20" x14ac:dyDescent="0.45">
      <c r="B28" s="4" t="s">
        <v>5</v>
      </c>
    </row>
    <row r="30" spans="2:20" x14ac:dyDescent="0.45">
      <c r="C30" s="16" t="s">
        <v>30</v>
      </c>
      <c r="D30" s="16"/>
      <c r="E30" s="16"/>
      <c r="F30" s="16"/>
      <c r="G30" s="17" t="str">
        <f>IF(AND(SUM(G21:G23)=0,SUM(K21:K23)=0),"新規参入","既存")</f>
        <v>新規参入</v>
      </c>
      <c r="H30" s="16"/>
      <c r="I30" s="18"/>
    </row>
    <row r="31" spans="2:20" x14ac:dyDescent="0.45">
      <c r="C31" s="16" t="s">
        <v>33</v>
      </c>
      <c r="D31" s="16"/>
      <c r="E31" s="16"/>
      <c r="F31" s="16"/>
      <c r="G31" s="35" t="e">
        <f>IF(G30="新規参入",ROUND(G16*(K26/G17),0),ROUND((K26/K24)*G24,0))+T31</f>
        <v>#DIV/0!</v>
      </c>
      <c r="H31" s="16" t="s">
        <v>4</v>
      </c>
      <c r="I31" s="18" t="s">
        <v>43</v>
      </c>
      <c r="T31" s="46"/>
    </row>
    <row r="32" spans="2:20" x14ac:dyDescent="0.45">
      <c r="C32" s="16" t="s">
        <v>13</v>
      </c>
      <c r="D32" s="16"/>
      <c r="E32" s="16"/>
      <c r="F32" s="16"/>
      <c r="G32" s="39" t="e">
        <f>ROUND(G31/G14,16)</f>
        <v>#DIV/0!</v>
      </c>
      <c r="H32" s="16"/>
      <c r="I32" s="18" t="s">
        <v>52</v>
      </c>
    </row>
    <row r="33" spans="2:20" x14ac:dyDescent="0.45">
      <c r="C33" s="18" t="s">
        <v>42</v>
      </c>
      <c r="D33" s="18"/>
      <c r="E33" s="18"/>
      <c r="F33" s="18"/>
      <c r="G33" s="40" t="e">
        <f>ROUND(G32,4)</f>
        <v>#DIV/0!</v>
      </c>
      <c r="H33" s="18"/>
      <c r="I33" s="18" t="s">
        <v>45</v>
      </c>
    </row>
    <row r="34" spans="2:20" x14ac:dyDescent="0.45">
      <c r="C34" s="19" t="s">
        <v>51</v>
      </c>
      <c r="D34" s="20">
        <f>G7</f>
        <v>45748</v>
      </c>
      <c r="E34" s="19"/>
      <c r="F34" s="19"/>
      <c r="G34" s="41" t="e">
        <f>ROUND(G12*G32,0)+T34</f>
        <v>#DIV/0!</v>
      </c>
      <c r="H34" s="19" t="s">
        <v>14</v>
      </c>
      <c r="I34" s="18" t="s">
        <v>44</v>
      </c>
      <c r="T34" s="46"/>
    </row>
    <row r="35" spans="2:20" x14ac:dyDescent="0.45">
      <c r="C35" s="18"/>
      <c r="D35" s="18"/>
      <c r="E35" s="18"/>
      <c r="F35" s="18"/>
      <c r="G35" s="18"/>
      <c r="H35" s="18"/>
      <c r="I35" s="18"/>
    </row>
    <row r="36" spans="2:20" x14ac:dyDescent="0.45">
      <c r="C36" s="18"/>
      <c r="D36" s="18"/>
      <c r="E36" s="18"/>
      <c r="F36" s="18"/>
      <c r="G36" s="18"/>
      <c r="H36" s="18"/>
      <c r="I36" s="18"/>
    </row>
    <row r="37" spans="2:20" x14ac:dyDescent="0.45">
      <c r="B37" s="32" t="s">
        <v>8</v>
      </c>
      <c r="C37" s="18" t="s">
        <v>54</v>
      </c>
      <c r="D37" s="18"/>
      <c r="E37" s="18"/>
      <c r="F37" s="18"/>
      <c r="G37" s="18"/>
      <c r="H37" s="18"/>
      <c r="I37" s="18"/>
    </row>
    <row r="38" spans="2:20" x14ac:dyDescent="0.45">
      <c r="B38" s="33" t="s">
        <v>15</v>
      </c>
      <c r="C38" s="18" t="s">
        <v>58</v>
      </c>
      <c r="D38" s="18"/>
      <c r="E38" s="18"/>
      <c r="F38" s="18"/>
      <c r="G38" s="18"/>
      <c r="H38" s="18"/>
      <c r="I38" s="18"/>
    </row>
    <row r="39" spans="2:20" x14ac:dyDescent="0.45">
      <c r="B39" s="33"/>
      <c r="C39" s="18" t="s">
        <v>60</v>
      </c>
      <c r="D39" s="18"/>
      <c r="E39" s="18"/>
      <c r="F39" s="18"/>
      <c r="G39" s="18"/>
      <c r="H39" s="18"/>
      <c r="I39" s="18"/>
    </row>
    <row r="40" spans="2:20" x14ac:dyDescent="0.45">
      <c r="B40" s="32" t="s">
        <v>32</v>
      </c>
      <c r="C40" s="18" t="s">
        <v>59</v>
      </c>
      <c r="D40" s="18"/>
      <c r="E40" s="18"/>
      <c r="F40" s="18"/>
      <c r="G40" s="18"/>
      <c r="H40" s="18"/>
      <c r="I40" s="18"/>
    </row>
    <row r="41" spans="2:20" x14ac:dyDescent="0.45">
      <c r="B41" s="33" t="s">
        <v>67</v>
      </c>
      <c r="C41" s="18" t="s">
        <v>68</v>
      </c>
    </row>
  </sheetData>
  <sheetProtection algorithmName="SHA-512" hashValue="EdBl9tF8bYL5LCIWhAI3sXLCyYPwWqiFXzstwWLY/HpvWFxX4tUOW7nXxmZr8Z6ZkMez/nLnaZKlXNz1Yg6Nag==" saltValue="up0UQqViGkQBCYpivUK31Q==" spinCount="100000" sheet="1" objects="1" scenarios="1"/>
  <mergeCells count="5">
    <mergeCell ref="M21:N26"/>
    <mergeCell ref="C7:D7"/>
    <mergeCell ref="C9:D9"/>
    <mergeCell ref="C12:D12"/>
    <mergeCell ref="C21:C24"/>
  </mergeCells>
  <phoneticPr fontId="3"/>
  <pageMargins left="0.7" right="0.7" top="0.75" bottom="0.75" header="0.3" footer="0.3"/>
  <pageSetup paperSize="9" orientation="portrait" r:id="rId1"/>
  <customProperties>
    <customPr name="OrphanNamesChecked" r:id="rId2"/>
  </customPropertie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6ED76B8-56EB-45D1-86B6-AB254C99C601}">
          <x14:formula1>
            <xm:f>マスタ!$F$3:$F$11</xm:f>
          </x14:formula1>
          <xm:sqref>G9</xm:sqref>
        </x14:dataValidation>
        <x14:dataValidation type="list" allowBlank="1" showInputMessage="1" showErrorMessage="1" xr:uid="{801629BF-E2A4-4808-9169-DF5E752E606D}">
          <x14:formula1>
            <xm:f>マスタ!$B$3:$B$14</xm:f>
          </x14:formula1>
          <xm:sqref>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AD41D-E248-4EDA-93FB-F083D8B5D116}">
  <dimension ref="B1:T41"/>
  <sheetViews>
    <sheetView showGridLines="0" zoomScale="55" zoomScaleNormal="55" workbookViewId="0"/>
  </sheetViews>
  <sheetFormatPr defaultColWidth="8.69921875" defaultRowHeight="18" x14ac:dyDescent="0.45"/>
  <cols>
    <col min="1" max="1" width="2.69921875" style="1" customWidth="1"/>
    <col min="2" max="2" width="6.69921875" style="1" customWidth="1"/>
    <col min="3" max="3" width="27.69921875" style="1" customWidth="1"/>
    <col min="4" max="4" width="11.3984375" style="1" customWidth="1"/>
    <col min="5" max="5" width="15.59765625" style="1" customWidth="1"/>
    <col min="6" max="6" width="10.09765625" style="1" customWidth="1"/>
    <col min="7" max="7" width="20.19921875" style="1" customWidth="1"/>
    <col min="8" max="8" width="5.8984375" style="1" customWidth="1"/>
    <col min="9" max="9" width="3.5" style="1" customWidth="1"/>
    <col min="10" max="10" width="2.69921875" style="1" customWidth="1"/>
    <col min="11" max="11" width="14.69921875" style="1" customWidth="1"/>
    <col min="12" max="12" width="8.69921875" style="1"/>
    <col min="13" max="13" width="10.69921875" style="1" customWidth="1"/>
    <col min="14" max="14" width="8.69921875" style="1"/>
    <col min="15" max="15" width="18.19921875" style="1" customWidth="1"/>
    <col min="16" max="16384" width="8.69921875" style="1"/>
  </cols>
  <sheetData>
    <row r="1" spans="2:9" ht="82.8" customHeight="1" x14ac:dyDescent="0.45"/>
    <row r="2" spans="2:9" ht="19.8" x14ac:dyDescent="0.45">
      <c r="B2" s="11"/>
    </row>
    <row r="3" spans="2:9" x14ac:dyDescent="0.45">
      <c r="B3" s="34"/>
    </row>
    <row r="4" spans="2:9" x14ac:dyDescent="0.45">
      <c r="G4" s="50" t="s">
        <v>29</v>
      </c>
    </row>
    <row r="5" spans="2:9" x14ac:dyDescent="0.45">
      <c r="B5" s="4" t="s">
        <v>6</v>
      </c>
    </row>
    <row r="6" spans="2:9" x14ac:dyDescent="0.45">
      <c r="H6" s="2"/>
      <c r="I6" s="2"/>
    </row>
    <row r="7" spans="2:9" x14ac:dyDescent="0.45">
      <c r="C7" s="58" t="s">
        <v>31</v>
      </c>
      <c r="D7" s="58"/>
      <c r="E7" s="49"/>
      <c r="F7" s="49"/>
      <c r="G7" s="51">
        <v>46023</v>
      </c>
      <c r="H7" s="1" t="s">
        <v>46</v>
      </c>
      <c r="I7" s="2"/>
    </row>
    <row r="8" spans="2:9" x14ac:dyDescent="0.45">
      <c r="C8" s="49" t="s">
        <v>10</v>
      </c>
      <c r="D8" s="49"/>
      <c r="E8" s="49"/>
      <c r="F8" s="49"/>
      <c r="G8" s="36" t="str">
        <f>VLOOKUP(MONTH(G7),マスタ!C3:D14,2,FALSE)</f>
        <v>冬季</v>
      </c>
      <c r="H8" s="2"/>
      <c r="I8" s="2"/>
    </row>
    <row r="9" spans="2:9" x14ac:dyDescent="0.45">
      <c r="C9" s="58" t="s">
        <v>0</v>
      </c>
      <c r="D9" s="58"/>
      <c r="E9" s="49"/>
      <c r="F9" s="49"/>
      <c r="G9" s="52" t="s">
        <v>19</v>
      </c>
      <c r="H9" s="1" t="s">
        <v>47</v>
      </c>
      <c r="I9" s="3"/>
    </row>
    <row r="11" spans="2:9" ht="16.95" customHeight="1" x14ac:dyDescent="0.45">
      <c r="C11" s="6" t="s">
        <v>37</v>
      </c>
      <c r="D11" s="6"/>
      <c r="E11" s="49"/>
      <c r="F11" s="49"/>
      <c r="G11" s="37">
        <f>VLOOKUP(G9,マスタ!F3:I11,2,FALSE)</f>
        <v>132947728814</v>
      </c>
      <c r="H11" s="7" t="s">
        <v>2</v>
      </c>
      <c r="I11" s="1" t="s">
        <v>48</v>
      </c>
    </row>
    <row r="12" spans="2:9" x14ac:dyDescent="0.45">
      <c r="C12" s="58" t="s">
        <v>50</v>
      </c>
      <c r="D12" s="58"/>
      <c r="E12" s="49"/>
      <c r="F12" s="49"/>
      <c r="G12" s="37">
        <f>IF(MONTH(G7)=3,VLOOKUP(G9,マスタ!F3:I11,4,FALSE),VLOOKUP(G9,マスタ!F3:I11,3,FALSE))</f>
        <v>11078977401</v>
      </c>
      <c r="H12" s="7" t="s">
        <v>3</v>
      </c>
      <c r="I12" s="18" t="s">
        <v>49</v>
      </c>
    </row>
    <row r="14" spans="2:9" x14ac:dyDescent="0.45">
      <c r="C14" s="49" t="s">
        <v>57</v>
      </c>
      <c r="D14" s="49"/>
      <c r="E14" s="49"/>
      <c r="F14" s="49"/>
      <c r="G14" s="53">
        <v>48360898</v>
      </c>
      <c r="H14" s="49" t="s">
        <v>4</v>
      </c>
      <c r="I14" s="1" t="s">
        <v>39</v>
      </c>
    </row>
    <row r="16" spans="2:9" x14ac:dyDescent="0.45">
      <c r="C16" s="16" t="s">
        <v>63</v>
      </c>
      <c r="D16" s="16"/>
      <c r="E16" s="16"/>
      <c r="F16" s="16"/>
      <c r="G16" s="54">
        <v>47647883</v>
      </c>
      <c r="H16" s="16" t="s">
        <v>4</v>
      </c>
      <c r="I16" s="1" t="s">
        <v>56</v>
      </c>
    </row>
    <row r="17" spans="2:20" x14ac:dyDescent="0.45">
      <c r="C17" s="16" t="s">
        <v>64</v>
      </c>
      <c r="D17" s="16"/>
      <c r="E17" s="16"/>
      <c r="F17" s="16"/>
      <c r="G17" s="55">
        <v>171903148.94999999</v>
      </c>
      <c r="H17" s="16" t="s">
        <v>4</v>
      </c>
      <c r="I17" s="1" t="s">
        <v>56</v>
      </c>
    </row>
    <row r="19" spans="2:20" x14ac:dyDescent="0.45">
      <c r="B19" s="4" t="s">
        <v>7</v>
      </c>
    </row>
    <row r="20" spans="2:20" x14ac:dyDescent="0.45">
      <c r="C20" s="49"/>
      <c r="D20" s="49"/>
      <c r="E20" s="49"/>
      <c r="F20" s="49"/>
      <c r="G20" s="16" t="s">
        <v>40</v>
      </c>
      <c r="H20" s="16"/>
      <c r="I20" s="21"/>
      <c r="J20" s="16"/>
      <c r="K20" s="16" t="s">
        <v>41</v>
      </c>
      <c r="L20" s="16"/>
      <c r="M20" s="21"/>
      <c r="N20" s="16"/>
    </row>
    <row r="21" spans="2:20" ht="18" customHeight="1" x14ac:dyDescent="0.45">
      <c r="C21" s="59" t="str">
        <f>"前年度"&amp;G8</f>
        <v>前年度冬季</v>
      </c>
      <c r="D21" s="23">
        <f>DATE(IF($G$8="夏季",YEAR($G$7)-1,YEAR($G$7)-IF(MONTH($G$7)&gt;=10,1,2)),IF($G$8="夏季",7,12),1)</f>
        <v>45627</v>
      </c>
      <c r="E21" s="49"/>
      <c r="F21" s="49"/>
      <c r="G21" s="54">
        <v>10000</v>
      </c>
      <c r="H21" s="16" t="s">
        <v>4</v>
      </c>
      <c r="I21" s="22"/>
      <c r="J21" s="16"/>
      <c r="K21" s="55">
        <v>50000</v>
      </c>
      <c r="L21" s="16" t="s">
        <v>4</v>
      </c>
      <c r="M21" s="56" t="s">
        <v>55</v>
      </c>
      <c r="N21" s="56"/>
      <c r="O21" s="31"/>
    </row>
    <row r="22" spans="2:20" x14ac:dyDescent="0.45">
      <c r="C22" s="60"/>
      <c r="D22" s="23">
        <f>DATE(IF($G$8="夏季",YEAR($G$7)-1,YEAR($G$7)-IF(MONTH($G$7)&gt;=10,0,1)),IF($G$8="夏季",8,1),1)</f>
        <v>45658</v>
      </c>
      <c r="E22" s="49"/>
      <c r="F22" s="49"/>
      <c r="G22" s="54">
        <v>11000</v>
      </c>
      <c r="H22" s="16" t="s">
        <v>4</v>
      </c>
      <c r="I22" s="22"/>
      <c r="J22" s="16"/>
      <c r="K22" s="55">
        <v>60000</v>
      </c>
      <c r="L22" s="16" t="s">
        <v>4</v>
      </c>
      <c r="M22" s="57"/>
      <c r="N22" s="57"/>
      <c r="O22" s="31"/>
    </row>
    <row r="23" spans="2:20" x14ac:dyDescent="0.45">
      <c r="C23" s="60"/>
      <c r="D23" s="23">
        <f>DATE(IF($G$8="夏季",YEAR($G$7)-1,YEAR($G$7)-IF(MONTH($G$7)&gt;=10,0,1)),IF($G$8="夏季",9,2),1)</f>
        <v>45689</v>
      </c>
      <c r="E23" s="49"/>
      <c r="F23" s="49"/>
      <c r="G23" s="54">
        <v>12000</v>
      </c>
      <c r="H23" s="16" t="s">
        <v>4</v>
      </c>
      <c r="I23" s="22"/>
      <c r="J23" s="16"/>
      <c r="K23" s="55">
        <v>70000</v>
      </c>
      <c r="L23" s="16" t="s">
        <v>4</v>
      </c>
      <c r="M23" s="57"/>
      <c r="N23" s="57"/>
      <c r="O23" s="31"/>
    </row>
    <row r="24" spans="2:20" x14ac:dyDescent="0.45">
      <c r="C24" s="61"/>
      <c r="D24" s="24" t="s">
        <v>36</v>
      </c>
      <c r="E24" s="13"/>
      <c r="F24" s="13"/>
      <c r="G24" s="38">
        <f>SUM(G21:G23)</f>
        <v>33000</v>
      </c>
      <c r="H24" s="16" t="s">
        <v>4</v>
      </c>
      <c r="I24" s="22"/>
      <c r="J24" s="16"/>
      <c r="K24" s="48">
        <f>SUM(K21:K23)</f>
        <v>180000</v>
      </c>
      <c r="L24" s="16" t="s">
        <v>4</v>
      </c>
      <c r="M24" s="57"/>
      <c r="N24" s="57"/>
      <c r="O24" s="31"/>
    </row>
    <row r="25" spans="2:20" x14ac:dyDescent="0.45">
      <c r="C25" s="49"/>
      <c r="D25" s="16"/>
      <c r="E25" s="49"/>
      <c r="F25" s="49"/>
      <c r="G25" s="16"/>
      <c r="H25" s="16"/>
      <c r="I25" s="16"/>
      <c r="J25" s="16"/>
      <c r="K25" s="16"/>
      <c r="L25" s="16"/>
      <c r="M25" s="57"/>
      <c r="N25" s="57"/>
      <c r="O25" s="31"/>
    </row>
    <row r="26" spans="2:20" x14ac:dyDescent="0.45">
      <c r="C26" s="49" t="s">
        <v>31</v>
      </c>
      <c r="D26" s="23">
        <f>G7</f>
        <v>46023</v>
      </c>
      <c r="E26" s="49"/>
      <c r="F26" s="49"/>
      <c r="G26" s="16" t="s">
        <v>62</v>
      </c>
      <c r="H26" s="16"/>
      <c r="I26" s="16"/>
      <c r="J26" s="16"/>
      <c r="K26" s="55">
        <v>100000</v>
      </c>
      <c r="L26" s="16" t="s">
        <v>4</v>
      </c>
      <c r="M26" s="57"/>
      <c r="N26" s="57"/>
      <c r="O26" s="31"/>
    </row>
    <row r="28" spans="2:20" x14ac:dyDescent="0.45">
      <c r="B28" s="4" t="s">
        <v>5</v>
      </c>
    </row>
    <row r="30" spans="2:20" x14ac:dyDescent="0.45">
      <c r="C30" s="16" t="s">
        <v>30</v>
      </c>
      <c r="D30" s="16"/>
      <c r="E30" s="16"/>
      <c r="F30" s="16"/>
      <c r="G30" s="17" t="str">
        <f>IF(AND(SUM(G21:G23)=0,SUM(K21:K23)=0),"新規参入","既存")</f>
        <v>既存</v>
      </c>
      <c r="H30" s="16"/>
      <c r="I30" s="18"/>
    </row>
    <row r="31" spans="2:20" x14ac:dyDescent="0.45">
      <c r="C31" s="16" t="s">
        <v>33</v>
      </c>
      <c r="D31" s="16"/>
      <c r="E31" s="16"/>
      <c r="F31" s="16"/>
      <c r="G31" s="35">
        <f>IF(G30="新規参入",ROUND(G16*(K26/G17),0),ROUND((K26/K24)*G24,0))+T31</f>
        <v>18333</v>
      </c>
      <c r="H31" s="16" t="s">
        <v>4</v>
      </c>
      <c r="I31" s="18" t="s">
        <v>43</v>
      </c>
      <c r="T31" s="46"/>
    </row>
    <row r="32" spans="2:20" x14ac:dyDescent="0.45">
      <c r="C32" s="16" t="s">
        <v>13</v>
      </c>
      <c r="D32" s="16"/>
      <c r="E32" s="16"/>
      <c r="F32" s="16"/>
      <c r="G32" s="39">
        <f>ROUND(G31/G14,16)</f>
        <v>3.7908725350799998E-4</v>
      </c>
      <c r="H32" s="16"/>
      <c r="I32" s="18" t="s">
        <v>52</v>
      </c>
    </row>
    <row r="33" spans="2:20" x14ac:dyDescent="0.45">
      <c r="C33" s="18" t="s">
        <v>42</v>
      </c>
      <c r="D33" s="18"/>
      <c r="E33" s="18"/>
      <c r="F33" s="18"/>
      <c r="G33" s="40">
        <f>ROUND(G32,4)</f>
        <v>4.0000000000000002E-4</v>
      </c>
      <c r="H33" s="18"/>
      <c r="I33" s="18" t="s">
        <v>45</v>
      </c>
    </row>
    <row r="34" spans="2:20" x14ac:dyDescent="0.45">
      <c r="C34" s="19" t="s">
        <v>51</v>
      </c>
      <c r="D34" s="20">
        <f>G7</f>
        <v>46023</v>
      </c>
      <c r="E34" s="19"/>
      <c r="F34" s="19"/>
      <c r="G34" s="41">
        <f>ROUND(G12*G32,0)+T34</f>
        <v>4199899</v>
      </c>
      <c r="H34" s="19" t="s">
        <v>14</v>
      </c>
      <c r="I34" s="18" t="s">
        <v>44</v>
      </c>
      <c r="T34" s="46"/>
    </row>
    <row r="35" spans="2:20" x14ac:dyDescent="0.45">
      <c r="C35" s="18"/>
      <c r="D35" s="18"/>
      <c r="E35" s="18"/>
      <c r="F35" s="18"/>
      <c r="G35" s="18"/>
      <c r="H35" s="18"/>
      <c r="I35" s="18"/>
    </row>
    <row r="36" spans="2:20" x14ac:dyDescent="0.45">
      <c r="C36" s="18"/>
      <c r="D36" s="18"/>
      <c r="E36" s="18"/>
      <c r="F36" s="18"/>
      <c r="G36" s="18"/>
      <c r="H36" s="18"/>
      <c r="I36" s="18"/>
    </row>
    <row r="37" spans="2:20" x14ac:dyDescent="0.45">
      <c r="B37" s="32" t="s">
        <v>8</v>
      </c>
      <c r="C37" s="18" t="s">
        <v>54</v>
      </c>
      <c r="D37" s="18"/>
      <c r="E37" s="18"/>
      <c r="F37" s="18"/>
      <c r="G37" s="18"/>
      <c r="H37" s="18"/>
      <c r="I37" s="18"/>
    </row>
    <row r="38" spans="2:20" x14ac:dyDescent="0.45">
      <c r="B38" s="33" t="s">
        <v>15</v>
      </c>
      <c r="C38" s="18" t="s">
        <v>58</v>
      </c>
      <c r="D38" s="18"/>
      <c r="E38" s="18"/>
      <c r="F38" s="18"/>
      <c r="G38" s="18"/>
      <c r="H38" s="18"/>
      <c r="I38" s="18"/>
    </row>
    <row r="39" spans="2:20" x14ac:dyDescent="0.45">
      <c r="B39" s="33"/>
      <c r="C39" s="18" t="s">
        <v>60</v>
      </c>
      <c r="D39" s="18"/>
      <c r="E39" s="18"/>
      <c r="F39" s="18"/>
      <c r="G39" s="18"/>
      <c r="H39" s="18"/>
      <c r="I39" s="18"/>
    </row>
    <row r="40" spans="2:20" x14ac:dyDescent="0.45">
      <c r="B40" s="32" t="s">
        <v>32</v>
      </c>
      <c r="C40" s="18" t="s">
        <v>59</v>
      </c>
      <c r="D40" s="18"/>
      <c r="E40" s="18"/>
      <c r="F40" s="18"/>
      <c r="G40" s="18"/>
      <c r="H40" s="18"/>
      <c r="I40" s="18"/>
    </row>
    <row r="41" spans="2:20" x14ac:dyDescent="0.45">
      <c r="B41" s="33" t="s">
        <v>67</v>
      </c>
      <c r="C41" s="18" t="s">
        <v>68</v>
      </c>
    </row>
  </sheetData>
  <sheetProtection algorithmName="SHA-512" hashValue="NtX1bDoKjYXeo9ujtgQfuZF0Ut6AyD7ubFSy1hdQJbSjyymUTmMyOWy+Ovzc1dZWMX9PyYTw++Jv2AMLy3lZYw==" saltValue="c8NCRmVtiFlMiz2iymi9Rw==" spinCount="100000" sheet="1" objects="1" scenarios="1"/>
  <mergeCells count="5">
    <mergeCell ref="C7:D7"/>
    <mergeCell ref="C9:D9"/>
    <mergeCell ref="C12:D12"/>
    <mergeCell ref="C21:C24"/>
    <mergeCell ref="M21:N26"/>
  </mergeCells>
  <phoneticPr fontId="3"/>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E45005D-78A4-4069-80F5-B21D9EDC2458}">
          <x14:formula1>
            <xm:f>マスタ!$B$3:$B$14</xm:f>
          </x14:formula1>
          <xm:sqref>G7</xm:sqref>
        </x14:dataValidation>
        <x14:dataValidation type="list" allowBlank="1" showInputMessage="1" showErrorMessage="1" xr:uid="{D5CDB524-0B46-4FDA-A778-5D18A0E31506}">
          <x14:formula1>
            <xm:f>マスタ!$F$3:$F$11</xm:f>
          </x14:formula1>
          <xm:sqref>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F0C0D-D202-4078-80FC-E71FFC906C4D}">
  <sheetPr codeName="Sheet2"/>
  <dimension ref="B1:I14"/>
  <sheetViews>
    <sheetView showGridLines="0" workbookViewId="0"/>
  </sheetViews>
  <sheetFormatPr defaultRowHeight="18" x14ac:dyDescent="0.45"/>
  <cols>
    <col min="2" max="2" width="12.19921875" customWidth="1"/>
    <col min="3" max="3" width="13.59765625" customWidth="1"/>
    <col min="4" max="4" width="12.3984375" customWidth="1"/>
    <col min="5" max="5" width="6.69921875" customWidth="1"/>
    <col min="7" max="7" width="33" customWidth="1"/>
    <col min="8" max="8" width="27.8984375" customWidth="1"/>
    <col min="9" max="9" width="24.69921875" customWidth="1"/>
    <col min="11" max="11" width="14.19921875" bestFit="1" customWidth="1"/>
  </cols>
  <sheetData>
    <row r="1" spans="2:9" x14ac:dyDescent="0.45">
      <c r="B1" s="14" t="s">
        <v>34</v>
      </c>
      <c r="F1" s="14" t="s">
        <v>35</v>
      </c>
    </row>
    <row r="2" spans="2:9" x14ac:dyDescent="0.45">
      <c r="B2" s="15" t="s">
        <v>28</v>
      </c>
      <c r="C2" s="15" t="s">
        <v>9</v>
      </c>
      <c r="D2" s="15" t="s">
        <v>10</v>
      </c>
      <c r="F2" s="15" t="s">
        <v>16</v>
      </c>
      <c r="G2" s="15" t="s">
        <v>25</v>
      </c>
      <c r="H2" s="15" t="s">
        <v>26</v>
      </c>
      <c r="I2" s="15" t="s">
        <v>27</v>
      </c>
    </row>
    <row r="3" spans="2:9" x14ac:dyDescent="0.45">
      <c r="B3" s="9">
        <v>45748</v>
      </c>
      <c r="C3" s="8">
        <v>4</v>
      </c>
      <c r="D3" s="8" t="s">
        <v>11</v>
      </c>
      <c r="F3" s="8" t="s">
        <v>17</v>
      </c>
      <c r="G3" s="28">
        <v>29562825936</v>
      </c>
      <c r="H3" s="30">
        <f>ROUNDDOWN(G3/12,0)</f>
        <v>2463568828</v>
      </c>
      <c r="I3" s="10">
        <f>G3-H3*11</f>
        <v>2463568828</v>
      </c>
    </row>
    <row r="4" spans="2:9" x14ac:dyDescent="0.45">
      <c r="B4" s="9">
        <v>45778</v>
      </c>
      <c r="C4" s="8">
        <v>5</v>
      </c>
      <c r="D4" s="8" t="s">
        <v>11</v>
      </c>
      <c r="F4" s="8" t="s">
        <v>18</v>
      </c>
      <c r="G4" s="28">
        <v>33143011358</v>
      </c>
      <c r="H4" s="10">
        <f t="shared" ref="H4:H11" si="0">ROUNDDOWN(G4/12,0)</f>
        <v>2761917613</v>
      </c>
      <c r="I4" s="10">
        <f t="shared" ref="I4:I11" si="1">G4-H4*11</f>
        <v>2761917615</v>
      </c>
    </row>
    <row r="5" spans="2:9" x14ac:dyDescent="0.45">
      <c r="B5" s="9">
        <v>45809</v>
      </c>
      <c r="C5" s="8">
        <v>6</v>
      </c>
      <c r="D5" s="8" t="s">
        <v>11</v>
      </c>
      <c r="F5" s="8" t="s">
        <v>19</v>
      </c>
      <c r="G5" s="28">
        <v>132947728814</v>
      </c>
      <c r="H5" s="10">
        <f t="shared" si="0"/>
        <v>11078977401</v>
      </c>
      <c r="I5" s="10">
        <f t="shared" si="1"/>
        <v>11078977403</v>
      </c>
    </row>
    <row r="6" spans="2:9" x14ac:dyDescent="0.45">
      <c r="B6" s="9">
        <v>45839</v>
      </c>
      <c r="C6" s="8">
        <v>7</v>
      </c>
      <c r="D6" s="8" t="s">
        <v>11</v>
      </c>
      <c r="F6" s="8" t="s">
        <v>20</v>
      </c>
      <c r="G6" s="28">
        <v>60884055083</v>
      </c>
      <c r="H6" s="10">
        <f t="shared" si="0"/>
        <v>5073671256</v>
      </c>
      <c r="I6" s="10">
        <f t="shared" si="1"/>
        <v>5073671267</v>
      </c>
    </row>
    <row r="7" spans="2:9" x14ac:dyDescent="0.45">
      <c r="B7" s="9">
        <v>45870</v>
      </c>
      <c r="C7" s="8">
        <v>8</v>
      </c>
      <c r="D7" s="8" t="s">
        <v>11</v>
      </c>
      <c r="F7" s="8" t="s">
        <v>21</v>
      </c>
      <c r="G7" s="28">
        <v>12335736307</v>
      </c>
      <c r="H7" s="10">
        <f t="shared" si="0"/>
        <v>1027978025</v>
      </c>
      <c r="I7" s="10">
        <f t="shared" si="1"/>
        <v>1027978032</v>
      </c>
    </row>
    <row r="8" spans="2:9" x14ac:dyDescent="0.45">
      <c r="B8" s="9">
        <v>45901</v>
      </c>
      <c r="C8" s="8">
        <v>9</v>
      </c>
      <c r="D8" s="8" t="s">
        <v>11</v>
      </c>
      <c r="F8" s="8" t="s">
        <v>22</v>
      </c>
      <c r="G8" s="28">
        <v>67425111655</v>
      </c>
      <c r="H8" s="10">
        <f t="shared" si="0"/>
        <v>5618759304</v>
      </c>
      <c r="I8" s="10">
        <f t="shared" si="1"/>
        <v>5618759311</v>
      </c>
    </row>
    <row r="9" spans="2:9" x14ac:dyDescent="0.45">
      <c r="B9" s="9">
        <v>45931</v>
      </c>
      <c r="C9" s="8">
        <v>10</v>
      </c>
      <c r="D9" s="8" t="s">
        <v>12</v>
      </c>
      <c r="F9" s="8" t="s">
        <v>1</v>
      </c>
      <c r="G9" s="28">
        <v>25696155241</v>
      </c>
      <c r="H9" s="10">
        <f t="shared" si="0"/>
        <v>2141346270</v>
      </c>
      <c r="I9" s="10">
        <f t="shared" si="1"/>
        <v>2141346271</v>
      </c>
    </row>
    <row r="10" spans="2:9" x14ac:dyDescent="0.45">
      <c r="B10" s="9">
        <v>45962</v>
      </c>
      <c r="C10" s="8">
        <v>11</v>
      </c>
      <c r="D10" s="8" t="s">
        <v>12</v>
      </c>
      <c r="F10" s="8" t="s">
        <v>23</v>
      </c>
      <c r="G10" s="28">
        <v>12137017517</v>
      </c>
      <c r="H10" s="10">
        <f t="shared" si="0"/>
        <v>1011418126</v>
      </c>
      <c r="I10" s="10">
        <f t="shared" si="1"/>
        <v>1011418131</v>
      </c>
    </row>
    <row r="11" spans="2:9" x14ac:dyDescent="0.45">
      <c r="B11" s="9">
        <v>45992</v>
      </c>
      <c r="C11" s="8">
        <v>12</v>
      </c>
      <c r="D11" s="8" t="s">
        <v>12</v>
      </c>
      <c r="F11" s="25" t="s">
        <v>24</v>
      </c>
      <c r="G11" s="29">
        <v>76481593027</v>
      </c>
      <c r="H11" s="10">
        <f t="shared" si="0"/>
        <v>6373466085</v>
      </c>
      <c r="I11" s="10">
        <f t="shared" si="1"/>
        <v>6373466092</v>
      </c>
    </row>
    <row r="12" spans="2:9" x14ac:dyDescent="0.45">
      <c r="B12" s="9">
        <v>46023</v>
      </c>
      <c r="C12" s="8">
        <v>1</v>
      </c>
      <c r="D12" s="8" t="s">
        <v>12</v>
      </c>
      <c r="F12" s="26" t="s">
        <v>38</v>
      </c>
      <c r="G12" s="27">
        <f>SUM(G3:G11)</f>
        <v>450613234938</v>
      </c>
    </row>
    <row r="13" spans="2:9" x14ac:dyDescent="0.45">
      <c r="B13" s="9">
        <v>46054</v>
      </c>
      <c r="C13" s="8">
        <v>2</v>
      </c>
      <c r="D13" s="8" t="s">
        <v>12</v>
      </c>
    </row>
    <row r="14" spans="2:9" x14ac:dyDescent="0.45">
      <c r="B14" s="9">
        <v>46082</v>
      </c>
      <c r="C14" s="8">
        <v>3</v>
      </c>
      <c r="D14" s="8" t="s">
        <v>12</v>
      </c>
    </row>
  </sheetData>
  <sheetProtection algorithmName="SHA-512" hashValue="x9B8EvJq24HsGGmOQv53GwhXvEfwuHQSvX/e5qxPBYEsFKjMcQTsOHF8W9onh4hhFzzKxaTxYFdfukQ1/8Dx1w==" saltValue="gnUGyFU8IMzmwvzONky/jw==" spinCount="100000" sheet="1" objects="1" scenarios="1"/>
  <phoneticPr fontId="3"/>
  <pageMargins left="0.7" right="0.7" top="0.75" bottom="0.75" header="0.3" footer="0.3"/>
  <pageSetup paperSize="9" orientation="portrait" r:id="rId1"/>
  <customProperties>
    <customPr name="OrphanNamesChecked" r:id="rId2"/>
  </customPropertie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算定</vt:lpstr>
      <vt:lpstr>入力例</vt:lpstr>
      <vt:lpstr>マスタ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2024-05-09T13:17:25Z</dcterms:created>
  <dcterms:modified xsi:type="dcterms:W3CDTF">2025-06-17T07:31:15Z</dcterms:modified>
</cp:coreProperties>
</file>