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codeName="ThisWorkbook" defaultThemeVersion="124226"/>
  <xr:revisionPtr revIDLastSave="0" documentId="13_ncr:1_{FABBB9E2-CF23-4CBA-B601-25D765E5B983}" xr6:coauthVersionLast="36" xr6:coauthVersionMax="36" xr10:uidLastSave="{00000000-0000-0000-0000-000000000000}"/>
  <workbookProtection workbookAlgorithmName="SHA-512" workbookHashValue="WaFjbZQYwnmgkAKy31Uos76Cf8dpyh20Gx4QEIOv1svtctjH1DpISW9Qi2p5S+PtdwJiYDnPExhTKmd9jvwH7g==" workbookSaltValue="U27AY/16v3x7MV5nTg/YIA==" workbookSpinCount="100000" lockStructure="1"/>
  <bookViews>
    <workbookView xWindow="0" yWindow="0" windowWidth="23040" windowHeight="8964" tabRatio="823" activeTab="4" xr2:uid="{80442249-CFCB-403B-B00E-20A14D026067}"/>
  </bookViews>
  <sheets>
    <sheet name="記載例(合計)" sheetId="33" r:id="rId1"/>
    <sheet name="記載例(太陽光)" sheetId="34" r:id="rId2"/>
    <sheet name="記載例(風力)" sheetId="35" r:id="rId3"/>
    <sheet name="記載例(水力)" sheetId="36" r:id="rId4"/>
    <sheet name="【リリースAX】合計" sheetId="26" r:id="rId5"/>
    <sheet name="【リリースAX】入力 (太陽光)" sheetId="18" r:id="rId6"/>
    <sheet name="【リリースAX】入力(風力)" sheetId="31" r:id="rId7"/>
    <sheet name="【リリースAX】(水力)" sheetId="32" r:id="rId8"/>
    <sheet name="webにUP時は非表示にする⇒" sheetId="17" state="hidden" r:id="rId9"/>
    <sheet name="計算用(太陽光)" sheetId="2" state="hidden" r:id="rId10"/>
    <sheet name="計算用(風力)" sheetId="5" state="hidden" r:id="rId11"/>
    <sheet name="計算用(水力)" sheetId="6" state="hidden" r:id="rId12"/>
    <sheet name="合計" sheetId="38" state="hidden" r:id="rId13"/>
    <sheet name="入力(太陽光)" sheetId="1" state="hidden" r:id="rId14"/>
    <sheet name="入力(風力)" sheetId="7" state="hidden" r:id="rId15"/>
    <sheet name="入力(水力)" sheetId="8" state="hidden" r:id="rId16"/>
  </sheets>
  <calcPr calcId="191029"/>
</workbook>
</file>

<file path=xl/calcChain.xml><?xml version="1.0" encoding="utf-8"?>
<calcChain xmlns="http://schemas.openxmlformats.org/spreadsheetml/2006/main">
  <c r="E11" i="1" l="1"/>
  <c r="E11" i="7"/>
  <c r="E12" i="7"/>
  <c r="E11" i="8"/>
  <c r="E10" i="8"/>
  <c r="E10" i="7"/>
  <c r="E10" i="1"/>
  <c r="B83" i="6"/>
  <c r="B83" i="2"/>
  <c r="B83" i="5" l="1"/>
  <c r="R81" i="2" l="1"/>
  <c r="E88" i="6" l="1"/>
  <c r="R81" i="5" l="1"/>
  <c r="R81" i="6"/>
  <c r="E96" i="6"/>
  <c r="E95" i="6"/>
  <c r="E94" i="6"/>
  <c r="E93" i="6"/>
  <c r="E92" i="6"/>
  <c r="E91" i="6"/>
  <c r="E90" i="6"/>
  <c r="E89" i="6"/>
  <c r="E96" i="5"/>
  <c r="E95" i="5"/>
  <c r="E94" i="5"/>
  <c r="E93" i="5"/>
  <c r="E92" i="5"/>
  <c r="E91" i="5"/>
  <c r="E90" i="5"/>
  <c r="E89" i="5"/>
  <c r="E88" i="5"/>
  <c r="E26" i="1"/>
  <c r="R26" i="18" l="1"/>
  <c r="R26" i="32"/>
  <c r="R25" i="32"/>
  <c r="E8" i="32" s="1"/>
  <c r="P33" i="32" s="1"/>
  <c r="R26" i="31"/>
  <c r="R25" i="31"/>
  <c r="E8" i="31" s="1"/>
  <c r="P33" i="31" s="1"/>
  <c r="R25" i="18"/>
  <c r="E96" i="2"/>
  <c r="E95" i="2"/>
  <c r="E94" i="2"/>
  <c r="E93" i="2"/>
  <c r="E92" i="2"/>
  <c r="E91" i="2"/>
  <c r="E90" i="2"/>
  <c r="E89" i="2"/>
  <c r="E88" i="2"/>
  <c r="E8" i="18" l="1"/>
  <c r="P33" i="18" s="1"/>
  <c r="M8" i="34"/>
  <c r="M8" i="35"/>
  <c r="M8" i="36"/>
  <c r="M8" i="32"/>
  <c r="M8" i="31"/>
  <c r="M8" i="18"/>
  <c r="E13" i="38" l="1"/>
  <c r="F27" i="26" l="1"/>
  <c r="G27" i="26"/>
  <c r="H27" i="26"/>
  <c r="I27" i="26"/>
  <c r="J27" i="26"/>
  <c r="K27" i="26"/>
  <c r="L27" i="26"/>
  <c r="M27" i="26"/>
  <c r="N27" i="26"/>
  <c r="O27" i="26"/>
  <c r="P27" i="26"/>
  <c r="E27" i="26"/>
  <c r="F23" i="8"/>
  <c r="G23" i="8"/>
  <c r="H23" i="8"/>
  <c r="I23" i="8"/>
  <c r="J23" i="8"/>
  <c r="K23" i="8"/>
  <c r="L23" i="8"/>
  <c r="M23" i="8"/>
  <c r="N23" i="8"/>
  <c r="O23" i="8"/>
  <c r="P23" i="8"/>
  <c r="E23" i="8"/>
  <c r="F23" i="7"/>
  <c r="G23" i="7"/>
  <c r="H23" i="7"/>
  <c r="I23" i="7"/>
  <c r="J23" i="7"/>
  <c r="K23" i="7"/>
  <c r="L23" i="7"/>
  <c r="M23" i="7"/>
  <c r="N23" i="7"/>
  <c r="O23" i="7"/>
  <c r="P23" i="7"/>
  <c r="E23" i="7"/>
  <c r="P23" i="1"/>
  <c r="O23" i="1"/>
  <c r="N23" i="1"/>
  <c r="M23" i="1"/>
  <c r="L23" i="1"/>
  <c r="K23" i="1"/>
  <c r="J23" i="1"/>
  <c r="I23" i="1"/>
  <c r="H23" i="1"/>
  <c r="G23" i="1"/>
  <c r="F23" i="1"/>
  <c r="E23" i="1"/>
  <c r="E15" i="8"/>
  <c r="E14" i="8"/>
  <c r="E15" i="7"/>
  <c r="E14" i="7"/>
  <c r="E15" i="1"/>
  <c r="E14" i="1"/>
  <c r="E13" i="8"/>
  <c r="B34" i="6" s="1"/>
  <c r="E13" i="7"/>
  <c r="E13" i="1"/>
  <c r="E12" i="1" l="1"/>
  <c r="T79" i="6" l="1"/>
  <c r="T79" i="5"/>
  <c r="T79" i="2" l="1"/>
  <c r="G34" i="2" l="1"/>
  <c r="W34" i="2"/>
  <c r="W48" i="2" s="1"/>
  <c r="N20" i="2"/>
  <c r="R34" i="2"/>
  <c r="R48" i="2" s="1"/>
  <c r="N27" i="2"/>
  <c r="N28" i="2"/>
  <c r="N21" i="2"/>
  <c r="N29" i="2"/>
  <c r="N22" i="2"/>
  <c r="N30" i="2"/>
  <c r="N24" i="2"/>
  <c r="N23" i="2"/>
  <c r="N31" i="2"/>
  <c r="N25" i="2"/>
  <c r="N26" i="2"/>
  <c r="S34" i="2"/>
  <c r="S48" i="2" s="1"/>
  <c r="W42" i="2"/>
  <c r="W56" i="2" s="1"/>
  <c r="C34" i="2"/>
  <c r="C48" i="2" s="1"/>
  <c r="V45" i="2"/>
  <c r="V59" i="2" s="1"/>
  <c r="W44" i="2"/>
  <c r="W58" i="2" s="1"/>
  <c r="X43" i="2"/>
  <c r="X57" i="2" s="1"/>
  <c r="Y42" i="2"/>
  <c r="Y56" i="2" s="1"/>
  <c r="Z41" i="2"/>
  <c r="Z55" i="2" s="1"/>
  <c r="R41" i="2"/>
  <c r="R55" i="2" s="1"/>
  <c r="S40" i="2"/>
  <c r="S54" i="2" s="1"/>
  <c r="T39" i="2"/>
  <c r="T53" i="2" s="1"/>
  <c r="U38" i="2"/>
  <c r="U52" i="2" s="1"/>
  <c r="V37" i="2"/>
  <c r="V51" i="2" s="1"/>
  <c r="W36" i="2"/>
  <c r="W50" i="2" s="1"/>
  <c r="X35" i="2"/>
  <c r="X49" i="2" s="1"/>
  <c r="Z34" i="2"/>
  <c r="Z48" i="2" s="1"/>
  <c r="X45" i="2"/>
  <c r="X59" i="2" s="1"/>
  <c r="T41" i="2"/>
  <c r="T55" i="2" s="1"/>
  <c r="Z35" i="2"/>
  <c r="Z49" i="2" s="1"/>
  <c r="Z42" i="2"/>
  <c r="Z56" i="2" s="1"/>
  <c r="V38" i="2"/>
  <c r="V52" i="2" s="1"/>
  <c r="U45" i="2"/>
  <c r="U59" i="2" s="1"/>
  <c r="V44" i="2"/>
  <c r="V58" i="2" s="1"/>
  <c r="W43" i="2"/>
  <c r="W57" i="2" s="1"/>
  <c r="X42" i="2"/>
  <c r="X56" i="2" s="1"/>
  <c r="Y41" i="2"/>
  <c r="Y55" i="2" s="1"/>
  <c r="Z40" i="2"/>
  <c r="Z54" i="2" s="1"/>
  <c r="R40" i="2"/>
  <c r="R54" i="2" s="1"/>
  <c r="S39" i="2"/>
  <c r="S53" i="2" s="1"/>
  <c r="T38" i="2"/>
  <c r="T52" i="2" s="1"/>
  <c r="U37" i="2"/>
  <c r="U51" i="2" s="1"/>
  <c r="V36" i="2"/>
  <c r="V50" i="2" s="1"/>
  <c r="W35" i="2"/>
  <c r="W49" i="2" s="1"/>
  <c r="Y34" i="2"/>
  <c r="Y48" i="2" s="1"/>
  <c r="R43" i="2"/>
  <c r="R57" i="2" s="1"/>
  <c r="V39" i="2"/>
  <c r="V53" i="2" s="1"/>
  <c r="R42" i="2"/>
  <c r="R56" i="2" s="1"/>
  <c r="X36" i="2"/>
  <c r="X50" i="2" s="1"/>
  <c r="T45" i="2"/>
  <c r="T59" i="2" s="1"/>
  <c r="U44" i="2"/>
  <c r="U58" i="2" s="1"/>
  <c r="V43" i="2"/>
  <c r="V57" i="2" s="1"/>
  <c r="X41" i="2"/>
  <c r="X55" i="2" s="1"/>
  <c r="Y40" i="2"/>
  <c r="Y54" i="2" s="1"/>
  <c r="Z39" i="2"/>
  <c r="Z53" i="2" s="1"/>
  <c r="R39" i="2"/>
  <c r="R53" i="2" s="1"/>
  <c r="S38" i="2"/>
  <c r="S52" i="2" s="1"/>
  <c r="T37" i="2"/>
  <c r="T51" i="2" s="1"/>
  <c r="U36" i="2"/>
  <c r="U50" i="2" s="1"/>
  <c r="V35" i="2"/>
  <c r="V49" i="2" s="1"/>
  <c r="X34" i="2"/>
  <c r="X48" i="2" s="1"/>
  <c r="S42" i="2"/>
  <c r="S56" i="2" s="1"/>
  <c r="R35" i="2"/>
  <c r="R49" i="2" s="1"/>
  <c r="W37" i="2"/>
  <c r="W51" i="2" s="1"/>
  <c r="S45" i="2"/>
  <c r="S59" i="2" s="1"/>
  <c r="T44" i="2"/>
  <c r="T58" i="2" s="1"/>
  <c r="U43" i="2"/>
  <c r="U57" i="2" s="1"/>
  <c r="V42" i="2"/>
  <c r="V56" i="2" s="1"/>
  <c r="W41" i="2"/>
  <c r="W55" i="2" s="1"/>
  <c r="X40" i="2"/>
  <c r="X54" i="2" s="1"/>
  <c r="Y39" i="2"/>
  <c r="Y53" i="2" s="1"/>
  <c r="Z38" i="2"/>
  <c r="Z52" i="2" s="1"/>
  <c r="R38" i="2"/>
  <c r="R52" i="2" s="1"/>
  <c r="S37" i="2"/>
  <c r="S51" i="2" s="1"/>
  <c r="T36" i="2"/>
  <c r="T50" i="2" s="1"/>
  <c r="U35" i="2"/>
  <c r="U49" i="2" s="1"/>
  <c r="Z43" i="2"/>
  <c r="Z57" i="2" s="1"/>
  <c r="W38" i="2"/>
  <c r="W52" i="2" s="1"/>
  <c r="Y43" i="2"/>
  <c r="Y57" i="2" s="1"/>
  <c r="U39" i="2"/>
  <c r="U53" i="2" s="1"/>
  <c r="Z45" i="2"/>
  <c r="Z59" i="2" s="1"/>
  <c r="R45" i="2"/>
  <c r="R59" i="2" s="1"/>
  <c r="S44" i="2"/>
  <c r="S58" i="2" s="1"/>
  <c r="T43" i="2"/>
  <c r="T57" i="2" s="1"/>
  <c r="U42" i="2"/>
  <c r="U56" i="2" s="1"/>
  <c r="V41" i="2"/>
  <c r="V55" i="2" s="1"/>
  <c r="W40" i="2"/>
  <c r="W54" i="2" s="1"/>
  <c r="X39" i="2"/>
  <c r="X53" i="2" s="1"/>
  <c r="Y38" i="2"/>
  <c r="Y52" i="2" s="1"/>
  <c r="Z37" i="2"/>
  <c r="Z51" i="2" s="1"/>
  <c r="R37" i="2"/>
  <c r="R51" i="2" s="1"/>
  <c r="S36" i="2"/>
  <c r="S50" i="2" s="1"/>
  <c r="T35" i="2"/>
  <c r="T49" i="2" s="1"/>
  <c r="V34" i="2"/>
  <c r="V48" i="2" s="1"/>
  <c r="Y44" i="2"/>
  <c r="Y58" i="2" s="1"/>
  <c r="U40" i="2"/>
  <c r="U54" i="2" s="1"/>
  <c r="Y36" i="2"/>
  <c r="Y50" i="2" s="1"/>
  <c r="T34" i="2"/>
  <c r="T48" i="2" s="1"/>
  <c r="X44" i="2"/>
  <c r="X58" i="2" s="1"/>
  <c r="S41" i="2"/>
  <c r="S55" i="2" s="1"/>
  <c r="Y35" i="2"/>
  <c r="Y49" i="2" s="1"/>
  <c r="Y45" i="2"/>
  <c r="Y59" i="2" s="1"/>
  <c r="Z44" i="2"/>
  <c r="Z58" i="2" s="1"/>
  <c r="R44" i="2"/>
  <c r="R58" i="2" s="1"/>
  <c r="S43" i="2"/>
  <c r="S57" i="2" s="1"/>
  <c r="T42" i="2"/>
  <c r="T56" i="2" s="1"/>
  <c r="U41" i="2"/>
  <c r="U55" i="2" s="1"/>
  <c r="V40" i="2"/>
  <c r="V54" i="2" s="1"/>
  <c r="W39" i="2"/>
  <c r="W53" i="2" s="1"/>
  <c r="X38" i="2"/>
  <c r="X52" i="2" s="1"/>
  <c r="Y37" i="2"/>
  <c r="Y51" i="2" s="1"/>
  <c r="Z36" i="2"/>
  <c r="Z50" i="2" s="1"/>
  <c r="R36" i="2"/>
  <c r="R50" i="2" s="1"/>
  <c r="S35" i="2"/>
  <c r="S49" i="2" s="1"/>
  <c r="U34" i="2"/>
  <c r="U48" i="2" s="1"/>
  <c r="X37" i="2"/>
  <c r="X51" i="2" s="1"/>
  <c r="W45" i="2"/>
  <c r="W59" i="2" s="1"/>
  <c r="T40" i="2"/>
  <c r="T54" i="2" s="1"/>
  <c r="N18" i="1" l="1"/>
  <c r="O18" i="1"/>
  <c r="J18" i="1"/>
  <c r="P18" i="1"/>
  <c r="I18" i="1"/>
  <c r="E18" i="1"/>
  <c r="G18" i="1"/>
  <c r="K18" i="1"/>
  <c r="F18" i="1"/>
  <c r="M18" i="1"/>
  <c r="L18" i="1"/>
  <c r="H18" i="1"/>
  <c r="N28" i="6"/>
  <c r="N31" i="6"/>
  <c r="N21" i="6"/>
  <c r="N29" i="6"/>
  <c r="N22" i="6"/>
  <c r="N30" i="6"/>
  <c r="N23" i="6"/>
  <c r="N24" i="6"/>
  <c r="N20" i="6"/>
  <c r="N25" i="6"/>
  <c r="N27" i="6"/>
  <c r="N26" i="6"/>
  <c r="AA45" i="2"/>
  <c r="AD45" i="2" s="1"/>
  <c r="AA38" i="2"/>
  <c r="AD38" i="2" s="1"/>
  <c r="W34" i="6"/>
  <c r="W40" i="6"/>
  <c r="W35" i="6"/>
  <c r="R37" i="6"/>
  <c r="W37" i="6"/>
  <c r="W36" i="6"/>
  <c r="G37" i="6"/>
  <c r="W45" i="6"/>
  <c r="AA34" i="2"/>
  <c r="AD34" i="2" s="1"/>
  <c r="S45" i="6"/>
  <c r="T44" i="6"/>
  <c r="U43" i="6"/>
  <c r="V42" i="6"/>
  <c r="W41" i="6"/>
  <c r="X40" i="6"/>
  <c r="Y39" i="6"/>
  <c r="Z38" i="6"/>
  <c r="R38" i="6"/>
  <c r="S37" i="6"/>
  <c r="T36" i="6"/>
  <c r="U35" i="6"/>
  <c r="V34" i="6"/>
  <c r="R42" i="6"/>
  <c r="V38" i="6"/>
  <c r="Y42" i="6"/>
  <c r="U38" i="6"/>
  <c r="Y34" i="6"/>
  <c r="Z45" i="6"/>
  <c r="R45" i="6"/>
  <c r="S44" i="6"/>
  <c r="T43" i="6"/>
  <c r="U42" i="6"/>
  <c r="V41" i="6"/>
  <c r="X39" i="6"/>
  <c r="Y38" i="6"/>
  <c r="Z37" i="6"/>
  <c r="S36" i="6"/>
  <c r="T35" i="6"/>
  <c r="U34" i="6"/>
  <c r="S41" i="6"/>
  <c r="Z34" i="6"/>
  <c r="V45" i="6"/>
  <c r="Z41" i="6"/>
  <c r="T39" i="6"/>
  <c r="X35" i="6"/>
  <c r="Y45" i="6"/>
  <c r="Z44" i="6"/>
  <c r="R44" i="6"/>
  <c r="S43" i="6"/>
  <c r="T42" i="6"/>
  <c r="U41" i="6"/>
  <c r="V40" i="6"/>
  <c r="W39" i="6"/>
  <c r="X38" i="6"/>
  <c r="Y37" i="6"/>
  <c r="Z36" i="6"/>
  <c r="R36" i="6"/>
  <c r="S35" i="6"/>
  <c r="T34" i="6"/>
  <c r="Y43" i="6"/>
  <c r="T40" i="6"/>
  <c r="X36" i="6"/>
  <c r="R34" i="6"/>
  <c r="W44" i="6"/>
  <c r="R41" i="6"/>
  <c r="X45" i="6"/>
  <c r="Y44" i="6"/>
  <c r="Z43" i="6"/>
  <c r="R43" i="6"/>
  <c r="S42" i="6"/>
  <c r="T41" i="6"/>
  <c r="U40" i="6"/>
  <c r="V39" i="6"/>
  <c r="W38" i="6"/>
  <c r="X37" i="6"/>
  <c r="Y36" i="6"/>
  <c r="Z35" i="6"/>
  <c r="R35" i="6"/>
  <c r="S34" i="6"/>
  <c r="X44" i="6"/>
  <c r="Z42" i="6"/>
  <c r="U39" i="6"/>
  <c r="Y35" i="6"/>
  <c r="X43" i="6"/>
  <c r="S40" i="6"/>
  <c r="V37" i="6"/>
  <c r="U45" i="6"/>
  <c r="V44" i="6"/>
  <c r="W43" i="6"/>
  <c r="X42" i="6"/>
  <c r="Y41" i="6"/>
  <c r="Z40" i="6"/>
  <c r="R40" i="6"/>
  <c r="S39" i="6"/>
  <c r="T38" i="6"/>
  <c r="U37" i="6"/>
  <c r="V36" i="6"/>
  <c r="X34" i="6"/>
  <c r="T45" i="6"/>
  <c r="U44" i="6"/>
  <c r="V43" i="6"/>
  <c r="W42" i="6"/>
  <c r="X41" i="6"/>
  <c r="Y40" i="6"/>
  <c r="Z39" i="6"/>
  <c r="R39" i="6"/>
  <c r="S38" i="6"/>
  <c r="T37" i="6"/>
  <c r="U36" i="6"/>
  <c r="V35" i="6"/>
  <c r="AA41" i="2"/>
  <c r="AD41" i="2" s="1"/>
  <c r="AA36" i="2"/>
  <c r="AD36" i="2" s="1"/>
  <c r="AA44" i="2"/>
  <c r="AD44" i="2" s="1"/>
  <c r="AA37" i="2"/>
  <c r="AD37" i="2" s="1"/>
  <c r="AA35" i="2"/>
  <c r="AD35" i="2" s="1"/>
  <c r="AA42" i="2"/>
  <c r="AD42" i="2" s="1"/>
  <c r="AA40" i="2"/>
  <c r="AD40" i="2" s="1"/>
  <c r="AA39" i="2"/>
  <c r="AD39" i="2" s="1"/>
  <c r="AA43" i="2"/>
  <c r="AD43" i="2" s="1"/>
  <c r="B34" i="2"/>
  <c r="B48" i="2" s="1"/>
  <c r="D34" i="2"/>
  <c r="D48" i="2" s="1"/>
  <c r="E34" i="2"/>
  <c r="E48" i="2" s="1"/>
  <c r="F34" i="2"/>
  <c r="F48" i="2" s="1"/>
  <c r="G48" i="2"/>
  <c r="H34" i="2"/>
  <c r="H48" i="2" s="1"/>
  <c r="I34" i="2"/>
  <c r="I48" i="2" s="1"/>
  <c r="J34" i="2"/>
  <c r="J48" i="2" s="1"/>
  <c r="B35" i="2"/>
  <c r="B49" i="2" s="1"/>
  <c r="C35" i="2"/>
  <c r="C49" i="2" s="1"/>
  <c r="D35" i="2"/>
  <c r="D49" i="2" s="1"/>
  <c r="E35" i="2"/>
  <c r="E49" i="2" s="1"/>
  <c r="F35" i="2"/>
  <c r="F49" i="2" s="1"/>
  <c r="G35" i="2"/>
  <c r="G49" i="2" s="1"/>
  <c r="H35" i="2"/>
  <c r="H49" i="2" s="1"/>
  <c r="I35" i="2"/>
  <c r="I49" i="2" s="1"/>
  <c r="J35" i="2"/>
  <c r="J49" i="2" s="1"/>
  <c r="B36" i="2"/>
  <c r="B50" i="2" s="1"/>
  <c r="C36" i="2"/>
  <c r="C50" i="2" s="1"/>
  <c r="D36" i="2"/>
  <c r="D50" i="2" s="1"/>
  <c r="E36" i="2"/>
  <c r="E50" i="2" s="1"/>
  <c r="F36" i="2"/>
  <c r="F50" i="2" s="1"/>
  <c r="G36" i="2"/>
  <c r="G50" i="2" s="1"/>
  <c r="H36" i="2"/>
  <c r="H50" i="2" s="1"/>
  <c r="I36" i="2"/>
  <c r="I50" i="2" s="1"/>
  <c r="J36" i="2"/>
  <c r="J50" i="2" s="1"/>
  <c r="B37" i="2"/>
  <c r="B51" i="2" s="1"/>
  <c r="C37" i="2"/>
  <c r="C51" i="2" s="1"/>
  <c r="D37" i="2"/>
  <c r="D51" i="2" s="1"/>
  <c r="E37" i="2"/>
  <c r="E51" i="2" s="1"/>
  <c r="F37" i="2"/>
  <c r="F51" i="2" s="1"/>
  <c r="G37" i="2"/>
  <c r="G51" i="2" s="1"/>
  <c r="H37" i="2"/>
  <c r="H51" i="2" s="1"/>
  <c r="I37" i="2"/>
  <c r="I51" i="2" s="1"/>
  <c r="J37" i="2"/>
  <c r="J51" i="2" s="1"/>
  <c r="B38" i="2"/>
  <c r="B52" i="2" s="1"/>
  <c r="C38" i="2"/>
  <c r="C52" i="2" s="1"/>
  <c r="D38" i="2"/>
  <c r="D52" i="2" s="1"/>
  <c r="E38" i="2"/>
  <c r="E52" i="2" s="1"/>
  <c r="F38" i="2"/>
  <c r="F52" i="2" s="1"/>
  <c r="G38" i="2"/>
  <c r="G52" i="2" s="1"/>
  <c r="H38" i="2"/>
  <c r="H52" i="2" s="1"/>
  <c r="I38" i="2"/>
  <c r="I52" i="2" s="1"/>
  <c r="J38" i="2"/>
  <c r="J52" i="2" s="1"/>
  <c r="B39" i="2"/>
  <c r="B53" i="2" s="1"/>
  <c r="C39" i="2"/>
  <c r="C53" i="2" s="1"/>
  <c r="D39" i="2"/>
  <c r="D53" i="2" s="1"/>
  <c r="E39" i="2"/>
  <c r="E53" i="2" s="1"/>
  <c r="F39" i="2"/>
  <c r="F53" i="2" s="1"/>
  <c r="G39" i="2"/>
  <c r="G53" i="2" s="1"/>
  <c r="H39" i="2"/>
  <c r="H53" i="2" s="1"/>
  <c r="I39" i="2"/>
  <c r="I53" i="2" s="1"/>
  <c r="J39" i="2"/>
  <c r="J53" i="2" s="1"/>
  <c r="B40" i="2"/>
  <c r="B54" i="2" s="1"/>
  <c r="C40" i="2"/>
  <c r="C54" i="2" s="1"/>
  <c r="D40" i="2"/>
  <c r="D54" i="2" s="1"/>
  <c r="E40" i="2"/>
  <c r="E54" i="2" s="1"/>
  <c r="F40" i="2"/>
  <c r="F54" i="2" s="1"/>
  <c r="G40" i="2"/>
  <c r="G54" i="2" s="1"/>
  <c r="H40" i="2"/>
  <c r="H54" i="2" s="1"/>
  <c r="I40" i="2"/>
  <c r="I54" i="2" s="1"/>
  <c r="J40" i="2"/>
  <c r="J54" i="2" s="1"/>
  <c r="B41" i="2"/>
  <c r="B55" i="2" s="1"/>
  <c r="C41" i="2"/>
  <c r="C55" i="2" s="1"/>
  <c r="D41" i="2"/>
  <c r="D55" i="2" s="1"/>
  <c r="E41" i="2"/>
  <c r="E55" i="2" s="1"/>
  <c r="F41" i="2"/>
  <c r="F55" i="2" s="1"/>
  <c r="G41" i="2"/>
  <c r="G55" i="2" s="1"/>
  <c r="H41" i="2"/>
  <c r="H55" i="2" s="1"/>
  <c r="I41" i="2"/>
  <c r="I55" i="2" s="1"/>
  <c r="J41" i="2"/>
  <c r="J55" i="2" s="1"/>
  <c r="B42" i="2"/>
  <c r="B56" i="2" s="1"/>
  <c r="C42" i="2"/>
  <c r="C56" i="2" s="1"/>
  <c r="D42" i="2"/>
  <c r="D56" i="2" s="1"/>
  <c r="E42" i="2"/>
  <c r="E56" i="2" s="1"/>
  <c r="F42" i="2"/>
  <c r="F56" i="2" s="1"/>
  <c r="G42" i="2"/>
  <c r="G56" i="2" s="1"/>
  <c r="H42" i="2"/>
  <c r="H56" i="2" s="1"/>
  <c r="I42" i="2"/>
  <c r="I56" i="2" s="1"/>
  <c r="J42" i="2"/>
  <c r="J56" i="2" s="1"/>
  <c r="B43" i="2"/>
  <c r="B57" i="2" s="1"/>
  <c r="C43" i="2"/>
  <c r="C57" i="2" s="1"/>
  <c r="D43" i="2"/>
  <c r="D57" i="2" s="1"/>
  <c r="E43" i="2"/>
  <c r="E57" i="2" s="1"/>
  <c r="F43" i="2"/>
  <c r="F57" i="2" s="1"/>
  <c r="G43" i="2"/>
  <c r="G57" i="2" s="1"/>
  <c r="H43" i="2"/>
  <c r="H57" i="2" s="1"/>
  <c r="I43" i="2"/>
  <c r="I57" i="2" s="1"/>
  <c r="J43" i="2"/>
  <c r="J57" i="2" s="1"/>
  <c r="B44" i="2"/>
  <c r="B58" i="2" s="1"/>
  <c r="C44" i="2"/>
  <c r="C58" i="2" s="1"/>
  <c r="D44" i="2"/>
  <c r="D58" i="2" s="1"/>
  <c r="E44" i="2"/>
  <c r="E58" i="2" s="1"/>
  <c r="F44" i="2"/>
  <c r="F58" i="2" s="1"/>
  <c r="G44" i="2"/>
  <c r="G58" i="2" s="1"/>
  <c r="H44" i="2"/>
  <c r="H58" i="2" s="1"/>
  <c r="I44" i="2"/>
  <c r="I58" i="2" s="1"/>
  <c r="J44" i="2"/>
  <c r="J58" i="2" s="1"/>
  <c r="B45" i="2"/>
  <c r="B59" i="2" s="1"/>
  <c r="C45" i="2"/>
  <c r="C59" i="2" s="1"/>
  <c r="D45" i="2"/>
  <c r="D59" i="2" s="1"/>
  <c r="E45" i="2"/>
  <c r="E59" i="2" s="1"/>
  <c r="F45" i="2"/>
  <c r="F59" i="2" s="1"/>
  <c r="G45" i="2"/>
  <c r="G59" i="2" s="1"/>
  <c r="H45" i="2"/>
  <c r="H59" i="2" s="1"/>
  <c r="I45" i="2"/>
  <c r="I59" i="2" s="1"/>
  <c r="J45" i="2"/>
  <c r="J59" i="2" s="1"/>
  <c r="B4" i="6"/>
  <c r="C4" i="6"/>
  <c r="C34" i="6"/>
  <c r="D4" i="6"/>
  <c r="D34" i="6"/>
  <c r="E4" i="6"/>
  <c r="E34" i="6"/>
  <c r="F4" i="6"/>
  <c r="F34" i="6"/>
  <c r="G4" i="6"/>
  <c r="G34" i="6"/>
  <c r="H4" i="6"/>
  <c r="H34" i="6"/>
  <c r="I4" i="6"/>
  <c r="I34" i="6"/>
  <c r="J4" i="6"/>
  <c r="J34" i="6"/>
  <c r="B17" i="6"/>
  <c r="B35" i="6"/>
  <c r="C35" i="6"/>
  <c r="D35" i="6"/>
  <c r="E35" i="6"/>
  <c r="F35" i="6"/>
  <c r="G35" i="6"/>
  <c r="H35" i="6"/>
  <c r="I35" i="6"/>
  <c r="J35" i="6"/>
  <c r="B36" i="6"/>
  <c r="C36" i="6"/>
  <c r="D36" i="6"/>
  <c r="E36" i="6"/>
  <c r="F36" i="6"/>
  <c r="G36" i="6"/>
  <c r="H36" i="6"/>
  <c r="I36" i="6"/>
  <c r="J36" i="6"/>
  <c r="B37" i="6"/>
  <c r="C37" i="6"/>
  <c r="D37" i="6"/>
  <c r="E37" i="6"/>
  <c r="F37" i="6"/>
  <c r="H37" i="6"/>
  <c r="I37" i="6"/>
  <c r="J37" i="6"/>
  <c r="B38" i="6"/>
  <c r="C38" i="6"/>
  <c r="D38" i="6"/>
  <c r="E38" i="6"/>
  <c r="F38" i="6"/>
  <c r="G38" i="6"/>
  <c r="H38" i="6"/>
  <c r="I38" i="6"/>
  <c r="J38" i="6"/>
  <c r="B39" i="6"/>
  <c r="C39" i="6"/>
  <c r="D39" i="6"/>
  <c r="E39" i="6"/>
  <c r="F39" i="6"/>
  <c r="G39" i="6"/>
  <c r="H39" i="6"/>
  <c r="I39" i="6"/>
  <c r="J39" i="6"/>
  <c r="B40" i="6"/>
  <c r="C40" i="6"/>
  <c r="D40" i="6"/>
  <c r="E40" i="6"/>
  <c r="F40" i="6"/>
  <c r="G40" i="6"/>
  <c r="H40" i="6"/>
  <c r="I40" i="6"/>
  <c r="J40" i="6"/>
  <c r="B41" i="6"/>
  <c r="C41" i="6"/>
  <c r="D41" i="6"/>
  <c r="E41" i="6"/>
  <c r="F41" i="6"/>
  <c r="G41" i="6"/>
  <c r="H41" i="6"/>
  <c r="I41" i="6"/>
  <c r="J41" i="6"/>
  <c r="B42" i="6"/>
  <c r="C42" i="6"/>
  <c r="D42" i="6"/>
  <c r="E42" i="6"/>
  <c r="F42" i="6"/>
  <c r="G42" i="6"/>
  <c r="H42" i="6"/>
  <c r="I42" i="6"/>
  <c r="J42" i="6"/>
  <c r="B43" i="6"/>
  <c r="C43" i="6"/>
  <c r="D43" i="6"/>
  <c r="E43" i="6"/>
  <c r="F43" i="6"/>
  <c r="G43" i="6"/>
  <c r="H43" i="6"/>
  <c r="I43" i="6"/>
  <c r="J43" i="6"/>
  <c r="B44" i="6"/>
  <c r="C44" i="6"/>
  <c r="D44" i="6"/>
  <c r="E44" i="6"/>
  <c r="F44" i="6"/>
  <c r="G44" i="6"/>
  <c r="H44" i="6"/>
  <c r="I44" i="6"/>
  <c r="J44" i="6"/>
  <c r="B45" i="6"/>
  <c r="C45" i="6"/>
  <c r="D45" i="6"/>
  <c r="E45" i="6"/>
  <c r="F45" i="6"/>
  <c r="G45" i="6"/>
  <c r="H45" i="6"/>
  <c r="I45" i="6"/>
  <c r="J45"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B4" i="5"/>
  <c r="C4" i="5"/>
  <c r="D4" i="5"/>
  <c r="E4" i="5"/>
  <c r="F4" i="5"/>
  <c r="G4" i="5"/>
  <c r="H4" i="5"/>
  <c r="I4" i="5"/>
  <c r="J4" i="5"/>
  <c r="B17" i="5"/>
  <c r="B5" i="5"/>
  <c r="C5" i="5"/>
  <c r="D5" i="5"/>
  <c r="E5" i="5"/>
  <c r="F5" i="5"/>
  <c r="G5" i="5"/>
  <c r="H5" i="5"/>
  <c r="I5" i="5"/>
  <c r="J5" i="5"/>
  <c r="B6" i="5"/>
  <c r="C6" i="5"/>
  <c r="D6" i="5"/>
  <c r="E6" i="5"/>
  <c r="F6" i="5"/>
  <c r="G6" i="5"/>
  <c r="H6" i="5"/>
  <c r="I6" i="5"/>
  <c r="J6" i="5"/>
  <c r="B7" i="5"/>
  <c r="C7" i="5"/>
  <c r="D7" i="5"/>
  <c r="E7" i="5"/>
  <c r="F7" i="5"/>
  <c r="G7" i="5"/>
  <c r="H7" i="5"/>
  <c r="I7" i="5"/>
  <c r="J7" i="5"/>
  <c r="B8" i="5"/>
  <c r="C8" i="5"/>
  <c r="D8" i="5"/>
  <c r="E8" i="5"/>
  <c r="F8" i="5"/>
  <c r="G8" i="5"/>
  <c r="H8" i="5"/>
  <c r="I8" i="5"/>
  <c r="J8" i="5"/>
  <c r="B9" i="5"/>
  <c r="C9" i="5"/>
  <c r="D9" i="5"/>
  <c r="E9" i="5"/>
  <c r="F9" i="5"/>
  <c r="G9" i="5"/>
  <c r="H9" i="5"/>
  <c r="I9" i="5"/>
  <c r="J9" i="5"/>
  <c r="B10" i="5"/>
  <c r="C10" i="5"/>
  <c r="D10" i="5"/>
  <c r="E10" i="5"/>
  <c r="F10" i="5"/>
  <c r="G10" i="5"/>
  <c r="H10" i="5"/>
  <c r="I10" i="5"/>
  <c r="J10" i="5"/>
  <c r="B11" i="5"/>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C15" i="5"/>
  <c r="D15" i="5"/>
  <c r="E15" i="5"/>
  <c r="F15" i="5"/>
  <c r="G15" i="5"/>
  <c r="H15" i="5"/>
  <c r="I15" i="5"/>
  <c r="J15" i="5"/>
  <c r="D79" i="6"/>
  <c r="D79" i="5"/>
  <c r="M8" i="7"/>
  <c r="M8" i="8"/>
  <c r="M8" i="1"/>
  <c r="K48" i="2" l="1"/>
  <c r="K18" i="18"/>
  <c r="G18" i="18"/>
  <c r="E18" i="18"/>
  <c r="I18" i="18"/>
  <c r="H18" i="18"/>
  <c r="P18" i="18"/>
  <c r="L18" i="18"/>
  <c r="J18" i="18"/>
  <c r="M18" i="18"/>
  <c r="O18" i="18"/>
  <c r="F18" i="18"/>
  <c r="N18" i="18"/>
  <c r="J48" i="6"/>
  <c r="F48" i="6"/>
  <c r="B48" i="6"/>
  <c r="K18" i="8"/>
  <c r="K18" i="32" s="1"/>
  <c r="R61" i="2"/>
  <c r="N18" i="8"/>
  <c r="P18" i="8"/>
  <c r="J18" i="8"/>
  <c r="K34" i="2"/>
  <c r="M18" i="8"/>
  <c r="L18" i="8"/>
  <c r="F18" i="8"/>
  <c r="E18" i="8"/>
  <c r="I18" i="8"/>
  <c r="H18" i="8"/>
  <c r="O18" i="8"/>
  <c r="G18" i="8"/>
  <c r="C59" i="6"/>
  <c r="D58" i="6"/>
  <c r="E57" i="6"/>
  <c r="F56" i="6"/>
  <c r="G55" i="6"/>
  <c r="H54" i="6"/>
  <c r="I53" i="6"/>
  <c r="J52" i="6"/>
  <c r="B52" i="6"/>
  <c r="B51" i="6"/>
  <c r="C50" i="6"/>
  <c r="D49" i="6"/>
  <c r="H48" i="6"/>
  <c r="D48" i="6"/>
  <c r="U50" i="6"/>
  <c r="V57" i="6"/>
  <c r="S53" i="6"/>
  <c r="V51" i="6"/>
  <c r="S48" i="6"/>
  <c r="T55" i="6"/>
  <c r="R48" i="6"/>
  <c r="Z50" i="6"/>
  <c r="R58" i="6"/>
  <c r="S55" i="6"/>
  <c r="V55" i="6"/>
  <c r="Y56" i="6"/>
  <c r="T50" i="6"/>
  <c r="U57" i="6"/>
  <c r="R51" i="6"/>
  <c r="J59" i="6"/>
  <c r="B59" i="6"/>
  <c r="C58" i="6"/>
  <c r="D57" i="6"/>
  <c r="E56" i="6"/>
  <c r="F55" i="6"/>
  <c r="G54" i="6"/>
  <c r="H53" i="6"/>
  <c r="I52" i="6"/>
  <c r="J51" i="6"/>
  <c r="J50" i="6"/>
  <c r="B50" i="6"/>
  <c r="C49" i="6"/>
  <c r="T51" i="6"/>
  <c r="U58" i="6"/>
  <c r="R54" i="6"/>
  <c r="S54" i="6"/>
  <c r="R49" i="6"/>
  <c r="S56" i="6"/>
  <c r="X50" i="6"/>
  <c r="Y51" i="6"/>
  <c r="Z58" i="6"/>
  <c r="U56" i="6"/>
  <c r="S51" i="6"/>
  <c r="T58" i="6"/>
  <c r="I59" i="6"/>
  <c r="J58" i="6"/>
  <c r="B58" i="6"/>
  <c r="C57" i="6"/>
  <c r="D56" i="6"/>
  <c r="E55" i="6"/>
  <c r="F54" i="6"/>
  <c r="G53" i="6"/>
  <c r="H52" i="6"/>
  <c r="I51" i="6"/>
  <c r="I50" i="6"/>
  <c r="J49" i="6"/>
  <c r="B49" i="6"/>
  <c r="G48" i="6"/>
  <c r="C48" i="6"/>
  <c r="S52" i="6"/>
  <c r="T59" i="6"/>
  <c r="Z54" i="6"/>
  <c r="X57" i="6"/>
  <c r="Z49" i="6"/>
  <c r="R57" i="6"/>
  <c r="T54" i="6"/>
  <c r="X52" i="6"/>
  <c r="Y59" i="6"/>
  <c r="U48" i="6"/>
  <c r="T57" i="6"/>
  <c r="V52" i="6"/>
  <c r="R52" i="6"/>
  <c r="S59" i="6"/>
  <c r="W49" i="6"/>
  <c r="H59" i="6"/>
  <c r="I58" i="6"/>
  <c r="J57" i="6"/>
  <c r="B57" i="6"/>
  <c r="C56" i="6"/>
  <c r="D55" i="6"/>
  <c r="E54" i="6"/>
  <c r="F53" i="6"/>
  <c r="G52" i="6"/>
  <c r="H51" i="6"/>
  <c r="H50" i="6"/>
  <c r="I49" i="6"/>
  <c r="R53" i="6"/>
  <c r="Y55" i="6"/>
  <c r="Y49" i="6"/>
  <c r="Y50" i="6"/>
  <c r="Z57" i="6"/>
  <c r="Y57" i="6"/>
  <c r="W53" i="6"/>
  <c r="X49" i="6"/>
  <c r="T49" i="6"/>
  <c r="S58" i="6"/>
  <c r="R56" i="6"/>
  <c r="Z52" i="6"/>
  <c r="W54" i="6"/>
  <c r="G59" i="6"/>
  <c r="H58" i="6"/>
  <c r="I57" i="6"/>
  <c r="J56" i="6"/>
  <c r="B56" i="6"/>
  <c r="C55" i="6"/>
  <c r="D54" i="6"/>
  <c r="E53" i="6"/>
  <c r="F52" i="6"/>
  <c r="F51" i="6"/>
  <c r="G50" i="6"/>
  <c r="H49" i="6"/>
  <c r="Z53" i="6"/>
  <c r="X48" i="6"/>
  <c r="X56" i="6"/>
  <c r="U53" i="6"/>
  <c r="X51" i="6"/>
  <c r="Y58" i="6"/>
  <c r="V54" i="6"/>
  <c r="T53" i="6"/>
  <c r="S50" i="6"/>
  <c r="R59" i="6"/>
  <c r="Y53" i="6"/>
  <c r="W59" i="6"/>
  <c r="W48" i="6"/>
  <c r="F59" i="6"/>
  <c r="G58" i="6"/>
  <c r="H57" i="6"/>
  <c r="I56" i="6"/>
  <c r="J55" i="6"/>
  <c r="B55" i="6"/>
  <c r="C54" i="6"/>
  <c r="D53" i="6"/>
  <c r="E52" i="6"/>
  <c r="E51" i="6"/>
  <c r="F50" i="6"/>
  <c r="G49" i="6"/>
  <c r="Y54" i="6"/>
  <c r="V50" i="6"/>
  <c r="W57" i="6"/>
  <c r="Z56" i="6"/>
  <c r="W52" i="6"/>
  <c r="X59" i="6"/>
  <c r="T48" i="6"/>
  <c r="U55" i="6"/>
  <c r="Z55" i="6"/>
  <c r="Z51" i="6"/>
  <c r="Z59" i="6"/>
  <c r="X54" i="6"/>
  <c r="G51" i="6"/>
  <c r="E59" i="6"/>
  <c r="F58" i="6"/>
  <c r="G57" i="6"/>
  <c r="H56" i="6"/>
  <c r="I55" i="6"/>
  <c r="J54" i="6"/>
  <c r="B54" i="6"/>
  <c r="C53" i="6"/>
  <c r="D52" i="6"/>
  <c r="D51" i="6"/>
  <c r="E50" i="6"/>
  <c r="F49" i="6"/>
  <c r="I48" i="6"/>
  <c r="E48" i="6"/>
  <c r="X55" i="6"/>
  <c r="U51" i="6"/>
  <c r="V58" i="6"/>
  <c r="X58" i="6"/>
  <c r="V53" i="6"/>
  <c r="R55" i="6"/>
  <c r="S49" i="6"/>
  <c r="T56" i="6"/>
  <c r="V59" i="6"/>
  <c r="Y52" i="6"/>
  <c r="Y48" i="6"/>
  <c r="V48" i="6"/>
  <c r="W55" i="6"/>
  <c r="W50" i="6"/>
  <c r="D59" i="6"/>
  <c r="E58" i="6"/>
  <c r="F57" i="6"/>
  <c r="G56" i="6"/>
  <c r="H55" i="6"/>
  <c r="I54" i="6"/>
  <c r="J53" i="6"/>
  <c r="B53" i="6"/>
  <c r="C52" i="6"/>
  <c r="C51" i="6"/>
  <c r="D50" i="6"/>
  <c r="E49" i="6"/>
  <c r="V49" i="6"/>
  <c r="W56" i="6"/>
  <c r="T52" i="6"/>
  <c r="U59" i="6"/>
  <c r="U54" i="6"/>
  <c r="W58" i="6"/>
  <c r="R50" i="6"/>
  <c r="S57" i="6"/>
  <c r="Z48" i="6"/>
  <c r="X53" i="6"/>
  <c r="U52" i="6"/>
  <c r="U49" i="6"/>
  <c r="V56" i="6"/>
  <c r="W51" i="6"/>
  <c r="W38" i="5"/>
  <c r="W52" i="5" s="1"/>
  <c r="N23" i="5"/>
  <c r="N31" i="5"/>
  <c r="N26" i="5"/>
  <c r="N22" i="5"/>
  <c r="N24" i="5"/>
  <c r="N20" i="5"/>
  <c r="N25" i="5"/>
  <c r="N27" i="5"/>
  <c r="N28" i="5"/>
  <c r="N30" i="5"/>
  <c r="N21" i="5"/>
  <c r="N29" i="5"/>
  <c r="R34" i="5"/>
  <c r="R48" i="5" s="1"/>
  <c r="AB39" i="2"/>
  <c r="AB34" i="2"/>
  <c r="AA45" i="6"/>
  <c r="AD45" i="6" s="1"/>
  <c r="AA34" i="6"/>
  <c r="M25" i="1"/>
  <c r="AB42" i="2"/>
  <c r="AB36" i="2"/>
  <c r="AA36" i="6"/>
  <c r="AD36" i="6" s="1"/>
  <c r="AA35" i="6"/>
  <c r="AA37" i="6"/>
  <c r="AA42" i="6"/>
  <c r="B34" i="5"/>
  <c r="B48" i="5" s="1"/>
  <c r="T45" i="5"/>
  <c r="T59" i="5" s="1"/>
  <c r="U44" i="5"/>
  <c r="U58" i="5" s="1"/>
  <c r="V43" i="5"/>
  <c r="V57" i="5" s="1"/>
  <c r="W42" i="5"/>
  <c r="W56" i="5" s="1"/>
  <c r="X41" i="5"/>
  <c r="X55" i="5" s="1"/>
  <c r="Y40" i="5"/>
  <c r="Y54" i="5" s="1"/>
  <c r="Z39" i="5"/>
  <c r="Z53" i="5" s="1"/>
  <c r="R39" i="5"/>
  <c r="R53" i="5" s="1"/>
  <c r="S38" i="5"/>
  <c r="S52" i="5" s="1"/>
  <c r="T37" i="5"/>
  <c r="T51" i="5" s="1"/>
  <c r="U36" i="5"/>
  <c r="U50" i="5" s="1"/>
  <c r="V35" i="5"/>
  <c r="V49" i="5" s="1"/>
  <c r="W34" i="5"/>
  <c r="W48" i="5" s="1"/>
  <c r="Y44" i="5"/>
  <c r="Y58" i="5" s="1"/>
  <c r="T41" i="5"/>
  <c r="T55" i="5" s="1"/>
  <c r="X37" i="5"/>
  <c r="X51" i="5" s="1"/>
  <c r="Y43" i="5"/>
  <c r="Y57" i="5" s="1"/>
  <c r="S41" i="5"/>
  <c r="S55" i="5" s="1"/>
  <c r="U39" i="5"/>
  <c r="U53" i="5" s="1"/>
  <c r="X36" i="5"/>
  <c r="X50" i="5" s="1"/>
  <c r="T38" i="5"/>
  <c r="T52" i="5" s="1"/>
  <c r="V36" i="5"/>
  <c r="V50" i="5" s="1"/>
  <c r="S45" i="5"/>
  <c r="S59" i="5" s="1"/>
  <c r="T44" i="5"/>
  <c r="T58" i="5" s="1"/>
  <c r="U43" i="5"/>
  <c r="U57" i="5" s="1"/>
  <c r="V42" i="5"/>
  <c r="V56" i="5" s="1"/>
  <c r="W41" i="5"/>
  <c r="W55" i="5" s="1"/>
  <c r="X40" i="5"/>
  <c r="X54" i="5" s="1"/>
  <c r="Y39" i="5"/>
  <c r="Y53" i="5" s="1"/>
  <c r="Z38" i="5"/>
  <c r="Z52" i="5" s="1"/>
  <c r="R38" i="5"/>
  <c r="R52" i="5" s="1"/>
  <c r="S37" i="5"/>
  <c r="S51" i="5" s="1"/>
  <c r="T36" i="5"/>
  <c r="T50" i="5" s="1"/>
  <c r="U35" i="5"/>
  <c r="U49" i="5" s="1"/>
  <c r="V34" i="5"/>
  <c r="V48" i="5" s="1"/>
  <c r="R43" i="5"/>
  <c r="R57" i="5" s="1"/>
  <c r="V39" i="5"/>
  <c r="V53" i="5" s="1"/>
  <c r="Z35" i="5"/>
  <c r="Z49" i="5" s="1"/>
  <c r="X44" i="5"/>
  <c r="X58" i="5" s="1"/>
  <c r="Z42" i="5"/>
  <c r="Z56" i="5" s="1"/>
  <c r="T40" i="5"/>
  <c r="T54" i="5" s="1"/>
  <c r="V38" i="5"/>
  <c r="V52" i="5" s="1"/>
  <c r="Y35" i="5"/>
  <c r="Y49" i="5" s="1"/>
  <c r="R40" i="5"/>
  <c r="R54" i="5" s="1"/>
  <c r="W35" i="5"/>
  <c r="W49" i="5" s="1"/>
  <c r="Z45" i="5"/>
  <c r="Z59" i="5" s="1"/>
  <c r="R45" i="5"/>
  <c r="R59" i="5" s="1"/>
  <c r="S44" i="5"/>
  <c r="S58" i="5" s="1"/>
  <c r="T43" i="5"/>
  <c r="T57" i="5" s="1"/>
  <c r="U42" i="5"/>
  <c r="U56" i="5" s="1"/>
  <c r="V41" i="5"/>
  <c r="V55" i="5" s="1"/>
  <c r="W40" i="5"/>
  <c r="W54" i="5" s="1"/>
  <c r="X39" i="5"/>
  <c r="X53" i="5" s="1"/>
  <c r="Y38" i="5"/>
  <c r="Y52" i="5" s="1"/>
  <c r="Z37" i="5"/>
  <c r="Z51" i="5" s="1"/>
  <c r="R37" i="5"/>
  <c r="R51" i="5" s="1"/>
  <c r="S36" i="5"/>
  <c r="S50" i="5" s="1"/>
  <c r="T35" i="5"/>
  <c r="T49" i="5" s="1"/>
  <c r="U34" i="5"/>
  <c r="U48" i="5" s="1"/>
  <c r="X45" i="5"/>
  <c r="X59" i="5" s="1"/>
  <c r="S42" i="5"/>
  <c r="S56" i="5" s="1"/>
  <c r="R35" i="5"/>
  <c r="R49" i="5" s="1"/>
  <c r="W45" i="5"/>
  <c r="W59" i="5" s="1"/>
  <c r="R42" i="5"/>
  <c r="R56" i="5" s="1"/>
  <c r="W37" i="5"/>
  <c r="W51" i="5" s="1"/>
  <c r="Y45" i="5"/>
  <c r="Y59" i="5" s="1"/>
  <c r="Z44" i="5"/>
  <c r="Z58" i="5" s="1"/>
  <c r="R44" i="5"/>
  <c r="R58" i="5" s="1"/>
  <c r="S43" i="5"/>
  <c r="S57" i="5" s="1"/>
  <c r="T42" i="5"/>
  <c r="T56" i="5" s="1"/>
  <c r="U41" i="5"/>
  <c r="U55" i="5" s="1"/>
  <c r="V40" i="5"/>
  <c r="V54" i="5" s="1"/>
  <c r="W39" i="5"/>
  <c r="W53" i="5" s="1"/>
  <c r="X38" i="5"/>
  <c r="X52" i="5" s="1"/>
  <c r="Y37" i="5"/>
  <c r="Y51" i="5" s="1"/>
  <c r="Z36" i="5"/>
  <c r="Z50" i="5" s="1"/>
  <c r="R36" i="5"/>
  <c r="R50" i="5" s="1"/>
  <c r="S35" i="5"/>
  <c r="S49" i="5" s="1"/>
  <c r="T34" i="5"/>
  <c r="T48" i="5" s="1"/>
  <c r="Z43" i="5"/>
  <c r="Z57" i="5" s="1"/>
  <c r="U40" i="5"/>
  <c r="U54" i="5" s="1"/>
  <c r="Y36" i="5"/>
  <c r="Y50" i="5" s="1"/>
  <c r="S34" i="5"/>
  <c r="S48" i="5" s="1"/>
  <c r="Z34" i="5"/>
  <c r="Z48" i="5" s="1"/>
  <c r="V45" i="5"/>
  <c r="V59" i="5" s="1"/>
  <c r="W44" i="5"/>
  <c r="W58" i="5" s="1"/>
  <c r="X43" i="5"/>
  <c r="X57" i="5" s="1"/>
  <c r="Y42" i="5"/>
  <c r="Y56" i="5" s="1"/>
  <c r="Z41" i="5"/>
  <c r="Z55" i="5" s="1"/>
  <c r="R41" i="5"/>
  <c r="R55" i="5" s="1"/>
  <c r="S40" i="5"/>
  <c r="S54" i="5" s="1"/>
  <c r="T39" i="5"/>
  <c r="T53" i="5" s="1"/>
  <c r="U38" i="5"/>
  <c r="U52" i="5" s="1"/>
  <c r="V37" i="5"/>
  <c r="V51" i="5" s="1"/>
  <c r="W36" i="5"/>
  <c r="W50" i="5" s="1"/>
  <c r="X35" i="5"/>
  <c r="X49" i="5" s="1"/>
  <c r="Y34" i="5"/>
  <c r="Y48" i="5" s="1"/>
  <c r="U45" i="5"/>
  <c r="U59" i="5" s="1"/>
  <c r="V44" i="5"/>
  <c r="V58" i="5" s="1"/>
  <c r="W43" i="5"/>
  <c r="W57" i="5" s="1"/>
  <c r="X42" i="5"/>
  <c r="X56" i="5" s="1"/>
  <c r="Y41" i="5"/>
  <c r="Y55" i="5" s="1"/>
  <c r="Z40" i="5"/>
  <c r="Z54" i="5" s="1"/>
  <c r="S39" i="5"/>
  <c r="S53" i="5" s="1"/>
  <c r="U37" i="5"/>
  <c r="U51" i="5" s="1"/>
  <c r="X34" i="5"/>
  <c r="X48" i="5" s="1"/>
  <c r="AA43" i="6"/>
  <c r="AA44" i="6"/>
  <c r="AD44" i="6" s="1"/>
  <c r="AA39" i="6"/>
  <c r="AD39" i="6" s="1"/>
  <c r="AA40" i="6"/>
  <c r="AD40" i="6" s="1"/>
  <c r="AA41" i="6"/>
  <c r="AD41" i="6" s="1"/>
  <c r="AA38" i="6"/>
  <c r="AB38" i="2"/>
  <c r="AB45" i="2"/>
  <c r="AB44" i="2"/>
  <c r="AB35" i="2"/>
  <c r="AB41" i="2"/>
  <c r="AB43" i="2"/>
  <c r="AB37" i="2"/>
  <c r="AB40" i="2"/>
  <c r="N25" i="1"/>
  <c r="F25" i="1"/>
  <c r="J25" i="1"/>
  <c r="H25" i="1"/>
  <c r="G25" i="1"/>
  <c r="K25" i="1"/>
  <c r="I25" i="1"/>
  <c r="L25" i="1"/>
  <c r="O25" i="1"/>
  <c r="P25" i="1"/>
  <c r="E44" i="5"/>
  <c r="E58" i="5" s="1"/>
  <c r="I42" i="5"/>
  <c r="I56" i="5" s="1"/>
  <c r="F40" i="5"/>
  <c r="F54" i="5" s="1"/>
  <c r="J38" i="5"/>
  <c r="J52" i="5" s="1"/>
  <c r="C37" i="5"/>
  <c r="C51" i="5" s="1"/>
  <c r="G35" i="5"/>
  <c r="G49" i="5" s="1"/>
  <c r="D45" i="5"/>
  <c r="D59" i="5" s="1"/>
  <c r="H43" i="5"/>
  <c r="H57" i="5" s="1"/>
  <c r="B42" i="5"/>
  <c r="B56" i="5" s="1"/>
  <c r="E40" i="5"/>
  <c r="E54" i="5" s="1"/>
  <c r="I38" i="5"/>
  <c r="I52" i="5" s="1"/>
  <c r="F36" i="5"/>
  <c r="F50" i="5" s="1"/>
  <c r="J34" i="5"/>
  <c r="J48" i="5" s="1"/>
  <c r="C45" i="5"/>
  <c r="C59" i="5" s="1"/>
  <c r="G43" i="5"/>
  <c r="G57" i="5" s="1"/>
  <c r="D41" i="5"/>
  <c r="D55" i="5" s="1"/>
  <c r="H39" i="5"/>
  <c r="H53" i="5" s="1"/>
  <c r="B38" i="5"/>
  <c r="B52" i="5" s="1"/>
  <c r="E36" i="5"/>
  <c r="E50" i="5" s="1"/>
  <c r="I34" i="5"/>
  <c r="I48" i="5" s="1"/>
  <c r="F44" i="5"/>
  <c r="F58" i="5" s="1"/>
  <c r="J42" i="5"/>
  <c r="J56" i="5" s="1"/>
  <c r="C41" i="5"/>
  <c r="C55" i="5" s="1"/>
  <c r="G39" i="5"/>
  <c r="G53" i="5" s="1"/>
  <c r="D37" i="5"/>
  <c r="D51" i="5" s="1"/>
  <c r="H35" i="5"/>
  <c r="H49" i="5" s="1"/>
  <c r="C34" i="5"/>
  <c r="C48" i="5" s="1"/>
  <c r="G34" i="5"/>
  <c r="G48" i="5" s="1"/>
  <c r="E35" i="5"/>
  <c r="E49" i="5" s="1"/>
  <c r="I35" i="5"/>
  <c r="I49" i="5" s="1"/>
  <c r="C36" i="5"/>
  <c r="C50" i="5" s="1"/>
  <c r="G36" i="5"/>
  <c r="G50" i="5" s="1"/>
  <c r="E37" i="5"/>
  <c r="E51" i="5" s="1"/>
  <c r="I37" i="5"/>
  <c r="I51" i="5" s="1"/>
  <c r="C38" i="5"/>
  <c r="C52" i="5" s="1"/>
  <c r="G38" i="5"/>
  <c r="G52" i="5" s="1"/>
  <c r="E39" i="5"/>
  <c r="E53" i="5" s="1"/>
  <c r="I39" i="5"/>
  <c r="I53" i="5" s="1"/>
  <c r="C40" i="5"/>
  <c r="C54" i="5" s="1"/>
  <c r="G40" i="5"/>
  <c r="G54" i="5" s="1"/>
  <c r="E41" i="5"/>
  <c r="E55" i="5" s="1"/>
  <c r="I41" i="5"/>
  <c r="I55" i="5" s="1"/>
  <c r="C42" i="5"/>
  <c r="C56" i="5" s="1"/>
  <c r="G42" i="5"/>
  <c r="G56" i="5" s="1"/>
  <c r="E43" i="5"/>
  <c r="E57" i="5" s="1"/>
  <c r="I43" i="5"/>
  <c r="I57" i="5" s="1"/>
  <c r="C44" i="5"/>
  <c r="C58" i="5" s="1"/>
  <c r="G44" i="5"/>
  <c r="G58" i="5" s="1"/>
  <c r="E45" i="5"/>
  <c r="E59" i="5" s="1"/>
  <c r="I45" i="5"/>
  <c r="I59" i="5" s="1"/>
  <c r="D34" i="5"/>
  <c r="D48" i="5" s="1"/>
  <c r="H34" i="5"/>
  <c r="H48" i="5" s="1"/>
  <c r="B35" i="5"/>
  <c r="B49" i="5" s="1"/>
  <c r="F35" i="5"/>
  <c r="F49" i="5" s="1"/>
  <c r="J35" i="5"/>
  <c r="J49" i="5" s="1"/>
  <c r="D36" i="5"/>
  <c r="D50" i="5" s="1"/>
  <c r="H36" i="5"/>
  <c r="H50" i="5" s="1"/>
  <c r="B37" i="5"/>
  <c r="B51" i="5" s="1"/>
  <c r="F37" i="5"/>
  <c r="F51" i="5" s="1"/>
  <c r="J37" i="5"/>
  <c r="J51" i="5" s="1"/>
  <c r="D38" i="5"/>
  <c r="D52" i="5" s="1"/>
  <c r="H38" i="5"/>
  <c r="H52" i="5" s="1"/>
  <c r="B39" i="5"/>
  <c r="B53" i="5" s="1"/>
  <c r="F39" i="5"/>
  <c r="F53" i="5" s="1"/>
  <c r="J39" i="5"/>
  <c r="J53" i="5" s="1"/>
  <c r="D40" i="5"/>
  <c r="D54" i="5" s="1"/>
  <c r="H40" i="5"/>
  <c r="H54" i="5" s="1"/>
  <c r="B41" i="5"/>
  <c r="B55" i="5" s="1"/>
  <c r="F41" i="5"/>
  <c r="F55" i="5" s="1"/>
  <c r="J41" i="5"/>
  <c r="J55" i="5" s="1"/>
  <c r="D42" i="5"/>
  <c r="D56" i="5" s="1"/>
  <c r="H42" i="5"/>
  <c r="H56" i="5" s="1"/>
  <c r="B43" i="5"/>
  <c r="B57" i="5" s="1"/>
  <c r="F43" i="5"/>
  <c r="F57" i="5" s="1"/>
  <c r="J43" i="5"/>
  <c r="J57" i="5" s="1"/>
  <c r="D44" i="5"/>
  <c r="D58" i="5" s="1"/>
  <c r="H44" i="5"/>
  <c r="H58" i="5" s="1"/>
  <c r="B45" i="5"/>
  <c r="B59" i="5" s="1"/>
  <c r="F45" i="5"/>
  <c r="F59" i="5" s="1"/>
  <c r="J45" i="5"/>
  <c r="J59" i="5" s="1"/>
  <c r="H45" i="5"/>
  <c r="H59" i="5" s="1"/>
  <c r="J44" i="5"/>
  <c r="J58" i="5" s="1"/>
  <c r="B44" i="5"/>
  <c r="B58" i="5" s="1"/>
  <c r="D43" i="5"/>
  <c r="D57" i="5" s="1"/>
  <c r="F42" i="5"/>
  <c r="F56" i="5" s="1"/>
  <c r="H41" i="5"/>
  <c r="H55" i="5" s="1"/>
  <c r="J40" i="5"/>
  <c r="J54" i="5" s="1"/>
  <c r="B40" i="5"/>
  <c r="B54" i="5" s="1"/>
  <c r="D39" i="5"/>
  <c r="D53" i="5" s="1"/>
  <c r="F38" i="5"/>
  <c r="F52" i="5" s="1"/>
  <c r="H37" i="5"/>
  <c r="H51" i="5" s="1"/>
  <c r="J36" i="5"/>
  <c r="J50" i="5" s="1"/>
  <c r="B36" i="5"/>
  <c r="B50" i="5" s="1"/>
  <c r="D35" i="5"/>
  <c r="D49" i="5" s="1"/>
  <c r="F34" i="5"/>
  <c r="F48" i="5" s="1"/>
  <c r="G45" i="5"/>
  <c r="G59" i="5" s="1"/>
  <c r="I44" i="5"/>
  <c r="I58" i="5" s="1"/>
  <c r="C43" i="5"/>
  <c r="C57" i="5" s="1"/>
  <c r="E42" i="5"/>
  <c r="E56" i="5" s="1"/>
  <c r="G41" i="5"/>
  <c r="G55" i="5" s="1"/>
  <c r="I40" i="5"/>
  <c r="I54" i="5" s="1"/>
  <c r="C39" i="5"/>
  <c r="C53" i="5" s="1"/>
  <c r="E38" i="5"/>
  <c r="E52" i="5" s="1"/>
  <c r="G37" i="5"/>
  <c r="G51" i="5" s="1"/>
  <c r="I36" i="5"/>
  <c r="I50" i="5" s="1"/>
  <c r="C35" i="5"/>
  <c r="C49" i="5" s="1"/>
  <c r="E34" i="5"/>
  <c r="E48" i="5" s="1"/>
  <c r="K39" i="2"/>
  <c r="N39" i="2" s="1"/>
  <c r="J20" i="1" s="1"/>
  <c r="K37" i="2"/>
  <c r="N37" i="2" s="1"/>
  <c r="H20" i="1" s="1"/>
  <c r="K45" i="2"/>
  <c r="N45" i="2" s="1"/>
  <c r="P20" i="1" s="1"/>
  <c r="K41" i="2"/>
  <c r="N41" i="2" s="1"/>
  <c r="L20" i="1" s="1"/>
  <c r="K36" i="2"/>
  <c r="N36" i="2" s="1"/>
  <c r="G20" i="1" s="1"/>
  <c r="K35" i="2"/>
  <c r="N35" i="2" s="1"/>
  <c r="F20" i="1" s="1"/>
  <c r="K44" i="2"/>
  <c r="N44" i="2" s="1"/>
  <c r="O20" i="1" s="1"/>
  <c r="K43" i="2"/>
  <c r="N43" i="2" s="1"/>
  <c r="N20" i="1" s="1"/>
  <c r="K40" i="2"/>
  <c r="N40" i="2" s="1"/>
  <c r="K20" i="1" s="1"/>
  <c r="K42" i="2"/>
  <c r="N42" i="2" s="1"/>
  <c r="M20" i="1" s="1"/>
  <c r="K38" i="2"/>
  <c r="N38" i="2" s="1"/>
  <c r="I20" i="1" s="1"/>
  <c r="K44" i="6"/>
  <c r="K40" i="6"/>
  <c r="K36" i="6"/>
  <c r="K35" i="6"/>
  <c r="N35" i="6" s="1"/>
  <c r="K45" i="6"/>
  <c r="K41" i="6"/>
  <c r="K37" i="6"/>
  <c r="K42" i="6"/>
  <c r="K38" i="6"/>
  <c r="K34" i="6"/>
  <c r="K43" i="6"/>
  <c r="K39" i="6"/>
  <c r="N34" i="6" l="1"/>
  <c r="I18" i="32"/>
  <c r="P18" i="32"/>
  <c r="E18" i="32"/>
  <c r="N18" i="32"/>
  <c r="F18" i="32"/>
  <c r="H18" i="32"/>
  <c r="L18" i="32"/>
  <c r="M18" i="32"/>
  <c r="G18" i="32"/>
  <c r="J18" i="32"/>
  <c r="O18" i="32"/>
  <c r="F20" i="8"/>
  <c r="E20" i="8"/>
  <c r="J28" i="18"/>
  <c r="P28" i="18"/>
  <c r="F28" i="18"/>
  <c r="H28" i="18"/>
  <c r="O28" i="18"/>
  <c r="N28" i="18"/>
  <c r="M28" i="18"/>
  <c r="I28" i="18"/>
  <c r="G28" i="18"/>
  <c r="L28" i="18"/>
  <c r="K28" i="18"/>
  <c r="G18" i="7"/>
  <c r="N18" i="7"/>
  <c r="L18" i="7"/>
  <c r="P25" i="8"/>
  <c r="G25" i="8"/>
  <c r="O25" i="8"/>
  <c r="L25" i="8"/>
  <c r="K25" i="8"/>
  <c r="J25" i="8"/>
  <c r="O18" i="7"/>
  <c r="M18" i="7"/>
  <c r="J18" i="7"/>
  <c r="E18" i="7"/>
  <c r="K18" i="7"/>
  <c r="H18" i="7"/>
  <c r="I18" i="7"/>
  <c r="P18" i="7"/>
  <c r="F18" i="7"/>
  <c r="E25" i="1"/>
  <c r="B61" i="2"/>
  <c r="N42" i="6"/>
  <c r="M20" i="8" s="1"/>
  <c r="N38" i="6"/>
  <c r="I20" i="8" s="1"/>
  <c r="N37" i="6"/>
  <c r="H20" i="8" s="1"/>
  <c r="N41" i="6"/>
  <c r="L20" i="8" s="1"/>
  <c r="N44" i="6"/>
  <c r="O20" i="8" s="1"/>
  <c r="N45" i="6"/>
  <c r="P20" i="8" s="1"/>
  <c r="N39" i="6"/>
  <c r="J20" i="8" s="1"/>
  <c r="N43" i="6"/>
  <c r="N20" i="8" s="1"/>
  <c r="N36" i="6"/>
  <c r="G20" i="8" s="1"/>
  <c r="N40" i="6"/>
  <c r="K20" i="8" s="1"/>
  <c r="B61" i="6"/>
  <c r="AD34" i="6"/>
  <c r="AB34" i="6"/>
  <c r="R61" i="6"/>
  <c r="AA45" i="5"/>
  <c r="AD45" i="5" s="1"/>
  <c r="AA34" i="5"/>
  <c r="AD42" i="6"/>
  <c r="N34" i="2"/>
  <c r="E20" i="1" s="1"/>
  <c r="AD43" i="6"/>
  <c r="AB39" i="6"/>
  <c r="K45" i="5"/>
  <c r="N45" i="5" s="1"/>
  <c r="P20" i="7" s="1"/>
  <c r="AD38" i="6"/>
  <c r="AD37" i="6"/>
  <c r="AD35" i="6"/>
  <c r="AA41" i="5"/>
  <c r="AD41" i="5" s="1"/>
  <c r="AA42" i="5"/>
  <c r="AD42" i="5" s="1"/>
  <c r="AA36" i="5"/>
  <c r="AD36" i="5" s="1"/>
  <c r="AA43" i="5"/>
  <c r="AD43" i="5" s="1"/>
  <c r="AA39" i="5"/>
  <c r="AD39" i="5" s="1"/>
  <c r="AA37" i="5"/>
  <c r="AA44" i="5"/>
  <c r="AD44" i="5" s="1"/>
  <c r="AA35" i="5"/>
  <c r="AD35" i="5" s="1"/>
  <c r="AA38" i="5"/>
  <c r="AD38" i="5" s="1"/>
  <c r="AB43" i="6"/>
  <c r="AB38" i="6"/>
  <c r="AB40" i="6"/>
  <c r="AB41" i="6"/>
  <c r="AB42" i="6"/>
  <c r="AB44" i="6"/>
  <c r="AB36" i="6"/>
  <c r="AB37" i="6"/>
  <c r="AB45" i="6"/>
  <c r="AB35" i="6"/>
  <c r="AA40" i="5"/>
  <c r="AD40" i="5" s="1"/>
  <c r="K38" i="5"/>
  <c r="N38" i="5" s="1"/>
  <c r="I20" i="7" s="1"/>
  <c r="K43" i="5"/>
  <c r="N43" i="5" s="1"/>
  <c r="N20" i="7" s="1"/>
  <c r="K34" i="5"/>
  <c r="K42" i="5"/>
  <c r="N42" i="5" s="1"/>
  <c r="M20" i="7" s="1"/>
  <c r="K40" i="5"/>
  <c r="N40" i="5" s="1"/>
  <c r="K20" i="7" s="1"/>
  <c r="K41" i="5"/>
  <c r="N41" i="5" s="1"/>
  <c r="L20" i="7" s="1"/>
  <c r="K37" i="5"/>
  <c r="N37" i="5" s="1"/>
  <c r="H20" i="7" s="1"/>
  <c r="K36" i="5"/>
  <c r="N36" i="5" s="1"/>
  <c r="G20" i="7" s="1"/>
  <c r="K35" i="5"/>
  <c r="N35" i="5" s="1"/>
  <c r="F20" i="7" s="1"/>
  <c r="K44" i="5"/>
  <c r="N44" i="5" s="1"/>
  <c r="O20" i="7" s="1"/>
  <c r="K39" i="5"/>
  <c r="N39" i="5" s="1"/>
  <c r="J20" i="7" s="1"/>
  <c r="L44" i="2"/>
  <c r="L40" i="2"/>
  <c r="L36" i="2"/>
  <c r="L37" i="2"/>
  <c r="L43" i="2"/>
  <c r="L39" i="2"/>
  <c r="L35" i="2"/>
  <c r="L41" i="2"/>
  <c r="L42" i="2"/>
  <c r="L38" i="2"/>
  <c r="L34" i="2"/>
  <c r="L45" i="2"/>
  <c r="L37" i="6"/>
  <c r="L35" i="6"/>
  <c r="L34" i="6"/>
  <c r="L39" i="6"/>
  <c r="L41" i="6"/>
  <c r="L43" i="6"/>
  <c r="L38" i="6"/>
  <c r="L36" i="6"/>
  <c r="L45" i="6"/>
  <c r="L42" i="6"/>
  <c r="L44" i="6"/>
  <c r="L40" i="6"/>
  <c r="B64" i="2" l="1"/>
  <c r="N31" i="18"/>
  <c r="O31" i="18"/>
  <c r="H31" i="18"/>
  <c r="K31" i="18"/>
  <c r="F31" i="18"/>
  <c r="L31" i="18"/>
  <c r="P31" i="18"/>
  <c r="J31" i="18"/>
  <c r="M31" i="18"/>
  <c r="G31" i="18"/>
  <c r="I31" i="18"/>
  <c r="J28" i="32"/>
  <c r="J31" i="32" s="1"/>
  <c r="K28" i="32"/>
  <c r="K31" i="32" s="1"/>
  <c r="L28" i="32"/>
  <c r="L31" i="32" s="1"/>
  <c r="O28" i="32"/>
  <c r="O31" i="32" s="1"/>
  <c r="G28" i="32"/>
  <c r="G31" i="32" s="1"/>
  <c r="P28" i="32"/>
  <c r="P31" i="32" s="1"/>
  <c r="M18" i="31"/>
  <c r="L18" i="31"/>
  <c r="F18" i="31"/>
  <c r="O18" i="31"/>
  <c r="N18" i="31"/>
  <c r="I18" i="31"/>
  <c r="H18" i="31"/>
  <c r="P18" i="31"/>
  <c r="K18" i="31"/>
  <c r="E18" i="31"/>
  <c r="G18" i="31"/>
  <c r="J18" i="31"/>
  <c r="E28" i="18"/>
  <c r="N25" i="8"/>
  <c r="E25" i="8"/>
  <c r="F25" i="8"/>
  <c r="M25" i="8"/>
  <c r="H25" i="8"/>
  <c r="I25" i="8"/>
  <c r="L25" i="7"/>
  <c r="F25" i="7"/>
  <c r="O25" i="7"/>
  <c r="M25" i="7"/>
  <c r="P25" i="7"/>
  <c r="I25" i="7"/>
  <c r="J25" i="7"/>
  <c r="K25" i="7"/>
  <c r="N25" i="7"/>
  <c r="G25" i="7"/>
  <c r="AD34" i="5"/>
  <c r="AB34" i="5"/>
  <c r="R61" i="5"/>
  <c r="B61" i="5"/>
  <c r="AD37" i="5"/>
  <c r="AB40" i="5"/>
  <c r="AB36" i="5"/>
  <c r="AB44" i="5"/>
  <c r="AB45" i="5"/>
  <c r="AB41" i="5"/>
  <c r="AB35" i="5"/>
  <c r="AB43" i="5"/>
  <c r="AB42" i="5"/>
  <c r="AB37" i="5"/>
  <c r="AB38" i="5"/>
  <c r="AB39" i="5"/>
  <c r="L43" i="5"/>
  <c r="L39" i="5"/>
  <c r="L35" i="5"/>
  <c r="N34" i="5"/>
  <c r="E20" i="7" s="1"/>
  <c r="L42" i="5"/>
  <c r="L38" i="5"/>
  <c r="L34" i="5"/>
  <c r="L40" i="5"/>
  <c r="L37" i="5"/>
  <c r="L44" i="5"/>
  <c r="L45" i="5"/>
  <c r="L36" i="5"/>
  <c r="L41" i="5"/>
  <c r="E31" i="18" l="1"/>
  <c r="P28" i="31"/>
  <c r="H28" i="32"/>
  <c r="H31" i="32" s="1"/>
  <c r="M28" i="32"/>
  <c r="M31" i="32" s="1"/>
  <c r="N28" i="32"/>
  <c r="N31" i="32" s="1"/>
  <c r="E28" i="32"/>
  <c r="E31" i="32" s="1"/>
  <c r="F28" i="32"/>
  <c r="F31" i="32" s="1"/>
  <c r="I28" i="32"/>
  <c r="I31" i="32" s="1"/>
  <c r="I28" i="31"/>
  <c r="M28" i="31"/>
  <c r="G28" i="31"/>
  <c r="O28" i="31"/>
  <c r="K28" i="31"/>
  <c r="N28" i="31"/>
  <c r="F28" i="31"/>
  <c r="J28" i="31"/>
  <c r="L28" i="31"/>
  <c r="E25" i="7"/>
  <c r="H25" i="7"/>
  <c r="F31" i="31" l="1"/>
  <c r="F32" i="26" s="1"/>
  <c r="F29" i="26"/>
  <c r="N31" i="31"/>
  <c r="N32" i="26" s="1"/>
  <c r="N29" i="26"/>
  <c r="P31" i="31"/>
  <c r="P32" i="26" s="1"/>
  <c r="P29" i="26"/>
  <c r="O31" i="31"/>
  <c r="O32" i="26" s="1"/>
  <c r="O29" i="26"/>
  <c r="G31" i="31"/>
  <c r="G32" i="26" s="1"/>
  <c r="G29" i="26"/>
  <c r="L31" i="31"/>
  <c r="L32" i="26" s="1"/>
  <c r="L29" i="26"/>
  <c r="K31" i="31"/>
  <c r="K32" i="26" s="1"/>
  <c r="K29" i="26"/>
  <c r="M31" i="31"/>
  <c r="M32" i="26" s="1"/>
  <c r="M29" i="26"/>
  <c r="I31" i="31"/>
  <c r="I32" i="26" s="1"/>
  <c r="I29" i="26"/>
  <c r="J31" i="31"/>
  <c r="J32" i="26" s="1"/>
  <c r="J29" i="26"/>
  <c r="E28" i="31"/>
  <c r="H28" i="31"/>
  <c r="K54" i="5"/>
  <c r="B70" i="5" s="1"/>
  <c r="AA54" i="5"/>
  <c r="R70" i="5" s="1"/>
  <c r="K49" i="5"/>
  <c r="B65" i="5" s="1"/>
  <c r="AA49" i="5"/>
  <c r="K59" i="5"/>
  <c r="B75" i="5" s="1"/>
  <c r="AA59" i="5"/>
  <c r="R75" i="5" s="1"/>
  <c r="K58" i="5"/>
  <c r="B74" i="5" s="1"/>
  <c r="AA58" i="5"/>
  <c r="K56" i="5"/>
  <c r="B72" i="5" s="1"/>
  <c r="AA56" i="5"/>
  <c r="K52" i="5"/>
  <c r="B68" i="5" s="1"/>
  <c r="AA52" i="5"/>
  <c r="R68" i="5" s="1"/>
  <c r="K48" i="5"/>
  <c r="B64" i="5" s="1"/>
  <c r="AA48" i="5"/>
  <c r="R64" i="5" s="1"/>
  <c r="K53" i="5"/>
  <c r="B69" i="5" s="1"/>
  <c r="AA53" i="5"/>
  <c r="K55" i="5"/>
  <c r="B71" i="5" s="1"/>
  <c r="AA55" i="5"/>
  <c r="K50" i="5"/>
  <c r="B66" i="5" s="1"/>
  <c r="AA50" i="5"/>
  <c r="K57" i="5"/>
  <c r="B73" i="5" s="1"/>
  <c r="AA57" i="5"/>
  <c r="R73" i="5" s="1"/>
  <c r="K51" i="5"/>
  <c r="B67" i="5" s="1"/>
  <c r="AA51" i="5"/>
  <c r="R67" i="5" s="1"/>
  <c r="B78" i="5" l="1"/>
  <c r="H31" i="31"/>
  <c r="H32" i="26" s="1"/>
  <c r="H29" i="26"/>
  <c r="E31" i="31"/>
  <c r="E32" i="26" s="1"/>
  <c r="E29" i="26"/>
  <c r="O24" i="38"/>
  <c r="K24" i="38"/>
  <c r="P24" i="38"/>
  <c r="G24" i="38"/>
  <c r="J24" i="38"/>
  <c r="L24" i="38"/>
  <c r="M24" i="38"/>
  <c r="F24" i="38"/>
  <c r="I24" i="38"/>
  <c r="N24" i="38"/>
  <c r="R65" i="5"/>
  <c r="R74" i="5"/>
  <c r="R72" i="5"/>
  <c r="R66" i="5"/>
  <c r="R71" i="5"/>
  <c r="R69" i="5"/>
  <c r="B76" i="5"/>
  <c r="R78" i="5" l="1"/>
  <c r="B81" i="5"/>
  <c r="B82" i="5"/>
  <c r="B84" i="5" s="1"/>
  <c r="E24" i="38"/>
  <c r="H24" i="38"/>
  <c r="R76" i="5"/>
  <c r="E16" i="7" l="1"/>
  <c r="E26" i="7"/>
  <c r="AA48" i="2"/>
  <c r="R64" i="2" s="1"/>
  <c r="K52" i="2"/>
  <c r="B68" i="2" s="1"/>
  <c r="AA52" i="2"/>
  <c r="R68" i="2" s="1"/>
  <c r="K50" i="2"/>
  <c r="B66" i="2" s="1"/>
  <c r="AA50" i="2"/>
  <c r="R66" i="2" s="1"/>
  <c r="K53" i="2"/>
  <c r="B69" i="2" s="1"/>
  <c r="AA53" i="2"/>
  <c r="R69" i="2" s="1"/>
  <c r="K59" i="2"/>
  <c r="B75" i="2" s="1"/>
  <c r="AA59" i="2"/>
  <c r="R75" i="2" s="1"/>
  <c r="K57" i="2"/>
  <c r="B73" i="2" s="1"/>
  <c r="AA57" i="2"/>
  <c r="R73" i="2" s="1"/>
  <c r="AA55" i="2"/>
  <c r="R71" i="2" s="1"/>
  <c r="AA51" i="2"/>
  <c r="R67" i="2" s="1"/>
  <c r="AA54" i="2"/>
  <c r="R70" i="2" s="1"/>
  <c r="AA49" i="2"/>
  <c r="R65" i="2" s="1"/>
  <c r="AA58" i="2"/>
  <c r="R74" i="2" s="1"/>
  <c r="AA56" i="2"/>
  <c r="R72" i="2" s="1"/>
  <c r="AA55" i="6"/>
  <c r="R71" i="6" s="1"/>
  <c r="AA49" i="6"/>
  <c r="R65" i="6" s="1"/>
  <c r="AA56" i="6"/>
  <c r="R72" i="6" s="1"/>
  <c r="AA57" i="6"/>
  <c r="R73" i="6" s="1"/>
  <c r="AA50" i="6"/>
  <c r="R66" i="6" s="1"/>
  <c r="AA52" i="6"/>
  <c r="R68" i="6" s="1"/>
  <c r="AA51" i="6"/>
  <c r="R67" i="6" s="1"/>
  <c r="AA58" i="6"/>
  <c r="R74" i="6" s="1"/>
  <c r="AA59" i="6"/>
  <c r="R75" i="6" s="1"/>
  <c r="AA54" i="6"/>
  <c r="R70" i="6" s="1"/>
  <c r="AA53" i="6"/>
  <c r="R69" i="6" s="1"/>
  <c r="K54" i="2"/>
  <c r="B70" i="2" s="1"/>
  <c r="K49" i="2"/>
  <c r="B65" i="2" s="1"/>
  <c r="R78" i="2" l="1"/>
  <c r="E21" i="7"/>
  <c r="E29" i="31"/>
  <c r="E32" i="31" s="1"/>
  <c r="R76" i="2"/>
  <c r="K56" i="2"/>
  <c r="B72" i="2" s="1"/>
  <c r="K51" i="2"/>
  <c r="B67" i="2" s="1"/>
  <c r="K58" i="2"/>
  <c r="B74" i="2" s="1"/>
  <c r="K55" i="2"/>
  <c r="B71" i="2" s="1"/>
  <c r="AA48" i="6"/>
  <c r="R64" i="6" s="1"/>
  <c r="K53" i="6"/>
  <c r="B69" i="6" s="1"/>
  <c r="B78" i="2" l="1"/>
  <c r="B81" i="2" s="1"/>
  <c r="B82" i="2"/>
  <c r="B84" i="2" s="1"/>
  <c r="B76" i="2"/>
  <c r="R78" i="6"/>
  <c r="R76" i="6"/>
  <c r="K49" i="6"/>
  <c r="B65" i="6" s="1"/>
  <c r="K59" i="6"/>
  <c r="B75" i="6" s="1"/>
  <c r="K55" i="6"/>
  <c r="B71" i="6" s="1"/>
  <c r="K56" i="6"/>
  <c r="B72" i="6" s="1"/>
  <c r="K51" i="6"/>
  <c r="B67" i="6" s="1"/>
  <c r="K57" i="6"/>
  <c r="B73" i="6" s="1"/>
  <c r="K58" i="6"/>
  <c r="B74" i="6" s="1"/>
  <c r="K54" i="6"/>
  <c r="B70" i="6" s="1"/>
  <c r="K48" i="6"/>
  <c r="B64" i="6" s="1"/>
  <c r="K50" i="6"/>
  <c r="B66" i="6" s="1"/>
  <c r="K52" i="6"/>
  <c r="B68" i="6" s="1"/>
  <c r="B76" i="6" l="1"/>
  <c r="B78" i="6"/>
  <c r="B82" i="6" l="1"/>
  <c r="B84" i="6" s="1"/>
  <c r="B81" i="6"/>
  <c r="E21" i="1"/>
  <c r="E29" i="18"/>
  <c r="E26" i="8"/>
  <c r="E16" i="1"/>
  <c r="E32" i="18" l="1"/>
  <c r="E29" i="32"/>
  <c r="E32" i="32" s="1"/>
  <c r="E21" i="8"/>
  <c r="E30" i="26" l="1"/>
  <c r="E33" i="26"/>
  <c r="E1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DE73E3F4-6180-4F80-BDB6-412CE8A8F2B8}">
      <text>
        <r>
          <rPr>
            <sz val="9"/>
            <color indexed="81"/>
            <rFont val="Meiryo UI"/>
            <family val="3"/>
            <charset val="128"/>
          </rPr>
          <t>ファイル名：
2025追加AX向け【2025算出】再エネ各月年間調整係数算定.ver2.xlsm
データ引用箇所：
　「年間」ワークシート
　「必要供給力」に記載の値（AE49～AM60）
ファイル保管場所：
\\Hn2nasf01a\容量市場\19_ツール\2025追加オークション資料\①2024供給計画向け調整係数（2025年度）算出時のデータ\02_調整係数まとめ（EUE見直しあり版）</t>
        </r>
      </text>
    </comment>
    <comment ref="A17" authorId="0" shapeId="0" xr:uid="{CFE2CA78-F0EC-4D7F-8AF7-0BC8DD46A40E}">
      <text>
        <r>
          <rPr>
            <sz val="9"/>
            <color indexed="81"/>
            <rFont val="Meiryo UI"/>
            <family val="3"/>
            <charset val="128"/>
          </rPr>
          <t>ファイル名：
2025追加AX向け【2025算出】再エネ各月年間調整係数算定.ver2.xlsm
データ引用箇所：
　「年間」ワークシート
　「Cace_No 1」の年間設備量の値（AC4）
※考え方※
再エネの安定電源代替価値を、調整係数として表現している。
このため、再エネ全なし（Cace_No 1）の年間設備量を基準に、再エネが入ることで減少する年間設備量（安定電源）と、入れた再エネ量の比率から、調整係数を求める。
（減少する安定電源量と、入れた変動電源量が１：１なら、調整係数は100%）
ファイル保管場所：
\\Hn2nasf01a\容量市場\19_ツール\2025追加オークション資料\①2024供給計画向け調整係数（2025年度）算出時のデータ\02_調整係数まとめ（EUE見直しあり版）</t>
        </r>
      </text>
    </comment>
    <comment ref="A19" authorId="0" shapeId="0" xr:uid="{718DEE06-854C-435B-99E6-C19412D9C8EA}">
      <text>
        <r>
          <rPr>
            <sz val="9"/>
            <color indexed="81"/>
            <rFont val="Meiryo UI"/>
            <family val="3"/>
            <charset val="128"/>
          </rPr>
          <t>ファイル名：
2025追加AX向け【2025算出】再エネ各月年間調整係数算定.ver2.xlsm
データ引用箇所：
　「各月％」ワークシート
　「太陽光」に記載の値（C4～N12）を行列入れ替え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B2D16AC3-515E-4AD1-A7E7-9259ECE95BA1}">
      <text>
        <r>
          <rPr>
            <sz val="9"/>
            <color indexed="81"/>
            <rFont val="Meiryo UI"/>
            <family val="3"/>
            <charset val="128"/>
          </rPr>
          <t>ファイル名：
2025追加AX向け【2025算出】再エネ各月年間調整係数算定.ver2.xlsm
データ引用箇所：
　「各月％」ワークシート
　「風力」に記載の値（C17～N26）を行列入れ替え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D8658661-200F-40FE-8F31-D788E1A5F56F}">
      <text>
        <r>
          <rPr>
            <sz val="9"/>
            <color indexed="81"/>
            <rFont val="Meiryo UI"/>
            <family val="3"/>
            <charset val="128"/>
          </rPr>
          <t>ファイル名：
2025追加AX向け【2025算出】再エネ各月年間調整係数算定.ver2.xlsm
データ引用箇所：
　「各月％」ワークシート
　「水力」に記載の値（C30～N38）を行列入れ替え
ファイル保管場所：
\\Hn2nasf01a\容量市場\19_ツール\2025追加オークション資料\①2024供給計画向け調整係数（2025年度）算出時のデータ\02_調整係数まとめ（EUE見直しあり版）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4" authorId="0" shapeId="0" xr:uid="{825311BB-F747-4882-922B-4D08EB81EC12}">
      <text>
        <r>
          <rPr>
            <sz val="11"/>
            <color indexed="81"/>
            <rFont val="Meiryo UI"/>
            <family val="3"/>
            <charset val="128"/>
          </rPr>
          <t>リリース後の、仕上がりの供給力
（メインオークションの提供する各月の供給力－リリースする各月の供給力）</t>
        </r>
      </text>
    </comment>
  </commentList>
</comments>
</file>

<file path=xl/sharedStrings.xml><?xml version="1.0" encoding="utf-8"?>
<sst xmlns="http://schemas.openxmlformats.org/spreadsheetml/2006/main" count="1810" uniqueCount="167">
  <si>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</si>
  <si>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</si>
  <si>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</si>
  <si>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</si>
  <si>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</si>
  <si>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</si>
  <si>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</si>
  <si>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</si>
  <si>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</si>
  <si>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</si>
  <si>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</si>
  <si>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</si>
  <si>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</si>
  <si>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</si>
  <si>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</si>
  <si>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</si>
  <si>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</si>
  <si>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</si>
  <si>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</si>
  <si>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</si>
  <si>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</si>
  <si>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</si>
  <si>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</si>
  <si>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</si>
  <si>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</si>
  <si>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</si>
  <si>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</si>
  <si>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</si>
  <si>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</si>
  <si>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</si>
  <si>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</si>
  <si>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</si>
  <si>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</si>
  <si>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</si>
  <si>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</si>
  <si>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</si>
  <si>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</si>
  <si>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</si>
  <si>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</si>
  <si>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</si>
  <si>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対象：水力（自流式のみ）、新エネ（太陽光,風力のみ）</t>
    <rPh sb="0" eb="2">
      <t>タイショウ</t>
    </rPh>
    <rPh sb="3" eb="5">
      <t>スイリョク</t>
    </rPh>
    <rPh sb="6" eb="7">
      <t>ジ</t>
    </rPh>
    <rPh sb="7" eb="8">
      <t>リュウ</t>
    </rPh>
    <rPh sb="8" eb="9">
      <t>シキ</t>
    </rPh>
    <rPh sb="13" eb="14">
      <t>シン</t>
    </rPh>
    <rPh sb="17" eb="20">
      <t>タイヨウコウ</t>
    </rPh>
    <rPh sb="21" eb="23">
      <t>フウリョク</t>
    </rPh>
    <phoneticPr fontId="2"/>
  </si>
  <si>
    <t>送電可能電力</t>
    <rPh sb="0" eb="2">
      <t>ソウデン</t>
    </rPh>
    <rPh sb="2" eb="4">
      <t>カノウ</t>
    </rPh>
    <rPh sb="4" eb="6">
      <t>デンリョク</t>
    </rPh>
    <phoneticPr fontId="2"/>
  </si>
  <si>
    <t>調整係数</t>
    <rPh sb="0" eb="2">
      <t>チョウセイ</t>
    </rPh>
    <rPh sb="2" eb="4">
      <t>ケイスウ</t>
    </rPh>
    <phoneticPr fontId="2"/>
  </si>
  <si>
    <t>②容量市場調達量</t>
    <rPh sb="1" eb="3">
      <t>ヨウリョウ</t>
    </rPh>
    <rPh sb="3" eb="5">
      <t>シジョウ</t>
    </rPh>
    <rPh sb="5" eb="7">
      <t>チョウタツ</t>
    </rPh>
    <rPh sb="7" eb="8">
      <t>リョウ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</si>
  <si>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</si>
  <si>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</si>
  <si>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</si>
  <si>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</si>
  <si>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</si>
  <si>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エリア合計</t>
    <rPh sb="3" eb="5">
      <t>ゴウケイ</t>
    </rPh>
    <phoneticPr fontId="2"/>
  </si>
  <si>
    <t>風力</t>
    <rPh sb="0" eb="2">
      <t>フウリョク</t>
    </rPh>
    <phoneticPr fontId="2"/>
  </si>
  <si>
    <t>－</t>
    <phoneticPr fontId="2"/>
  </si>
  <si>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2"/>
  </si>
  <si>
    <t>一般（自流式）</t>
    <rPh sb="0" eb="2">
      <t>イッパン</t>
    </rPh>
    <rPh sb="3" eb="5">
      <t>ジリュウ</t>
    </rPh>
    <rPh sb="5" eb="6">
      <t>シキ</t>
    </rPh>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</si>
  <si>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</si>
  <si>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</si>
  <si>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・エリア名については、電源等情報(基本情報)に登録した「エリア名」を記載して下さい。</t>
    <phoneticPr fontId="2"/>
  </si>
  <si>
    <t>表示用</t>
    <rPh sb="0" eb="3">
      <t>ヒョウジヨウ</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</si>
  <si>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</si>
  <si>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</si>
  <si>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</si>
  <si>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</si>
  <si>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</si>
  <si>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</si>
  <si>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</si>
  <si>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</si>
  <si>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</si>
  <si>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</si>
  <si>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</si>
  <si>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</si>
  <si>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</si>
  <si>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</si>
  <si>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</si>
  <si>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</si>
  <si>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</si>
  <si>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</si>
  <si>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アセスメント対象容量</t>
    <rPh sb="6" eb="8">
      <t>タイショウ</t>
    </rPh>
    <rPh sb="8" eb="10">
      <t>ヨウリョウ</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</si>
  <si>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</si>
  <si>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</si>
  <si>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</si>
  <si>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</si>
  <si>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</si>
  <si>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</si>
  <si>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</si>
  <si>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</si>
  <si>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</si>
  <si>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</si>
  <si>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</si>
  <si>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</si>
  <si>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</si>
  <si>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</si>
  <si>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</si>
  <si>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</si>
  <si>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</si>
  <si>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</si>
  <si>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</si>
  <si>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</si>
  <si>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</si>
  <si>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</si>
  <si>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</si>
  <si>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</si>
  <si>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・提供する各月の供給力については、自動計算されます。</t>
    <rPh sb="17" eb="19">
      <t>ジドウ</t>
    </rPh>
    <rPh sb="19" eb="21">
      <t>ケイサン</t>
    </rPh>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</si>
  <si>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</si>
  <si>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</si>
  <si>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</si>
  <si>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</si>
  <si>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⑤再エネ最小期待量除き設備量</t>
    <rPh sb="1" eb="2">
      <t>サイ</t>
    </rPh>
    <rPh sb="4" eb="6">
      <t>サイショウ</t>
    </rPh>
    <rPh sb="6" eb="8">
      <t>キタイ</t>
    </rPh>
    <rPh sb="8" eb="9">
      <t>リョウ</t>
    </rPh>
    <rPh sb="9" eb="10">
      <t>ノゾ</t>
    </rPh>
    <rPh sb="11" eb="13">
      <t>セツビ</t>
    </rPh>
    <rPh sb="13" eb="14">
      <t>リョウ</t>
    </rPh>
    <phoneticPr fontId="2"/>
  </si>
  <si>
    <t>⑥停止可能量(最小期待量から増分)</t>
    <rPh sb="1" eb="3">
      <t>テイシ</t>
    </rPh>
    <rPh sb="3" eb="6">
      <t>カノウリョウ</t>
    </rPh>
    <rPh sb="7" eb="9">
      <t>サイショウ</t>
    </rPh>
    <rPh sb="9" eb="11">
      <t>キタイ</t>
    </rPh>
    <rPh sb="11" eb="12">
      <t>リョウ</t>
    </rPh>
    <rPh sb="14" eb="16">
      <t>ゾウブン</t>
    </rPh>
    <phoneticPr fontId="2"/>
  </si>
  <si>
    <t>⑦カウント可能な設備量</t>
    <rPh sb="5" eb="7">
      <t>カノウ</t>
    </rPh>
    <rPh sb="8" eb="10">
      <t>セツビ</t>
    </rPh>
    <rPh sb="10" eb="11">
      <t>リョウ</t>
    </rPh>
    <phoneticPr fontId="2"/>
  </si>
  <si>
    <t>⑧期待容量(単位：kW)</t>
    <rPh sb="1" eb="3">
      <t>キタイ</t>
    </rPh>
    <rPh sb="3" eb="5">
      <t>ヨウリョウ</t>
    </rPh>
    <rPh sb="6" eb="8">
      <t>タンイ</t>
    </rPh>
    <phoneticPr fontId="2"/>
  </si>
  <si>
    <t>⑨調整係数(%)</t>
    <rPh sb="1" eb="3">
      <t>チョウセイ</t>
    </rPh>
    <rPh sb="3" eb="5">
      <t>ケイスウ</t>
    </rPh>
    <phoneticPr fontId="2"/>
  </si>
  <si>
    <t>変動電源（単独）</t>
  </si>
  <si>
    <t>④必要供給力(再エネ除き)</t>
    <rPh sb="1" eb="3">
      <t>ヒツヨウ</t>
    </rPh>
    <rPh sb="3" eb="6">
      <t>キョウキュウリョク</t>
    </rPh>
    <rPh sb="7" eb="8">
      <t>サイ</t>
    </rPh>
    <rPh sb="10" eb="11">
      <t>ノゾ</t>
    </rPh>
    <phoneticPr fontId="2"/>
  </si>
  <si>
    <t>③再エネ各月kW</t>
    <rPh sb="1" eb="2">
      <t>サイ</t>
    </rPh>
    <rPh sb="4" eb="6">
      <t>カクツキ</t>
    </rPh>
    <phoneticPr fontId="2"/>
  </si>
  <si>
    <t>関西</t>
  </si>
  <si>
    <t>＜考え方、入力手順＞</t>
    <rPh sb="1" eb="2">
      <t>カンガ</t>
    </rPh>
    <rPh sb="3" eb="4">
      <t>カタ</t>
    </rPh>
    <rPh sb="5" eb="7">
      <t>ニュウリョク</t>
    </rPh>
    <rPh sb="7" eb="9">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</si>
  <si>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</si>
  <si>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</si>
  <si>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</si>
  <si>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</si>
  <si>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</si>
  <si>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</si>
  <si>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</si>
  <si>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t>提供できる各月の
送電可能電力</t>
    <rPh sb="0" eb="2">
      <t>テイキョウ</t>
    </rPh>
    <rPh sb="5" eb="7">
      <t>カクツキ</t>
    </rPh>
    <rPh sb="9" eb="11">
      <t>ソウデン</t>
    </rPh>
    <rPh sb="11" eb="13">
      <t>カノウ</t>
    </rPh>
    <rPh sb="13" eb="15">
      <t>デンリョク</t>
    </rPh>
    <phoneticPr fontId="2"/>
  </si>
  <si>
    <r>
      <t>・送電可能電力については、設備容量から所内</t>
    </r>
    <r>
      <rPr>
        <b/>
        <sz val="11"/>
        <color rgb="FFFF0000"/>
        <rFont val="Meiryo UI"/>
        <family val="3"/>
        <charset val="128"/>
      </rPr>
      <t>消費</t>
    </r>
    <r>
      <rPr>
        <sz val="11"/>
        <color theme="1"/>
        <rFont val="Meiryo UI"/>
        <family val="3"/>
        <charset val="128"/>
      </rPr>
      <t>電力を差し引いた値を記載して下さい。</t>
    </r>
    <rPh sb="21" eb="23">
      <t>ショウヒ</t>
    </rPh>
    <phoneticPr fontId="2"/>
  </si>
  <si>
    <t>kW</t>
  </si>
  <si>
    <t>kW</t>
    <phoneticPr fontId="2"/>
  </si>
  <si>
    <t>【メインオークション】
調整係数(年間)</t>
    <rPh sb="12" eb="14">
      <t>チョウセイ</t>
    </rPh>
    <rPh sb="14" eb="16">
      <t>ケイスウ</t>
    </rPh>
    <rPh sb="17" eb="19">
      <t>ネンカン</t>
    </rPh>
    <phoneticPr fontId="2"/>
  </si>
  <si>
    <t>【メインオークション】
調整係数(月別)</t>
    <rPh sb="12" eb="14">
      <t>チョウセイ</t>
    </rPh>
    <rPh sb="14" eb="16">
      <t>ケイスウ</t>
    </rPh>
    <rPh sb="17" eb="19">
      <t>ツキベツ</t>
    </rPh>
    <phoneticPr fontId="2"/>
  </si>
  <si>
    <t>％</t>
  </si>
  <si>
    <t>【メインオークション】
契約容量</t>
    <rPh sb="12" eb="16">
      <t>ケイヤクヨウリョウ</t>
    </rPh>
    <phoneticPr fontId="2"/>
  </si>
  <si>
    <t>【メインオークション】
各月の供給力の最大値</t>
    <rPh sb="12" eb="14">
      <t>カクツキ</t>
    </rPh>
    <rPh sb="15" eb="18">
      <t>キョウキュウリョク</t>
    </rPh>
    <rPh sb="19" eb="22">
      <t>サイダイチ</t>
    </rPh>
    <phoneticPr fontId="2"/>
  </si>
  <si>
    <t>入力箇所(応札容量登録時)</t>
    <rPh sb="0" eb="2">
      <t>ニュウリョク</t>
    </rPh>
    <rPh sb="5" eb="7">
      <t>オウサツ</t>
    </rPh>
    <rPh sb="7" eb="9">
      <t>ヨウリョウ</t>
    </rPh>
    <rPh sb="9" eb="11">
      <t>トウロク</t>
    </rPh>
    <rPh sb="11" eb="12">
      <t>ジ</t>
    </rPh>
    <phoneticPr fontId="2"/>
  </si>
  <si>
    <t>－</t>
  </si>
  <si>
    <t>【メインオークション】
期待容量</t>
    <rPh sb="12" eb="14">
      <t>キタイ</t>
    </rPh>
    <rPh sb="14" eb="16">
      <t>ヨウリョウ</t>
    </rPh>
    <phoneticPr fontId="2"/>
  </si>
  <si>
    <t>【リリースオークション】
リリースする各月の供給力</t>
    <rPh sb="19" eb="21">
      <t>カクツキ</t>
    </rPh>
    <rPh sb="22" eb="25">
      <t>キョウキュウリョク</t>
    </rPh>
    <phoneticPr fontId="2"/>
  </si>
  <si>
    <t>【リリースオークション】
リリースする応札容量</t>
    <rPh sb="19" eb="21">
      <t>オウサツ</t>
    </rPh>
    <rPh sb="21" eb="23">
      <t>ヨウリョウ</t>
    </rPh>
    <phoneticPr fontId="2"/>
  </si>
  <si>
    <t>太陽光</t>
  </si>
  <si>
    <t>（参考）
リリース後の各月の供給力</t>
    <rPh sb="1" eb="3">
      <t>サンコウ</t>
    </rPh>
    <rPh sb="9" eb="10">
      <t>アト</t>
    </rPh>
    <rPh sb="11" eb="13">
      <t>カクツキ</t>
    </rPh>
    <rPh sb="14" eb="17">
      <t>キョウキュウリョク</t>
    </rPh>
    <phoneticPr fontId="2"/>
  </si>
  <si>
    <t>（参考）
リリース後の契約容量</t>
    <rPh sb="1" eb="3">
      <t>サンコウ</t>
    </rPh>
    <rPh sb="9" eb="10">
      <t>ゴ</t>
    </rPh>
    <rPh sb="11" eb="15">
      <t>ケイヤクヨウリョウ</t>
    </rPh>
    <phoneticPr fontId="2"/>
  </si>
  <si>
    <t>一般（自流式）</t>
    <rPh sb="0" eb="2">
      <t>イッパン</t>
    </rPh>
    <rPh sb="3" eb="6">
      <t>ジリュウシキ</t>
    </rPh>
    <phoneticPr fontId="2"/>
  </si>
  <si>
    <t>【リリースオークション】
リリースする各月の
送電可能電力</t>
    <rPh sb="19" eb="21">
      <t>カクツキ</t>
    </rPh>
    <rPh sb="23" eb="25">
      <t>ソウデン</t>
    </rPh>
    <rPh sb="25" eb="27">
      <t>カノウ</t>
    </rPh>
    <rPh sb="27" eb="29">
      <t>デンリョク</t>
    </rPh>
    <phoneticPr fontId="2"/>
  </si>
  <si>
    <t>・電源等識別番号については、電源等情報に登録した後に、容量市場システムで付番された番号を記載して下さい。</t>
    <phoneticPr fontId="2"/>
  </si>
  <si>
    <t>提供する各月の供給力</t>
    <rPh sb="0" eb="2">
      <t>テイキョウ</t>
    </rPh>
    <rPh sb="4" eb="6">
      <t>カクツキ</t>
    </rPh>
    <rPh sb="7" eb="10">
      <t>キョウキュウリョク</t>
    </rPh>
    <phoneticPr fontId="2"/>
  </si>
  <si>
    <r>
      <t>2．以下の項目については、</t>
    </r>
    <r>
      <rPr>
        <b/>
        <sz val="11"/>
        <color rgb="FFFF0000"/>
        <rFont val="Meiryo UI"/>
        <family val="3"/>
        <charset val="128"/>
      </rPr>
      <t>2021/10/●(P)</t>
    </r>
    <r>
      <rPr>
        <sz val="11"/>
        <color theme="1"/>
        <rFont val="Meiryo UI"/>
        <family val="3"/>
        <charset val="128"/>
      </rPr>
      <t>までに容量市場システムに登録して下さい。</t>
    </r>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</si>
  <si>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</si>
  <si>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</si>
  <si>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変動電源（単独）</t>
    <phoneticPr fontId="2"/>
  </si>
  <si>
    <t>関西</t>
    <phoneticPr fontId="2"/>
  </si>
  <si>
    <t>※本帳票提出時、チェックしてください</t>
    <rPh sb="1" eb="2">
      <t>ホン</t>
    </rPh>
    <rPh sb="2" eb="4">
      <t>チョウヒョウ</t>
    </rPh>
    <rPh sb="4" eb="6">
      <t>テイシュツ</t>
    </rPh>
    <rPh sb="6" eb="7">
      <t>トキ</t>
    </rPh>
    <phoneticPr fontId="2"/>
  </si>
  <si>
    <t/>
  </si>
  <si>
    <t>・リリースする各月の供給力は、メインオークションにおける「提供する各月の供給力」を上限に、任意に記載して下さい。</t>
    <rPh sb="29" eb="31">
      <t>テイキョウ</t>
    </rPh>
    <phoneticPr fontId="2"/>
  </si>
  <si>
    <r>
      <t>・リリースする応札容量については、自動計算されます。　※</t>
    </r>
    <r>
      <rPr>
        <u/>
        <sz val="11"/>
        <color theme="1"/>
        <rFont val="Meiryo UI"/>
        <family val="3"/>
        <charset val="128"/>
      </rPr>
      <t>応札時、この値を容量市場システムで応札容量に入力してください。</t>
    </r>
    <phoneticPr fontId="2"/>
  </si>
  <si>
    <t>・リリース後の各月の供給力およびリリース後の契約容量については、自動計算されます。</t>
    <rPh sb="5" eb="6">
      <t>ゴ</t>
    </rPh>
    <rPh sb="7" eb="9">
      <t>カクツキ</t>
    </rPh>
    <rPh sb="10" eb="13">
      <t>キョウキュウリョク</t>
    </rPh>
    <rPh sb="32" eb="34">
      <t>ジドウ</t>
    </rPh>
    <rPh sb="34" eb="36">
      <t>ケイサン</t>
    </rPh>
    <phoneticPr fontId="2"/>
  </si>
  <si>
    <t>②再エネ除きの調達量</t>
    <rPh sb="1" eb="2">
      <t>サイ</t>
    </rPh>
    <rPh sb="4" eb="5">
      <t>ノゾ</t>
    </rPh>
    <rPh sb="7" eb="9">
      <t>チョウタツ</t>
    </rPh>
    <rPh sb="9" eb="10">
      <t>リョウ</t>
    </rPh>
    <phoneticPr fontId="2"/>
  </si>
  <si>
    <r>
      <rPr>
        <sz val="12"/>
        <color rgb="FFFF0000"/>
        <rFont val="Meiryo UI"/>
        <family val="3"/>
        <charset val="128"/>
      </rPr>
      <t>【リリースオークション】</t>
    </r>
    <r>
      <rPr>
        <sz val="12"/>
        <color theme="1"/>
        <rFont val="Meiryo UI"/>
        <family val="3"/>
        <charset val="128"/>
      </rPr>
      <t>期待容量等算定諸元一覧（対象実需給年度</t>
    </r>
    <r>
      <rPr>
        <sz val="12"/>
        <rFont val="Meiryo UI"/>
        <family val="3"/>
        <charset val="128"/>
      </rPr>
      <t>：</t>
    </r>
    <r>
      <rPr>
        <b/>
        <sz val="12"/>
        <color rgb="FFFF0000"/>
        <rFont val="Meiryo UI"/>
        <family val="3"/>
        <charset val="128"/>
      </rPr>
      <t>2026</t>
    </r>
    <r>
      <rPr>
        <sz val="12"/>
        <rFont val="Meiryo UI"/>
        <family val="3"/>
        <charset val="128"/>
      </rPr>
      <t>年度）</t>
    </r>
    <rPh sb="12" eb="14">
      <t>キタイ</t>
    </rPh>
    <rPh sb="14" eb="16">
      <t>ヨウリョウ</t>
    </rPh>
    <rPh sb="16" eb="17">
      <t>ナド</t>
    </rPh>
    <rPh sb="17" eb="19">
      <t>サンテイ</t>
    </rPh>
    <rPh sb="19" eb="21">
      <t>ショゲン</t>
    </rPh>
    <rPh sb="21" eb="23">
      <t>イチラン</t>
    </rPh>
    <rPh sb="24" eb="26">
      <t>タイショウ</t>
    </rPh>
    <rPh sb="26" eb="27">
      <t>ジツ</t>
    </rPh>
    <rPh sb="27" eb="29">
      <t>ジュキュウ</t>
    </rPh>
    <rPh sb="29" eb="31">
      <t>ネンド</t>
    </rPh>
    <rPh sb="36" eb="38">
      <t>ネンド</t>
    </rPh>
    <phoneticPr fontId="2"/>
  </si>
  <si>
    <r>
      <t>1．以下の項目については、</t>
    </r>
    <r>
      <rPr>
        <sz val="11"/>
        <color rgb="FFFF0000"/>
        <rFont val="Meiryo UI"/>
        <family val="3"/>
        <charset val="128"/>
      </rPr>
      <t>応札容量算定に用いた期待容量等算定諸元一覧の登録期間中</t>
    </r>
    <r>
      <rPr>
        <b/>
        <sz val="11"/>
        <color rgb="FFFF0000"/>
        <rFont val="Meiryo UI"/>
        <family val="3"/>
        <charset val="128"/>
      </rPr>
      <t>(2025/6/17～6/23)</t>
    </r>
    <r>
      <rPr>
        <sz val="11"/>
        <color theme="1"/>
        <rFont val="Meiryo UI"/>
        <family val="3"/>
        <charset val="128"/>
      </rPr>
      <t>に容量市場システムに登録して下さい。</t>
    </r>
    <rPh sb="13" eb="17">
      <t>オウサツヨウリョウ</t>
    </rPh>
    <rPh sb="17" eb="19">
      <t>サンテイ</t>
    </rPh>
    <rPh sb="20" eb="21">
      <t>モチ</t>
    </rPh>
    <phoneticPr fontId="2"/>
  </si>
  <si>
    <t>【メインオークション】
提供できる各月の
送電可能電力</t>
    <rPh sb="12" eb="14">
      <t>テイキョウ</t>
    </rPh>
    <rPh sb="17" eb="19">
      <t>カクツキ</t>
    </rPh>
    <rPh sb="21" eb="25">
      <t>ソウデンカノウ</t>
    </rPh>
    <rPh sb="25" eb="27">
      <t>デンリョク</t>
    </rPh>
    <phoneticPr fontId="2"/>
  </si>
  <si>
    <t>（参考）計算式での計算結果</t>
    <rPh sb="1" eb="3">
      <t>サンコウ</t>
    </rPh>
    <rPh sb="4" eb="7">
      <t>ケイサンシキ</t>
    </rPh>
    <rPh sb="9" eb="13">
      <t>ケイサンケッカ</t>
    </rPh>
    <phoneticPr fontId="2"/>
  </si>
  <si>
    <t>太陽光調整係数（年間）</t>
    <rPh sb="0" eb="3">
      <t>タイヨウコウ</t>
    </rPh>
    <rPh sb="3" eb="7">
      <t>チョウセイケイスウ</t>
    </rPh>
    <rPh sb="8" eb="10">
      <t>ネンカン</t>
    </rPh>
    <phoneticPr fontId="2"/>
  </si>
  <si>
    <t>風力調整係数（年間）</t>
    <rPh sb="0" eb="2">
      <t>フウリョク</t>
    </rPh>
    <rPh sb="2" eb="6">
      <t>チョウセイケイスウ</t>
    </rPh>
    <rPh sb="7" eb="9">
      <t>ネンカン</t>
    </rPh>
    <phoneticPr fontId="2"/>
  </si>
  <si>
    <t>水力調整係数（年間）</t>
    <rPh sb="0" eb="2">
      <t>スイリョク</t>
    </rPh>
    <rPh sb="2" eb="6">
      <t>チョウセイケイスウ</t>
    </rPh>
    <rPh sb="7" eb="9">
      <t>ネンカン</t>
    </rPh>
    <phoneticPr fontId="2"/>
  </si>
  <si>
    <t>太陽光</t>
    <rPh sb="0" eb="3">
      <t>タイヨウコウ</t>
    </rPh>
    <phoneticPr fontId="2"/>
  </si>
  <si>
    <t>風力</t>
    <rPh sb="0" eb="2">
      <t>フウリョク</t>
    </rPh>
    <phoneticPr fontId="2"/>
  </si>
  <si>
    <t>一般（自流式）</t>
    <phoneticPr fontId="2"/>
  </si>
  <si>
    <r>
      <rPr>
        <sz val="11"/>
        <color rgb="FFFF0000"/>
        <rFont val="Meiryo UI"/>
        <family val="3"/>
        <charset val="128"/>
      </rPr>
      <t>・赤枠</t>
    </r>
    <r>
      <rPr>
        <sz val="11"/>
        <color theme="1"/>
        <rFont val="Meiryo UI"/>
        <family val="3"/>
        <charset val="128"/>
      </rPr>
      <t>部分は、メインオークションで使用した期待容量等算定諸元一覧の値を張り付けてください。</t>
    </r>
    <rPh sb="17" eb="19">
      <t>シヨウ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</si>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</sst>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_ ;[Red]\-#,##0\ "/>
    <numFmt numFmtId="187" formatCode="0.000%"/>
    <numFmt numFmtId="188" formatCode="0.000000000%"/>
    <numFmt numFmtId="189" formatCode="0.00000000000000000%"/>
    <numFmt numFmtId="190" formatCode="0.0000000000000000%"/>
  </numFmts>
  <fonts count="24"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2"/>
      <name val="Meiryo UI"/>
      <family val="3"/>
      <charset val="128"/>
    </font>
    <font>
      <sz val="12"/>
      <color rgb="FFFF0000"/>
      <name val="Meiryo UI"/>
      <family val="3"/>
      <charset val="128"/>
    </font>
    <font>
      <sz val="11"/>
      <color indexed="81"/>
      <name val="Meiryo UI"/>
      <family val="3"/>
      <charset val="128"/>
    </font>
    <font>
      <sz val="10"/>
      <color theme="1"/>
      <name val="ＭＳ Ｐゴシック"/>
      <family val="2"/>
      <scheme val="minor"/>
    </font>
    <font>
      <u/>
      <sz val="12"/>
      <color rgb="FFFF0000"/>
      <name val="Meiryo UI"/>
      <family val="3"/>
      <charset val="128"/>
    </font>
    <font>
      <u/>
      <sz val="11"/>
      <color theme="10"/>
      <name val="ＭＳ Ｐゴシック"/>
      <family val="2"/>
      <scheme val="minor"/>
    </font>
    <font>
      <sz val="9"/>
      <color indexed="81"/>
      <name val="Meiryo UI"/>
      <family val="3"/>
      <charset val="128"/>
    </font>
    <font>
      <sz val="11"/>
      <color theme="0" tint="-0.34998626667073579"/>
      <name val="Meiryo UI"/>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CCFFCC"/>
        <bgColor indexed="64"/>
      </patternFill>
    </fill>
    <fill>
      <patternFill patternType="solid">
        <fgColor theme="0" tint="-0.499984740745262"/>
        <bgColor indexed="64"/>
      </patternFill>
    </fill>
    <fill>
      <patternFill patternType="solid">
        <fgColor rgb="FF00FFFF"/>
        <bgColor indexed="64"/>
      </patternFill>
    </fill>
    <fill>
      <patternFill patternType="solid">
        <fgColor theme="9" tint="0.79998168889431442"/>
        <bgColor theme="9" tint="0.79998168889431442"/>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thin">
        <color indexed="64"/>
      </left>
      <right style="thin">
        <color indexed="64"/>
      </right>
      <top/>
      <bottom/>
      <diagonal/>
    </border>
    <border>
      <left/>
      <right/>
      <top style="medium">
        <color theme="1" tint="0.24994659260841701"/>
      </top>
      <bottom style="medium">
        <color indexed="64"/>
      </bottom>
      <diagonal/>
    </border>
    <border>
      <left/>
      <right/>
      <top style="thin">
        <color theme="9" tint="0.39997558519241921"/>
      </top>
      <bottom style="thin">
        <color theme="9" tint="0.39997558519241921"/>
      </bottom>
      <diagonal/>
    </border>
  </borders>
  <cellStyleXfs count="5">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1" fillId="0" borderId="0" applyNumberFormat="0" applyFill="0" applyBorder="0" applyAlignment="0" applyProtection="0"/>
  </cellStyleXfs>
  <cellXfs count="295">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80" fontId="1" fillId="0" borderId="5" xfId="0" applyNumberFormat="1" applyFont="1" applyBorder="1"/>
    <xf numFmtId="177" fontId="1" fillId="0" borderId="0" xfId="0" applyNumberFormat="1" applyFont="1"/>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178" fontId="1" fillId="0" borderId="9" xfId="0" applyNumberFormat="1" applyFont="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0" fontId="3" fillId="0" borderId="0" xfId="0" applyFont="1" applyBorder="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8"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0" fontId="7" fillId="0" borderId="0" xfId="0" applyFont="1"/>
    <xf numFmtId="0" fontId="1" fillId="0" borderId="0" xfId="0" applyFont="1" applyFill="1"/>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0" fontId="14" fillId="0" borderId="0" xfId="0" applyFont="1"/>
    <xf numFmtId="178" fontId="1" fillId="0" borderId="0" xfId="0" applyNumberFormat="1" applyFont="1"/>
    <xf numFmtId="181" fontId="1" fillId="0" borderId="0" xfId="0" applyNumberFormat="1" applyFont="1"/>
    <xf numFmtId="182" fontId="1" fillId="0" borderId="0" xfId="0" applyNumberFormat="1" applyFont="1"/>
    <xf numFmtId="185" fontId="1" fillId="0" borderId="0" xfId="0" applyNumberFormat="1" applyFont="1"/>
    <xf numFmtId="0" fontId="3" fillId="0" borderId="0" xfId="0" applyFont="1" applyAlignment="1">
      <alignment horizontal="left" vertical="center"/>
    </xf>
    <xf numFmtId="176" fontId="1" fillId="0" borderId="3" xfId="0" applyNumberFormat="1" applyFont="1" applyBorder="1" applyAlignment="1">
      <alignment horizontal="center" vertical="center"/>
    </xf>
    <xf numFmtId="178" fontId="6" fillId="3" borderId="5" xfId="0" applyNumberFormat="1" applyFont="1" applyFill="1" applyBorder="1" applyAlignment="1">
      <alignment horizontal="center" vertical="center"/>
    </xf>
    <xf numFmtId="181" fontId="7" fillId="0" borderId="5" xfId="2" applyNumberFormat="1" applyFont="1" applyFill="1" applyBorder="1" applyAlignment="1">
      <alignment horizontal="center" vertical="center"/>
    </xf>
    <xf numFmtId="181" fontId="7" fillId="0" borderId="8" xfId="2" applyNumberFormat="1" applyFont="1" applyFill="1" applyBorder="1" applyAlignment="1">
      <alignment horizontal="center" vertical="center"/>
    </xf>
    <xf numFmtId="181" fontId="1" fillId="0" borderId="3" xfId="2" applyNumberFormat="1" applyFont="1" applyBorder="1" applyAlignment="1">
      <alignment horizontal="center" vertical="center"/>
    </xf>
    <xf numFmtId="181" fontId="1" fillId="0" borderId="1" xfId="2"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8" xfId="0" applyNumberFormat="1" applyFont="1" applyBorder="1" applyAlignment="1">
      <alignment horizontal="center" vertical="center"/>
    </xf>
    <xf numFmtId="179" fontId="6" fillId="3" borderId="0" xfId="0" applyNumberFormat="1" applyFont="1" applyFill="1" applyAlignment="1">
      <alignment horizontal="center" vertical="center"/>
    </xf>
    <xf numFmtId="182" fontId="1" fillId="0" borderId="5" xfId="0" applyNumberFormat="1" applyFont="1" applyBorder="1" applyAlignment="1">
      <alignment horizontal="center" vertical="center"/>
    </xf>
    <xf numFmtId="176" fontId="1" fillId="0" borderId="7" xfId="0" applyNumberFormat="1" applyFont="1" applyBorder="1" applyAlignment="1">
      <alignment horizontal="center" vertical="center"/>
    </xf>
    <xf numFmtId="38" fontId="1" fillId="0" borderId="1" xfId="2" applyFont="1" applyBorder="1" applyAlignment="1">
      <alignment horizontal="center" vertical="center"/>
    </xf>
    <xf numFmtId="182" fontId="1" fillId="0" borderId="6" xfId="0" applyNumberFormat="1" applyFont="1" applyBorder="1" applyAlignment="1">
      <alignment horizontal="center" vertical="center" shrinkToFit="1"/>
    </xf>
    <xf numFmtId="178" fontId="7"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80" fontId="1" fillId="0" borderId="5" xfId="0" applyNumberFormat="1" applyFont="1" applyBorder="1" applyAlignment="1">
      <alignment horizontal="center" vertical="center"/>
    </xf>
    <xf numFmtId="179" fontId="7" fillId="0" borderId="0" xfId="0" applyNumberFormat="1" applyFont="1" applyFill="1" applyAlignment="1">
      <alignment horizontal="center" vertical="center"/>
    </xf>
    <xf numFmtId="177" fontId="7" fillId="0" borderId="5" xfId="0" applyNumberFormat="1" applyFont="1" applyFill="1" applyBorder="1" applyAlignment="1">
      <alignment horizontal="center" vertical="center"/>
    </xf>
    <xf numFmtId="184" fontId="7" fillId="0" borderId="5" xfId="2" applyNumberFormat="1" applyFont="1" applyFill="1" applyBorder="1" applyAlignment="1">
      <alignment horizontal="center" vertical="center"/>
    </xf>
    <xf numFmtId="184" fontId="7" fillId="0" borderId="8" xfId="2" applyNumberFormat="1" applyFont="1" applyFill="1" applyBorder="1" applyAlignment="1">
      <alignment horizontal="center" vertical="center"/>
    </xf>
    <xf numFmtId="184" fontId="1" fillId="0" borderId="3" xfId="2" applyNumberFormat="1" applyFont="1" applyBorder="1" applyAlignment="1">
      <alignment horizontal="center" vertical="center"/>
    </xf>
    <xf numFmtId="184" fontId="1" fillId="0" borderId="1" xfId="2" applyNumberFormat="1" applyFont="1" applyBorder="1" applyAlignment="1">
      <alignment horizontal="center" vertical="center"/>
    </xf>
    <xf numFmtId="0" fontId="1" fillId="2" borderId="1"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76" fontId="4" fillId="8" borderId="1" xfId="0" applyNumberFormat="1" applyFont="1" applyFill="1" applyBorder="1" applyAlignment="1" applyProtection="1">
      <alignment horizontal="center" vertical="center" shrinkToFit="1"/>
      <protection hidden="1"/>
    </xf>
    <xf numFmtId="176" fontId="4" fillId="8" borderId="1" xfId="0" applyNumberFormat="1" applyFont="1" applyFill="1" applyBorder="1" applyAlignment="1">
      <alignment horizontal="center" vertical="center" shrinkToFit="1"/>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2" borderId="17"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3" fillId="10" borderId="0" xfId="0" applyFont="1" applyFill="1" applyAlignment="1">
      <alignment horizontal="centerContinuous"/>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0" borderId="33" xfId="0" applyFont="1" applyBorder="1" applyAlignment="1">
      <alignment horizontal="center" vertical="center"/>
    </xf>
    <xf numFmtId="0" fontId="1" fillId="0" borderId="23" xfId="0" applyFont="1" applyBorder="1" applyAlignment="1">
      <alignment horizontal="center" vertical="center"/>
    </xf>
    <xf numFmtId="0" fontId="1" fillId="12" borderId="1" xfId="0" applyFont="1" applyFill="1" applyBorder="1"/>
    <xf numFmtId="0" fontId="1" fillId="12" borderId="1" xfId="0" applyFont="1" applyFill="1" applyBorder="1" applyAlignment="1">
      <alignment horizontal="center" vertical="center"/>
    </xf>
    <xf numFmtId="176" fontId="4" fillId="12" borderId="1" xfId="0" applyNumberFormat="1" applyFont="1" applyFill="1" applyBorder="1" applyAlignment="1">
      <alignment horizontal="center" vertical="center" shrinkToFit="1"/>
    </xf>
    <xf numFmtId="176" fontId="4" fillId="11" borderId="1" xfId="0" applyNumberFormat="1" applyFont="1" applyFill="1" applyBorder="1" applyAlignment="1">
      <alignment horizontal="center" vertical="center" shrinkToFit="1"/>
    </xf>
    <xf numFmtId="0" fontId="1" fillId="2" borderId="1" xfId="0" applyFont="1" applyFill="1" applyBorder="1" applyAlignment="1">
      <alignment horizontal="center" vertical="center"/>
    </xf>
    <xf numFmtId="0" fontId="1" fillId="2" borderId="17"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0" borderId="16" xfId="0" applyFont="1" applyBorder="1" applyAlignment="1" applyProtection="1">
      <alignment horizontal="center" vertical="center"/>
    </xf>
    <xf numFmtId="0" fontId="1" fillId="0" borderId="1" xfId="0" applyFont="1" applyBorder="1" applyAlignment="1" applyProtection="1">
      <alignment horizontal="center" vertical="center"/>
    </xf>
    <xf numFmtId="178" fontId="1" fillId="9" borderId="16" xfId="3" applyNumberFormat="1" applyFont="1" applyFill="1" applyBorder="1" applyAlignment="1" applyProtection="1">
      <alignment horizontal="center" vertical="center"/>
      <protection hidden="1"/>
    </xf>
    <xf numFmtId="186" fontId="1" fillId="10" borderId="1" xfId="2" applyNumberFormat="1" applyFont="1" applyFill="1" applyBorder="1" applyAlignment="1" applyProtection="1">
      <alignment horizontal="center" vertical="center"/>
      <protection locked="0"/>
    </xf>
    <xf numFmtId="186" fontId="1" fillId="0" borderId="1" xfId="2" applyNumberFormat="1" applyFont="1" applyFill="1" applyBorder="1" applyAlignment="1" applyProtection="1">
      <alignment horizontal="center" vertical="center"/>
      <protection hidden="1"/>
    </xf>
    <xf numFmtId="186" fontId="1" fillId="9" borderId="1" xfId="2" applyNumberFormat="1" applyFont="1" applyFill="1" applyBorder="1" applyAlignment="1" applyProtection="1">
      <alignment horizontal="center" vertical="center"/>
      <protection hidden="1"/>
    </xf>
    <xf numFmtId="186" fontId="4" fillId="0" borderId="1" xfId="0" applyNumberFormat="1" applyFont="1" applyFill="1" applyBorder="1" applyAlignment="1" applyProtection="1">
      <alignment horizontal="center" vertical="center" shrinkToFit="1"/>
      <protection hidden="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0" fillId="0" borderId="0" xfId="0" applyFont="1" applyFill="1" applyAlignment="1">
      <alignment horizontal="left" vertical="center"/>
    </xf>
    <xf numFmtId="0" fontId="17" fillId="0" borderId="0" xfId="0" applyFont="1" applyAlignment="1">
      <alignment horizontal="left" vertical="center"/>
    </xf>
    <xf numFmtId="186" fontId="4" fillId="10" borderId="23" xfId="0" applyNumberFormat="1" applyFont="1" applyFill="1" applyBorder="1" applyAlignment="1" applyProtection="1">
      <alignment horizontal="center" vertical="center" shrinkToFit="1"/>
      <protection locked="0"/>
    </xf>
    <xf numFmtId="186" fontId="4" fillId="10" borderId="1" xfId="0" applyNumberFormat="1" applyFont="1" applyFill="1" applyBorder="1" applyAlignment="1" applyProtection="1">
      <alignment horizontal="center" vertical="center" shrinkToFit="1"/>
      <protection locked="0"/>
    </xf>
    <xf numFmtId="186" fontId="4" fillId="10" borderId="24" xfId="0" applyNumberFormat="1" applyFont="1" applyFill="1" applyBorder="1" applyAlignment="1" applyProtection="1">
      <alignment horizontal="center" vertical="center" shrinkToFit="1"/>
      <protection locked="0"/>
    </xf>
    <xf numFmtId="186" fontId="4" fillId="10" borderId="23" xfId="2" applyNumberFormat="1" applyFont="1" applyFill="1" applyBorder="1" applyAlignment="1" applyProtection="1">
      <alignment horizontal="center" vertical="center"/>
      <protection locked="0"/>
    </xf>
    <xf numFmtId="186" fontId="4" fillId="10" borderId="1" xfId="2" applyNumberFormat="1" applyFont="1" applyFill="1" applyBorder="1" applyAlignment="1" applyProtection="1">
      <alignment horizontal="center" vertical="center"/>
      <protection locked="0"/>
    </xf>
    <xf numFmtId="186" fontId="4" fillId="10" borderId="24" xfId="2" applyNumberFormat="1" applyFont="1" applyFill="1" applyBorder="1" applyAlignment="1" applyProtection="1">
      <alignment horizontal="center" vertical="center"/>
      <protection locked="0"/>
    </xf>
    <xf numFmtId="186" fontId="1" fillId="10" borderId="23" xfId="2" applyNumberFormat="1" applyFont="1" applyFill="1" applyBorder="1" applyAlignment="1" applyProtection="1">
      <alignment horizontal="center" vertical="center"/>
      <protection locked="0"/>
    </xf>
    <xf numFmtId="186" fontId="1" fillId="10" borderId="24" xfId="2" applyNumberFormat="1" applyFont="1" applyFill="1" applyBorder="1" applyAlignment="1" applyProtection="1">
      <alignment horizontal="center" vertical="center"/>
      <protection locked="0"/>
    </xf>
    <xf numFmtId="0" fontId="21" fillId="0" borderId="0" xfId="4"/>
    <xf numFmtId="177" fontId="6" fillId="3" borderId="5" xfId="0" applyNumberFormat="1" applyFont="1" applyFill="1" applyBorder="1"/>
    <xf numFmtId="176" fontId="6" fillId="3" borderId="5" xfId="0" applyNumberFormat="1" applyFont="1" applyFill="1" applyBorder="1" applyAlignment="1">
      <alignment horizontal="center" vertical="center"/>
    </xf>
    <xf numFmtId="182" fontId="1" fillId="8" borderId="6" xfId="0" applyNumberFormat="1" applyFont="1" applyFill="1" applyBorder="1" applyAlignment="1">
      <alignment shrinkToFit="1"/>
    </xf>
    <xf numFmtId="0" fontId="23" fillId="0" borderId="0" xfId="0" applyFont="1" applyFill="1" applyAlignment="1">
      <alignment horizontal="right"/>
    </xf>
    <xf numFmtId="182" fontId="23" fillId="0" borderId="34" xfId="0" applyNumberFormat="1" applyFont="1" applyFill="1" applyBorder="1" applyAlignment="1">
      <alignment shrinkToFit="1"/>
    </xf>
    <xf numFmtId="178" fontId="1" fillId="8" borderId="9" xfId="3" applyNumberFormat="1" applyFont="1" applyFill="1" applyBorder="1" applyAlignment="1">
      <alignment horizontal="center" vertical="center"/>
    </xf>
    <xf numFmtId="178" fontId="23" fillId="0" borderId="0" xfId="3" applyNumberFormat="1" applyFont="1" applyFill="1" applyAlignment="1">
      <alignment horizontal="center"/>
    </xf>
    <xf numFmtId="187" fontId="6" fillId="3" borderId="0" xfId="3" applyNumberFormat="1" applyFont="1" applyFill="1" applyAlignment="1">
      <alignment horizontal="center"/>
    </xf>
    <xf numFmtId="188" fontId="1" fillId="0" borderId="0" xfId="0" applyNumberFormat="1" applyFont="1"/>
    <xf numFmtId="178" fontId="6" fillId="3" borderId="0" xfId="3" applyNumberFormat="1" applyFont="1" applyFill="1" applyAlignment="1">
      <alignment horizontal="center"/>
    </xf>
    <xf numFmtId="189" fontId="1" fillId="0" borderId="0" xfId="0" applyNumberFormat="1" applyFont="1"/>
    <xf numFmtId="190" fontId="1" fillId="0" borderId="0" xfId="0" applyNumberFormat="1" applyFont="1"/>
    <xf numFmtId="10" fontId="6" fillId="3" borderId="0" xfId="3" applyNumberFormat="1" applyFont="1" applyFill="1" applyAlignment="1">
      <alignment horizontal="center"/>
    </xf>
    <xf numFmtId="10" fontId="0" fillId="14" borderId="35" xfId="0" applyNumberFormat="1" applyFont="1" applyFill="1" applyBorder="1" applyAlignment="1">
      <alignment vertical="center"/>
    </xf>
    <xf numFmtId="0" fontId="1" fillId="2" borderId="1" xfId="0" applyFont="1" applyFill="1" applyBorder="1" applyAlignment="1">
      <alignment horizontal="center" vertical="center"/>
    </xf>
    <xf numFmtId="0" fontId="15" fillId="0" borderId="0" xfId="0" applyFont="1" applyFill="1" applyAlignment="1" applyProtection="1">
      <alignment vertical="center"/>
      <protection hidden="1"/>
    </xf>
    <xf numFmtId="0" fontId="3" fillId="0" borderId="0" xfId="0" applyFont="1" applyAlignment="1" applyProtection="1">
      <alignment vertical="center"/>
      <protection hidden="1"/>
    </xf>
    <xf numFmtId="0" fontId="1" fillId="0" borderId="0" xfId="0" applyFont="1" applyProtection="1">
      <protection hidden="1"/>
    </xf>
    <xf numFmtId="0" fontId="12" fillId="0" borderId="0" xfId="0" applyFont="1" applyFill="1" applyProtection="1">
      <protection hidden="1"/>
    </xf>
    <xf numFmtId="0" fontId="6" fillId="0" borderId="0" xfId="0" applyFont="1" applyFill="1" applyProtection="1">
      <protection hidden="1"/>
    </xf>
    <xf numFmtId="0" fontId="13" fillId="0" borderId="0" xfId="0" applyFont="1" applyProtection="1">
      <protection hidden="1"/>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3" fillId="0" borderId="0" xfId="0" applyFont="1" applyAlignment="1">
      <alignment horizontal="center" vertical="center"/>
    </xf>
    <xf numFmtId="0" fontId="3" fillId="10" borderId="10"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 xfId="0" applyFont="1" applyFill="1" applyBorder="1" applyAlignment="1">
      <alignment horizontal="center" vertical="center"/>
    </xf>
    <xf numFmtId="183" fontId="7" fillId="10" borderId="18" xfId="0" quotePrefix="1" applyNumberFormat="1" applyFont="1" applyFill="1" applyBorder="1" applyAlignment="1" applyProtection="1">
      <alignment horizontal="center" vertical="center"/>
      <protection locked="0"/>
    </xf>
    <xf numFmtId="183" fontId="7" fillId="10" borderId="19" xfId="0" applyNumberFormat="1" applyFont="1" applyFill="1" applyBorder="1" applyAlignment="1" applyProtection="1">
      <alignment horizontal="center" vertical="center"/>
      <protection locked="0"/>
    </xf>
    <xf numFmtId="183" fontId="7" fillId="10" borderId="20"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83" fontId="7" fillId="10" borderId="21" xfId="0" quotePrefix="1" applyNumberFormat="1" applyFont="1" applyFill="1" applyBorder="1" applyAlignment="1" applyProtection="1">
      <alignment horizontal="center" vertical="center"/>
      <protection locked="0"/>
    </xf>
    <xf numFmtId="183" fontId="7" fillId="10" borderId="4" xfId="0" applyNumberFormat="1" applyFont="1" applyFill="1" applyBorder="1" applyAlignment="1" applyProtection="1">
      <alignment horizontal="center" vertical="center"/>
      <protection locked="0"/>
    </xf>
    <xf numFmtId="183" fontId="7" fillId="10" borderId="22" xfId="0" applyNumberFormat="1" applyFont="1" applyFill="1" applyBorder="1" applyAlignment="1" applyProtection="1">
      <alignment horizontal="center" vertical="center"/>
      <protection locked="0"/>
    </xf>
    <xf numFmtId="183" fontId="7" fillId="0" borderId="21" xfId="0" quotePrefix="1" applyNumberFormat="1" applyFont="1" applyFill="1" applyBorder="1" applyAlignment="1" applyProtection="1">
      <alignment horizontal="center" vertical="center"/>
      <protection locked="0"/>
    </xf>
    <xf numFmtId="183" fontId="7" fillId="0" borderId="4" xfId="0" applyNumberFormat="1" applyFont="1" applyFill="1" applyBorder="1" applyAlignment="1" applyProtection="1">
      <alignment horizontal="center" vertical="center"/>
      <protection locked="0"/>
    </xf>
    <xf numFmtId="183" fontId="7" fillId="0" borderId="22" xfId="0" applyNumberFormat="1" applyFont="1" applyFill="1" applyBorder="1" applyAlignment="1" applyProtection="1">
      <alignment horizontal="center" vertical="center"/>
      <protection locked="0"/>
    </xf>
    <xf numFmtId="0" fontId="1" fillId="2" borderId="4" xfId="0" applyFont="1" applyFill="1" applyBorder="1" applyAlignment="1">
      <alignment horizontal="center" vertical="center"/>
    </xf>
    <xf numFmtId="186" fontId="4" fillId="10" borderId="21" xfId="0" applyNumberFormat="1" applyFont="1" applyFill="1" applyBorder="1" applyAlignment="1" applyProtection="1">
      <alignment horizontal="center" vertical="center" shrinkToFit="1"/>
      <protection locked="0"/>
    </xf>
    <xf numFmtId="186" fontId="4" fillId="10" borderId="4" xfId="0" applyNumberFormat="1" applyFont="1" applyFill="1" applyBorder="1" applyAlignment="1" applyProtection="1">
      <alignment horizontal="center" vertical="center" shrinkToFit="1"/>
      <protection locked="0"/>
    </xf>
    <xf numFmtId="186" fontId="4" fillId="10" borderId="22" xfId="0" applyNumberFormat="1" applyFont="1" applyFill="1" applyBorder="1" applyAlignment="1" applyProtection="1">
      <alignment horizontal="center" vertical="center" shrinkToFit="1"/>
      <protection locked="0"/>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5" xfId="0" applyFont="1" applyFill="1" applyBorder="1" applyAlignment="1">
      <alignment horizontal="center" vertical="center"/>
    </xf>
    <xf numFmtId="186" fontId="4" fillId="0" borderId="2" xfId="0" applyNumberFormat="1" applyFont="1" applyFill="1" applyBorder="1" applyAlignment="1" applyProtection="1">
      <alignment horizontal="center" vertical="center" shrinkToFit="1"/>
      <protection hidden="1"/>
    </xf>
    <xf numFmtId="186" fontId="0" fillId="0" borderId="4" xfId="0" applyNumberFormat="1" applyBorder="1" applyAlignment="1" applyProtection="1">
      <alignment horizontal="center" vertical="center" shrinkToFit="1"/>
      <protection hidden="1"/>
    </xf>
    <xf numFmtId="186" fontId="0" fillId="0" borderId="3" xfId="0" applyNumberFormat="1" applyBorder="1" applyAlignment="1" applyProtection="1">
      <alignment horizontal="center" vertical="center" shrinkToFit="1"/>
      <protection hidden="1"/>
    </xf>
    <xf numFmtId="186" fontId="1" fillId="10" borderId="25" xfId="2" applyNumberFormat="1" applyFont="1" applyFill="1" applyBorder="1" applyAlignment="1" applyProtection="1">
      <alignment horizontal="center" vertical="center"/>
      <protection locked="0"/>
    </xf>
    <xf numFmtId="186" fontId="0" fillId="10" borderId="26" xfId="2" applyNumberFormat="1" applyFont="1" applyFill="1" applyBorder="1" applyAlignment="1" applyProtection="1">
      <alignment horizontal="center" vertical="center"/>
      <protection locked="0"/>
    </xf>
    <xf numFmtId="186" fontId="0" fillId="10" borderId="27" xfId="2" applyNumberFormat="1" applyFont="1" applyFill="1" applyBorder="1" applyAlignment="1" applyProtection="1">
      <alignment horizontal="center" vertical="center"/>
      <protection locked="0"/>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0" xfId="0" applyFont="1" applyBorder="1" applyAlignment="1" applyProtection="1">
      <alignment horizontal="right" vertical="center"/>
    </xf>
    <xf numFmtId="183" fontId="1" fillId="10" borderId="18" xfId="0" applyNumberFormat="1" applyFont="1" applyFill="1" applyBorder="1" applyAlignment="1" applyProtection="1">
      <alignment horizontal="center" vertical="center"/>
      <protection locked="0"/>
    </xf>
    <xf numFmtId="183" fontId="1" fillId="10" borderId="19" xfId="0" applyNumberFormat="1" applyFont="1" applyFill="1" applyBorder="1" applyAlignment="1" applyProtection="1">
      <alignment horizontal="center" vertical="center"/>
      <protection locked="0"/>
    </xf>
    <xf numFmtId="183" fontId="1" fillId="10" borderId="20" xfId="0" applyNumberFormat="1" applyFont="1" applyFill="1" applyBorder="1" applyAlignment="1" applyProtection="1">
      <alignment horizontal="center" vertical="center"/>
      <protection locked="0"/>
    </xf>
    <xf numFmtId="183" fontId="1" fillId="10" borderId="21" xfId="0" applyNumberFormat="1" applyFont="1" applyFill="1" applyBorder="1" applyAlignment="1" applyProtection="1">
      <alignment horizontal="center" vertical="center"/>
      <protection locked="0"/>
    </xf>
    <xf numFmtId="183" fontId="1" fillId="10" borderId="4" xfId="0" applyNumberFormat="1" applyFont="1" applyFill="1" applyBorder="1" applyAlignment="1" applyProtection="1">
      <alignment horizontal="center" vertical="center"/>
      <protection locked="0"/>
    </xf>
    <xf numFmtId="183" fontId="1" fillId="10" borderId="22" xfId="0" applyNumberFormat="1" applyFont="1" applyFill="1" applyBorder="1" applyAlignment="1" applyProtection="1">
      <alignment horizontal="center" vertical="center"/>
      <protection locked="0"/>
    </xf>
    <xf numFmtId="186" fontId="1" fillId="10" borderId="21" xfId="2" applyNumberFormat="1" applyFont="1" applyFill="1" applyBorder="1" applyAlignment="1" applyProtection="1">
      <alignment horizontal="center" vertical="center"/>
      <protection locked="0"/>
    </xf>
    <xf numFmtId="186" fontId="1" fillId="10" borderId="4" xfId="2" applyNumberFormat="1" applyFont="1" applyFill="1" applyBorder="1" applyAlignment="1" applyProtection="1">
      <alignment horizontal="center" vertical="center"/>
      <protection locked="0"/>
    </xf>
    <xf numFmtId="186" fontId="1" fillId="10" borderId="22" xfId="2" applyNumberFormat="1" applyFont="1" applyFill="1" applyBorder="1" applyAlignment="1" applyProtection="1">
      <alignment horizontal="center" vertical="center"/>
      <protection locked="0"/>
    </xf>
    <xf numFmtId="178" fontId="1" fillId="10" borderId="25" xfId="3" applyNumberFormat="1" applyFont="1" applyFill="1" applyBorder="1" applyAlignment="1" applyProtection="1">
      <alignment horizontal="center" vertical="center"/>
      <protection locked="0"/>
    </xf>
    <xf numFmtId="178" fontId="1" fillId="10" borderId="26" xfId="3" applyNumberFormat="1" applyFont="1" applyFill="1" applyBorder="1" applyAlignment="1" applyProtection="1">
      <alignment horizontal="center" vertical="center"/>
      <protection locked="0"/>
    </xf>
    <xf numFmtId="178" fontId="1" fillId="10" borderId="27" xfId="3" applyNumberFormat="1" applyFont="1" applyFill="1" applyBorder="1" applyAlignment="1" applyProtection="1">
      <alignment horizontal="center" vertical="center"/>
      <protection locked="0"/>
    </xf>
    <xf numFmtId="186" fontId="1" fillId="0" borderId="2" xfId="0" applyNumberFormat="1" applyFont="1" applyFill="1" applyBorder="1" applyAlignment="1" applyProtection="1">
      <alignment horizontal="center" vertical="center"/>
      <protection hidden="1"/>
    </xf>
    <xf numFmtId="186" fontId="1" fillId="0" borderId="4" xfId="0" applyNumberFormat="1" applyFont="1" applyFill="1" applyBorder="1" applyAlignment="1" applyProtection="1">
      <alignment horizontal="center" vertical="center"/>
      <protection hidden="1"/>
    </xf>
    <xf numFmtId="186" fontId="1" fillId="0" borderId="3" xfId="0" applyNumberFormat="1" applyFont="1" applyFill="1" applyBorder="1" applyAlignment="1" applyProtection="1">
      <alignment horizontal="center" vertical="center"/>
      <protection hidden="1"/>
    </xf>
    <xf numFmtId="186" fontId="1" fillId="10" borderId="31" xfId="2" applyNumberFormat="1" applyFont="1" applyFill="1" applyBorder="1" applyAlignment="1" applyProtection="1">
      <alignment horizontal="center" vertical="center"/>
      <protection locked="0"/>
    </xf>
    <xf numFmtId="186" fontId="1" fillId="10" borderId="12" xfId="2" applyNumberFormat="1" applyFont="1" applyFill="1" applyBorder="1" applyAlignment="1" applyProtection="1">
      <alignment horizontal="center" vertical="center"/>
      <protection locked="0"/>
    </xf>
    <xf numFmtId="186" fontId="1" fillId="10" borderId="32" xfId="2" applyNumberFormat="1" applyFont="1" applyFill="1" applyBorder="1" applyAlignment="1" applyProtection="1">
      <alignment horizontal="center" vertical="center"/>
      <protection locked="0"/>
    </xf>
    <xf numFmtId="186" fontId="1" fillId="0" borderId="2" xfId="2" applyNumberFormat="1" applyFont="1" applyFill="1" applyBorder="1" applyAlignment="1" applyProtection="1">
      <alignment horizontal="center" vertical="center"/>
      <protection hidden="1"/>
    </xf>
    <xf numFmtId="186" fontId="0" fillId="0" borderId="4" xfId="0" applyNumberFormat="1" applyFill="1" applyBorder="1" applyAlignment="1" applyProtection="1">
      <alignment horizontal="center" vertical="center"/>
      <protection hidden="1"/>
    </xf>
    <xf numFmtId="186" fontId="0" fillId="0" borderId="3" xfId="0" applyNumberFormat="1" applyFill="1" applyBorder="1" applyAlignment="1" applyProtection="1">
      <alignment horizontal="center" vertical="center"/>
      <protection hidden="1"/>
    </xf>
    <xf numFmtId="186" fontId="1" fillId="10" borderId="26" xfId="2" applyNumberFormat="1" applyFont="1" applyFill="1" applyBorder="1" applyAlignment="1" applyProtection="1">
      <alignment horizontal="center" vertical="center"/>
      <protection locked="0"/>
    </xf>
    <xf numFmtId="186" fontId="1" fillId="10" borderId="27" xfId="2" applyNumberFormat="1"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186" fontId="4" fillId="10" borderId="25" xfId="2" applyNumberFormat="1" applyFont="1" applyFill="1" applyBorder="1" applyAlignment="1" applyProtection="1">
      <alignment horizontal="center" vertical="center"/>
      <protection locked="0"/>
    </xf>
    <xf numFmtId="186" fontId="19" fillId="10" borderId="26" xfId="2" applyNumberFormat="1" applyFont="1" applyFill="1" applyBorder="1" applyAlignment="1" applyProtection="1">
      <alignment horizontal="center" vertical="center"/>
      <protection locked="0"/>
    </xf>
    <xf numFmtId="186" fontId="19" fillId="10" borderId="27" xfId="2" applyNumberFormat="1" applyFont="1" applyFill="1" applyBorder="1" applyAlignment="1" applyProtection="1">
      <alignment horizontal="center" vertical="center"/>
      <protection locked="0"/>
    </xf>
    <xf numFmtId="183" fontId="7" fillId="0" borderId="21" xfId="0" quotePrefix="1" applyNumberFormat="1" applyFont="1" applyFill="1" applyBorder="1" applyAlignment="1" applyProtection="1">
      <alignment horizontal="center" vertical="center"/>
      <protection hidden="1"/>
    </xf>
    <xf numFmtId="183" fontId="7" fillId="0" borderId="4" xfId="0" applyNumberFormat="1" applyFont="1" applyFill="1" applyBorder="1" applyAlignment="1" applyProtection="1">
      <alignment horizontal="center" vertical="center"/>
      <protection hidden="1"/>
    </xf>
    <xf numFmtId="183" fontId="7" fillId="0" borderId="22" xfId="0" applyNumberFormat="1" applyFont="1" applyFill="1" applyBorder="1" applyAlignment="1" applyProtection="1">
      <alignment horizontal="center" vertical="center"/>
      <protection hidden="1"/>
    </xf>
    <xf numFmtId="0" fontId="3" fillId="0" borderId="10" xfId="0" applyFont="1" applyBorder="1" applyAlignment="1" applyProtection="1">
      <alignment horizontal="right" vertical="center"/>
      <protection hidden="1"/>
    </xf>
    <xf numFmtId="0" fontId="1" fillId="12" borderId="1" xfId="0" applyFont="1" applyFill="1" applyBorder="1" applyAlignment="1">
      <alignment horizontal="center" vertical="center"/>
    </xf>
    <xf numFmtId="176" fontId="1" fillId="12" borderId="2" xfId="0" applyNumberFormat="1" applyFont="1" applyFill="1" applyBorder="1" applyAlignment="1" applyProtection="1">
      <alignment horizontal="center" vertical="center"/>
    </xf>
    <xf numFmtId="176" fontId="1" fillId="12" borderId="4" xfId="0" applyNumberFormat="1" applyFont="1" applyFill="1" applyBorder="1" applyAlignment="1" applyProtection="1">
      <alignment horizontal="center" vertical="center"/>
    </xf>
    <xf numFmtId="176" fontId="1" fillId="12" borderId="3" xfId="0" applyNumberFormat="1" applyFont="1" applyFill="1" applyBorder="1" applyAlignment="1" applyProtection="1">
      <alignment horizontal="center" vertical="center"/>
    </xf>
    <xf numFmtId="0" fontId="1" fillId="12" borderId="2" xfId="0" applyFont="1" applyFill="1" applyBorder="1" applyAlignment="1" applyProtection="1">
      <alignment horizontal="center" vertical="center"/>
      <protection locked="0"/>
    </xf>
    <xf numFmtId="0" fontId="1" fillId="12" borderId="4" xfId="0" applyFont="1" applyFill="1" applyBorder="1" applyAlignment="1" applyProtection="1">
      <alignment horizontal="center" vertical="center"/>
      <protection locked="0"/>
    </xf>
    <xf numFmtId="0" fontId="1" fillId="12" borderId="3" xfId="0" applyFont="1" applyFill="1" applyBorder="1" applyAlignment="1" applyProtection="1">
      <alignment horizontal="center" vertical="center"/>
      <protection locked="0"/>
    </xf>
    <xf numFmtId="0" fontId="7" fillId="12" borderId="2" xfId="0" applyFont="1" applyFill="1" applyBorder="1" applyAlignment="1">
      <alignment horizontal="center" vertical="center"/>
    </xf>
    <xf numFmtId="0" fontId="7" fillId="12" borderId="4" xfId="0" applyFont="1" applyFill="1" applyBorder="1" applyAlignment="1">
      <alignment horizontal="center" vertical="center"/>
    </xf>
    <xf numFmtId="0" fontId="7" fillId="12" borderId="3" xfId="0" applyFont="1" applyFill="1" applyBorder="1" applyAlignment="1">
      <alignment horizontal="center" vertical="center"/>
    </xf>
    <xf numFmtId="176" fontId="1" fillId="12" borderId="2" xfId="0" applyNumberFormat="1" applyFont="1" applyFill="1" applyBorder="1" applyAlignment="1">
      <alignment horizontal="center" vertical="center"/>
    </xf>
    <xf numFmtId="176" fontId="1" fillId="12" borderId="4" xfId="0" applyNumberFormat="1" applyFont="1" applyFill="1" applyBorder="1" applyAlignment="1">
      <alignment horizontal="center" vertical="center"/>
    </xf>
    <xf numFmtId="176" fontId="1" fillId="12" borderId="3" xfId="0" applyNumberFormat="1" applyFont="1" applyFill="1" applyBorder="1" applyAlignment="1">
      <alignment horizontal="center" vertical="center"/>
    </xf>
    <xf numFmtId="183" fontId="7" fillId="11" borderId="2" xfId="0" quotePrefix="1" applyNumberFormat="1" applyFont="1" applyFill="1" applyBorder="1" applyAlignment="1" applyProtection="1">
      <alignment horizontal="center" vertical="center"/>
      <protection locked="0"/>
    </xf>
    <xf numFmtId="183" fontId="7" fillId="11" borderId="4" xfId="0" applyNumberFormat="1" applyFont="1" applyFill="1" applyBorder="1" applyAlignment="1" applyProtection="1">
      <alignment horizontal="center" vertical="center"/>
      <protection locked="0"/>
    </xf>
    <xf numFmtId="183" fontId="7" fillId="11" borderId="3" xfId="0" applyNumberFormat="1" applyFont="1" applyFill="1" applyBorder="1" applyAlignment="1" applyProtection="1">
      <alignment horizontal="center" vertical="center"/>
      <protection locked="0"/>
    </xf>
    <xf numFmtId="0" fontId="1" fillId="12" borderId="1" xfId="0" applyFont="1" applyFill="1" applyBorder="1" applyAlignment="1">
      <alignment horizontal="center" vertical="center" wrapText="1"/>
    </xf>
    <xf numFmtId="0" fontId="1" fillId="12" borderId="2" xfId="0" applyFont="1" applyFill="1" applyBorder="1" applyAlignment="1">
      <alignment horizontal="center" vertical="center"/>
    </xf>
    <xf numFmtId="0" fontId="1" fillId="12" borderId="4" xfId="0" applyFont="1" applyFill="1" applyBorder="1" applyAlignment="1">
      <alignment horizontal="center" vertical="center"/>
    </xf>
    <xf numFmtId="0" fontId="1" fillId="12"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2" borderId="3" xfId="0" applyFont="1" applyFill="1" applyBorder="1" applyAlignment="1">
      <alignment horizontal="center" vertical="center"/>
    </xf>
    <xf numFmtId="0" fontId="3" fillId="5" borderId="10" xfId="0" applyFont="1" applyFill="1" applyBorder="1" applyAlignment="1" applyProtection="1">
      <alignment horizontal="right" vertical="center"/>
      <protection locked="0"/>
    </xf>
    <xf numFmtId="38" fontId="1" fillId="7" borderId="2" xfId="2" applyFont="1" applyFill="1" applyBorder="1" applyAlignment="1" applyProtection="1">
      <alignment horizontal="center" vertical="center"/>
      <protection locked="0"/>
    </xf>
    <xf numFmtId="38" fontId="1" fillId="7" borderId="4" xfId="2" applyFont="1" applyFill="1" applyBorder="1" applyAlignment="1" applyProtection="1">
      <alignment horizontal="center" vertical="center"/>
      <protection locked="0"/>
    </xf>
    <xf numFmtId="38" fontId="1" fillId="7" borderId="3" xfId="2"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76" fontId="1" fillId="8" borderId="2" xfId="0" applyNumberFormat="1" applyFont="1" applyFill="1" applyBorder="1" applyAlignment="1" applyProtection="1">
      <alignment horizontal="center" vertical="center"/>
    </xf>
    <xf numFmtId="176" fontId="1" fillId="8" borderId="4" xfId="0" applyNumberFormat="1" applyFont="1" applyFill="1" applyBorder="1" applyAlignment="1" applyProtection="1">
      <alignment horizontal="center" vertical="center"/>
    </xf>
    <xf numFmtId="176" fontId="1" fillId="8" borderId="3" xfId="0" applyNumberFormat="1" applyFont="1" applyFill="1" applyBorder="1" applyAlignment="1" applyProtection="1">
      <alignment horizontal="center" vertical="center"/>
    </xf>
    <xf numFmtId="183" fontId="1" fillId="0" borderId="2" xfId="0" applyNumberFormat="1" applyFont="1" applyFill="1" applyBorder="1" applyAlignment="1" applyProtection="1">
      <alignment horizontal="center" vertical="center"/>
    </xf>
    <xf numFmtId="183" fontId="1" fillId="0" borderId="4" xfId="0" applyNumberFormat="1" applyFont="1" applyFill="1" applyBorder="1" applyAlignment="1" applyProtection="1">
      <alignment horizontal="center" vertical="center"/>
    </xf>
    <xf numFmtId="183" fontId="1" fillId="0" borderId="3" xfId="0" applyNumberFormat="1" applyFont="1" applyFill="1" applyBorder="1" applyAlignment="1" applyProtection="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7" borderId="2" xfId="0" applyFont="1" applyFill="1" applyBorder="1" applyAlignment="1" applyProtection="1">
      <alignment horizontal="center" vertical="center"/>
    </xf>
    <xf numFmtId="0" fontId="1" fillId="7" borderId="4" xfId="0"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38" fontId="1" fillId="0" borderId="2" xfId="2" applyFont="1" applyFill="1" applyBorder="1" applyAlignment="1" applyProtection="1">
      <alignment horizontal="center" vertical="center"/>
      <protection locked="0"/>
    </xf>
    <xf numFmtId="38" fontId="1" fillId="0" borderId="4" xfId="2" applyFont="1" applyFill="1" applyBorder="1" applyAlignment="1" applyProtection="1">
      <alignment horizontal="center" vertical="center"/>
      <protection locked="0"/>
    </xf>
    <xf numFmtId="38" fontId="1" fillId="0" borderId="3" xfId="2" applyFont="1" applyFill="1" applyBorder="1" applyAlignment="1" applyProtection="1">
      <alignment horizontal="center" vertical="center"/>
      <protection locked="0"/>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38" fontId="1" fillId="5" borderId="2" xfId="2" applyFont="1" applyFill="1" applyBorder="1" applyAlignment="1" applyProtection="1">
      <alignment horizontal="center" vertical="center"/>
      <protection locked="0"/>
    </xf>
    <xf numFmtId="38" fontId="1" fillId="5" borderId="4" xfId="2" applyFont="1" applyFill="1" applyBorder="1" applyAlignment="1" applyProtection="1">
      <alignment horizontal="center" vertical="center"/>
      <protection locked="0"/>
    </xf>
    <xf numFmtId="38" fontId="1" fillId="5" borderId="3" xfId="2" applyFont="1" applyFill="1" applyBorder="1" applyAlignment="1" applyProtection="1">
      <alignment horizontal="center" vertical="center"/>
      <protection locked="0"/>
    </xf>
    <xf numFmtId="0" fontId="1" fillId="2" borderId="14" xfId="0"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176" fontId="1" fillId="8" borderId="2" xfId="0" applyNumberFormat="1" applyFont="1" applyFill="1" applyBorder="1" applyAlignment="1" applyProtection="1">
      <alignment horizontal="center" vertical="center"/>
      <protection hidden="1"/>
    </xf>
    <xf numFmtId="176" fontId="1" fillId="8" borderId="4" xfId="0" applyNumberFormat="1" applyFont="1" applyFill="1" applyBorder="1" applyAlignment="1" applyProtection="1">
      <alignment horizontal="center" vertical="center"/>
      <protection hidden="1"/>
    </xf>
    <xf numFmtId="176" fontId="1" fillId="8" borderId="3" xfId="0" applyNumberFormat="1" applyFont="1" applyFill="1" applyBorder="1" applyAlignment="1" applyProtection="1">
      <alignment horizontal="center" vertical="center"/>
      <protection hidden="1"/>
    </xf>
    <xf numFmtId="38" fontId="7" fillId="7" borderId="2" xfId="2" applyFont="1" applyFill="1" applyBorder="1" applyAlignment="1" applyProtection="1">
      <alignment horizontal="center" vertical="center"/>
      <protection locked="0"/>
    </xf>
    <xf numFmtId="38" fontId="7" fillId="7" borderId="4" xfId="2" applyFont="1" applyFill="1" applyBorder="1" applyAlignment="1" applyProtection="1">
      <alignment horizontal="center" vertical="center"/>
      <protection locked="0"/>
    </xf>
    <xf numFmtId="38" fontId="7" fillId="7" borderId="3" xfId="2" applyFont="1" applyFill="1" applyBorder="1" applyAlignment="1" applyProtection="1">
      <alignment horizontal="center" vertical="center"/>
      <protection locked="0"/>
    </xf>
    <xf numFmtId="0" fontId="1" fillId="8" borderId="2"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3" xfId="0" applyFont="1" applyFill="1" applyBorder="1" applyAlignment="1">
      <alignment horizontal="center" vertical="center"/>
    </xf>
  </cellXfs>
  <cellStyles count="5">
    <cellStyle name="パーセント" xfId="3" builtinId="5"/>
    <cellStyle name="ハイパーリンク" xfId="4" builtinId="8"/>
    <cellStyle name="桁区切り" xfId="2" builtinId="6"/>
    <cellStyle name="標準" xfId="0" builtinId="0"/>
    <cellStyle name="標準 2" xfId="1" xr:uid="{00000000-0005-0000-0000-000002000000}"/>
  </cellStyles>
  <dxfs count="128">
    <dxf>
      <font>
        <color theme="0"/>
      </font>
      <fill>
        <patternFill>
          <bgColor rgb="FFFF0000"/>
        </patternFill>
      </fill>
    </dxf>
    <dxf>
      <font>
        <color theme="0"/>
      </font>
      <fill>
        <patternFill>
          <bgColor rgb="FFFF0000"/>
        </patternFill>
      </fill>
    </dxf>
    <dxf>
      <numFmt numFmtId="191"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91" formatCode="#,##0.0"/>
    </dxf>
    <dxf>
      <font>
        <color theme="0"/>
      </font>
      <fill>
        <patternFill>
          <bgColor rgb="FFFF0000"/>
        </patternFill>
      </fill>
    </dxf>
    <dxf>
      <font>
        <color theme="0"/>
      </font>
      <fill>
        <patternFill>
          <bgColor rgb="FFFF0000"/>
        </patternFill>
      </fill>
    </dxf>
    <dxf>
      <numFmt numFmtId="191"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91" formatCode="#,##0.0"/>
    </dxf>
    <dxf>
      <numFmt numFmtId="191" formatCode="#,##0.0"/>
    </dxf>
    <dxf>
      <font>
        <color theme="0"/>
      </font>
      <fill>
        <patternFill>
          <bgColor rgb="FFFF0000"/>
        </patternFill>
      </fill>
    </dxf>
    <dxf>
      <numFmt numFmtId="191" formatCode="#,##0.0"/>
    </dxf>
    <dxf>
      <numFmt numFmtId="191" formatCode="#,##0.0"/>
    </dxf>
    <dxf>
      <font>
        <color theme="0"/>
      </font>
      <fill>
        <patternFill>
          <bgColor rgb="FFFF0000"/>
        </patternFill>
      </fill>
    </dxf>
    <dxf>
      <numFmt numFmtId="191" formatCode="#,##0.0"/>
    </dxf>
    <dxf>
      <font>
        <color theme="0"/>
      </font>
      <fill>
        <patternFill>
          <bgColor rgb="FFFF0000"/>
        </patternFill>
      </fill>
    </dxf>
  </dxfs>
  <tableStyles count="0" defaultTableStyle="TableStyleMedium2" defaultPivotStyle="PivotStyleMedium9"/>
  <colors>
    <mruColors>
      <color rgb="FF0000FF"/>
      <color rgb="FFCCFFCC"/>
      <color rgb="FFFFFF66"/>
      <color rgb="FFFFCCFF"/>
      <color rgb="FFFFFFCC"/>
      <color rgb="FFE6B8B7"/>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169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0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505369</xdr:colOff>
      <xdr:row>4</xdr:row>
      <xdr:rowOff>81643</xdr:rowOff>
    </xdr:from>
    <xdr:to>
      <xdr:col>20</xdr:col>
      <xdr:colOff>470081</xdr:colOff>
      <xdr:row>9</xdr:row>
      <xdr:rowOff>123765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03324" y="921748"/>
          <a:ext cx="5052967" cy="1089872"/>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17</xdr:col>
      <xdr:colOff>297452</xdr:colOff>
      <xdr:row>31</xdr:row>
      <xdr:rowOff>258536</xdr:rowOff>
    </xdr:from>
    <xdr:to>
      <xdr:col>24</xdr:col>
      <xdr:colOff>544286</xdr:colOff>
      <xdr:row>34</xdr:row>
      <xdr:rowOff>77625</xdr:rowOff>
    </xdr:to>
    <xdr:sp macro="" textlink="">
      <xdr:nvSpPr>
        <xdr:cNvPr id="6" name="角丸四角形吹き出し 7">
          <a:extLst>
            <a:ext uri="{FF2B5EF4-FFF2-40B4-BE49-F238E27FC236}">
              <a16:creationId xmlns:a16="http://schemas.microsoft.com/office/drawing/2014/main" id="{00000000-0008-0000-0000-000006000000}"/>
            </a:ext>
          </a:extLst>
        </xdr:cNvPr>
        <xdr:cNvSpPr/>
      </xdr:nvSpPr>
      <xdr:spPr>
        <a:xfrm>
          <a:off x="11781881" y="8994322"/>
          <a:ext cx="4274548" cy="798803"/>
        </a:xfrm>
        <a:prstGeom prst="wedgeRoundRectCallout">
          <a:avLst>
            <a:gd name="adj1" fmla="val -70662"/>
            <a:gd name="adj2" fmla="val -1755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リリース後の契約容量が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未満となる場合、応札できません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160655</xdr:colOff>
      <xdr:row>11</xdr:row>
      <xdr:rowOff>49531</xdr:rowOff>
    </xdr:from>
    <xdr:to>
      <xdr:col>24</xdr:col>
      <xdr:colOff>616992</xdr:colOff>
      <xdr:row>17</xdr:row>
      <xdr:rowOff>79376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527030" y="2319656"/>
          <a:ext cx="4123462" cy="191897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176893</xdr:colOff>
      <xdr:row>18</xdr:row>
      <xdr:rowOff>190500</xdr:rowOff>
    </xdr:from>
    <xdr:ext cx="2646922" cy="346377"/>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9511393" y="3864429"/>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0">
              <a:solidFill>
                <a:srgbClr val="FF0000"/>
              </a:solidFill>
              <a:latin typeface="Meiryo UI" panose="020B0604030504040204" pitchFamily="50" charset="-128"/>
              <a:ea typeface="Meiryo UI" panose="020B0604030504040204" pitchFamily="50" charset="-128"/>
            </a:rPr>
            <a:t>実需給</a:t>
          </a:r>
          <a:r>
            <a:rPr kumimoji="1" lang="en-US" altLang="ja-JP" sz="1200" b="0">
              <a:solidFill>
                <a:srgbClr val="FF0000"/>
              </a:solidFill>
              <a:latin typeface="Meiryo UI" panose="020B0604030504040204" pitchFamily="50" charset="-128"/>
              <a:ea typeface="Meiryo UI" panose="020B0604030504040204" pitchFamily="50" charset="-128"/>
            </a:rPr>
            <a:t>202</a:t>
          </a:r>
          <a:r>
            <a:rPr kumimoji="1" lang="en-US" altLang="ja-JP" sz="1200" b="1">
              <a:solidFill>
                <a:srgbClr val="FF0000"/>
              </a:solidFill>
              <a:latin typeface="Meiryo UI" panose="020B0604030504040204" pitchFamily="50" charset="-128"/>
              <a:ea typeface="Meiryo UI" panose="020B0604030504040204" pitchFamily="50" charset="-128"/>
            </a:rPr>
            <a:t>6</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10</xdr:col>
      <xdr:colOff>231321</xdr:colOff>
      <xdr:row>19</xdr:row>
      <xdr:rowOff>68035</xdr:rowOff>
    </xdr:from>
    <xdr:ext cx="2646922" cy="346377"/>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9824357" y="3946071"/>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0">
              <a:solidFill>
                <a:srgbClr val="FF0000"/>
              </a:solidFill>
              <a:latin typeface="Meiryo UI" panose="020B0604030504040204" pitchFamily="50" charset="-128"/>
              <a:ea typeface="Meiryo UI" panose="020B0604030504040204" pitchFamily="50" charset="-128"/>
            </a:rPr>
            <a:t>実需給</a:t>
          </a:r>
          <a:r>
            <a:rPr kumimoji="1" lang="en-US" altLang="ja-JP" sz="1200" b="0">
              <a:solidFill>
                <a:srgbClr val="FF0000"/>
              </a:solidFill>
              <a:latin typeface="Meiryo UI" panose="020B0604030504040204" pitchFamily="50" charset="-128"/>
              <a:ea typeface="Meiryo UI" panose="020B0604030504040204" pitchFamily="50" charset="-128"/>
            </a:rPr>
            <a:t>202</a:t>
          </a:r>
          <a:r>
            <a:rPr kumimoji="1" lang="en-US" altLang="ja-JP" sz="1200" b="1">
              <a:solidFill>
                <a:srgbClr val="FF0000"/>
              </a:solidFill>
              <a:latin typeface="Meiryo UI" panose="020B0604030504040204" pitchFamily="50" charset="-128"/>
              <a:ea typeface="Meiryo UI" panose="020B0604030504040204" pitchFamily="50" charset="-128"/>
            </a:rPr>
            <a:t>6</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11</xdr:col>
      <xdr:colOff>447448</xdr:colOff>
      <xdr:row>0</xdr:row>
      <xdr:rowOff>103909</xdr:rowOff>
    </xdr:from>
    <xdr:ext cx="4280416" cy="473463"/>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634493" y="103909"/>
          <a:ext cx="4280416"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C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17318</xdr:rowOff>
    </xdr:from>
    <xdr:to>
      <xdr:col>11</xdr:col>
      <xdr:colOff>324097</xdr:colOff>
      <xdr:row>2</xdr:row>
      <xdr:rowOff>122563</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0" y="17318"/>
          <a:ext cx="7511142" cy="520881"/>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外部連系ツールのデータ取り込み用シート</a:t>
          </a:r>
          <a:endParaRPr kumimoji="1" lang="en-US" altLang="ja-JP" sz="1400">
            <a:solidFill>
              <a:srgbClr val="FF0000"/>
            </a:solidFill>
          </a:endParaRPr>
        </a:p>
      </xdr:txBody>
    </xdr:sp>
    <xdr:clientData/>
  </xdr:twoCellAnchor>
  <xdr:twoCellAnchor>
    <xdr:from>
      <xdr:col>20</xdr:col>
      <xdr:colOff>436284</xdr:colOff>
      <xdr:row>11</xdr:row>
      <xdr:rowOff>103909</xdr:rowOff>
    </xdr:from>
    <xdr:to>
      <xdr:col>27</xdr:col>
      <xdr:colOff>92428</xdr:colOff>
      <xdr:row>13</xdr:row>
      <xdr:rowOff>280554</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13251739" y="2389909"/>
          <a:ext cx="4505234"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（実需給</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2024</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版）</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24</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216477</xdr:colOff>
      <xdr:row>12</xdr:row>
      <xdr:rowOff>166922</xdr:rowOff>
    </xdr:from>
    <xdr:to>
      <xdr:col>20</xdr:col>
      <xdr:colOff>436284</xdr:colOff>
      <xdr:row>12</xdr:row>
      <xdr:rowOff>196042</xdr:rowOff>
    </xdr:to>
    <xdr:cxnSp macro="">
      <xdr:nvCxnSpPr>
        <xdr:cNvPr id="6" name="直線矢印コネクタ 5">
          <a:extLst>
            <a:ext uri="{FF2B5EF4-FFF2-40B4-BE49-F238E27FC236}">
              <a16:creationId xmlns:a16="http://schemas.microsoft.com/office/drawing/2014/main" id="{00000000-0008-0000-0C00-000006000000}"/>
            </a:ext>
          </a:extLst>
        </xdr:cNvPr>
        <xdr:cNvCxnSpPr>
          <a:stCxn id="5" idx="1"/>
        </xdr:cNvCxnSpPr>
      </xdr:nvCxnSpPr>
      <xdr:spPr>
        <a:xfrm flipH="1" flipV="1">
          <a:off x="11300113" y="2764649"/>
          <a:ext cx="1951626" cy="2912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155864</xdr:colOff>
      <xdr:row>12</xdr:row>
      <xdr:rowOff>192232</xdr:rowOff>
    </xdr:from>
    <xdr:to>
      <xdr:col>20</xdr:col>
      <xdr:colOff>436284</xdr:colOff>
      <xdr:row>23</xdr:row>
      <xdr:rowOff>173182</xdr:rowOff>
    </xdr:to>
    <xdr:cxnSp macro="">
      <xdr:nvCxnSpPr>
        <xdr:cNvPr id="7" name="直線矢印コネクタ 6">
          <a:extLst>
            <a:ext uri="{FF2B5EF4-FFF2-40B4-BE49-F238E27FC236}">
              <a16:creationId xmlns:a16="http://schemas.microsoft.com/office/drawing/2014/main" id="{00000000-0008-0000-0C00-000007000000}"/>
            </a:ext>
          </a:extLst>
        </xdr:cNvPr>
        <xdr:cNvCxnSpPr>
          <a:stCxn id="5" idx="1"/>
        </xdr:cNvCxnSpPr>
      </xdr:nvCxnSpPr>
      <xdr:spPr>
        <a:xfrm flipH="1">
          <a:off x="11239500" y="2789959"/>
          <a:ext cx="2012239" cy="3479223"/>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D00-000006000000}"/>
            </a:ext>
          </a:extLst>
        </xdr:cNvPr>
        <xdr:cNvSpPr txBox="1"/>
      </xdr:nvSpPr>
      <xdr:spPr>
        <a:xfrm>
          <a:off x="7510926"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F00-000006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805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206375</xdr:colOff>
      <xdr:row>23</xdr:row>
      <xdr:rowOff>174625</xdr:rowOff>
    </xdr:from>
    <xdr:to>
      <xdr:col>25</xdr:col>
      <xdr:colOff>234315</xdr:colOff>
      <xdr:row>27</xdr:row>
      <xdr:rowOff>266066</xdr:rowOff>
    </xdr:to>
    <xdr:sp macro="" textlink="">
      <xdr:nvSpPr>
        <xdr:cNvPr id="4" name="角丸四角形吹き出し 6">
          <a:extLst>
            <a:ext uri="{FF2B5EF4-FFF2-40B4-BE49-F238E27FC236}">
              <a16:creationId xmlns:a16="http://schemas.microsoft.com/office/drawing/2014/main" id="{00000000-0008-0000-0100-000004000000}"/>
            </a:ext>
          </a:extLst>
        </xdr:cNvPr>
        <xdr:cNvSpPr/>
      </xdr:nvSpPr>
      <xdr:spPr>
        <a:xfrm>
          <a:off x="13350875" y="6746875"/>
          <a:ext cx="4298315" cy="1456691"/>
        </a:xfrm>
        <a:prstGeom prst="wedgeRoundRectCallout">
          <a:avLst>
            <a:gd name="adj1" fmla="val -74660"/>
            <a:gd name="adj2" fmla="val -45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メインオークション応札時の送電可能電力以下の整数値を入力してください。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140970</xdr:colOff>
      <xdr:row>8</xdr:row>
      <xdr:rowOff>19686</xdr:rowOff>
    </xdr:from>
    <xdr:to>
      <xdr:col>24</xdr:col>
      <xdr:colOff>616357</xdr:colOff>
      <xdr:row>14</xdr:row>
      <xdr:rowOff>95251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650345" y="1670686"/>
          <a:ext cx="4142512" cy="196469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805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127000</xdr:colOff>
      <xdr:row>23</xdr:row>
      <xdr:rowOff>190500</xdr:rowOff>
    </xdr:from>
    <xdr:to>
      <xdr:col>25</xdr:col>
      <xdr:colOff>154940</xdr:colOff>
      <xdr:row>27</xdr:row>
      <xdr:rowOff>281941</xdr:rowOff>
    </xdr:to>
    <xdr:sp macro="" textlink="">
      <xdr:nvSpPr>
        <xdr:cNvPr id="4" name="角丸四角形吹き出し 6">
          <a:extLst>
            <a:ext uri="{FF2B5EF4-FFF2-40B4-BE49-F238E27FC236}">
              <a16:creationId xmlns:a16="http://schemas.microsoft.com/office/drawing/2014/main" id="{00000000-0008-0000-0200-000004000000}"/>
            </a:ext>
          </a:extLst>
        </xdr:cNvPr>
        <xdr:cNvSpPr/>
      </xdr:nvSpPr>
      <xdr:spPr>
        <a:xfrm>
          <a:off x="13271500" y="6762750"/>
          <a:ext cx="4298315" cy="1456691"/>
        </a:xfrm>
        <a:prstGeom prst="wedgeRoundRectCallout">
          <a:avLst>
            <a:gd name="adj1" fmla="val -74660"/>
            <a:gd name="adj2" fmla="val -45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メインオークション応札時の送電可能電力以下の整数値を入力してください。</a:t>
          </a:r>
        </a:p>
      </xdr:txBody>
    </xdr:sp>
    <xdr:clientData/>
  </xdr:twoCellAnchor>
  <xdr:twoCellAnchor>
    <xdr:from>
      <xdr:col>17</xdr:col>
      <xdr:colOff>130810</xdr:colOff>
      <xdr:row>8</xdr:row>
      <xdr:rowOff>49531</xdr:rowOff>
    </xdr:from>
    <xdr:to>
      <xdr:col>24</xdr:col>
      <xdr:colOff>615722</xdr:colOff>
      <xdr:row>14</xdr:row>
      <xdr:rowOff>79376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640185" y="1700531"/>
          <a:ext cx="4152037" cy="191897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805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95250</xdr:colOff>
      <xdr:row>23</xdr:row>
      <xdr:rowOff>238125</xdr:rowOff>
    </xdr:from>
    <xdr:to>
      <xdr:col>25</xdr:col>
      <xdr:colOff>123190</xdr:colOff>
      <xdr:row>28</xdr:row>
      <xdr:rowOff>27941</xdr:rowOff>
    </xdr:to>
    <xdr:sp macro="" textlink="">
      <xdr:nvSpPr>
        <xdr:cNvPr id="4" name="角丸四角形吹き出し 6">
          <a:extLst>
            <a:ext uri="{FF2B5EF4-FFF2-40B4-BE49-F238E27FC236}">
              <a16:creationId xmlns:a16="http://schemas.microsoft.com/office/drawing/2014/main" id="{00000000-0008-0000-0300-000004000000}"/>
            </a:ext>
          </a:extLst>
        </xdr:cNvPr>
        <xdr:cNvSpPr/>
      </xdr:nvSpPr>
      <xdr:spPr>
        <a:xfrm>
          <a:off x="13239750" y="6810375"/>
          <a:ext cx="4298315" cy="1456691"/>
        </a:xfrm>
        <a:prstGeom prst="wedgeRoundRectCallout">
          <a:avLst>
            <a:gd name="adj1" fmla="val -74660"/>
            <a:gd name="adj2" fmla="val -45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メインオークション応札時の送電可能電力以下の整数値を入力してください。</a:t>
          </a:r>
        </a:p>
      </xdr:txBody>
    </xdr:sp>
    <xdr:clientData/>
  </xdr:twoCellAnchor>
  <xdr:twoCellAnchor>
    <xdr:from>
      <xdr:col>17</xdr:col>
      <xdr:colOff>140970</xdr:colOff>
      <xdr:row>8</xdr:row>
      <xdr:rowOff>19685</xdr:rowOff>
    </xdr:from>
    <xdr:to>
      <xdr:col>24</xdr:col>
      <xdr:colOff>616357</xdr:colOff>
      <xdr:row>14</xdr:row>
      <xdr:rowOff>111125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1650345" y="1670685"/>
          <a:ext cx="4142512" cy="198056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8169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537119</xdr:colOff>
      <xdr:row>3</xdr:row>
      <xdr:rowOff>34018</xdr:rowOff>
    </xdr:from>
    <xdr:to>
      <xdr:col>21</xdr:col>
      <xdr:colOff>597081</xdr:colOff>
      <xdr:row>8</xdr:row>
      <xdr:rowOff>76140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474619" y="653143"/>
          <a:ext cx="5568587" cy="107399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91440</xdr:colOff>
      <xdr:row>8</xdr:row>
      <xdr:rowOff>140970</xdr:rowOff>
    </xdr:from>
    <xdr:to>
      <xdr:col>25</xdr:col>
      <xdr:colOff>362357</xdr:colOff>
      <xdr:row>16</xdr:row>
      <xdr:rowOff>174624</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1997690" y="1791970"/>
          <a:ext cx="4541292" cy="224027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8805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18</xdr:col>
      <xdr:colOff>83548</xdr:colOff>
      <xdr:row>9</xdr:row>
      <xdr:rowOff>40825</xdr:rowOff>
    </xdr:from>
    <xdr:to>
      <xdr:col>24</xdr:col>
      <xdr:colOff>554037</xdr:colOff>
      <xdr:row>15</xdr:row>
      <xdr:rowOff>365125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228048" y="1993450"/>
          <a:ext cx="4058239" cy="2213425"/>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8805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140970</xdr:colOff>
      <xdr:row>8</xdr:row>
      <xdr:rowOff>19685</xdr:rowOff>
    </xdr:from>
    <xdr:to>
      <xdr:col>24</xdr:col>
      <xdr:colOff>616357</xdr:colOff>
      <xdr:row>15</xdr:row>
      <xdr:rowOff>206375</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12856845" y="1670685"/>
          <a:ext cx="4491762" cy="2377440"/>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880587"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170815</xdr:colOff>
      <xdr:row>8</xdr:row>
      <xdr:rowOff>19685</xdr:rowOff>
    </xdr:from>
    <xdr:to>
      <xdr:col>25</xdr:col>
      <xdr:colOff>11202</xdr:colOff>
      <xdr:row>15</xdr:row>
      <xdr:rowOff>111124</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12886690" y="1670685"/>
          <a:ext cx="4539387" cy="228218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・応札に使用しないシートは、入力箇所（オレンジ色セル）にゼロを入力してください。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10</xdr:col>
      <xdr:colOff>58784</xdr:colOff>
      <xdr:row>4</xdr:row>
      <xdr:rowOff>18982</xdr:rowOff>
    </xdr:from>
    <xdr:ext cx="2646922" cy="346377"/>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8429898" y="802753"/>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0">
              <a:solidFill>
                <a:srgbClr val="FF0000"/>
              </a:solidFill>
              <a:latin typeface="Meiryo UI" panose="020B0604030504040204" pitchFamily="50" charset="-128"/>
              <a:ea typeface="Meiryo UI" panose="020B0604030504040204" pitchFamily="50" charset="-128"/>
            </a:rPr>
            <a:t>実需給</a:t>
          </a:r>
          <a:r>
            <a:rPr kumimoji="1" lang="en-US" altLang="ja-JP" sz="1200" b="0">
              <a:solidFill>
                <a:srgbClr val="FF0000"/>
              </a:solidFill>
              <a:latin typeface="Meiryo UI" panose="020B0604030504040204" pitchFamily="50" charset="-128"/>
              <a:ea typeface="Meiryo UI" panose="020B0604030504040204" pitchFamily="50" charset="-128"/>
            </a:rPr>
            <a:t>202</a:t>
          </a:r>
          <a:r>
            <a:rPr kumimoji="1" lang="en-US" altLang="ja-JP" sz="1200" b="1">
              <a:solidFill>
                <a:srgbClr val="FF0000"/>
              </a:solidFill>
              <a:latin typeface="Meiryo UI" panose="020B0604030504040204" pitchFamily="50" charset="-128"/>
              <a:ea typeface="Meiryo UI" panose="020B0604030504040204" pitchFamily="50" charset="-128"/>
            </a:rPr>
            <a:t>6</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145870</xdr:colOff>
      <xdr:row>15</xdr:row>
      <xdr:rowOff>138724</xdr:rowOff>
    </xdr:from>
    <xdr:ext cx="2646922" cy="346377"/>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2878184" y="3077867"/>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0">
              <a:solidFill>
                <a:srgbClr val="FF0000"/>
              </a:solidFill>
              <a:latin typeface="Meiryo UI" panose="020B0604030504040204" pitchFamily="50" charset="-128"/>
              <a:ea typeface="Meiryo UI" panose="020B0604030504040204" pitchFamily="50" charset="-128"/>
            </a:rPr>
            <a:t>実需給</a:t>
          </a:r>
          <a:r>
            <a:rPr kumimoji="1" lang="en-US" altLang="ja-JP" sz="1200" b="0">
              <a:solidFill>
                <a:srgbClr val="FF0000"/>
              </a:solidFill>
              <a:latin typeface="Meiryo UI" panose="020B0604030504040204" pitchFamily="50" charset="-128"/>
              <a:ea typeface="Meiryo UI" panose="020B0604030504040204" pitchFamily="50" charset="-128"/>
            </a:rPr>
            <a:t>202</a:t>
          </a:r>
          <a:r>
            <a:rPr kumimoji="1" lang="en-US" altLang="ja-JP" sz="1200" b="1">
              <a:solidFill>
                <a:srgbClr val="FF0000"/>
              </a:solidFill>
              <a:latin typeface="Meiryo UI" panose="020B0604030504040204" pitchFamily="50" charset="-128"/>
              <a:ea typeface="Meiryo UI" panose="020B0604030504040204" pitchFamily="50" charset="-128"/>
            </a:rPr>
            <a:t>6</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102327</xdr:colOff>
      <xdr:row>19</xdr:row>
      <xdr:rowOff>149610</xdr:rowOff>
    </xdr:from>
    <xdr:ext cx="2646922" cy="346377"/>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8473441" y="3872524"/>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0">
              <a:solidFill>
                <a:srgbClr val="FF0000"/>
              </a:solidFill>
              <a:latin typeface="Meiryo UI" panose="020B0604030504040204" pitchFamily="50" charset="-128"/>
              <a:ea typeface="Meiryo UI" panose="020B0604030504040204" pitchFamily="50" charset="-128"/>
            </a:rPr>
            <a:t>実需給</a:t>
          </a:r>
          <a:r>
            <a:rPr kumimoji="1" lang="en-US" altLang="ja-JP" sz="1200" b="0">
              <a:solidFill>
                <a:srgbClr val="FF0000"/>
              </a:solidFill>
              <a:latin typeface="Meiryo UI" panose="020B0604030504040204" pitchFamily="50" charset="-128"/>
              <a:ea typeface="Meiryo UI" panose="020B0604030504040204" pitchFamily="50" charset="-128"/>
            </a:rPr>
            <a:t>202</a:t>
          </a:r>
          <a:r>
            <a:rPr kumimoji="1" lang="en-US" altLang="ja-JP" sz="1200" b="1">
              <a:solidFill>
                <a:srgbClr val="FF0000"/>
              </a:solidFill>
              <a:latin typeface="Meiryo UI" panose="020B0604030504040204" pitchFamily="50" charset="-128"/>
              <a:ea typeface="Meiryo UI" panose="020B0604030504040204" pitchFamily="50" charset="-128"/>
            </a:rPr>
            <a:t>6</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twoCellAnchor>
    <xdr:from>
      <xdr:col>19</xdr:col>
      <xdr:colOff>381000</xdr:colOff>
      <xdr:row>69</xdr:row>
      <xdr:rowOff>20731</xdr:rowOff>
    </xdr:from>
    <xdr:to>
      <xdr:col>26</xdr:col>
      <xdr:colOff>8292</xdr:colOff>
      <xdr:row>73</xdr:row>
      <xdr:rowOff>98413</xdr:rowOff>
    </xdr:to>
    <xdr:sp macro="" textlink="">
      <xdr:nvSpPr>
        <xdr:cNvPr id="7" name="吹き出し: 四角形 6">
          <a:extLst>
            <a:ext uri="{FF2B5EF4-FFF2-40B4-BE49-F238E27FC236}">
              <a16:creationId xmlns:a16="http://schemas.microsoft.com/office/drawing/2014/main" id="{00000000-0008-0000-0900-000007000000}"/>
            </a:ext>
          </a:extLst>
        </xdr:cNvPr>
        <xdr:cNvSpPr/>
      </xdr:nvSpPr>
      <xdr:spPr>
        <a:xfrm>
          <a:off x="17021735" y="13165231"/>
          <a:ext cx="4804410" cy="839682"/>
        </a:xfrm>
        <a:prstGeom prst="wedgeRectCallout">
          <a:avLst>
            <a:gd name="adj1" fmla="val -78757"/>
            <a:gd name="adj2" fmla="val 183638"/>
          </a:avLst>
        </a:prstGeom>
        <a:solidFill>
          <a:srgbClr val="CCFFCC"/>
        </a:solidFill>
        <a:ln>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Meiryo UI" panose="020B0604030504040204" pitchFamily="50" charset="-128"/>
              <a:ea typeface="Meiryo UI" panose="020B0604030504040204" pitchFamily="50" charset="-128"/>
            </a:rPr>
            <a:t>2/26</a:t>
          </a:r>
          <a:r>
            <a:rPr kumimoji="1" lang="ja-JP" altLang="en-US" sz="1100">
              <a:solidFill>
                <a:schemeClr val="tx1"/>
              </a:solidFill>
              <a:latin typeface="Meiryo UI" panose="020B0604030504040204" pitchFamily="50" charset="-128"/>
              <a:ea typeface="Meiryo UI" panose="020B0604030504040204" pitchFamily="50" charset="-128"/>
            </a:rPr>
            <a:t>修正</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リリースオークション</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提供できる各月の送電可能電力」</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「調整係数（年間）」で算定する方法に変更</a:t>
          </a:r>
          <a:endParaRPr lang="en-US" altLang="ja-JP"/>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7" Type="http://schemas.openxmlformats.org/officeDocument/2006/relationships/comments" Target="../comments1.xml"/><Relationship Id="rId2"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6" Type="http://schemas.openxmlformats.org/officeDocument/2006/relationships/vmlDrawing" Target="../drawings/vmlDrawing3.vm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hyperlink" Target="file:///\\Hn2nasf01a\&#23481;&#37327;&#24066;&#22580;\19_&#12484;&#12540;&#12523;\2025&#36861;&#21152;&#12458;&#12540;&#12463;&#12471;&#12519;&#12531;&#36039;&#26009;\&#9312;2024&#20379;&#32102;&#35336;&#30011;&#21521;&#12369;&#35519;&#25972;&#20418;&#25968;&#65288;2025&#24180;&#24230;&#65289;&#31639;&#20986;&#26178;&#12398;&#12487;&#12540;&#12479;\02_&#35519;&#25972;&#20418;&#25968;&#12414;&#12392;&#12417;&#65288;EUE&#35211;&#30452;&#12375;&#12354;&#12426;&#29256;&#65289;" TargetMode="External"/><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0.bin"/><Relationship Id="rId5" Type="http://schemas.openxmlformats.org/officeDocument/2006/relationships/comments" Target="../comments4.xml"/><Relationship Id="rId4" Type="http://schemas.openxmlformats.org/officeDocument/2006/relationships/ctrlProp" Target="../ctrlProps/ctrlProp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E5C63-5F54-4E3C-9828-5BACC46A7D6B}">
  <sheetPr>
    <tabColor theme="0" tint="-0.34998626667073579"/>
    <pageSetUpPr fitToPage="1"/>
  </sheetPr>
  <dimension ref="A1:Q39"/>
  <sheetViews>
    <sheetView view="pageBreakPreview" zoomScale="85" zoomScaleNormal="60" zoomScaleSheetLayoutView="85"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92" t="s">
        <v>132</v>
      </c>
      <c r="B1" s="92"/>
      <c r="C1" s="92"/>
      <c r="D1" s="92"/>
      <c r="E1" s="92"/>
      <c r="F1" s="38" t="s">
        <v>67</v>
      </c>
    </row>
    <row r="2" spans="1:17" ht="16.2" x14ac:dyDescent="0.3">
      <c r="A2" s="146" t="s">
        <v>0</v>
      </c>
      <c r="B2" s="147"/>
      <c r="C2" s="7"/>
      <c r="D2" s="7"/>
      <c r="E2" s="7"/>
      <c r="F2" s="7"/>
      <c r="G2" s="7"/>
      <c r="H2" s="7"/>
      <c r="I2" s="7"/>
      <c r="J2" s="7"/>
      <c r="K2" s="7"/>
      <c r="L2" s="7"/>
      <c r="M2" s="7"/>
      <c r="N2" s="7"/>
      <c r="O2" s="7"/>
      <c r="P2" s="7"/>
      <c r="Q2" s="7"/>
    </row>
    <row r="3" spans="1:17" ht="16.2" x14ac:dyDescent="0.3">
      <c r="A3" s="112"/>
      <c r="B3" s="113"/>
      <c r="C3" s="7"/>
      <c r="D3" s="7"/>
      <c r="E3" s="7"/>
      <c r="F3" s="7"/>
      <c r="G3" s="7"/>
      <c r="H3" s="7"/>
      <c r="I3" s="7"/>
      <c r="J3" s="7"/>
      <c r="K3" s="7"/>
      <c r="L3" s="7"/>
      <c r="M3" s="7"/>
      <c r="N3" s="7"/>
      <c r="O3" s="7"/>
      <c r="P3" s="7"/>
      <c r="Q3" s="7"/>
    </row>
    <row r="4" spans="1:17" ht="16.2" x14ac:dyDescent="0.3">
      <c r="A4" s="148" t="s">
        <v>155</v>
      </c>
      <c r="B4" s="148"/>
      <c r="C4" s="148"/>
      <c r="D4" s="148"/>
      <c r="E4" s="148"/>
      <c r="F4" s="148"/>
      <c r="G4" s="148"/>
      <c r="H4" s="148"/>
      <c r="I4" s="148"/>
      <c r="J4" s="148"/>
      <c r="K4" s="148"/>
      <c r="L4" s="148"/>
      <c r="M4" s="148"/>
      <c r="N4" s="148"/>
      <c r="O4" s="148"/>
      <c r="P4" s="148"/>
      <c r="Q4" s="148"/>
    </row>
    <row r="5" spans="1:17" ht="16.2" x14ac:dyDescent="0.3">
      <c r="A5" s="7"/>
      <c r="B5" s="7"/>
      <c r="C5" s="7"/>
      <c r="D5" s="7"/>
      <c r="E5" s="7"/>
      <c r="F5" s="7"/>
      <c r="G5" s="7"/>
      <c r="H5" s="7"/>
      <c r="I5" s="7"/>
      <c r="J5" s="7"/>
      <c r="K5" s="7"/>
      <c r="L5" s="7"/>
      <c r="M5" s="7"/>
      <c r="N5" s="7"/>
      <c r="O5" s="7"/>
      <c r="P5" s="7"/>
      <c r="Q5" s="7"/>
    </row>
    <row r="6" spans="1:17" ht="16.2" x14ac:dyDescent="0.3">
      <c r="A6" s="148" t="s">
        <v>40</v>
      </c>
      <c r="B6" s="148"/>
      <c r="C6" s="148"/>
      <c r="D6" s="148"/>
      <c r="E6" s="148"/>
      <c r="F6" s="148"/>
      <c r="G6" s="148"/>
      <c r="H6" s="148"/>
      <c r="I6" s="148"/>
      <c r="J6" s="148"/>
      <c r="K6" s="148"/>
      <c r="L6" s="148"/>
      <c r="M6" s="148"/>
      <c r="N6" s="148"/>
      <c r="O6" s="148"/>
      <c r="P6" s="148"/>
      <c r="Q6" s="148"/>
    </row>
    <row r="7" spans="1:17" ht="16.2" x14ac:dyDescent="0.3">
      <c r="A7" s="82"/>
      <c r="B7" s="82"/>
      <c r="C7" s="82"/>
      <c r="D7" s="82"/>
      <c r="E7" s="82"/>
      <c r="F7" s="82"/>
      <c r="G7" s="82"/>
      <c r="H7" s="82"/>
      <c r="I7" s="82"/>
      <c r="J7" s="82"/>
      <c r="K7" s="82"/>
      <c r="L7" s="82"/>
      <c r="M7" s="82"/>
      <c r="N7" s="82"/>
      <c r="O7" s="82"/>
      <c r="P7" s="82"/>
      <c r="Q7" s="82"/>
    </row>
    <row r="8" spans="1:17" ht="16.2" x14ac:dyDescent="0.3">
      <c r="A8" s="114" t="s">
        <v>149</v>
      </c>
      <c r="B8" s="82"/>
      <c r="C8" s="82"/>
      <c r="D8" s="82"/>
      <c r="E8" s="82"/>
      <c r="F8" s="82"/>
      <c r="G8" s="82"/>
      <c r="H8" s="82"/>
      <c r="I8" s="82"/>
      <c r="J8" s="82"/>
      <c r="K8" s="82"/>
      <c r="L8" s="82"/>
      <c r="M8" s="82"/>
      <c r="N8" s="82"/>
      <c r="O8" s="82"/>
      <c r="P8" s="82"/>
      <c r="Q8" s="82"/>
    </row>
    <row r="9" spans="1:17" ht="16.2" x14ac:dyDescent="0.3">
      <c r="A9" s="82"/>
      <c r="B9" s="115" t="s">
        <v>104</v>
      </c>
      <c r="C9" s="82"/>
      <c r="D9" s="82"/>
      <c r="E9" s="82"/>
      <c r="F9" s="82"/>
      <c r="G9" s="82"/>
      <c r="H9" s="82"/>
      <c r="I9" s="82"/>
      <c r="J9" s="82"/>
      <c r="K9" s="82"/>
      <c r="L9" s="82"/>
      <c r="M9" s="82"/>
      <c r="N9" s="82"/>
      <c r="O9" s="82"/>
      <c r="P9" s="82"/>
      <c r="Q9" s="82"/>
    </row>
    <row r="10" spans="1:17" ht="16.2" x14ac:dyDescent="0.3">
      <c r="C10" s="7"/>
      <c r="D10" s="7"/>
      <c r="E10" s="7"/>
      <c r="F10" s="7"/>
      <c r="G10" s="7"/>
      <c r="H10" s="7"/>
      <c r="I10" s="7"/>
      <c r="J10" s="7"/>
      <c r="K10" s="7"/>
      <c r="L10" s="7"/>
      <c r="M10" s="7"/>
      <c r="N10" s="7"/>
      <c r="O10" s="7"/>
      <c r="P10" s="7"/>
      <c r="Q10" s="7"/>
    </row>
    <row r="11" spans="1:17" ht="16.2" x14ac:dyDescent="0.3">
      <c r="A11" s="29"/>
      <c r="B11" s="29"/>
      <c r="C11" s="29"/>
      <c r="D11" s="29"/>
      <c r="E11" s="29"/>
      <c r="F11" s="29"/>
      <c r="G11" s="29"/>
      <c r="H11" s="29"/>
      <c r="I11" s="29"/>
      <c r="J11" s="29"/>
      <c r="K11" s="29"/>
      <c r="L11" s="29"/>
      <c r="M11" s="149" t="s">
        <v>75</v>
      </c>
      <c r="N11" s="149"/>
      <c r="O11" s="149"/>
      <c r="P11" s="149"/>
      <c r="Q11" s="149"/>
    </row>
    <row r="12" spans="1:17" ht="24" customHeight="1" thickBot="1" x14ac:dyDescent="0.35">
      <c r="A12" s="150" t="s">
        <v>1</v>
      </c>
      <c r="B12" s="150"/>
      <c r="C12" s="150"/>
      <c r="D12" s="150"/>
      <c r="E12" s="151" t="s">
        <v>24</v>
      </c>
      <c r="F12" s="152"/>
      <c r="G12" s="152"/>
      <c r="H12" s="152"/>
      <c r="I12" s="152"/>
      <c r="J12" s="152"/>
      <c r="K12" s="152"/>
      <c r="L12" s="152"/>
      <c r="M12" s="152"/>
      <c r="N12" s="152"/>
      <c r="O12" s="152"/>
      <c r="P12" s="153"/>
      <c r="Q12" s="81" t="s">
        <v>2</v>
      </c>
    </row>
    <row r="13" spans="1:17" ht="24" customHeight="1" x14ac:dyDescent="0.3">
      <c r="A13" s="150" t="s">
        <v>3</v>
      </c>
      <c r="B13" s="150"/>
      <c r="C13" s="150"/>
      <c r="D13" s="154"/>
      <c r="E13" s="155">
        <v>0</v>
      </c>
      <c r="F13" s="156"/>
      <c r="G13" s="156"/>
      <c r="H13" s="156"/>
      <c r="I13" s="156"/>
      <c r="J13" s="156"/>
      <c r="K13" s="156"/>
      <c r="L13" s="156"/>
      <c r="M13" s="156"/>
      <c r="N13" s="156"/>
      <c r="O13" s="156"/>
      <c r="P13" s="157"/>
      <c r="Q13" s="83"/>
    </row>
    <row r="14" spans="1:17" ht="30" customHeight="1" x14ac:dyDescent="0.3">
      <c r="A14" s="158" t="s">
        <v>4</v>
      </c>
      <c r="B14" s="158"/>
      <c r="C14" s="158"/>
      <c r="D14" s="159"/>
      <c r="E14" s="160" t="s">
        <v>147</v>
      </c>
      <c r="F14" s="161"/>
      <c r="G14" s="161"/>
      <c r="H14" s="161"/>
      <c r="I14" s="161"/>
      <c r="J14" s="161"/>
      <c r="K14" s="161"/>
      <c r="L14" s="161"/>
      <c r="M14" s="161"/>
      <c r="N14" s="161"/>
      <c r="O14" s="161"/>
      <c r="P14" s="162"/>
      <c r="Q14" s="83"/>
    </row>
    <row r="15" spans="1:17" ht="24" customHeight="1" x14ac:dyDescent="0.3">
      <c r="A15" s="150" t="s">
        <v>5</v>
      </c>
      <c r="B15" s="150"/>
      <c r="C15" s="150"/>
      <c r="D15" s="154"/>
      <c r="E15" s="160" t="s">
        <v>150</v>
      </c>
      <c r="F15" s="161"/>
      <c r="G15" s="161"/>
      <c r="H15" s="161"/>
      <c r="I15" s="161"/>
      <c r="J15" s="161"/>
      <c r="K15" s="161"/>
      <c r="L15" s="161"/>
      <c r="M15" s="161"/>
      <c r="N15" s="161"/>
      <c r="O15" s="161"/>
      <c r="P15" s="162"/>
      <c r="Q15" s="83"/>
    </row>
    <row r="16" spans="1:17" ht="24" customHeight="1" x14ac:dyDescent="0.3">
      <c r="A16" s="150" t="s">
        <v>6</v>
      </c>
      <c r="B16" s="150"/>
      <c r="C16" s="150"/>
      <c r="D16" s="154"/>
      <c r="E16" s="160" t="s">
        <v>148</v>
      </c>
      <c r="F16" s="161"/>
      <c r="G16" s="161"/>
      <c r="H16" s="161"/>
      <c r="I16" s="161"/>
      <c r="J16" s="161"/>
      <c r="K16" s="161"/>
      <c r="L16" s="161"/>
      <c r="M16" s="161"/>
      <c r="N16" s="161"/>
      <c r="O16" s="161"/>
      <c r="P16" s="162"/>
      <c r="Q16" s="83"/>
    </row>
    <row r="17" spans="1:17" ht="24" customHeight="1" x14ac:dyDescent="0.3">
      <c r="A17" s="150" t="s">
        <v>7</v>
      </c>
      <c r="B17" s="150"/>
      <c r="C17" s="150"/>
      <c r="D17" s="154"/>
      <c r="E17" s="163" t="s">
        <v>133</v>
      </c>
      <c r="F17" s="164"/>
      <c r="G17" s="164"/>
      <c r="H17" s="164"/>
      <c r="I17" s="164"/>
      <c r="J17" s="164"/>
      <c r="K17" s="164"/>
      <c r="L17" s="164"/>
      <c r="M17" s="164"/>
      <c r="N17" s="164"/>
      <c r="O17" s="164"/>
      <c r="P17" s="165"/>
      <c r="Q17" s="84" t="s">
        <v>23</v>
      </c>
    </row>
    <row r="18" spans="1:17" ht="24" customHeight="1" x14ac:dyDescent="0.3">
      <c r="A18" s="150" t="s">
        <v>41</v>
      </c>
      <c r="B18" s="150"/>
      <c r="C18" s="150"/>
      <c r="D18" s="154"/>
      <c r="E18" s="163" t="s">
        <v>51</v>
      </c>
      <c r="F18" s="164"/>
      <c r="G18" s="164"/>
      <c r="H18" s="164"/>
      <c r="I18" s="164"/>
      <c r="J18" s="164"/>
      <c r="K18" s="164"/>
      <c r="L18" s="164"/>
      <c r="M18" s="164"/>
      <c r="N18" s="164"/>
      <c r="O18" s="164"/>
      <c r="P18" s="165"/>
      <c r="Q18" s="84" t="s">
        <v>23</v>
      </c>
    </row>
    <row r="19" spans="1:17" ht="24" customHeight="1" x14ac:dyDescent="0.3">
      <c r="A19" s="154" t="s">
        <v>42</v>
      </c>
      <c r="B19" s="166"/>
      <c r="C19" s="166"/>
      <c r="D19" s="166"/>
      <c r="E19" s="163" t="s">
        <v>133</v>
      </c>
      <c r="F19" s="164"/>
      <c r="G19" s="164"/>
      <c r="H19" s="164"/>
      <c r="I19" s="164"/>
      <c r="J19" s="164"/>
      <c r="K19" s="164"/>
      <c r="L19" s="164"/>
      <c r="M19" s="164"/>
      <c r="N19" s="164"/>
      <c r="O19" s="164"/>
      <c r="P19" s="165"/>
      <c r="Q19" s="84" t="s">
        <v>166</v>
      </c>
    </row>
    <row r="20" spans="1:17" ht="24" customHeight="1" x14ac:dyDescent="0.3">
      <c r="A20" s="158" t="s">
        <v>131</v>
      </c>
      <c r="B20" s="150"/>
      <c r="C20" s="150"/>
      <c r="D20" s="154"/>
      <c r="E20" s="87" t="s">
        <v>11</v>
      </c>
      <c r="F20" s="81" t="s">
        <v>12</v>
      </c>
      <c r="G20" s="81" t="s">
        <v>13</v>
      </c>
      <c r="H20" s="81" t="s">
        <v>14</v>
      </c>
      <c r="I20" s="81" t="s">
        <v>15</v>
      </c>
      <c r="J20" s="81" t="s">
        <v>16</v>
      </c>
      <c r="K20" s="81" t="s">
        <v>17</v>
      </c>
      <c r="L20" s="81" t="s">
        <v>18</v>
      </c>
      <c r="M20" s="81" t="s">
        <v>19</v>
      </c>
      <c r="N20" s="81" t="s">
        <v>20</v>
      </c>
      <c r="O20" s="81" t="s">
        <v>21</v>
      </c>
      <c r="P20" s="88" t="s">
        <v>22</v>
      </c>
      <c r="Q20" s="83"/>
    </row>
    <row r="21" spans="1:17" ht="24" customHeight="1" x14ac:dyDescent="0.3">
      <c r="A21" s="150"/>
      <c r="B21" s="150"/>
      <c r="C21" s="150"/>
      <c r="D21" s="154"/>
      <c r="E21" s="116">
        <v>8622</v>
      </c>
      <c r="F21" s="117">
        <v>9055</v>
      </c>
      <c r="G21" s="117">
        <v>9387</v>
      </c>
      <c r="H21" s="117">
        <v>9142</v>
      </c>
      <c r="I21" s="117">
        <v>8721</v>
      </c>
      <c r="J21" s="117">
        <v>7380</v>
      </c>
      <c r="K21" s="117">
        <v>5963</v>
      </c>
      <c r="L21" s="117">
        <v>5946</v>
      </c>
      <c r="M21" s="117">
        <v>6601</v>
      </c>
      <c r="N21" s="117">
        <v>7436</v>
      </c>
      <c r="O21" s="117">
        <v>7618</v>
      </c>
      <c r="P21" s="118">
        <v>7995</v>
      </c>
      <c r="Q21" s="84" t="s">
        <v>23</v>
      </c>
    </row>
    <row r="22" spans="1:17" ht="33.6" customHeight="1" x14ac:dyDescent="0.3">
      <c r="A22" s="158" t="s">
        <v>134</v>
      </c>
      <c r="B22" s="150"/>
      <c r="C22" s="150"/>
      <c r="D22" s="154"/>
      <c r="E22" s="167">
        <v>9294</v>
      </c>
      <c r="F22" s="168"/>
      <c r="G22" s="168"/>
      <c r="H22" s="168"/>
      <c r="I22" s="168"/>
      <c r="J22" s="168"/>
      <c r="K22" s="168"/>
      <c r="L22" s="168"/>
      <c r="M22" s="168"/>
      <c r="N22" s="168"/>
      <c r="O22" s="168"/>
      <c r="P22" s="169"/>
      <c r="Q22" s="85"/>
    </row>
    <row r="23" spans="1:17" ht="24" customHeight="1" x14ac:dyDescent="0.3">
      <c r="A23" s="158" t="s">
        <v>157</v>
      </c>
      <c r="B23" s="150"/>
      <c r="C23" s="150"/>
      <c r="D23" s="154"/>
      <c r="E23" s="87" t="s">
        <v>11</v>
      </c>
      <c r="F23" s="81" t="s">
        <v>12</v>
      </c>
      <c r="G23" s="81" t="s">
        <v>13</v>
      </c>
      <c r="H23" s="81" t="s">
        <v>14</v>
      </c>
      <c r="I23" s="81" t="s">
        <v>15</v>
      </c>
      <c r="J23" s="81" t="s">
        <v>16</v>
      </c>
      <c r="K23" s="81" t="s">
        <v>17</v>
      </c>
      <c r="L23" s="81" t="s">
        <v>18</v>
      </c>
      <c r="M23" s="81" t="s">
        <v>19</v>
      </c>
      <c r="N23" s="81" t="s">
        <v>20</v>
      </c>
      <c r="O23" s="81" t="s">
        <v>21</v>
      </c>
      <c r="P23" s="88" t="s">
        <v>22</v>
      </c>
      <c r="Q23" s="85"/>
    </row>
    <row r="24" spans="1:17" ht="24" customHeight="1" x14ac:dyDescent="0.3">
      <c r="A24" s="150"/>
      <c r="B24" s="150"/>
      <c r="C24" s="150"/>
      <c r="D24" s="154"/>
      <c r="E24" s="122">
        <v>8622</v>
      </c>
      <c r="F24" s="108">
        <v>9055</v>
      </c>
      <c r="G24" s="108">
        <v>9387</v>
      </c>
      <c r="H24" s="108">
        <v>9142</v>
      </c>
      <c r="I24" s="108">
        <v>8721</v>
      </c>
      <c r="J24" s="108">
        <v>7380</v>
      </c>
      <c r="K24" s="108">
        <v>5963</v>
      </c>
      <c r="L24" s="108">
        <v>5946</v>
      </c>
      <c r="M24" s="108">
        <v>6601</v>
      </c>
      <c r="N24" s="108">
        <v>7436</v>
      </c>
      <c r="O24" s="108">
        <v>7618</v>
      </c>
      <c r="P24" s="123">
        <v>7995</v>
      </c>
      <c r="Q24" s="85" t="s">
        <v>23</v>
      </c>
    </row>
    <row r="25" spans="1:17" ht="33" customHeight="1" thickBot="1" x14ac:dyDescent="0.35">
      <c r="A25" s="158" t="s">
        <v>130</v>
      </c>
      <c r="B25" s="150"/>
      <c r="C25" s="150"/>
      <c r="D25" s="154"/>
      <c r="E25" s="179">
        <v>9294</v>
      </c>
      <c r="F25" s="180"/>
      <c r="G25" s="180"/>
      <c r="H25" s="180"/>
      <c r="I25" s="180"/>
      <c r="J25" s="180"/>
      <c r="K25" s="180"/>
      <c r="L25" s="180"/>
      <c r="M25" s="180"/>
      <c r="N25" s="180"/>
      <c r="O25" s="180"/>
      <c r="P25" s="181"/>
      <c r="Q25" s="84" t="s">
        <v>23</v>
      </c>
    </row>
    <row r="26" spans="1:17" ht="24" customHeight="1" x14ac:dyDescent="0.3">
      <c r="A26" s="158" t="s">
        <v>141</v>
      </c>
      <c r="B26" s="150"/>
      <c r="C26" s="150"/>
      <c r="D26" s="150"/>
      <c r="E26" s="86" t="s">
        <v>11</v>
      </c>
      <c r="F26" s="86" t="s">
        <v>12</v>
      </c>
      <c r="G26" s="86" t="s">
        <v>13</v>
      </c>
      <c r="H26" s="86" t="s">
        <v>14</v>
      </c>
      <c r="I26" s="86" t="s">
        <v>15</v>
      </c>
      <c r="J26" s="86" t="s">
        <v>16</v>
      </c>
      <c r="K26" s="86" t="s">
        <v>17</v>
      </c>
      <c r="L26" s="86" t="s">
        <v>18</v>
      </c>
      <c r="M26" s="86" t="s">
        <v>19</v>
      </c>
      <c r="N26" s="86" t="s">
        <v>20</v>
      </c>
      <c r="O26" s="86" t="s">
        <v>21</v>
      </c>
      <c r="P26" s="86" t="s">
        <v>22</v>
      </c>
      <c r="Q26" s="24" t="s">
        <v>23</v>
      </c>
    </row>
    <row r="27" spans="1:17" ht="24" customHeight="1" x14ac:dyDescent="0.3">
      <c r="A27" s="150"/>
      <c r="B27" s="150"/>
      <c r="C27" s="150"/>
      <c r="D27" s="150"/>
      <c r="E27" s="111">
        <v>30000</v>
      </c>
      <c r="F27" s="111">
        <v>30000</v>
      </c>
      <c r="G27" s="111">
        <v>30000</v>
      </c>
      <c r="H27" s="111">
        <v>30000</v>
      </c>
      <c r="I27" s="111">
        <v>30000</v>
      </c>
      <c r="J27" s="111">
        <v>30000</v>
      </c>
      <c r="K27" s="111">
        <v>30000</v>
      </c>
      <c r="L27" s="111">
        <v>30000</v>
      </c>
      <c r="M27" s="111">
        <v>30000</v>
      </c>
      <c r="N27" s="111">
        <v>30000</v>
      </c>
      <c r="O27" s="111">
        <v>30000</v>
      </c>
      <c r="P27" s="111">
        <v>30000</v>
      </c>
      <c r="Q27" s="24" t="s">
        <v>23</v>
      </c>
    </row>
    <row r="28" spans="1:17" ht="24" customHeight="1" x14ac:dyDescent="0.3">
      <c r="A28" s="158" t="s">
        <v>135</v>
      </c>
      <c r="B28" s="150"/>
      <c r="C28" s="150"/>
      <c r="D28" s="150"/>
      <c r="E28" s="81" t="s">
        <v>11</v>
      </c>
      <c r="F28" s="81" t="s">
        <v>12</v>
      </c>
      <c r="G28" s="81" t="s">
        <v>13</v>
      </c>
      <c r="H28" s="81" t="s">
        <v>14</v>
      </c>
      <c r="I28" s="81" t="s">
        <v>15</v>
      </c>
      <c r="J28" s="81" t="s">
        <v>16</v>
      </c>
      <c r="K28" s="81" t="s">
        <v>17</v>
      </c>
      <c r="L28" s="81" t="s">
        <v>18</v>
      </c>
      <c r="M28" s="81" t="s">
        <v>19</v>
      </c>
      <c r="N28" s="81" t="s">
        <v>20</v>
      </c>
      <c r="O28" s="81" t="s">
        <v>21</v>
      </c>
      <c r="P28" s="81" t="s">
        <v>22</v>
      </c>
      <c r="Q28" s="24"/>
    </row>
    <row r="29" spans="1:17" ht="24" customHeight="1" x14ac:dyDescent="0.3">
      <c r="A29" s="150"/>
      <c r="B29" s="150"/>
      <c r="C29" s="150"/>
      <c r="D29" s="150"/>
      <c r="E29" s="111">
        <v>0</v>
      </c>
      <c r="F29" s="111">
        <v>0</v>
      </c>
      <c r="G29" s="111">
        <v>0</v>
      </c>
      <c r="H29" s="111">
        <v>0</v>
      </c>
      <c r="I29" s="111">
        <v>0</v>
      </c>
      <c r="J29" s="111">
        <v>0</v>
      </c>
      <c r="K29" s="111">
        <v>0</v>
      </c>
      <c r="L29" s="111">
        <v>0</v>
      </c>
      <c r="M29" s="111">
        <v>0</v>
      </c>
      <c r="N29" s="111">
        <v>0</v>
      </c>
      <c r="O29" s="111">
        <v>0</v>
      </c>
      <c r="P29" s="111">
        <v>0</v>
      </c>
      <c r="Q29" s="24" t="s">
        <v>23</v>
      </c>
    </row>
    <row r="30" spans="1:17" ht="39.6" customHeight="1" x14ac:dyDescent="0.3">
      <c r="A30" s="159" t="s">
        <v>136</v>
      </c>
      <c r="B30" s="182"/>
      <c r="C30" s="182"/>
      <c r="D30" s="183"/>
      <c r="E30" s="176">
        <v>0</v>
      </c>
      <c r="F30" s="177"/>
      <c r="G30" s="177"/>
      <c r="H30" s="177"/>
      <c r="I30" s="177"/>
      <c r="J30" s="177"/>
      <c r="K30" s="177"/>
      <c r="L30" s="177"/>
      <c r="M30" s="177"/>
      <c r="N30" s="177"/>
      <c r="O30" s="177"/>
      <c r="P30" s="178"/>
      <c r="Q30" s="24" t="s">
        <v>23</v>
      </c>
    </row>
    <row r="31" spans="1:17" ht="22.95" customHeight="1" x14ac:dyDescent="0.3">
      <c r="A31" s="170" t="s">
        <v>138</v>
      </c>
      <c r="B31" s="171"/>
      <c r="C31" s="171"/>
      <c r="D31" s="172"/>
      <c r="E31" s="81" t="s">
        <v>11</v>
      </c>
      <c r="F31" s="81" t="s">
        <v>12</v>
      </c>
      <c r="G31" s="81" t="s">
        <v>13</v>
      </c>
      <c r="H31" s="81" t="s">
        <v>14</v>
      </c>
      <c r="I31" s="81" t="s">
        <v>15</v>
      </c>
      <c r="J31" s="81" t="s">
        <v>16</v>
      </c>
      <c r="K31" s="81" t="s">
        <v>17</v>
      </c>
      <c r="L31" s="81" t="s">
        <v>18</v>
      </c>
      <c r="M31" s="81" t="s">
        <v>19</v>
      </c>
      <c r="N31" s="81" t="s">
        <v>20</v>
      </c>
      <c r="O31" s="81" t="s">
        <v>21</v>
      </c>
      <c r="P31" s="81" t="s">
        <v>22</v>
      </c>
      <c r="Q31" s="24"/>
    </row>
    <row r="32" spans="1:17" ht="22.95" customHeight="1" x14ac:dyDescent="0.3">
      <c r="A32" s="173"/>
      <c r="B32" s="174"/>
      <c r="C32" s="174"/>
      <c r="D32" s="175"/>
      <c r="E32" s="111">
        <v>8622</v>
      </c>
      <c r="F32" s="111">
        <v>9055</v>
      </c>
      <c r="G32" s="111">
        <v>9387</v>
      </c>
      <c r="H32" s="111">
        <v>9142</v>
      </c>
      <c r="I32" s="111">
        <v>8721</v>
      </c>
      <c r="J32" s="111">
        <v>7380</v>
      </c>
      <c r="K32" s="111">
        <v>5963</v>
      </c>
      <c r="L32" s="111">
        <v>5946</v>
      </c>
      <c r="M32" s="111">
        <v>6601</v>
      </c>
      <c r="N32" s="111">
        <v>7436</v>
      </c>
      <c r="O32" s="111">
        <v>7618</v>
      </c>
      <c r="P32" s="111">
        <v>7995</v>
      </c>
      <c r="Q32" s="24" t="s">
        <v>23</v>
      </c>
    </row>
    <row r="33" spans="1:17" ht="39.6" customHeight="1" x14ac:dyDescent="0.3">
      <c r="A33" s="158" t="s">
        <v>139</v>
      </c>
      <c r="B33" s="150"/>
      <c r="C33" s="150"/>
      <c r="D33" s="150"/>
      <c r="E33" s="176">
        <v>9294</v>
      </c>
      <c r="F33" s="177"/>
      <c r="G33" s="177"/>
      <c r="H33" s="177"/>
      <c r="I33" s="177"/>
      <c r="J33" s="177"/>
      <c r="K33" s="177"/>
      <c r="L33" s="177"/>
      <c r="M33" s="177"/>
      <c r="N33" s="177"/>
      <c r="O33" s="177"/>
      <c r="P33" s="178"/>
      <c r="Q33" s="24" t="s">
        <v>23</v>
      </c>
    </row>
    <row r="34" spans="1:17" x14ac:dyDescent="0.3">
      <c r="A34" s="1" t="s">
        <v>25</v>
      </c>
    </row>
    <row r="35" spans="1:17" x14ac:dyDescent="0.3">
      <c r="A35" s="1" t="s">
        <v>156</v>
      </c>
    </row>
    <row r="36" spans="1:17" x14ac:dyDescent="0.3">
      <c r="B36" s="35" t="s">
        <v>165</v>
      </c>
    </row>
    <row r="37" spans="1:17" x14ac:dyDescent="0.3">
      <c r="B37" s="1" t="s">
        <v>151</v>
      </c>
    </row>
    <row r="38" spans="1:17" x14ac:dyDescent="0.3">
      <c r="B38" s="1" t="s">
        <v>152</v>
      </c>
    </row>
    <row r="39" spans="1:17" x14ac:dyDescent="0.3">
      <c r="B39" s="1" t="s">
        <v>153</v>
      </c>
    </row>
  </sheetData>
  <sheetProtection algorithmName="SHA-512" hashValue="YgxjDaHJlkbsRE0L9zt2XDZsIy6VxiCZ50y6jFsYM7IRSZqnlGEsk4Obv2lThw85pycNiCYASkPQJVDgc+jWbA==" saltValue="c8/oYBerW53ZhwtyXSkWjg==" spinCount="100000" sheet="1" objects="1" scenarios="1"/>
  <dataConsolidate/>
  <mergeCells count="33">
    <mergeCell ref="A31:D32"/>
    <mergeCell ref="A33:D33"/>
    <mergeCell ref="E33:P33"/>
    <mergeCell ref="A25:D25"/>
    <mergeCell ref="E25:P25"/>
    <mergeCell ref="A26:D27"/>
    <mergeCell ref="A28:D29"/>
    <mergeCell ref="A30:D30"/>
    <mergeCell ref="E30:P30"/>
    <mergeCell ref="A23:D24"/>
    <mergeCell ref="A16:D16"/>
    <mergeCell ref="E16:P16"/>
    <mergeCell ref="A17:D17"/>
    <mergeCell ref="E17:P17"/>
    <mergeCell ref="A18:D18"/>
    <mergeCell ref="E18:P18"/>
    <mergeCell ref="A19:D19"/>
    <mergeCell ref="E19:P19"/>
    <mergeCell ref="A20:D21"/>
    <mergeCell ref="A22:D22"/>
    <mergeCell ref="E22:P22"/>
    <mergeCell ref="A13:D13"/>
    <mergeCell ref="E13:P13"/>
    <mergeCell ref="A14:D14"/>
    <mergeCell ref="E14:P14"/>
    <mergeCell ref="A15:D15"/>
    <mergeCell ref="E15:P15"/>
    <mergeCell ref="A2:B2"/>
    <mergeCell ref="A4:Q4"/>
    <mergeCell ref="A6:Q6"/>
    <mergeCell ref="M11:Q11"/>
    <mergeCell ref="A12:D12"/>
    <mergeCell ref="E12:P12"/>
  </mergeCells>
  <phoneticPr fontId="2"/>
  <pageMargins left="0.11811023622047245" right="0.11811023622047245" top="0.35433070866141736" bottom="0.35433070866141736"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8" tint="0.59999389629810485"/>
  </sheetPr>
  <dimension ref="A1:AH96"/>
  <sheetViews>
    <sheetView topLeftCell="A61" zoomScale="85" zoomScaleNormal="85" workbookViewId="0">
      <selection activeCell="E13" sqref="E13:P13"/>
    </sheetView>
  </sheetViews>
  <sheetFormatPr defaultColWidth="9" defaultRowHeight="15" x14ac:dyDescent="0.3"/>
  <cols>
    <col min="1" max="1" width="29.109375" style="1" customWidth="1"/>
    <col min="2" max="2" width="10.33203125" style="1" customWidth="1"/>
    <col min="3" max="3" width="9.77734375" style="1" customWidth="1"/>
    <col min="4" max="4" width="13.33203125" style="1" bestFit="1" customWidth="1"/>
    <col min="5" max="10" width="9.77734375" style="1" bestFit="1" customWidth="1"/>
    <col min="11" max="11" width="10.6640625" style="1" bestFit="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28" width="10.88671875" style="1" customWidth="1"/>
    <col min="29" max="29" width="9" style="1"/>
    <col min="30" max="30" width="10.88671875" style="1" customWidth="1"/>
    <col min="31" max="16384" width="9" style="1"/>
  </cols>
  <sheetData>
    <row r="1" spans="1:34" x14ac:dyDescent="0.3">
      <c r="A1" s="35"/>
      <c r="J1" s="10" t="s">
        <v>35</v>
      </c>
      <c r="L1" s="8"/>
      <c r="M1" s="9" t="s">
        <v>64</v>
      </c>
      <c r="AH1" s="1" t="s">
        <v>115</v>
      </c>
    </row>
    <row r="2" spans="1:34" x14ac:dyDescent="0.3">
      <c r="B2" s="11" t="s">
        <v>26</v>
      </c>
      <c r="C2" s="11" t="s">
        <v>27</v>
      </c>
      <c r="D2" s="11" t="s">
        <v>28</v>
      </c>
      <c r="E2" s="11" t="s">
        <v>29</v>
      </c>
      <c r="F2" s="11" t="s">
        <v>30</v>
      </c>
      <c r="G2" s="11" t="s">
        <v>31</v>
      </c>
      <c r="H2" s="11" t="s">
        <v>32</v>
      </c>
      <c r="I2" s="11" t="s">
        <v>33</v>
      </c>
      <c r="J2" s="11" t="s">
        <v>34</v>
      </c>
      <c r="AH2" s="1" t="s">
        <v>116</v>
      </c>
    </row>
    <row r="3" spans="1:34" x14ac:dyDescent="0.3">
      <c r="A3" s="124" t="s">
        <v>105</v>
      </c>
      <c r="AH3" s="1" t="s">
        <v>117</v>
      </c>
    </row>
    <row r="4" spans="1:34" x14ac:dyDescent="0.3">
      <c r="A4" s="10" t="s">
        <v>11</v>
      </c>
      <c r="B4" s="126">
        <v>4730.6208550782821</v>
      </c>
      <c r="C4" s="126">
        <v>11661.199433115416</v>
      </c>
      <c r="D4" s="126">
        <v>41245.61530691394</v>
      </c>
      <c r="E4" s="126">
        <v>18582.035492957744</v>
      </c>
      <c r="F4" s="126">
        <v>4647.4253189823876</v>
      </c>
      <c r="G4" s="126">
        <v>18187.937185104052</v>
      </c>
      <c r="H4" s="126">
        <v>7633.4257824771967</v>
      </c>
      <c r="I4" s="126">
        <v>3836.9040080971658</v>
      </c>
      <c r="J4" s="126">
        <v>12401.453801830394</v>
      </c>
      <c r="M4" s="14"/>
      <c r="N4" s="14"/>
      <c r="O4" s="14"/>
      <c r="P4" s="14"/>
      <c r="Q4" s="14"/>
      <c r="R4" s="14"/>
      <c r="S4" s="14"/>
    </row>
    <row r="5" spans="1:34" x14ac:dyDescent="0.3">
      <c r="A5" s="10" t="s">
        <v>12</v>
      </c>
      <c r="B5" s="126">
        <v>4298.7080810919306</v>
      </c>
      <c r="C5" s="126">
        <v>10837.007450910263</v>
      </c>
      <c r="D5" s="126">
        <v>39351.826052342774</v>
      </c>
      <c r="E5" s="126">
        <v>18772.884084507041</v>
      </c>
      <c r="F5" s="126">
        <v>4331.6301330724073</v>
      </c>
      <c r="G5" s="126">
        <v>18373.016703176341</v>
      </c>
      <c r="H5" s="126">
        <v>7544.427413788153</v>
      </c>
      <c r="I5" s="126">
        <v>3825.7462348178137</v>
      </c>
      <c r="J5" s="126">
        <v>12587.866200031533</v>
      </c>
      <c r="M5" s="14"/>
      <c r="N5" s="14"/>
      <c r="O5" s="14"/>
      <c r="P5" s="14"/>
      <c r="Q5" s="14"/>
      <c r="R5" s="14"/>
      <c r="S5" s="14"/>
      <c r="AH5" s="1" t="s">
        <v>118</v>
      </c>
    </row>
    <row r="6" spans="1:34" x14ac:dyDescent="0.3">
      <c r="A6" s="10" t="s">
        <v>13</v>
      </c>
      <c r="B6" s="126">
        <v>4274.7184825371332</v>
      </c>
      <c r="C6" s="126">
        <v>11731.162688018527</v>
      </c>
      <c r="D6" s="126">
        <v>44945.265332731906</v>
      </c>
      <c r="E6" s="126">
        <v>20540.685774647889</v>
      </c>
      <c r="F6" s="126">
        <v>4784.4775694716245</v>
      </c>
      <c r="G6" s="126">
        <v>21043.251193866374</v>
      </c>
      <c r="H6" s="126">
        <v>8280.3301202419589</v>
      </c>
      <c r="I6" s="126">
        <v>4372.2871255060727</v>
      </c>
      <c r="J6" s="126">
        <v>14320.519117973359</v>
      </c>
      <c r="M6" s="14"/>
      <c r="N6" s="14"/>
      <c r="O6" s="14"/>
      <c r="P6" s="14"/>
      <c r="Q6" s="14"/>
      <c r="R6" s="14"/>
      <c r="S6" s="14"/>
      <c r="AH6" s="1" t="s">
        <v>119</v>
      </c>
    </row>
    <row r="7" spans="1:34" x14ac:dyDescent="0.3">
      <c r="A7" s="10" t="s">
        <v>14</v>
      </c>
      <c r="B7" s="126">
        <v>4858.2626435952898</v>
      </c>
      <c r="C7" s="126">
        <v>14024.512179206346</v>
      </c>
      <c r="D7" s="126">
        <v>57506.830910157922</v>
      </c>
      <c r="E7" s="126">
        <v>24960.2</v>
      </c>
      <c r="F7" s="126">
        <v>5839.5990000000002</v>
      </c>
      <c r="G7" s="126">
        <v>27108.210000000003</v>
      </c>
      <c r="H7" s="126">
        <v>10531.053</v>
      </c>
      <c r="I7" s="126">
        <v>5509.97</v>
      </c>
      <c r="J7" s="126">
        <v>18336.038</v>
      </c>
      <c r="M7" s="14"/>
      <c r="N7" s="14"/>
      <c r="O7" s="14"/>
      <c r="P7" s="14"/>
      <c r="Q7" s="14"/>
      <c r="R7" s="14"/>
      <c r="S7" s="14"/>
    </row>
    <row r="8" spans="1:34" x14ac:dyDescent="0.3">
      <c r="A8" s="10" t="s">
        <v>15</v>
      </c>
      <c r="B8" s="126">
        <v>4990.1900000000005</v>
      </c>
      <c r="C8" s="126">
        <v>14404.82</v>
      </c>
      <c r="D8" s="126">
        <v>57504.579999999994</v>
      </c>
      <c r="E8" s="126">
        <v>24960.2</v>
      </c>
      <c r="F8" s="126">
        <v>5839.5990000000002</v>
      </c>
      <c r="G8" s="126">
        <v>27108.210000000003</v>
      </c>
      <c r="H8" s="126">
        <v>10531.053</v>
      </c>
      <c r="I8" s="126">
        <v>5509.97</v>
      </c>
      <c r="J8" s="126">
        <v>18336.038</v>
      </c>
      <c r="M8" s="14"/>
      <c r="N8" s="14"/>
      <c r="O8" s="14"/>
      <c r="P8" s="14"/>
      <c r="Q8" s="14"/>
      <c r="R8" s="14"/>
      <c r="S8" s="14"/>
    </row>
    <row r="9" spans="1:34" x14ac:dyDescent="0.3">
      <c r="A9" s="10" t="s">
        <v>16</v>
      </c>
      <c r="B9" s="126">
        <v>4678.376248497957</v>
      </c>
      <c r="C9" s="126">
        <v>12960.544171105321</v>
      </c>
      <c r="D9" s="126">
        <v>48843.978396830418</v>
      </c>
      <c r="E9" s="126">
        <v>23523.861126760563</v>
      </c>
      <c r="F9" s="126">
        <v>5202.5426372451966</v>
      </c>
      <c r="G9" s="126">
        <v>23164.206473165388</v>
      </c>
      <c r="H9" s="126">
        <v>9406.7975024262778</v>
      </c>
      <c r="I9" s="126">
        <v>4818.4380566801619</v>
      </c>
      <c r="J9" s="126">
        <v>15811.354236702995</v>
      </c>
      <c r="M9" s="14"/>
      <c r="N9" s="14"/>
      <c r="O9" s="14"/>
      <c r="P9" s="14"/>
      <c r="Q9" s="14"/>
      <c r="R9" s="14"/>
      <c r="S9" s="14"/>
    </row>
    <row r="10" spans="1:34" x14ac:dyDescent="0.3">
      <c r="A10" s="10" t="s">
        <v>17</v>
      </c>
      <c r="B10" s="126">
        <v>4705.4212765957445</v>
      </c>
      <c r="C10" s="126">
        <v>11474.00183178447</v>
      </c>
      <c r="D10" s="126">
        <v>41232.139845966405</v>
      </c>
      <c r="E10" s="126">
        <v>19927.984507042253</v>
      </c>
      <c r="F10" s="126">
        <v>4498.4728727984339</v>
      </c>
      <c r="G10" s="126">
        <v>18908.447447973715</v>
      </c>
      <c r="H10" s="126">
        <v>7876.7471211129296</v>
      </c>
      <c r="I10" s="126">
        <v>4037.6739271255065</v>
      </c>
      <c r="J10" s="126">
        <v>13478.920938344123</v>
      </c>
      <c r="M10" s="14"/>
      <c r="N10" s="14"/>
      <c r="O10" s="14"/>
      <c r="P10" s="14"/>
      <c r="Q10" s="14"/>
      <c r="R10" s="14"/>
      <c r="S10" s="14"/>
    </row>
    <row r="11" spans="1:34" x14ac:dyDescent="0.3">
      <c r="A11" s="10" t="s">
        <v>18</v>
      </c>
      <c r="B11" s="126">
        <v>5388.0798554797275</v>
      </c>
      <c r="C11" s="126">
        <v>12862.884230541467</v>
      </c>
      <c r="D11" s="126">
        <v>42933.709788452594</v>
      </c>
      <c r="E11" s="126">
        <v>19546.297323943661</v>
      </c>
      <c r="F11" s="126">
        <v>4927.4699178082192</v>
      </c>
      <c r="G11" s="126">
        <v>19215.253493975903</v>
      </c>
      <c r="H11" s="126">
        <v>8609.8219744259732</v>
      </c>
      <c r="I11" s="126">
        <v>4126.9061133603236</v>
      </c>
      <c r="J11" s="126">
        <v>13782.435963936248</v>
      </c>
      <c r="M11" s="14"/>
      <c r="N11" s="14"/>
      <c r="O11" s="14"/>
      <c r="P11" s="14"/>
      <c r="Q11" s="14"/>
      <c r="R11" s="14"/>
      <c r="S11" s="14"/>
    </row>
    <row r="12" spans="1:34" x14ac:dyDescent="0.3">
      <c r="A12" s="10" t="s">
        <v>19</v>
      </c>
      <c r="B12" s="126">
        <v>5796.0030309112808</v>
      </c>
      <c r="C12" s="126">
        <v>14408.422049690715</v>
      </c>
      <c r="D12" s="126">
        <v>47420.719322482837</v>
      </c>
      <c r="E12" s="126">
        <v>22167.87323943662</v>
      </c>
      <c r="F12" s="126">
        <v>5636.6425636007825</v>
      </c>
      <c r="G12" s="126">
        <v>23420.548105147864</v>
      </c>
      <c r="H12" s="126">
        <v>10350.93537276634</v>
      </c>
      <c r="I12" s="126">
        <v>5141.8934817813761</v>
      </c>
      <c r="J12" s="126">
        <v>17320.580575733864</v>
      </c>
      <c r="M12" s="14"/>
      <c r="N12" s="14"/>
      <c r="O12" s="14"/>
      <c r="P12" s="14"/>
      <c r="Q12" s="14"/>
      <c r="R12" s="14"/>
      <c r="S12" s="14"/>
    </row>
    <row r="13" spans="1:34" x14ac:dyDescent="0.3">
      <c r="A13" s="10" t="s">
        <v>20</v>
      </c>
      <c r="B13" s="126">
        <v>5977.16</v>
      </c>
      <c r="C13" s="126">
        <v>15104.856</v>
      </c>
      <c r="D13" s="126">
        <v>50938.213634065585</v>
      </c>
      <c r="E13" s="126">
        <v>23523.861126760563</v>
      </c>
      <c r="F13" s="126">
        <v>6089.48</v>
      </c>
      <c r="G13" s="126">
        <v>24891.255345016427</v>
      </c>
      <c r="H13" s="126">
        <v>10460.698660990993</v>
      </c>
      <c r="I13" s="126">
        <v>5141.8934817813761</v>
      </c>
      <c r="J13" s="126">
        <v>17526.029404614837</v>
      </c>
      <c r="M13" s="14"/>
      <c r="N13" s="14"/>
      <c r="O13" s="14"/>
      <c r="P13" s="14"/>
      <c r="Q13" s="14"/>
      <c r="R13" s="14"/>
      <c r="S13" s="14"/>
    </row>
    <row r="14" spans="1:34" x14ac:dyDescent="0.3">
      <c r="A14" s="10" t="s">
        <v>21</v>
      </c>
      <c r="B14" s="126">
        <v>5929.1708028904059</v>
      </c>
      <c r="C14" s="126">
        <v>14864.192082026326</v>
      </c>
      <c r="D14" s="126">
        <v>50940.242552779899</v>
      </c>
      <c r="E14" s="126">
        <v>23523.861126760563</v>
      </c>
      <c r="F14" s="126">
        <v>6089.48</v>
      </c>
      <c r="G14" s="126">
        <v>24891.255345016427</v>
      </c>
      <c r="H14" s="126">
        <v>10460.698660990993</v>
      </c>
      <c r="I14" s="126">
        <v>5141.8934817813761</v>
      </c>
      <c r="J14" s="126">
        <v>17526.029404614837</v>
      </c>
      <c r="M14" s="14"/>
      <c r="N14" s="14"/>
      <c r="O14" s="14"/>
      <c r="P14" s="14"/>
      <c r="Q14" s="14"/>
      <c r="R14" s="14"/>
      <c r="S14" s="14"/>
    </row>
    <row r="15" spans="1:34" x14ac:dyDescent="0.3">
      <c r="A15" s="10" t="s">
        <v>22</v>
      </c>
      <c r="B15" s="126">
        <v>5413.2794339622642</v>
      </c>
      <c r="C15" s="126">
        <v>13504.852988742634</v>
      </c>
      <c r="D15" s="126">
        <v>46397.938230576066</v>
      </c>
      <c r="E15" s="126">
        <v>20831.973098591548</v>
      </c>
      <c r="F15" s="126">
        <v>5439.8983326810176</v>
      </c>
      <c r="G15" s="126">
        <v>21278.805125958377</v>
      </c>
      <c r="H15" s="126">
        <v>9193.1186217685499</v>
      </c>
      <c r="I15" s="126">
        <v>4506.1304048582997</v>
      </c>
      <c r="J15" s="126">
        <v>14837.045139024798</v>
      </c>
      <c r="M15" s="14"/>
      <c r="N15" s="14"/>
      <c r="O15" s="14"/>
      <c r="P15" s="14"/>
      <c r="Q15" s="14"/>
      <c r="R15" s="14"/>
      <c r="S15" s="14"/>
    </row>
    <row r="16" spans="1:34" x14ac:dyDescent="0.3">
      <c r="B16" s="2"/>
      <c r="C16" s="2"/>
      <c r="D16" s="2"/>
      <c r="E16" s="2"/>
      <c r="F16" s="2"/>
      <c r="G16" s="2"/>
      <c r="H16" s="2"/>
      <c r="I16" s="2"/>
      <c r="J16" s="2"/>
      <c r="K16" s="2"/>
    </row>
    <row r="17" spans="1:30" x14ac:dyDescent="0.3">
      <c r="A17" s="124" t="s">
        <v>154</v>
      </c>
      <c r="B17" s="125">
        <v>171587.27328555813</v>
      </c>
      <c r="C17" s="2"/>
      <c r="D17" s="2"/>
      <c r="E17" s="2"/>
      <c r="F17" s="2"/>
      <c r="G17" s="2"/>
      <c r="H17" s="2"/>
      <c r="I17" s="2"/>
      <c r="J17" s="2"/>
      <c r="K17" s="2"/>
    </row>
    <row r="19" spans="1:30" x14ac:dyDescent="0.3">
      <c r="A19" s="124" t="s">
        <v>113</v>
      </c>
      <c r="B19" s="17" t="s">
        <v>44</v>
      </c>
      <c r="N19" s="1" t="s">
        <v>65</v>
      </c>
    </row>
    <row r="20" spans="1:30" x14ac:dyDescent="0.3">
      <c r="A20" s="10" t="s">
        <v>11</v>
      </c>
      <c r="B20" s="50">
        <v>1.6456907411568512E-2</v>
      </c>
      <c r="C20" s="50">
        <v>4.9377935807161655E-2</v>
      </c>
      <c r="D20" s="50">
        <v>2.2315477267476576E-2</v>
      </c>
      <c r="E20" s="50">
        <v>6.1026302097206685E-2</v>
      </c>
      <c r="F20" s="50">
        <v>8.8067714870789321E-2</v>
      </c>
      <c r="G20" s="50">
        <v>6.0388164615290077E-2</v>
      </c>
      <c r="H20" s="50">
        <v>4.2974945084337655E-2</v>
      </c>
      <c r="I20" s="50">
        <v>6.5669292532255702E-2</v>
      </c>
      <c r="J20" s="50">
        <v>9.435877456134471E-3</v>
      </c>
      <c r="N20" s="62" t="e">
        <f>HLOOKUP('入力(太陽光)'!$E$13,$B$2:$J$31,ROW()-1,0)</f>
        <v>#N/A</v>
      </c>
      <c r="Q20" s="44"/>
      <c r="R20" s="44"/>
      <c r="S20" s="44"/>
      <c r="T20" s="44"/>
      <c r="U20" s="44"/>
      <c r="V20" s="44"/>
      <c r="W20" s="44"/>
    </row>
    <row r="21" spans="1:30" x14ac:dyDescent="0.3">
      <c r="A21" s="10" t="s">
        <v>12</v>
      </c>
      <c r="B21" s="50">
        <v>3.9723090388527935E-2</v>
      </c>
      <c r="C21" s="50">
        <v>0.14057536408580712</v>
      </c>
      <c r="D21" s="50">
        <v>0.1005814351369055</v>
      </c>
      <c r="E21" s="50">
        <v>0.1337613825950397</v>
      </c>
      <c r="F21" s="50">
        <v>0.20940398747043507</v>
      </c>
      <c r="G21" s="50">
        <v>0.14747102491002459</v>
      </c>
      <c r="H21" s="50">
        <v>0.15652052623186716</v>
      </c>
      <c r="I21" s="50">
        <v>0.19391416049409416</v>
      </c>
      <c r="J21" s="50">
        <v>6.2907923397942891E-2</v>
      </c>
      <c r="N21" s="62" t="e">
        <f>HLOOKUP('入力(太陽光)'!$E$13,$B$2:$J$31,ROW()-1,0)</f>
        <v>#N/A</v>
      </c>
      <c r="Q21" s="44"/>
      <c r="R21" s="44"/>
      <c r="S21" s="44"/>
      <c r="T21" s="44"/>
      <c r="U21" s="44"/>
      <c r="V21" s="44"/>
      <c r="W21" s="44"/>
    </row>
    <row r="22" spans="1:30" x14ac:dyDescent="0.3">
      <c r="A22" s="10" t="s">
        <v>13</v>
      </c>
      <c r="B22" s="50">
        <v>6.283514515653052E-2</v>
      </c>
      <c r="C22" s="50">
        <v>0.18558168874667283</v>
      </c>
      <c r="D22" s="50">
        <v>0.14729963528819989</v>
      </c>
      <c r="E22" s="50">
        <v>0.17807546211594644</v>
      </c>
      <c r="F22" s="50">
        <v>0.24709580912002738</v>
      </c>
      <c r="G22" s="50">
        <v>0.17730666522323962</v>
      </c>
      <c r="H22" s="50">
        <v>0.16344546885994371</v>
      </c>
      <c r="I22" s="50">
        <v>0.1871348611052939</v>
      </c>
      <c r="J22" s="50">
        <v>8.3366111823275732E-2</v>
      </c>
      <c r="N22" s="62" t="e">
        <f>HLOOKUP('入力(太陽光)'!$E$13,$B$2:$J$31,ROW()-1,0)</f>
        <v>#N/A</v>
      </c>
      <c r="Q22" s="44"/>
      <c r="R22" s="44"/>
      <c r="S22" s="44"/>
      <c r="T22" s="44"/>
      <c r="U22" s="44"/>
      <c r="V22" s="44"/>
      <c r="W22" s="44"/>
    </row>
    <row r="23" spans="1:30" x14ac:dyDescent="0.3">
      <c r="A23" s="10" t="s">
        <v>14</v>
      </c>
      <c r="B23" s="50">
        <v>7.1439497760515835E-2</v>
      </c>
      <c r="C23" s="50">
        <v>0.18192108086357026</v>
      </c>
      <c r="D23" s="50">
        <v>0.20996204241391517</v>
      </c>
      <c r="E23" s="50">
        <v>0.22120703309409098</v>
      </c>
      <c r="F23" s="50">
        <v>0.28721242724488938</v>
      </c>
      <c r="G23" s="50">
        <v>0.24060535645069187</v>
      </c>
      <c r="H23" s="50">
        <v>0.26215881314680234</v>
      </c>
      <c r="I23" s="50">
        <v>0.29107069303430971</v>
      </c>
      <c r="J23" s="50">
        <v>0.10318769993819618</v>
      </c>
      <c r="N23" s="62" t="e">
        <f>HLOOKUP('入力(太陽光)'!$E$13,$B$2:$J$31,ROW()-1,0)</f>
        <v>#N/A</v>
      </c>
      <c r="Q23" s="44"/>
      <c r="R23" s="44"/>
      <c r="S23" s="44"/>
      <c r="T23" s="44"/>
      <c r="U23" s="44"/>
      <c r="V23" s="44"/>
      <c r="W23" s="44"/>
    </row>
    <row r="24" spans="1:30" x14ac:dyDescent="0.3">
      <c r="A24" s="10" t="s">
        <v>15</v>
      </c>
      <c r="B24" s="50">
        <v>7.6543753625651842E-2</v>
      </c>
      <c r="C24" s="50">
        <v>0.23393291862880083</v>
      </c>
      <c r="D24" s="50">
        <v>0.23387412235674346</v>
      </c>
      <c r="E24" s="50">
        <v>0.22409087827581989</v>
      </c>
      <c r="F24" s="50">
        <v>0.30136718243958693</v>
      </c>
      <c r="G24" s="50">
        <v>0.25546149400676676</v>
      </c>
      <c r="H24" s="50">
        <v>0.2467169973383207</v>
      </c>
      <c r="I24" s="50">
        <v>0.29877499849491035</v>
      </c>
      <c r="J24" s="50">
        <v>0.10750418924460843</v>
      </c>
      <c r="N24" s="62" t="e">
        <f>HLOOKUP('入力(太陽光)'!$E$13,$B$2:$J$31,ROW()-1,0)</f>
        <v>#N/A</v>
      </c>
      <c r="Q24" s="44"/>
      <c r="R24" s="44"/>
      <c r="S24" s="44"/>
      <c r="T24" s="44"/>
      <c r="U24" s="44"/>
      <c r="V24" s="44"/>
      <c r="W24" s="44"/>
    </row>
    <row r="25" spans="1:30" x14ac:dyDescent="0.3">
      <c r="A25" s="10" t="s">
        <v>16</v>
      </c>
      <c r="B25" s="50">
        <v>5.415225972172507E-2</v>
      </c>
      <c r="C25" s="50">
        <v>0.149223274599592</v>
      </c>
      <c r="D25" s="50">
        <v>0.14901992854702756</v>
      </c>
      <c r="E25" s="50">
        <v>0.15083570535934801</v>
      </c>
      <c r="F25" s="50">
        <v>0.20931529760772388</v>
      </c>
      <c r="G25" s="50">
        <v>0.16507325041334259</v>
      </c>
      <c r="H25" s="50">
        <v>0.15661490854436072</v>
      </c>
      <c r="I25" s="50">
        <v>0.19957779500013456</v>
      </c>
      <c r="J25" s="50">
        <v>7.8625544166286365E-2</v>
      </c>
      <c r="N25" s="62" t="e">
        <f>HLOOKUP('入力(太陽光)'!$E$13,$B$2:$J$31,ROW()-1,0)</f>
        <v>#N/A</v>
      </c>
      <c r="Q25" s="44"/>
      <c r="R25" s="44"/>
      <c r="S25" s="44"/>
      <c r="T25" s="44"/>
      <c r="U25" s="44"/>
      <c r="V25" s="44"/>
      <c r="W25" s="44"/>
    </row>
    <row r="26" spans="1:30" x14ac:dyDescent="0.3">
      <c r="A26" s="10" t="s">
        <v>17</v>
      </c>
      <c r="B26" s="50">
        <v>8.1714683902859072E-3</v>
      </c>
      <c r="C26" s="50">
        <v>9.408194546616501E-2</v>
      </c>
      <c r="D26" s="50">
        <v>6.3765450841487686E-2</v>
      </c>
      <c r="E26" s="50">
        <v>0.1066772570188972</v>
      </c>
      <c r="F26" s="50">
        <v>0.13174317796765303</v>
      </c>
      <c r="G26" s="50">
        <v>0.12068178803770337</v>
      </c>
      <c r="H26" s="50">
        <v>0.11526533085921002</v>
      </c>
      <c r="I26" s="50">
        <v>0.14528656182811372</v>
      </c>
      <c r="J26" s="50">
        <v>5.0463584146619195E-2</v>
      </c>
      <c r="N26" s="62" t="e">
        <f>HLOOKUP('入力(太陽光)'!$E$13,$B$2:$J$31,ROW()-1,0)</f>
        <v>#N/A</v>
      </c>
      <c r="Q26" s="44"/>
      <c r="R26" s="44"/>
      <c r="S26" s="44"/>
      <c r="T26" s="44"/>
      <c r="U26" s="44"/>
      <c r="V26" s="44"/>
      <c r="W26" s="44"/>
    </row>
    <row r="27" spans="1:30" x14ac:dyDescent="0.3">
      <c r="A27" s="10" t="s">
        <v>18</v>
      </c>
      <c r="B27" s="50">
        <v>3.7679528233212295E-3</v>
      </c>
      <c r="C27" s="50">
        <v>1.1271183269092669E-2</v>
      </c>
      <c r="D27" s="50">
        <v>4.3045688331479707E-3</v>
      </c>
      <c r="E27" s="50">
        <v>3.7059229555090204E-3</v>
      </c>
      <c r="F27" s="50">
        <v>6.4672116283964656E-3</v>
      </c>
      <c r="G27" s="50">
        <v>3.9763949839913808E-3</v>
      </c>
      <c r="H27" s="50">
        <v>3.8400901619796554E-3</v>
      </c>
      <c r="I27" s="50">
        <v>4.8628756460640564E-3</v>
      </c>
      <c r="J27" s="50">
        <v>1.3277185333991704E-3</v>
      </c>
      <c r="N27" s="62" t="e">
        <f>HLOOKUP('入力(太陽光)'!$E$13,$B$2:$J$31,ROW()-1,0)</f>
        <v>#N/A</v>
      </c>
      <c r="Q27" s="44"/>
      <c r="R27" s="44"/>
      <c r="S27" s="44"/>
      <c r="T27" s="44"/>
      <c r="U27" s="44"/>
      <c r="V27" s="44"/>
      <c r="W27" s="44"/>
    </row>
    <row r="28" spans="1:30" x14ac:dyDescent="0.3">
      <c r="A28" s="10" t="s">
        <v>19</v>
      </c>
      <c r="B28" s="50">
        <v>5.5693912613807347E-3</v>
      </c>
      <c r="C28" s="50">
        <v>4.7156069421668643E-3</v>
      </c>
      <c r="D28" s="50">
        <v>2.6135123733669143E-3</v>
      </c>
      <c r="E28" s="50">
        <v>6.1010767677070775E-2</v>
      </c>
      <c r="F28" s="50">
        <v>3.2000780922496745E-2</v>
      </c>
      <c r="G28" s="50">
        <v>5.5013679329874873E-2</v>
      </c>
      <c r="H28" s="50">
        <v>4.7788533251392047E-2</v>
      </c>
      <c r="I28" s="50">
        <v>7.3369329748455087E-2</v>
      </c>
      <c r="J28" s="50">
        <v>1.5361117072137805E-2</v>
      </c>
      <c r="N28" s="62" t="e">
        <f>HLOOKUP('入力(太陽光)'!$E$13,$B$2:$J$31,ROW()-1,0)</f>
        <v>#N/A</v>
      </c>
      <c r="Q28" s="44"/>
      <c r="R28" s="44"/>
      <c r="S28" s="44"/>
      <c r="T28" s="44"/>
      <c r="U28" s="44"/>
      <c r="V28" s="44"/>
      <c r="W28" s="44"/>
    </row>
    <row r="29" spans="1:30" x14ac:dyDescent="0.3">
      <c r="A29" s="10" t="s">
        <v>20</v>
      </c>
      <c r="B29" s="50">
        <v>1.1174717240497572E-2</v>
      </c>
      <c r="C29" s="50">
        <v>5.4911753065400311E-2</v>
      </c>
      <c r="D29" s="50">
        <v>3.1056170490082701E-2</v>
      </c>
      <c r="E29" s="50">
        <v>7.0526217630627927E-2</v>
      </c>
      <c r="F29" s="50">
        <v>2.6633232137810332E-2</v>
      </c>
      <c r="G29" s="50">
        <v>4.8154461637032325E-2</v>
      </c>
      <c r="H29" s="50">
        <v>5.4577129493724244E-2</v>
      </c>
      <c r="I29" s="50">
        <v>6.483222818271675E-2</v>
      </c>
      <c r="J29" s="50">
        <v>2.7661037437928488E-2</v>
      </c>
      <c r="N29" s="62" t="e">
        <f>HLOOKUP('入力(太陽光)'!$E$13,$B$2:$J$31,ROW()-1,0)</f>
        <v>#N/A</v>
      </c>
      <c r="Q29" s="44"/>
      <c r="R29" s="44"/>
      <c r="S29" s="44"/>
      <c r="T29" s="44"/>
      <c r="U29" s="44"/>
      <c r="V29" s="44"/>
      <c r="W29" s="44"/>
    </row>
    <row r="30" spans="1:30" x14ac:dyDescent="0.3">
      <c r="A30" s="10" t="s">
        <v>21</v>
      </c>
      <c r="B30" s="50">
        <v>1.2300047319158526E-2</v>
      </c>
      <c r="C30" s="50">
        <v>5.0529737766469834E-3</v>
      </c>
      <c r="D30" s="50">
        <v>3.2885792752613604E-3</v>
      </c>
      <c r="E30" s="50">
        <v>2.2836958831804696E-2</v>
      </c>
      <c r="F30" s="50">
        <v>9.1179363866072029E-3</v>
      </c>
      <c r="G30" s="50">
        <v>2.7591632419143346E-2</v>
      </c>
      <c r="H30" s="50">
        <v>2.3641608169433264E-2</v>
      </c>
      <c r="I30" s="50">
        <v>3.2494055179177847E-2</v>
      </c>
      <c r="J30" s="50">
        <v>8.2513051068681294E-3</v>
      </c>
      <c r="N30" s="62" t="e">
        <f>HLOOKUP('入力(太陽光)'!$E$13,$B$2:$J$31,ROW()-1,0)</f>
        <v>#N/A</v>
      </c>
      <c r="Q30" s="1" t="s">
        <v>77</v>
      </c>
    </row>
    <row r="31" spans="1:30" x14ac:dyDescent="0.3">
      <c r="A31" s="10" t="s">
        <v>22</v>
      </c>
      <c r="B31" s="50">
        <v>1.1059679613775955E-2</v>
      </c>
      <c r="C31" s="50">
        <v>2.4578584565414261E-2</v>
      </c>
      <c r="D31" s="50">
        <v>1.0478677785994765E-2</v>
      </c>
      <c r="E31" s="50">
        <v>2.1749557617989027E-2</v>
      </c>
      <c r="F31" s="50">
        <v>4.1091789617096371E-2</v>
      </c>
      <c r="G31" s="50">
        <v>2.7839827396156126E-2</v>
      </c>
      <c r="H31" s="50">
        <v>2.4886120995559181E-2</v>
      </c>
      <c r="I31" s="50">
        <v>3.6067338812732594E-2</v>
      </c>
      <c r="J31" s="50">
        <v>8.2951762666096281E-3</v>
      </c>
      <c r="N31" s="62" t="e">
        <f>HLOOKUP('入力(太陽光)'!$E$13,$B$2:$J$31,ROW()-1,0)</f>
        <v>#N/A</v>
      </c>
      <c r="Z31" s="10" t="s">
        <v>35</v>
      </c>
    </row>
    <row r="32" spans="1:30" x14ac:dyDescent="0.3">
      <c r="A32" s="10"/>
      <c r="B32" s="10"/>
      <c r="C32" s="10"/>
      <c r="D32" s="10"/>
      <c r="E32" s="10"/>
      <c r="F32" s="10"/>
      <c r="G32" s="10"/>
      <c r="H32" s="10"/>
      <c r="I32" s="10"/>
      <c r="J32" s="10"/>
      <c r="N32" s="1" t="s">
        <v>65</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1">
        <f>IF('入力(太陽光)'!$E$13=B$2,B20*'入力(太陽光)'!$E$15/1000,0)</f>
        <v>0</v>
      </c>
      <c r="C34" s="51">
        <f>IF('入力(太陽光)'!$E$13=C$2,C20*'入力(太陽光)'!$E$15/1000,0)</f>
        <v>0</v>
      </c>
      <c r="D34" s="51">
        <f>IF('入力(太陽光)'!$E$13=D$2,D20*'入力(太陽光)'!$E$15/1000,0)</f>
        <v>0</v>
      </c>
      <c r="E34" s="51">
        <f>IF('入力(太陽光)'!$E$13=E$2,E20*'入力(太陽光)'!$E$15/1000,0)</f>
        <v>0</v>
      </c>
      <c r="F34" s="51">
        <f>IF('入力(太陽光)'!$E$13=F$2,F20*'入力(太陽光)'!$E$15/1000,0)</f>
        <v>0</v>
      </c>
      <c r="G34" s="51">
        <f>IF('入力(太陽光)'!$E$13=G$2,G20*'入力(太陽光)'!$E$15/1000,0)</f>
        <v>0</v>
      </c>
      <c r="H34" s="51">
        <f>IF('入力(太陽光)'!$E$13=H$2,H20*'入力(太陽光)'!$E$15/1000,0)</f>
        <v>0</v>
      </c>
      <c r="I34" s="51">
        <f>IF('入力(太陽光)'!$E$13=I$2,I20*'入力(太陽光)'!$E$15/1000,0)</f>
        <v>0</v>
      </c>
      <c r="J34" s="52">
        <f>IF('入力(太陽光)'!$E$13=J$2,J20*'入力(太陽光)'!$E$15/1000,0)</f>
        <v>0</v>
      </c>
      <c r="K34" s="53">
        <f>SUM(B34:J34)</f>
        <v>0</v>
      </c>
      <c r="L34" s="54">
        <f>MIN($K$34:$K$45)</f>
        <v>0</v>
      </c>
      <c r="N34" s="60">
        <f>K34*1000</f>
        <v>0</v>
      </c>
      <c r="Q34" s="10" t="s">
        <v>11</v>
      </c>
      <c r="R34" s="51">
        <f>IF('入力(太陽光)'!$E$13=B$2,B20*'入力(太陽光)'!$E$23/1000,0)</f>
        <v>0</v>
      </c>
      <c r="S34" s="51">
        <f>IF('入力(太陽光)'!$E$13=C$2,C20*'入力(太陽光)'!$E$23/1000,0)</f>
        <v>0</v>
      </c>
      <c r="T34" s="51">
        <f>IF('入力(太陽光)'!$E$13=D$2,D20*'入力(太陽光)'!$E$23/1000,0)</f>
        <v>0</v>
      </c>
      <c r="U34" s="51">
        <f>IF('入力(太陽光)'!$E$13=E$2,E20*'入力(太陽光)'!$E$23/1000,0)</f>
        <v>0</v>
      </c>
      <c r="V34" s="51">
        <f>IF('入力(太陽光)'!$E$13=F$2,F20*'入力(太陽光)'!$E$23/1000,0)</f>
        <v>0</v>
      </c>
      <c r="W34" s="51">
        <f>IF('入力(太陽光)'!$E$13=G$2,G20*'入力(太陽光)'!$E$23/1000,0)</f>
        <v>0</v>
      </c>
      <c r="X34" s="51">
        <f>IF('入力(太陽光)'!$E$13=H$2,H20*'入力(太陽光)'!$E$23/1000,0)</f>
        <v>0</v>
      </c>
      <c r="Y34" s="51">
        <f>IF('入力(太陽光)'!$E$13=I$2,I20*'入力(太陽光)'!$E$23/1000,0)</f>
        <v>0</v>
      </c>
      <c r="Z34" s="52">
        <f>IF('入力(太陽光)'!$E$13=J$2,J20*'入力(太陽光)'!$E$23/1000,0)</f>
        <v>0</v>
      </c>
      <c r="AA34" s="53">
        <f>SUM(R34:Z34)</f>
        <v>0</v>
      </c>
      <c r="AB34" s="54">
        <f>MIN($AA$34:$AA$45)</f>
        <v>0</v>
      </c>
      <c r="AD34" s="60">
        <f>AA34*1000</f>
        <v>0</v>
      </c>
    </row>
    <row r="35" spans="1:30" x14ac:dyDescent="0.3">
      <c r="A35" s="10" t="s">
        <v>12</v>
      </c>
      <c r="B35" s="51">
        <f>IF('入力(太陽光)'!$E$13=B$2,B21*'入力(太陽光)'!$E$15/1000,0)</f>
        <v>0</v>
      </c>
      <c r="C35" s="51">
        <f>IF('入力(太陽光)'!$E$13=C$2,C21*'入力(太陽光)'!$E$15/1000,0)</f>
        <v>0</v>
      </c>
      <c r="D35" s="51">
        <f>IF('入力(太陽光)'!$E$13=D$2,D21*'入力(太陽光)'!$E$15/1000,0)</f>
        <v>0</v>
      </c>
      <c r="E35" s="51">
        <f>IF('入力(太陽光)'!$E$13=E$2,E21*'入力(太陽光)'!$E$15/1000,0)</f>
        <v>0</v>
      </c>
      <c r="F35" s="51">
        <f>IF('入力(太陽光)'!$E$13=F$2,F21*'入力(太陽光)'!$E$15/1000,0)</f>
        <v>0</v>
      </c>
      <c r="G35" s="51">
        <f>IF('入力(太陽光)'!$E$13=G$2,G21*'入力(太陽光)'!$E$15/1000,0)</f>
        <v>0</v>
      </c>
      <c r="H35" s="51">
        <f>IF('入力(太陽光)'!$E$13=H$2,H21*'入力(太陽光)'!$E$15/1000,0)</f>
        <v>0</v>
      </c>
      <c r="I35" s="51">
        <f>IF('入力(太陽光)'!$E$13=I$2,I21*'入力(太陽光)'!$E$15/1000,0)</f>
        <v>0</v>
      </c>
      <c r="J35" s="52">
        <f>IF('入力(太陽光)'!$E$13=J$2,J21*'入力(太陽光)'!$E$15/1000,0)</f>
        <v>0</v>
      </c>
      <c r="K35" s="53">
        <f t="shared" ref="K35:K45" si="0">SUM(B35:J35)</f>
        <v>0</v>
      </c>
      <c r="L35" s="54">
        <f t="shared" ref="L35:L45" si="1">MIN($K$34:$K$45)</f>
        <v>0</v>
      </c>
      <c r="N35" s="60">
        <f t="shared" ref="N35:N45" si="2">K35*1000</f>
        <v>0</v>
      </c>
      <c r="Q35" s="10" t="s">
        <v>12</v>
      </c>
      <c r="R35" s="51">
        <f>IF('入力(太陽光)'!$E$13=B$2,B21*'入力(太陽光)'!$F$23/1000,0)</f>
        <v>0</v>
      </c>
      <c r="S35" s="51">
        <f>IF('入力(太陽光)'!$E$13=C$2,C21*'入力(太陽光)'!$F$23/1000,0)</f>
        <v>0</v>
      </c>
      <c r="T35" s="51">
        <f>IF('入力(太陽光)'!$E$13=D$2,D21*'入力(太陽光)'!$F$23/1000,0)</f>
        <v>0</v>
      </c>
      <c r="U35" s="51">
        <f>IF('入力(太陽光)'!$E$13=E$2,E21*'入力(太陽光)'!$F$23/1000,0)</f>
        <v>0</v>
      </c>
      <c r="V35" s="51">
        <f>IF('入力(太陽光)'!$E$13=F$2,F21*'入力(太陽光)'!$F$23/1000,0)</f>
        <v>0</v>
      </c>
      <c r="W35" s="51">
        <f>IF('入力(太陽光)'!$E$13=G$2,G21*'入力(太陽光)'!$F$23/1000,0)</f>
        <v>0</v>
      </c>
      <c r="X35" s="51">
        <f>IF('入力(太陽光)'!$E$13=H$2,H21*'入力(太陽光)'!$F$23/1000,0)</f>
        <v>0</v>
      </c>
      <c r="Y35" s="51">
        <f>IF('入力(太陽光)'!$E$13=I$2,I21*'入力(太陽光)'!$F$23/1000,0)</f>
        <v>0</v>
      </c>
      <c r="Z35" s="52">
        <f>IF('入力(太陽光)'!$E$13=J$2,J21*'入力(太陽光)'!$F$23/1000,0)</f>
        <v>0</v>
      </c>
      <c r="AA35" s="53">
        <f t="shared" ref="AA35:AA44" si="3">SUM(R35:Z35)</f>
        <v>0</v>
      </c>
      <c r="AB35" s="54">
        <f t="shared" ref="AB35:AB45" si="4">MIN($AA$34:$AA$45)</f>
        <v>0</v>
      </c>
      <c r="AD35" s="60">
        <f t="shared" ref="AD35:AD45" si="5">AA35*1000</f>
        <v>0</v>
      </c>
    </row>
    <row r="36" spans="1:30" x14ac:dyDescent="0.3">
      <c r="A36" s="10" t="s">
        <v>13</v>
      </c>
      <c r="B36" s="51">
        <f>IF('入力(太陽光)'!$E$13=B$2,B22*'入力(太陽光)'!$E$15/1000,0)</f>
        <v>0</v>
      </c>
      <c r="C36" s="51">
        <f>IF('入力(太陽光)'!$E$13=C$2,C22*'入力(太陽光)'!$E$15/1000,0)</f>
        <v>0</v>
      </c>
      <c r="D36" s="51">
        <f>IF('入力(太陽光)'!$E$13=D$2,D22*'入力(太陽光)'!$E$15/1000,0)</f>
        <v>0</v>
      </c>
      <c r="E36" s="51">
        <f>IF('入力(太陽光)'!$E$13=E$2,E22*'入力(太陽光)'!$E$15/1000,0)</f>
        <v>0</v>
      </c>
      <c r="F36" s="51">
        <f>IF('入力(太陽光)'!$E$13=F$2,F22*'入力(太陽光)'!$E$15/1000,0)</f>
        <v>0</v>
      </c>
      <c r="G36" s="51">
        <f>IF('入力(太陽光)'!$E$13=G$2,G22*'入力(太陽光)'!$E$15/1000,0)</f>
        <v>0</v>
      </c>
      <c r="H36" s="51">
        <f>IF('入力(太陽光)'!$E$13=H$2,H22*'入力(太陽光)'!$E$15/1000,0)</f>
        <v>0</v>
      </c>
      <c r="I36" s="51">
        <f>IF('入力(太陽光)'!$E$13=I$2,I22*'入力(太陽光)'!$E$15/1000,0)</f>
        <v>0</v>
      </c>
      <c r="J36" s="52">
        <f>IF('入力(太陽光)'!$E$13=J$2,J22*'入力(太陽光)'!$E$15/1000,0)</f>
        <v>0</v>
      </c>
      <c r="K36" s="53">
        <f t="shared" si="0"/>
        <v>0</v>
      </c>
      <c r="L36" s="54">
        <f t="shared" si="1"/>
        <v>0</v>
      </c>
      <c r="N36" s="60">
        <f t="shared" si="2"/>
        <v>0</v>
      </c>
      <c r="Q36" s="10" t="s">
        <v>13</v>
      </c>
      <c r="R36" s="51">
        <f>IF('入力(太陽光)'!$E$13=B$2,B22*'入力(太陽光)'!$G$23/1000,0)</f>
        <v>0</v>
      </c>
      <c r="S36" s="51">
        <f>IF('入力(太陽光)'!$E$13=C$2,C22*'入力(太陽光)'!$G$23/1000,0)</f>
        <v>0</v>
      </c>
      <c r="T36" s="51">
        <f>IF('入力(太陽光)'!$E$13=D$2,D22*'入力(太陽光)'!$G$23/1000,0)</f>
        <v>0</v>
      </c>
      <c r="U36" s="51">
        <f>IF('入力(太陽光)'!$E$13=E$2,E22*'入力(太陽光)'!$G$23/1000,0)</f>
        <v>0</v>
      </c>
      <c r="V36" s="51">
        <f>IF('入力(太陽光)'!$E$13=F$2,F22*'入力(太陽光)'!$G$23/1000,0)</f>
        <v>0</v>
      </c>
      <c r="W36" s="51">
        <f>IF('入力(太陽光)'!$E$13=G$2,G22*'入力(太陽光)'!$G$23/1000,0)</f>
        <v>0</v>
      </c>
      <c r="X36" s="51">
        <f>IF('入力(太陽光)'!$E$13=H$2,H22*'入力(太陽光)'!$G$23/1000,0)</f>
        <v>0</v>
      </c>
      <c r="Y36" s="51">
        <f>IF('入力(太陽光)'!$E$13=I$2,I22*'入力(太陽光)'!$G$23/1000,0)</f>
        <v>0</v>
      </c>
      <c r="Z36" s="52">
        <f>IF('入力(太陽光)'!$E$13=J$2,J22*'入力(太陽光)'!$G$23/1000,0)</f>
        <v>0</v>
      </c>
      <c r="AA36" s="53">
        <f t="shared" si="3"/>
        <v>0</v>
      </c>
      <c r="AB36" s="54">
        <f>MIN($AA$34:$AA$45)</f>
        <v>0</v>
      </c>
      <c r="AD36" s="60">
        <f t="shared" si="5"/>
        <v>0</v>
      </c>
    </row>
    <row r="37" spans="1:30" x14ac:dyDescent="0.3">
      <c r="A37" s="10" t="s">
        <v>14</v>
      </c>
      <c r="B37" s="51">
        <f>IF('入力(太陽光)'!$E$13=B$2,B23*'入力(太陽光)'!$E$15/1000,0)</f>
        <v>0</v>
      </c>
      <c r="C37" s="51">
        <f>IF('入力(太陽光)'!$E$13=C$2,C23*'入力(太陽光)'!$E$15/1000,0)</f>
        <v>0</v>
      </c>
      <c r="D37" s="51">
        <f>IF('入力(太陽光)'!$E$13=D$2,D23*'入力(太陽光)'!$E$15/1000,0)</f>
        <v>0</v>
      </c>
      <c r="E37" s="51">
        <f>IF('入力(太陽光)'!$E$13=E$2,E23*'入力(太陽光)'!$E$15/1000,0)</f>
        <v>0</v>
      </c>
      <c r="F37" s="51">
        <f>IF('入力(太陽光)'!$E$13=F$2,F23*'入力(太陽光)'!$E$15/1000,0)</f>
        <v>0</v>
      </c>
      <c r="G37" s="51">
        <f>IF('入力(太陽光)'!$E$13=G$2,G23*'入力(太陽光)'!$E$15/1000,0)</f>
        <v>0</v>
      </c>
      <c r="H37" s="51">
        <f>IF('入力(太陽光)'!$E$13=H$2,H23*'入力(太陽光)'!$E$15/1000,0)</f>
        <v>0</v>
      </c>
      <c r="I37" s="51">
        <f>IF('入力(太陽光)'!$E$13=I$2,I23*'入力(太陽光)'!$E$15/1000,0)</f>
        <v>0</v>
      </c>
      <c r="J37" s="52">
        <f>IF('入力(太陽光)'!$E$13=J$2,J23*'入力(太陽光)'!$E$15/1000,0)</f>
        <v>0</v>
      </c>
      <c r="K37" s="53">
        <f t="shared" si="0"/>
        <v>0</v>
      </c>
      <c r="L37" s="54">
        <f t="shared" si="1"/>
        <v>0</v>
      </c>
      <c r="N37" s="60">
        <f t="shared" si="2"/>
        <v>0</v>
      </c>
      <c r="Q37" s="10" t="s">
        <v>14</v>
      </c>
      <c r="R37" s="51">
        <f>IF('入力(太陽光)'!$E$13=B$2,B23*'入力(太陽光)'!$H$23/1000,0)</f>
        <v>0</v>
      </c>
      <c r="S37" s="51">
        <f>IF('入力(太陽光)'!$E$13=C$2,C23*'入力(太陽光)'!$H$23/1000,0)</f>
        <v>0</v>
      </c>
      <c r="T37" s="51">
        <f>IF('入力(太陽光)'!$E$13=D$2,D23*'入力(太陽光)'!$H$23/1000,0)</f>
        <v>0</v>
      </c>
      <c r="U37" s="51">
        <f>IF('入力(太陽光)'!$E$13=E$2,E23*'入力(太陽光)'!$H$23/1000,0)</f>
        <v>0</v>
      </c>
      <c r="V37" s="51">
        <f>IF('入力(太陽光)'!$E$13=F$2,F23*'入力(太陽光)'!$H$23/1000,0)</f>
        <v>0</v>
      </c>
      <c r="W37" s="51">
        <f>IF('入力(太陽光)'!$E$13=G$2,G23*'入力(太陽光)'!$H$23/1000,0)</f>
        <v>0</v>
      </c>
      <c r="X37" s="51">
        <f>IF('入力(太陽光)'!$E$13=H$2,H23*'入力(太陽光)'!$H$23/1000,0)</f>
        <v>0</v>
      </c>
      <c r="Y37" s="51">
        <f>IF('入力(太陽光)'!$E$13=I$2,I23*'入力(太陽光)'!$H$23/1000,0)</f>
        <v>0</v>
      </c>
      <c r="Z37" s="52">
        <f>IF('入力(太陽光)'!$E$13=J$2,J23*'入力(太陽光)'!$H$23/1000,0)</f>
        <v>0</v>
      </c>
      <c r="AA37" s="53">
        <f t="shared" si="3"/>
        <v>0</v>
      </c>
      <c r="AB37" s="54">
        <f t="shared" si="4"/>
        <v>0</v>
      </c>
      <c r="AD37" s="60">
        <f t="shared" si="5"/>
        <v>0</v>
      </c>
    </row>
    <row r="38" spans="1:30" x14ac:dyDescent="0.3">
      <c r="A38" s="10" t="s">
        <v>15</v>
      </c>
      <c r="B38" s="51">
        <f>IF('入力(太陽光)'!$E$13=B$2,B24*'入力(太陽光)'!$E$15/1000,0)</f>
        <v>0</v>
      </c>
      <c r="C38" s="51">
        <f>IF('入力(太陽光)'!$E$13=C$2,C24*'入力(太陽光)'!$E$15/1000,0)</f>
        <v>0</v>
      </c>
      <c r="D38" s="51">
        <f>IF('入力(太陽光)'!$E$13=D$2,D24*'入力(太陽光)'!$E$15/1000,0)</f>
        <v>0</v>
      </c>
      <c r="E38" s="51">
        <f>IF('入力(太陽光)'!$E$13=E$2,E24*'入力(太陽光)'!$E$15/1000,0)</f>
        <v>0</v>
      </c>
      <c r="F38" s="51">
        <f>IF('入力(太陽光)'!$E$13=F$2,F24*'入力(太陽光)'!$E$15/1000,0)</f>
        <v>0</v>
      </c>
      <c r="G38" s="51">
        <f>IF('入力(太陽光)'!$E$13=G$2,G24*'入力(太陽光)'!$E$15/1000,0)</f>
        <v>0</v>
      </c>
      <c r="H38" s="51">
        <f>IF('入力(太陽光)'!$E$13=H$2,H24*'入力(太陽光)'!$E$15/1000,0)</f>
        <v>0</v>
      </c>
      <c r="I38" s="51">
        <f>IF('入力(太陽光)'!$E$13=I$2,I24*'入力(太陽光)'!$E$15/1000,0)</f>
        <v>0</v>
      </c>
      <c r="J38" s="52">
        <f>IF('入力(太陽光)'!$E$13=J$2,J24*'入力(太陽光)'!$E$15/1000,0)</f>
        <v>0</v>
      </c>
      <c r="K38" s="53">
        <f t="shared" si="0"/>
        <v>0</v>
      </c>
      <c r="L38" s="54">
        <f t="shared" si="1"/>
        <v>0</v>
      </c>
      <c r="N38" s="60">
        <f t="shared" si="2"/>
        <v>0</v>
      </c>
      <c r="Q38" s="10" t="s">
        <v>15</v>
      </c>
      <c r="R38" s="51">
        <f>IF('入力(太陽光)'!$E$13=B$2,B24*'入力(太陽光)'!$I$23/1000,0)</f>
        <v>0</v>
      </c>
      <c r="S38" s="51">
        <f>IF('入力(太陽光)'!$E$13=C$2,C24*'入力(太陽光)'!$I$23/1000,0)</f>
        <v>0</v>
      </c>
      <c r="T38" s="51">
        <f>IF('入力(太陽光)'!$E$13=D$2,D24*'入力(太陽光)'!$I$23/1000,0)</f>
        <v>0</v>
      </c>
      <c r="U38" s="51">
        <f>IF('入力(太陽光)'!$E$13=E$2,E24*'入力(太陽光)'!$I$23/1000,0)</f>
        <v>0</v>
      </c>
      <c r="V38" s="51">
        <f>IF('入力(太陽光)'!$E$13=F$2,F24*'入力(太陽光)'!$I$23/1000,0)</f>
        <v>0</v>
      </c>
      <c r="W38" s="51">
        <f>IF('入力(太陽光)'!$E$13=G$2,G24*'入力(太陽光)'!$I$23/1000,0)</f>
        <v>0</v>
      </c>
      <c r="X38" s="51">
        <f>IF('入力(太陽光)'!$E$13=H$2,H24*'入力(太陽光)'!$I$23/1000,0)</f>
        <v>0</v>
      </c>
      <c r="Y38" s="51">
        <f>IF('入力(太陽光)'!$E$13=I$2,I24*'入力(太陽光)'!$I$23/1000,0)</f>
        <v>0</v>
      </c>
      <c r="Z38" s="52">
        <f>IF('入力(太陽光)'!$E$13=J$2,J24*'入力(太陽光)'!$I$23/1000,0)</f>
        <v>0</v>
      </c>
      <c r="AA38" s="53">
        <f>SUM(R38:Z38)</f>
        <v>0</v>
      </c>
      <c r="AB38" s="54">
        <f t="shared" si="4"/>
        <v>0</v>
      </c>
      <c r="AD38" s="60">
        <f t="shared" si="5"/>
        <v>0</v>
      </c>
    </row>
    <row r="39" spans="1:30" x14ac:dyDescent="0.3">
      <c r="A39" s="10" t="s">
        <v>16</v>
      </c>
      <c r="B39" s="51">
        <f>IF('入力(太陽光)'!$E$13=B$2,B25*'入力(太陽光)'!$E$15/1000,0)</f>
        <v>0</v>
      </c>
      <c r="C39" s="51">
        <f>IF('入力(太陽光)'!$E$13=C$2,C25*'入力(太陽光)'!$E$15/1000,0)</f>
        <v>0</v>
      </c>
      <c r="D39" s="51">
        <f>IF('入力(太陽光)'!$E$13=D$2,D25*'入力(太陽光)'!$E$15/1000,0)</f>
        <v>0</v>
      </c>
      <c r="E39" s="51">
        <f>IF('入力(太陽光)'!$E$13=E$2,E25*'入力(太陽光)'!$E$15/1000,0)</f>
        <v>0</v>
      </c>
      <c r="F39" s="51">
        <f>IF('入力(太陽光)'!$E$13=F$2,F25*'入力(太陽光)'!$E$15/1000,0)</f>
        <v>0</v>
      </c>
      <c r="G39" s="51">
        <f>IF('入力(太陽光)'!$E$13=G$2,G25*'入力(太陽光)'!$E$15/1000,0)</f>
        <v>0</v>
      </c>
      <c r="H39" s="51">
        <f>IF('入力(太陽光)'!$E$13=H$2,H25*'入力(太陽光)'!$E$15/1000,0)</f>
        <v>0</v>
      </c>
      <c r="I39" s="51">
        <f>IF('入力(太陽光)'!$E$13=I$2,I25*'入力(太陽光)'!$E$15/1000,0)</f>
        <v>0</v>
      </c>
      <c r="J39" s="52">
        <f>IF('入力(太陽光)'!$E$13=J$2,J25*'入力(太陽光)'!$E$15/1000,0)</f>
        <v>0</v>
      </c>
      <c r="K39" s="53">
        <f t="shared" si="0"/>
        <v>0</v>
      </c>
      <c r="L39" s="54">
        <f t="shared" si="1"/>
        <v>0</v>
      </c>
      <c r="N39" s="60">
        <f t="shared" si="2"/>
        <v>0</v>
      </c>
      <c r="Q39" s="10" t="s">
        <v>16</v>
      </c>
      <c r="R39" s="51">
        <f>IF('入力(太陽光)'!$E$13=B$2,B25*'入力(太陽光)'!$J$23/1000,0)</f>
        <v>0</v>
      </c>
      <c r="S39" s="51">
        <f>IF('入力(太陽光)'!$E$13=C$2,C25*'入力(太陽光)'!$J$23/1000,0)</f>
        <v>0</v>
      </c>
      <c r="T39" s="51">
        <f>IF('入力(太陽光)'!$E$13=D$2,D25*'入力(太陽光)'!$J$23/1000,0)</f>
        <v>0</v>
      </c>
      <c r="U39" s="51">
        <f>IF('入力(太陽光)'!$E$13=E$2,E25*'入力(太陽光)'!$J$23/1000,0)</f>
        <v>0</v>
      </c>
      <c r="V39" s="51">
        <f>IF('入力(太陽光)'!$E$13=F$2,F25*'入力(太陽光)'!$J$23/1000,0)</f>
        <v>0</v>
      </c>
      <c r="W39" s="51">
        <f>IF('入力(太陽光)'!$E$13=G$2,G25*'入力(太陽光)'!$J$23/1000,0)</f>
        <v>0</v>
      </c>
      <c r="X39" s="51">
        <f>IF('入力(太陽光)'!$E$13=H$2,H25*'入力(太陽光)'!$J$23/1000,0)</f>
        <v>0</v>
      </c>
      <c r="Y39" s="51">
        <f>IF('入力(太陽光)'!$E$13=I$2,I25*'入力(太陽光)'!$J$23/1000,0)</f>
        <v>0</v>
      </c>
      <c r="Z39" s="52">
        <f>IF('入力(太陽光)'!$E$13=J$2,J25*'入力(太陽光)'!$J$23/1000,0)</f>
        <v>0</v>
      </c>
      <c r="AA39" s="53">
        <f t="shared" si="3"/>
        <v>0</v>
      </c>
      <c r="AB39" s="54">
        <f>MIN($AA$34:$AA$45)</f>
        <v>0</v>
      </c>
      <c r="AD39" s="60">
        <f t="shared" si="5"/>
        <v>0</v>
      </c>
    </row>
    <row r="40" spans="1:30" x14ac:dyDescent="0.3">
      <c r="A40" s="10" t="s">
        <v>17</v>
      </c>
      <c r="B40" s="51">
        <f>IF('入力(太陽光)'!$E$13=B$2,B26*'入力(太陽光)'!$E$15/1000,0)</f>
        <v>0</v>
      </c>
      <c r="C40" s="51">
        <f>IF('入力(太陽光)'!$E$13=C$2,C26*'入力(太陽光)'!$E$15/1000,0)</f>
        <v>0</v>
      </c>
      <c r="D40" s="51">
        <f>IF('入力(太陽光)'!$E$13=D$2,D26*'入力(太陽光)'!$E$15/1000,0)</f>
        <v>0</v>
      </c>
      <c r="E40" s="51">
        <f>IF('入力(太陽光)'!$E$13=E$2,E26*'入力(太陽光)'!$E$15/1000,0)</f>
        <v>0</v>
      </c>
      <c r="F40" s="51">
        <f>IF('入力(太陽光)'!$E$13=F$2,F26*'入力(太陽光)'!$E$15/1000,0)</f>
        <v>0</v>
      </c>
      <c r="G40" s="51">
        <f>IF('入力(太陽光)'!$E$13=G$2,G26*'入力(太陽光)'!$E$15/1000,0)</f>
        <v>0</v>
      </c>
      <c r="H40" s="51">
        <f>IF('入力(太陽光)'!$E$13=H$2,H26*'入力(太陽光)'!$E$15/1000,0)</f>
        <v>0</v>
      </c>
      <c r="I40" s="51">
        <f>IF('入力(太陽光)'!$E$13=I$2,I26*'入力(太陽光)'!$E$15/1000,0)</f>
        <v>0</v>
      </c>
      <c r="J40" s="52">
        <f>IF('入力(太陽光)'!$E$13=J$2,J26*'入力(太陽光)'!$E$15/1000,0)</f>
        <v>0</v>
      </c>
      <c r="K40" s="53">
        <f t="shared" si="0"/>
        <v>0</v>
      </c>
      <c r="L40" s="54">
        <f t="shared" si="1"/>
        <v>0</v>
      </c>
      <c r="N40" s="60">
        <f t="shared" si="2"/>
        <v>0</v>
      </c>
      <c r="Q40" s="10" t="s">
        <v>17</v>
      </c>
      <c r="R40" s="51">
        <f>IF('入力(太陽光)'!$E$13=B$2,B26*'入力(太陽光)'!$K$23/1000,0)</f>
        <v>0</v>
      </c>
      <c r="S40" s="51">
        <f>IF('入力(太陽光)'!$E$13=C$2,C26*'入力(太陽光)'!$K$23/1000,0)</f>
        <v>0</v>
      </c>
      <c r="T40" s="51">
        <f>IF('入力(太陽光)'!$E$13=D$2,D26*'入力(太陽光)'!$K$23/1000,0)</f>
        <v>0</v>
      </c>
      <c r="U40" s="51">
        <f>IF('入力(太陽光)'!$E$13=E$2,E26*'入力(太陽光)'!$K$23/1000,0)</f>
        <v>0</v>
      </c>
      <c r="V40" s="51">
        <f>IF('入力(太陽光)'!$E$13=F$2,F26*'入力(太陽光)'!$K$23/1000,0)</f>
        <v>0</v>
      </c>
      <c r="W40" s="51">
        <f>IF('入力(太陽光)'!$E$13=G$2,G26*'入力(太陽光)'!$K$23/1000,0)</f>
        <v>0</v>
      </c>
      <c r="X40" s="51">
        <f>IF('入力(太陽光)'!$E$13=H$2,H26*'入力(太陽光)'!$K$23/1000,0)</f>
        <v>0</v>
      </c>
      <c r="Y40" s="51">
        <f>IF('入力(太陽光)'!$E$13=I$2,I26*'入力(太陽光)'!$K$23/1000,0)</f>
        <v>0</v>
      </c>
      <c r="Z40" s="52">
        <f>IF('入力(太陽光)'!$E$13=J$2,J26*'入力(太陽光)'!$K$23/1000,0)</f>
        <v>0</v>
      </c>
      <c r="AA40" s="53">
        <f t="shared" si="3"/>
        <v>0</v>
      </c>
      <c r="AB40" s="54">
        <f t="shared" si="4"/>
        <v>0</v>
      </c>
      <c r="AD40" s="60">
        <f t="shared" si="5"/>
        <v>0</v>
      </c>
    </row>
    <row r="41" spans="1:30" x14ac:dyDescent="0.3">
      <c r="A41" s="10" t="s">
        <v>18</v>
      </c>
      <c r="B41" s="51">
        <f>IF('入力(太陽光)'!$E$13=B$2,B27*'入力(太陽光)'!$E$15/1000,0)</f>
        <v>0</v>
      </c>
      <c r="C41" s="51">
        <f>IF('入力(太陽光)'!$E$13=C$2,C27*'入力(太陽光)'!$E$15/1000,0)</f>
        <v>0</v>
      </c>
      <c r="D41" s="51">
        <f>IF('入力(太陽光)'!$E$13=D$2,D27*'入力(太陽光)'!$E$15/1000,0)</f>
        <v>0</v>
      </c>
      <c r="E41" s="51">
        <f>IF('入力(太陽光)'!$E$13=E$2,E27*'入力(太陽光)'!$E$15/1000,0)</f>
        <v>0</v>
      </c>
      <c r="F41" s="51">
        <f>IF('入力(太陽光)'!$E$13=F$2,F27*'入力(太陽光)'!$E$15/1000,0)</f>
        <v>0</v>
      </c>
      <c r="G41" s="51">
        <f>IF('入力(太陽光)'!$E$13=G$2,G27*'入力(太陽光)'!$E$15/1000,0)</f>
        <v>0</v>
      </c>
      <c r="H41" s="51">
        <f>IF('入力(太陽光)'!$E$13=H$2,H27*'入力(太陽光)'!$E$15/1000,0)</f>
        <v>0</v>
      </c>
      <c r="I41" s="51">
        <f>IF('入力(太陽光)'!$E$13=I$2,I27*'入力(太陽光)'!$E$15/1000,0)</f>
        <v>0</v>
      </c>
      <c r="J41" s="52">
        <f>IF('入力(太陽光)'!$E$13=J$2,J27*'入力(太陽光)'!$E$15/1000,0)</f>
        <v>0</v>
      </c>
      <c r="K41" s="53">
        <f t="shared" si="0"/>
        <v>0</v>
      </c>
      <c r="L41" s="54">
        <f t="shared" si="1"/>
        <v>0</v>
      </c>
      <c r="N41" s="60">
        <f t="shared" si="2"/>
        <v>0</v>
      </c>
      <c r="Q41" s="10" t="s">
        <v>18</v>
      </c>
      <c r="R41" s="51">
        <f>IF('入力(太陽光)'!$E$13=B$2,B27*'入力(太陽光)'!$L$23/1000,0)</f>
        <v>0</v>
      </c>
      <c r="S41" s="51">
        <f>IF('入力(太陽光)'!$E$13=C$2,C27*'入力(太陽光)'!$L$23/1000,0)</f>
        <v>0</v>
      </c>
      <c r="T41" s="51">
        <f>IF('入力(太陽光)'!$E$13=D$2,D27*'入力(太陽光)'!$L$23/1000,0)</f>
        <v>0</v>
      </c>
      <c r="U41" s="51">
        <f>IF('入力(太陽光)'!$E$13=E$2,E27*'入力(太陽光)'!$L$23/1000,0)</f>
        <v>0</v>
      </c>
      <c r="V41" s="51">
        <f>IF('入力(太陽光)'!$E$13=F$2,F27*'入力(太陽光)'!$L$23/1000,0)</f>
        <v>0</v>
      </c>
      <c r="W41" s="51">
        <f>IF('入力(太陽光)'!$E$13=G$2,G27*'入力(太陽光)'!$L$23/1000,0)</f>
        <v>0</v>
      </c>
      <c r="X41" s="51">
        <f>IF('入力(太陽光)'!$E$13=H$2,H27*'入力(太陽光)'!$L$23/1000,0)</f>
        <v>0</v>
      </c>
      <c r="Y41" s="51">
        <f>IF('入力(太陽光)'!$E$13=I$2,I27*'入力(太陽光)'!$L$23/1000,0)</f>
        <v>0</v>
      </c>
      <c r="Z41" s="52">
        <f>IF('入力(太陽光)'!$E$13=J$2,J27*'入力(太陽光)'!$L$23/1000,0)</f>
        <v>0</v>
      </c>
      <c r="AA41" s="53">
        <f t="shared" si="3"/>
        <v>0</v>
      </c>
      <c r="AB41" s="54">
        <f t="shared" si="4"/>
        <v>0</v>
      </c>
      <c r="AD41" s="60">
        <f t="shared" si="5"/>
        <v>0</v>
      </c>
    </row>
    <row r="42" spans="1:30" x14ac:dyDescent="0.3">
      <c r="A42" s="10" t="s">
        <v>19</v>
      </c>
      <c r="B42" s="51">
        <f>IF('入力(太陽光)'!$E$13=B$2,B28*'入力(太陽光)'!$E$15/1000,0)</f>
        <v>0</v>
      </c>
      <c r="C42" s="51">
        <f>IF('入力(太陽光)'!$E$13=C$2,C28*'入力(太陽光)'!$E$15/1000,0)</f>
        <v>0</v>
      </c>
      <c r="D42" s="51">
        <f>IF('入力(太陽光)'!$E$13=D$2,D28*'入力(太陽光)'!$E$15/1000,0)</f>
        <v>0</v>
      </c>
      <c r="E42" s="51">
        <f>IF('入力(太陽光)'!$E$13=E$2,E28*'入力(太陽光)'!$E$15/1000,0)</f>
        <v>0</v>
      </c>
      <c r="F42" s="51">
        <f>IF('入力(太陽光)'!$E$13=F$2,F28*'入力(太陽光)'!$E$15/1000,0)</f>
        <v>0</v>
      </c>
      <c r="G42" s="51">
        <f>IF('入力(太陽光)'!$E$13=G$2,G28*'入力(太陽光)'!$E$15/1000,0)</f>
        <v>0</v>
      </c>
      <c r="H42" s="51">
        <f>IF('入力(太陽光)'!$E$13=H$2,H28*'入力(太陽光)'!$E$15/1000,0)</f>
        <v>0</v>
      </c>
      <c r="I42" s="51">
        <f>IF('入力(太陽光)'!$E$13=I$2,I28*'入力(太陽光)'!$E$15/1000,0)</f>
        <v>0</v>
      </c>
      <c r="J42" s="52">
        <f>IF('入力(太陽光)'!$E$13=J$2,J28*'入力(太陽光)'!$E$15/1000,0)</f>
        <v>0</v>
      </c>
      <c r="K42" s="53">
        <f t="shared" si="0"/>
        <v>0</v>
      </c>
      <c r="L42" s="54">
        <f t="shared" si="1"/>
        <v>0</v>
      </c>
      <c r="N42" s="60">
        <f t="shared" si="2"/>
        <v>0</v>
      </c>
      <c r="Q42" s="10" t="s">
        <v>19</v>
      </c>
      <c r="R42" s="51">
        <f>IF('入力(太陽光)'!$E$13=B$2,B28*'入力(太陽光)'!$M$23/1000,0)</f>
        <v>0</v>
      </c>
      <c r="S42" s="51">
        <f>IF('入力(太陽光)'!$E$13=C$2,C28*'入力(太陽光)'!$M$23/1000,0)</f>
        <v>0</v>
      </c>
      <c r="T42" s="51">
        <f>IF('入力(太陽光)'!$E$13=D$2,D28*'入力(太陽光)'!$M$23/1000,0)</f>
        <v>0</v>
      </c>
      <c r="U42" s="51">
        <f>IF('入力(太陽光)'!$E$13=E$2,E28*'入力(太陽光)'!$M$23/1000,0)</f>
        <v>0</v>
      </c>
      <c r="V42" s="51">
        <f>IF('入力(太陽光)'!$E$13=F$2,F28*'入力(太陽光)'!$M$23/1000,0)</f>
        <v>0</v>
      </c>
      <c r="W42" s="51">
        <f>IF('入力(太陽光)'!$E$13=G$2,G28*'入力(太陽光)'!$M$23/1000,0)</f>
        <v>0</v>
      </c>
      <c r="X42" s="51">
        <f>IF('入力(太陽光)'!$E$13=H$2,H28*'入力(太陽光)'!$M$23/1000,0)</f>
        <v>0</v>
      </c>
      <c r="Y42" s="51">
        <f>IF('入力(太陽光)'!$E$13=I$2,I28*'入力(太陽光)'!$M$23/1000,0)</f>
        <v>0</v>
      </c>
      <c r="Z42" s="52">
        <f>IF('入力(太陽光)'!$E$13=J$2,J28*'入力(太陽光)'!$M$23/1000,0)</f>
        <v>0</v>
      </c>
      <c r="AA42" s="53">
        <f t="shared" si="3"/>
        <v>0</v>
      </c>
      <c r="AB42" s="54">
        <f>MIN($AA$34:$AA$45)</f>
        <v>0</v>
      </c>
      <c r="AD42" s="60">
        <f>AA42*1000</f>
        <v>0</v>
      </c>
    </row>
    <row r="43" spans="1:30" x14ac:dyDescent="0.3">
      <c r="A43" s="10" t="s">
        <v>20</v>
      </c>
      <c r="B43" s="51">
        <f>IF('入力(太陽光)'!$E$13=B$2,B29*'入力(太陽光)'!$E$15/1000,0)</f>
        <v>0</v>
      </c>
      <c r="C43" s="51">
        <f>IF('入力(太陽光)'!$E$13=C$2,C29*'入力(太陽光)'!$E$15/1000,0)</f>
        <v>0</v>
      </c>
      <c r="D43" s="51">
        <f>IF('入力(太陽光)'!$E$13=D$2,D29*'入力(太陽光)'!$E$15/1000,0)</f>
        <v>0</v>
      </c>
      <c r="E43" s="51">
        <f>IF('入力(太陽光)'!$E$13=E$2,E29*'入力(太陽光)'!$E$15/1000,0)</f>
        <v>0</v>
      </c>
      <c r="F43" s="51">
        <f>IF('入力(太陽光)'!$E$13=F$2,F29*'入力(太陽光)'!$E$15/1000,0)</f>
        <v>0</v>
      </c>
      <c r="G43" s="51">
        <f>IF('入力(太陽光)'!$E$13=G$2,G29*'入力(太陽光)'!$E$15/1000,0)</f>
        <v>0</v>
      </c>
      <c r="H43" s="51">
        <f>IF('入力(太陽光)'!$E$13=H$2,H29*'入力(太陽光)'!$E$15/1000,0)</f>
        <v>0</v>
      </c>
      <c r="I43" s="51">
        <f>IF('入力(太陽光)'!$E$13=I$2,I29*'入力(太陽光)'!$E$15/1000,0)</f>
        <v>0</v>
      </c>
      <c r="J43" s="52">
        <f>IF('入力(太陽光)'!$E$13=J$2,J29*'入力(太陽光)'!$E$15/1000,0)</f>
        <v>0</v>
      </c>
      <c r="K43" s="53">
        <f t="shared" si="0"/>
        <v>0</v>
      </c>
      <c r="L43" s="54">
        <f t="shared" si="1"/>
        <v>0</v>
      </c>
      <c r="N43" s="60">
        <f t="shared" si="2"/>
        <v>0</v>
      </c>
      <c r="Q43" s="10" t="s">
        <v>20</v>
      </c>
      <c r="R43" s="51">
        <f>IF('入力(太陽光)'!$E$13=B$2,B29*'入力(太陽光)'!$N$23/1000,0)</f>
        <v>0</v>
      </c>
      <c r="S43" s="51">
        <f>IF('入力(太陽光)'!$E$13=C$2,C29*'入力(太陽光)'!$N$23/1000,0)</f>
        <v>0</v>
      </c>
      <c r="T43" s="51">
        <f>IF('入力(太陽光)'!$E$13=D$2,D29*'入力(太陽光)'!$N$23/1000,0)</f>
        <v>0</v>
      </c>
      <c r="U43" s="51">
        <f>IF('入力(太陽光)'!$E$13=E$2,E29*'入力(太陽光)'!$N$23/1000,0)</f>
        <v>0</v>
      </c>
      <c r="V43" s="51">
        <f>IF('入力(太陽光)'!$E$13=F$2,F29*'入力(太陽光)'!$N$23/1000,0)</f>
        <v>0</v>
      </c>
      <c r="W43" s="51">
        <f>IF('入力(太陽光)'!$E$13=G$2,G29*'入力(太陽光)'!$N$23/1000,0)</f>
        <v>0</v>
      </c>
      <c r="X43" s="51">
        <f>IF('入力(太陽光)'!$E$13=H$2,H29*'入力(太陽光)'!$N$23/1000,0)</f>
        <v>0</v>
      </c>
      <c r="Y43" s="51">
        <f>IF('入力(太陽光)'!$E$13=I$2,I29*'入力(太陽光)'!$N$23/1000,0)</f>
        <v>0</v>
      </c>
      <c r="Z43" s="52">
        <f>IF('入力(太陽光)'!$E$13=J$2,J29*'入力(太陽光)'!$N$23/1000,0)</f>
        <v>0</v>
      </c>
      <c r="AA43" s="53">
        <f t="shared" si="3"/>
        <v>0</v>
      </c>
      <c r="AB43" s="54">
        <f t="shared" si="4"/>
        <v>0</v>
      </c>
      <c r="AD43" s="60">
        <f>AA43*1000</f>
        <v>0</v>
      </c>
    </row>
    <row r="44" spans="1:30" x14ac:dyDescent="0.3">
      <c r="A44" s="10" t="s">
        <v>21</v>
      </c>
      <c r="B44" s="51">
        <f>IF('入力(太陽光)'!$E$13=B$2,B30*'入力(太陽光)'!$E$15/1000,0)</f>
        <v>0</v>
      </c>
      <c r="C44" s="51">
        <f>IF('入力(太陽光)'!$E$13=C$2,C30*'入力(太陽光)'!$E$15/1000,0)</f>
        <v>0</v>
      </c>
      <c r="D44" s="51">
        <f>IF('入力(太陽光)'!$E$13=D$2,D30*'入力(太陽光)'!$E$15/1000,0)</f>
        <v>0</v>
      </c>
      <c r="E44" s="51">
        <f>IF('入力(太陽光)'!$E$13=E$2,E30*'入力(太陽光)'!$E$15/1000,0)</f>
        <v>0</v>
      </c>
      <c r="F44" s="51">
        <f>IF('入力(太陽光)'!$E$13=F$2,F30*'入力(太陽光)'!$E$15/1000,0)</f>
        <v>0</v>
      </c>
      <c r="G44" s="51">
        <f>IF('入力(太陽光)'!$E$13=G$2,G30*'入力(太陽光)'!$E$15/1000,0)</f>
        <v>0</v>
      </c>
      <c r="H44" s="51">
        <f>IF('入力(太陽光)'!$E$13=H$2,H30*'入力(太陽光)'!$E$15/1000,0)</f>
        <v>0</v>
      </c>
      <c r="I44" s="51">
        <f>IF('入力(太陽光)'!$E$13=I$2,I30*'入力(太陽光)'!$E$15/1000,0)</f>
        <v>0</v>
      </c>
      <c r="J44" s="52">
        <f>IF('入力(太陽光)'!$E$13=J$2,J30*'入力(太陽光)'!$E$15/1000,0)</f>
        <v>0</v>
      </c>
      <c r="K44" s="53">
        <f t="shared" si="0"/>
        <v>0</v>
      </c>
      <c r="L44" s="54">
        <f t="shared" si="1"/>
        <v>0</v>
      </c>
      <c r="N44" s="60">
        <f t="shared" si="2"/>
        <v>0</v>
      </c>
      <c r="Q44" s="10" t="s">
        <v>21</v>
      </c>
      <c r="R44" s="51">
        <f>IF('入力(太陽光)'!$E$13=B$2,B30*'入力(太陽光)'!$O$23/1000,0)</f>
        <v>0</v>
      </c>
      <c r="S44" s="51">
        <f>IF('入力(太陽光)'!$E$13=C$2,C30*'入力(太陽光)'!$O$23/1000,0)</f>
        <v>0</v>
      </c>
      <c r="T44" s="51">
        <f>IF('入力(太陽光)'!$E$13=D$2,D30*'入力(太陽光)'!$O$23/1000,0)</f>
        <v>0</v>
      </c>
      <c r="U44" s="51">
        <f>IF('入力(太陽光)'!$E$13=E$2,E30*'入力(太陽光)'!$O$23/1000,0)</f>
        <v>0</v>
      </c>
      <c r="V44" s="51">
        <f>IF('入力(太陽光)'!$E$13=F$2,F30*'入力(太陽光)'!$O$23/1000,0)</f>
        <v>0</v>
      </c>
      <c r="W44" s="51">
        <f>IF('入力(太陽光)'!$E$13=G$2,G30*'入力(太陽光)'!$O$23/1000,0)</f>
        <v>0</v>
      </c>
      <c r="X44" s="51">
        <f>IF('入力(太陽光)'!$E$13=H$2,H30*'入力(太陽光)'!$O$23/1000,0)</f>
        <v>0</v>
      </c>
      <c r="Y44" s="51">
        <f>IF('入力(太陽光)'!$E$13=I$2,I30*'入力(太陽光)'!$O$23/1000,0)</f>
        <v>0</v>
      </c>
      <c r="Z44" s="52">
        <f>IF('入力(太陽光)'!$E$13=J$2,J30*'入力(太陽光)'!$O$23/1000,0)</f>
        <v>0</v>
      </c>
      <c r="AA44" s="53">
        <f t="shared" si="3"/>
        <v>0</v>
      </c>
      <c r="AB44" s="54">
        <f t="shared" si="4"/>
        <v>0</v>
      </c>
      <c r="AD44" s="60">
        <f t="shared" si="5"/>
        <v>0</v>
      </c>
    </row>
    <row r="45" spans="1:30" x14ac:dyDescent="0.3">
      <c r="A45" s="10" t="s">
        <v>22</v>
      </c>
      <c r="B45" s="51">
        <f>IF('入力(太陽光)'!$E$13=B$2,B31*'入力(太陽光)'!$E$15/1000,0)</f>
        <v>0</v>
      </c>
      <c r="C45" s="51">
        <f>IF('入力(太陽光)'!$E$13=C$2,C31*'入力(太陽光)'!$E$15/1000,0)</f>
        <v>0</v>
      </c>
      <c r="D45" s="51">
        <f>IF('入力(太陽光)'!$E$13=D$2,D31*'入力(太陽光)'!$E$15/1000,0)</f>
        <v>0</v>
      </c>
      <c r="E45" s="51">
        <f>IF('入力(太陽光)'!$E$13=E$2,E31*'入力(太陽光)'!$E$15/1000,0)</f>
        <v>0</v>
      </c>
      <c r="F45" s="51">
        <f>IF('入力(太陽光)'!$E$13=F$2,F31*'入力(太陽光)'!$E$15/1000,0)</f>
        <v>0</v>
      </c>
      <c r="G45" s="51">
        <f>IF('入力(太陽光)'!$E$13=G$2,G31*'入力(太陽光)'!$E$15/1000,0)</f>
        <v>0</v>
      </c>
      <c r="H45" s="51">
        <f>IF('入力(太陽光)'!$E$13=H$2,H31*'入力(太陽光)'!$E$15/1000,0)</f>
        <v>0</v>
      </c>
      <c r="I45" s="51">
        <f>IF('入力(太陽光)'!$E$13=I$2,I31*'入力(太陽光)'!$E$15/1000,0)</f>
        <v>0</v>
      </c>
      <c r="J45" s="52">
        <f>IF('入力(太陽光)'!$E$13=J$2,J31*'入力(太陽光)'!$E$15/1000,0)</f>
        <v>0</v>
      </c>
      <c r="K45" s="53">
        <f t="shared" si="0"/>
        <v>0</v>
      </c>
      <c r="L45" s="54">
        <f t="shared" si="1"/>
        <v>0</v>
      </c>
      <c r="N45" s="60">
        <f t="shared" si="2"/>
        <v>0</v>
      </c>
      <c r="Q45" s="10" t="s">
        <v>22</v>
      </c>
      <c r="R45" s="51">
        <f>IF('入力(太陽光)'!$E$13=B$2,B31*'入力(太陽光)'!$P$23/1000,0)</f>
        <v>0</v>
      </c>
      <c r="S45" s="51">
        <f>IF('入力(太陽光)'!$E$13=C$2,C31*'入力(太陽光)'!$P$23/1000,0)</f>
        <v>0</v>
      </c>
      <c r="T45" s="51">
        <f>IF('入力(太陽光)'!$E$13=D$2,D31*'入力(太陽光)'!$P$23/1000,0)</f>
        <v>0</v>
      </c>
      <c r="U45" s="51">
        <f>IF('入力(太陽光)'!$E$13=E$2,E31*'入力(太陽光)'!$P$23/1000,0)</f>
        <v>0</v>
      </c>
      <c r="V45" s="51">
        <f>IF('入力(太陽光)'!$E$13=F$2,F31*'入力(太陽光)'!$P$23/1000,0)</f>
        <v>0</v>
      </c>
      <c r="W45" s="51">
        <f>IF('入力(太陽光)'!$E$13=G$2,G31*'入力(太陽光)'!$P$23/1000,0)</f>
        <v>0</v>
      </c>
      <c r="X45" s="51">
        <f>IF('入力(太陽光)'!$E$13=H$2,H31*'入力(太陽光)'!$P$23/1000,0)</f>
        <v>0</v>
      </c>
      <c r="Y45" s="51">
        <f>IF('入力(太陽光)'!$E$13=I$2,I31*'入力(太陽光)'!$P$23/1000,0)</f>
        <v>0</v>
      </c>
      <c r="Z45" s="52">
        <f>IF('入力(太陽光)'!$E$13=J$2,J31*'入力(太陽光)'!$P$23/1000,0)</f>
        <v>0</v>
      </c>
      <c r="AA45" s="53">
        <f>SUM(R45:Z45)</f>
        <v>0</v>
      </c>
      <c r="AB45" s="54">
        <f t="shared" si="4"/>
        <v>0</v>
      </c>
      <c r="AD45" s="60">
        <f t="shared" si="5"/>
        <v>0</v>
      </c>
    </row>
    <row r="46" spans="1:30" x14ac:dyDescent="0.3">
      <c r="B46" s="10"/>
      <c r="C46" s="10"/>
      <c r="D46" s="10"/>
      <c r="E46" s="10"/>
      <c r="F46" s="10"/>
      <c r="G46" s="10"/>
      <c r="H46" s="10"/>
      <c r="I46" s="10"/>
      <c r="J46" s="10"/>
      <c r="K46" s="45"/>
      <c r="R46" s="10"/>
      <c r="S46" s="10"/>
      <c r="T46" s="10"/>
      <c r="U46" s="10"/>
      <c r="V46" s="10"/>
      <c r="W46" s="10"/>
      <c r="X46" s="10"/>
      <c r="Y46" s="10"/>
      <c r="Z46" s="10"/>
      <c r="AA46" s="45"/>
    </row>
    <row r="47" spans="1:30" x14ac:dyDescent="0.3">
      <c r="A47" s="1" t="s">
        <v>112</v>
      </c>
      <c r="K47" s="22" t="s">
        <v>49</v>
      </c>
      <c r="Q47" s="1" t="s">
        <v>112</v>
      </c>
      <c r="AA47" s="22" t="s">
        <v>36</v>
      </c>
    </row>
    <row r="48" spans="1:30" x14ac:dyDescent="0.3">
      <c r="A48" s="10" t="s">
        <v>11</v>
      </c>
      <c r="B48" s="55">
        <f>B4-B34</f>
        <v>4730.6208550782821</v>
      </c>
      <c r="C48" s="55">
        <f t="shared" ref="C48:J48" si="6">C4-C34</f>
        <v>11661.199433115416</v>
      </c>
      <c r="D48" s="55">
        <f t="shared" si="6"/>
        <v>41245.61530691394</v>
      </c>
      <c r="E48" s="55">
        <f t="shared" si="6"/>
        <v>18582.035492957744</v>
      </c>
      <c r="F48" s="55">
        <f t="shared" si="6"/>
        <v>4647.4253189823876</v>
      </c>
      <c r="G48" s="55">
        <f t="shared" si="6"/>
        <v>18187.937185104052</v>
      </c>
      <c r="H48" s="55">
        <f t="shared" si="6"/>
        <v>7633.4257824771967</v>
      </c>
      <c r="I48" s="55">
        <f t="shared" si="6"/>
        <v>3836.9040080971658</v>
      </c>
      <c r="J48" s="56">
        <f t="shared" si="6"/>
        <v>12401.453801830394</v>
      </c>
      <c r="K48" s="49">
        <f>SUM($B48:$J48)</f>
        <v>122926.61718455658</v>
      </c>
      <c r="L48" s="14"/>
      <c r="Q48" s="10" t="s">
        <v>11</v>
      </c>
      <c r="R48" s="55">
        <f>B4-R34</f>
        <v>4730.6208550782821</v>
      </c>
      <c r="S48" s="55">
        <f t="shared" ref="S48:Z48" si="7">C4-S34</f>
        <v>11661.199433115416</v>
      </c>
      <c r="T48" s="55">
        <f t="shared" si="7"/>
        <v>41245.61530691394</v>
      </c>
      <c r="U48" s="55">
        <f t="shared" si="7"/>
        <v>18582.035492957744</v>
      </c>
      <c r="V48" s="55">
        <f t="shared" si="7"/>
        <v>4647.4253189823876</v>
      </c>
      <c r="W48" s="55">
        <f t="shared" si="7"/>
        <v>18187.937185104052</v>
      </c>
      <c r="X48" s="55">
        <f t="shared" si="7"/>
        <v>7633.4257824771967</v>
      </c>
      <c r="Y48" s="55">
        <f t="shared" si="7"/>
        <v>3836.9040080971658</v>
      </c>
      <c r="Z48" s="56">
        <f t="shared" si="7"/>
        <v>12401.453801830394</v>
      </c>
      <c r="AA48" s="49">
        <f>SUM($R48:$Z48)</f>
        <v>122926.61718455658</v>
      </c>
      <c r="AB48" s="14"/>
    </row>
    <row r="49" spans="1:31" x14ac:dyDescent="0.3">
      <c r="A49" s="10" t="s">
        <v>12</v>
      </c>
      <c r="B49" s="55">
        <f t="shared" ref="B49:J49" si="8">B5-B35</f>
        <v>4298.7080810919306</v>
      </c>
      <c r="C49" s="55">
        <f t="shared" si="8"/>
        <v>10837.007450910263</v>
      </c>
      <c r="D49" s="55">
        <f t="shared" si="8"/>
        <v>39351.826052342774</v>
      </c>
      <c r="E49" s="55">
        <f t="shared" si="8"/>
        <v>18772.884084507041</v>
      </c>
      <c r="F49" s="55">
        <f t="shared" si="8"/>
        <v>4331.6301330724073</v>
      </c>
      <c r="G49" s="55">
        <f t="shared" si="8"/>
        <v>18373.016703176341</v>
      </c>
      <c r="H49" s="55">
        <f t="shared" si="8"/>
        <v>7544.427413788153</v>
      </c>
      <c r="I49" s="55">
        <f t="shared" si="8"/>
        <v>3825.7462348178137</v>
      </c>
      <c r="J49" s="56">
        <f t="shared" si="8"/>
        <v>12587.866200031533</v>
      </c>
      <c r="K49" s="49">
        <f t="shared" ref="K49:K59" si="9">SUM($B49:$J49)</f>
        <v>119923.11235373827</v>
      </c>
      <c r="L49" s="14"/>
      <c r="Q49" s="10" t="s">
        <v>12</v>
      </c>
      <c r="R49" s="55">
        <f t="shared" ref="R49:Z49" si="10">B5-R35</f>
        <v>4298.7080810919306</v>
      </c>
      <c r="S49" s="55">
        <f t="shared" si="10"/>
        <v>10837.007450910263</v>
      </c>
      <c r="T49" s="55">
        <f t="shared" si="10"/>
        <v>39351.826052342774</v>
      </c>
      <c r="U49" s="55">
        <f t="shared" si="10"/>
        <v>18772.884084507041</v>
      </c>
      <c r="V49" s="55">
        <f t="shared" si="10"/>
        <v>4331.6301330724073</v>
      </c>
      <c r="W49" s="55">
        <f t="shared" si="10"/>
        <v>18373.016703176341</v>
      </c>
      <c r="X49" s="55">
        <f t="shared" si="10"/>
        <v>7544.427413788153</v>
      </c>
      <c r="Y49" s="55">
        <f t="shared" si="10"/>
        <v>3825.7462348178137</v>
      </c>
      <c r="Z49" s="56">
        <f t="shared" si="10"/>
        <v>12587.866200031533</v>
      </c>
      <c r="AA49" s="49">
        <f t="shared" ref="AA49:AA58" si="11">SUM($R49:$Z49)</f>
        <v>119923.11235373827</v>
      </c>
      <c r="AB49" s="14"/>
    </row>
    <row r="50" spans="1:31" x14ac:dyDescent="0.3">
      <c r="A50" s="10" t="s">
        <v>13</v>
      </c>
      <c r="B50" s="55">
        <f t="shared" ref="B50:J50" si="12">B6-B36</f>
        <v>4274.7184825371332</v>
      </c>
      <c r="C50" s="55">
        <f t="shared" si="12"/>
        <v>11731.162688018527</v>
      </c>
      <c r="D50" s="55">
        <f t="shared" si="12"/>
        <v>44945.265332731906</v>
      </c>
      <c r="E50" s="55">
        <f t="shared" si="12"/>
        <v>20540.685774647889</v>
      </c>
      <c r="F50" s="55">
        <f t="shared" si="12"/>
        <v>4784.4775694716245</v>
      </c>
      <c r="G50" s="55">
        <f t="shared" si="12"/>
        <v>21043.251193866374</v>
      </c>
      <c r="H50" s="55">
        <f t="shared" si="12"/>
        <v>8280.3301202419589</v>
      </c>
      <c r="I50" s="55">
        <f t="shared" si="12"/>
        <v>4372.2871255060727</v>
      </c>
      <c r="J50" s="56">
        <f t="shared" si="12"/>
        <v>14320.519117973359</v>
      </c>
      <c r="K50" s="49">
        <f t="shared" si="9"/>
        <v>134292.69740499483</v>
      </c>
      <c r="L50" s="14"/>
      <c r="Q50" s="10" t="s">
        <v>13</v>
      </c>
      <c r="R50" s="55">
        <f t="shared" ref="R50:Z50" si="13">B6-R36</f>
        <v>4274.7184825371332</v>
      </c>
      <c r="S50" s="55">
        <f t="shared" si="13"/>
        <v>11731.162688018527</v>
      </c>
      <c r="T50" s="55">
        <f t="shared" si="13"/>
        <v>44945.265332731906</v>
      </c>
      <c r="U50" s="55">
        <f t="shared" si="13"/>
        <v>20540.685774647889</v>
      </c>
      <c r="V50" s="55">
        <f t="shared" si="13"/>
        <v>4784.4775694716245</v>
      </c>
      <c r="W50" s="55">
        <f t="shared" si="13"/>
        <v>21043.251193866374</v>
      </c>
      <c r="X50" s="55">
        <f t="shared" si="13"/>
        <v>8280.3301202419589</v>
      </c>
      <c r="Y50" s="55">
        <f t="shared" si="13"/>
        <v>4372.2871255060727</v>
      </c>
      <c r="Z50" s="56">
        <f t="shared" si="13"/>
        <v>14320.519117973359</v>
      </c>
      <c r="AA50" s="49">
        <f t="shared" si="11"/>
        <v>134292.69740499483</v>
      </c>
      <c r="AB50" s="14"/>
    </row>
    <row r="51" spans="1:31" x14ac:dyDescent="0.3">
      <c r="A51" s="10" t="s">
        <v>14</v>
      </c>
      <c r="B51" s="55">
        <f t="shared" ref="B51:J51" si="14">B7-B37</f>
        <v>4858.2626435952898</v>
      </c>
      <c r="C51" s="55">
        <f t="shared" si="14"/>
        <v>14024.512179206346</v>
      </c>
      <c r="D51" s="55">
        <f t="shared" si="14"/>
        <v>57506.830910157922</v>
      </c>
      <c r="E51" s="55">
        <f t="shared" si="14"/>
        <v>24960.2</v>
      </c>
      <c r="F51" s="55">
        <f t="shared" si="14"/>
        <v>5839.5990000000002</v>
      </c>
      <c r="G51" s="55">
        <f t="shared" si="14"/>
        <v>27108.210000000003</v>
      </c>
      <c r="H51" s="55">
        <f t="shared" si="14"/>
        <v>10531.053</v>
      </c>
      <c r="I51" s="55">
        <f t="shared" si="14"/>
        <v>5509.97</v>
      </c>
      <c r="J51" s="56">
        <f t="shared" si="14"/>
        <v>18336.038</v>
      </c>
      <c r="K51" s="49">
        <f t="shared" si="9"/>
        <v>168674.67573295956</v>
      </c>
      <c r="L51" s="14"/>
      <c r="Q51" s="10" t="s">
        <v>14</v>
      </c>
      <c r="R51" s="55">
        <f t="shared" ref="R51:Z51" si="15">B7-R37</f>
        <v>4858.2626435952898</v>
      </c>
      <c r="S51" s="55">
        <f t="shared" si="15"/>
        <v>14024.512179206346</v>
      </c>
      <c r="T51" s="55">
        <f t="shared" si="15"/>
        <v>57506.830910157922</v>
      </c>
      <c r="U51" s="55">
        <f t="shared" si="15"/>
        <v>24960.2</v>
      </c>
      <c r="V51" s="55">
        <f t="shared" si="15"/>
        <v>5839.5990000000002</v>
      </c>
      <c r="W51" s="55">
        <f t="shared" si="15"/>
        <v>27108.210000000003</v>
      </c>
      <c r="X51" s="55">
        <f t="shared" si="15"/>
        <v>10531.053</v>
      </c>
      <c r="Y51" s="55">
        <f t="shared" si="15"/>
        <v>5509.97</v>
      </c>
      <c r="Z51" s="56">
        <f t="shared" si="15"/>
        <v>18336.038</v>
      </c>
      <c r="AA51" s="49">
        <f t="shared" si="11"/>
        <v>168674.67573295956</v>
      </c>
      <c r="AB51" s="14"/>
    </row>
    <row r="52" spans="1:31" x14ac:dyDescent="0.3">
      <c r="A52" s="10" t="s">
        <v>15</v>
      </c>
      <c r="B52" s="55">
        <f t="shared" ref="B52:J52" si="16">B8-B38</f>
        <v>4990.1900000000005</v>
      </c>
      <c r="C52" s="55">
        <f t="shared" si="16"/>
        <v>14404.82</v>
      </c>
      <c r="D52" s="55">
        <f t="shared" si="16"/>
        <v>57504.579999999994</v>
      </c>
      <c r="E52" s="55">
        <f t="shared" si="16"/>
        <v>24960.2</v>
      </c>
      <c r="F52" s="55">
        <f t="shared" si="16"/>
        <v>5839.5990000000002</v>
      </c>
      <c r="G52" s="55">
        <f t="shared" si="16"/>
        <v>27108.210000000003</v>
      </c>
      <c r="H52" s="55">
        <f t="shared" si="16"/>
        <v>10531.053</v>
      </c>
      <c r="I52" s="55">
        <f t="shared" si="16"/>
        <v>5509.97</v>
      </c>
      <c r="J52" s="56">
        <f t="shared" si="16"/>
        <v>18336.038</v>
      </c>
      <c r="K52" s="49">
        <f t="shared" si="9"/>
        <v>169184.66</v>
      </c>
      <c r="L52" s="14"/>
      <c r="Q52" s="10" t="s">
        <v>15</v>
      </c>
      <c r="R52" s="55">
        <f t="shared" ref="R52:Z52" si="17">B8-R38</f>
        <v>4990.1900000000005</v>
      </c>
      <c r="S52" s="55">
        <f t="shared" si="17"/>
        <v>14404.82</v>
      </c>
      <c r="T52" s="55">
        <f t="shared" si="17"/>
        <v>57504.579999999994</v>
      </c>
      <c r="U52" s="55">
        <f t="shared" si="17"/>
        <v>24960.2</v>
      </c>
      <c r="V52" s="55">
        <f t="shared" si="17"/>
        <v>5839.5990000000002</v>
      </c>
      <c r="W52" s="55">
        <f t="shared" si="17"/>
        <v>27108.210000000003</v>
      </c>
      <c r="X52" s="55">
        <f t="shared" si="17"/>
        <v>10531.053</v>
      </c>
      <c r="Y52" s="55">
        <f t="shared" si="17"/>
        <v>5509.97</v>
      </c>
      <c r="Z52" s="56">
        <f t="shared" si="17"/>
        <v>18336.038</v>
      </c>
      <c r="AA52" s="49">
        <f t="shared" si="11"/>
        <v>169184.66</v>
      </c>
      <c r="AB52" s="14"/>
    </row>
    <row r="53" spans="1:31" x14ac:dyDescent="0.3">
      <c r="A53" s="10" t="s">
        <v>16</v>
      </c>
      <c r="B53" s="55">
        <f t="shared" ref="B53:J53" si="18">B9-B39</f>
        <v>4678.376248497957</v>
      </c>
      <c r="C53" s="55">
        <f t="shared" si="18"/>
        <v>12960.544171105321</v>
      </c>
      <c r="D53" s="55">
        <f t="shared" si="18"/>
        <v>48843.978396830418</v>
      </c>
      <c r="E53" s="55">
        <f t="shared" si="18"/>
        <v>23523.861126760563</v>
      </c>
      <c r="F53" s="55">
        <f t="shared" si="18"/>
        <v>5202.5426372451966</v>
      </c>
      <c r="G53" s="55">
        <f t="shared" si="18"/>
        <v>23164.206473165388</v>
      </c>
      <c r="H53" s="55">
        <f t="shared" si="18"/>
        <v>9406.7975024262778</v>
      </c>
      <c r="I53" s="55">
        <f t="shared" si="18"/>
        <v>4818.4380566801619</v>
      </c>
      <c r="J53" s="56">
        <f t="shared" si="18"/>
        <v>15811.354236702995</v>
      </c>
      <c r="K53" s="49">
        <f t="shared" si="9"/>
        <v>148410.09884941427</v>
      </c>
      <c r="L53" s="14"/>
      <c r="Q53" s="10" t="s">
        <v>16</v>
      </c>
      <c r="R53" s="55">
        <f t="shared" ref="R53:Z53" si="19">B9-R39</f>
        <v>4678.376248497957</v>
      </c>
      <c r="S53" s="55">
        <f t="shared" si="19"/>
        <v>12960.544171105321</v>
      </c>
      <c r="T53" s="55">
        <f t="shared" si="19"/>
        <v>48843.978396830418</v>
      </c>
      <c r="U53" s="55">
        <f t="shared" si="19"/>
        <v>23523.861126760563</v>
      </c>
      <c r="V53" s="55">
        <f t="shared" si="19"/>
        <v>5202.5426372451966</v>
      </c>
      <c r="W53" s="55">
        <f t="shared" si="19"/>
        <v>23164.206473165388</v>
      </c>
      <c r="X53" s="55">
        <f t="shared" si="19"/>
        <v>9406.7975024262778</v>
      </c>
      <c r="Y53" s="55">
        <f t="shared" si="19"/>
        <v>4818.4380566801619</v>
      </c>
      <c r="Z53" s="56">
        <f t="shared" si="19"/>
        <v>15811.354236702995</v>
      </c>
      <c r="AA53" s="49">
        <f t="shared" si="11"/>
        <v>148410.09884941427</v>
      </c>
      <c r="AB53" s="14"/>
    </row>
    <row r="54" spans="1:31" x14ac:dyDescent="0.3">
      <c r="A54" s="10" t="s">
        <v>17</v>
      </c>
      <c r="B54" s="55">
        <f t="shared" ref="B54:J54" si="20">B10-B40</f>
        <v>4705.4212765957445</v>
      </c>
      <c r="C54" s="55">
        <f t="shared" si="20"/>
        <v>11474.00183178447</v>
      </c>
      <c r="D54" s="55">
        <f t="shared" si="20"/>
        <v>41232.139845966405</v>
      </c>
      <c r="E54" s="55">
        <f t="shared" si="20"/>
        <v>19927.984507042253</v>
      </c>
      <c r="F54" s="55">
        <f t="shared" si="20"/>
        <v>4498.4728727984339</v>
      </c>
      <c r="G54" s="55">
        <f t="shared" si="20"/>
        <v>18908.447447973715</v>
      </c>
      <c r="H54" s="55">
        <f t="shared" si="20"/>
        <v>7876.7471211129296</v>
      </c>
      <c r="I54" s="55">
        <f t="shared" si="20"/>
        <v>4037.6739271255065</v>
      </c>
      <c r="J54" s="56">
        <f t="shared" si="20"/>
        <v>13478.920938344123</v>
      </c>
      <c r="K54" s="49">
        <f t="shared" si="9"/>
        <v>126139.80976874357</v>
      </c>
      <c r="L54" s="14"/>
      <c r="Q54" s="10" t="s">
        <v>17</v>
      </c>
      <c r="R54" s="55">
        <f t="shared" ref="R54:Z54" si="21">B10-R40</f>
        <v>4705.4212765957445</v>
      </c>
      <c r="S54" s="55">
        <f t="shared" si="21"/>
        <v>11474.00183178447</v>
      </c>
      <c r="T54" s="55">
        <f t="shared" si="21"/>
        <v>41232.139845966405</v>
      </c>
      <c r="U54" s="55">
        <f t="shared" si="21"/>
        <v>19927.984507042253</v>
      </c>
      <c r="V54" s="55">
        <f t="shared" si="21"/>
        <v>4498.4728727984339</v>
      </c>
      <c r="W54" s="55">
        <f t="shared" si="21"/>
        <v>18908.447447973715</v>
      </c>
      <c r="X54" s="55">
        <f t="shared" si="21"/>
        <v>7876.7471211129296</v>
      </c>
      <c r="Y54" s="55">
        <f t="shared" si="21"/>
        <v>4037.6739271255065</v>
      </c>
      <c r="Z54" s="56">
        <f t="shared" si="21"/>
        <v>13478.920938344123</v>
      </c>
      <c r="AA54" s="49">
        <f t="shared" si="11"/>
        <v>126139.80976874357</v>
      </c>
      <c r="AB54" s="14"/>
    </row>
    <row r="55" spans="1:31" x14ac:dyDescent="0.3">
      <c r="A55" s="10" t="s">
        <v>18</v>
      </c>
      <c r="B55" s="55">
        <f t="shared" ref="B55:J55" si="22">B11-B41</f>
        <v>5388.0798554797275</v>
      </c>
      <c r="C55" s="55">
        <f t="shared" si="22"/>
        <v>12862.884230541467</v>
      </c>
      <c r="D55" s="55">
        <f t="shared" si="22"/>
        <v>42933.709788452594</v>
      </c>
      <c r="E55" s="55">
        <f t="shared" si="22"/>
        <v>19546.297323943661</v>
      </c>
      <c r="F55" s="55">
        <f t="shared" si="22"/>
        <v>4927.4699178082192</v>
      </c>
      <c r="G55" s="55">
        <f t="shared" si="22"/>
        <v>19215.253493975903</v>
      </c>
      <c r="H55" s="55">
        <f t="shared" si="22"/>
        <v>8609.8219744259732</v>
      </c>
      <c r="I55" s="55">
        <f t="shared" si="22"/>
        <v>4126.9061133603236</v>
      </c>
      <c r="J55" s="56">
        <f t="shared" si="22"/>
        <v>13782.435963936248</v>
      </c>
      <c r="K55" s="49">
        <f t="shared" si="9"/>
        <v>131392.85866192411</v>
      </c>
      <c r="L55" s="14"/>
      <c r="Q55" s="10" t="s">
        <v>18</v>
      </c>
      <c r="R55" s="55">
        <f t="shared" ref="R55:Z55" si="23">B11-R41</f>
        <v>5388.0798554797275</v>
      </c>
      <c r="S55" s="55">
        <f t="shared" si="23"/>
        <v>12862.884230541467</v>
      </c>
      <c r="T55" s="55">
        <f t="shared" si="23"/>
        <v>42933.709788452594</v>
      </c>
      <c r="U55" s="55">
        <f t="shared" si="23"/>
        <v>19546.297323943661</v>
      </c>
      <c r="V55" s="55">
        <f t="shared" si="23"/>
        <v>4927.4699178082192</v>
      </c>
      <c r="W55" s="55">
        <f t="shared" si="23"/>
        <v>19215.253493975903</v>
      </c>
      <c r="X55" s="55">
        <f t="shared" si="23"/>
        <v>8609.8219744259732</v>
      </c>
      <c r="Y55" s="55">
        <f t="shared" si="23"/>
        <v>4126.9061133603236</v>
      </c>
      <c r="Z55" s="56">
        <f t="shared" si="23"/>
        <v>13782.435963936248</v>
      </c>
      <c r="AA55" s="49">
        <f t="shared" si="11"/>
        <v>131392.85866192411</v>
      </c>
      <c r="AB55" s="14"/>
    </row>
    <row r="56" spans="1:31" x14ac:dyDescent="0.3">
      <c r="A56" s="10" t="s">
        <v>19</v>
      </c>
      <c r="B56" s="55">
        <f t="shared" ref="B56:J56" si="24">B12-B42</f>
        <v>5796.0030309112808</v>
      </c>
      <c r="C56" s="55">
        <f t="shared" si="24"/>
        <v>14408.422049690715</v>
      </c>
      <c r="D56" s="55">
        <f t="shared" si="24"/>
        <v>47420.719322482837</v>
      </c>
      <c r="E56" s="55">
        <f t="shared" si="24"/>
        <v>22167.87323943662</v>
      </c>
      <c r="F56" s="55">
        <f t="shared" si="24"/>
        <v>5636.6425636007825</v>
      </c>
      <c r="G56" s="55">
        <f t="shared" si="24"/>
        <v>23420.548105147864</v>
      </c>
      <c r="H56" s="55">
        <f t="shared" si="24"/>
        <v>10350.93537276634</v>
      </c>
      <c r="I56" s="55">
        <f t="shared" si="24"/>
        <v>5141.8934817813761</v>
      </c>
      <c r="J56" s="56">
        <f t="shared" si="24"/>
        <v>17320.580575733864</v>
      </c>
      <c r="K56" s="49">
        <f t="shared" si="9"/>
        <v>151663.61774155169</v>
      </c>
      <c r="L56" s="14"/>
      <c r="Q56" s="10" t="s">
        <v>19</v>
      </c>
      <c r="R56" s="55">
        <f t="shared" ref="R56:Z56" si="25">B12-R42</f>
        <v>5796.0030309112808</v>
      </c>
      <c r="S56" s="55">
        <f t="shared" si="25"/>
        <v>14408.422049690715</v>
      </c>
      <c r="T56" s="55">
        <f t="shared" si="25"/>
        <v>47420.719322482837</v>
      </c>
      <c r="U56" s="55">
        <f t="shared" si="25"/>
        <v>22167.87323943662</v>
      </c>
      <c r="V56" s="55">
        <f t="shared" si="25"/>
        <v>5636.6425636007825</v>
      </c>
      <c r="W56" s="55">
        <f t="shared" si="25"/>
        <v>23420.548105147864</v>
      </c>
      <c r="X56" s="55">
        <f t="shared" si="25"/>
        <v>10350.93537276634</v>
      </c>
      <c r="Y56" s="55">
        <f t="shared" si="25"/>
        <v>5141.8934817813761</v>
      </c>
      <c r="Z56" s="56">
        <f t="shared" si="25"/>
        <v>17320.580575733864</v>
      </c>
      <c r="AA56" s="49">
        <f t="shared" si="11"/>
        <v>151663.61774155169</v>
      </c>
      <c r="AB56" s="14"/>
    </row>
    <row r="57" spans="1:31" x14ac:dyDescent="0.3">
      <c r="A57" s="10" t="s">
        <v>20</v>
      </c>
      <c r="B57" s="55">
        <f t="shared" ref="B57:J57" si="26">B13-B43</f>
        <v>5977.16</v>
      </c>
      <c r="C57" s="55">
        <f t="shared" si="26"/>
        <v>15104.856</v>
      </c>
      <c r="D57" s="55">
        <f t="shared" si="26"/>
        <v>50938.213634065585</v>
      </c>
      <c r="E57" s="55">
        <f t="shared" si="26"/>
        <v>23523.861126760563</v>
      </c>
      <c r="F57" s="55">
        <f t="shared" si="26"/>
        <v>6089.48</v>
      </c>
      <c r="G57" s="55">
        <f t="shared" si="26"/>
        <v>24891.255345016427</v>
      </c>
      <c r="H57" s="55">
        <f t="shared" si="26"/>
        <v>10460.698660990993</v>
      </c>
      <c r="I57" s="55">
        <f t="shared" si="26"/>
        <v>5141.8934817813761</v>
      </c>
      <c r="J57" s="56">
        <f t="shared" si="26"/>
        <v>17526.029404614837</v>
      </c>
      <c r="K57" s="49">
        <f t="shared" si="9"/>
        <v>159653.44765322978</v>
      </c>
      <c r="L57" s="14"/>
      <c r="Q57" s="10" t="s">
        <v>20</v>
      </c>
      <c r="R57" s="55">
        <f t="shared" ref="R57:Z57" si="27">B13-R43</f>
        <v>5977.16</v>
      </c>
      <c r="S57" s="55">
        <f t="shared" si="27"/>
        <v>15104.856</v>
      </c>
      <c r="T57" s="55">
        <f t="shared" si="27"/>
        <v>50938.213634065585</v>
      </c>
      <c r="U57" s="55">
        <f t="shared" si="27"/>
        <v>23523.861126760563</v>
      </c>
      <c r="V57" s="55">
        <f t="shared" si="27"/>
        <v>6089.48</v>
      </c>
      <c r="W57" s="55">
        <f t="shared" si="27"/>
        <v>24891.255345016427</v>
      </c>
      <c r="X57" s="55">
        <f t="shared" si="27"/>
        <v>10460.698660990993</v>
      </c>
      <c r="Y57" s="55">
        <f t="shared" si="27"/>
        <v>5141.8934817813761</v>
      </c>
      <c r="Z57" s="56">
        <f t="shared" si="27"/>
        <v>17526.029404614837</v>
      </c>
      <c r="AA57" s="49">
        <f t="shared" si="11"/>
        <v>159653.44765322978</v>
      </c>
      <c r="AB57" s="14"/>
    </row>
    <row r="58" spans="1:31" x14ac:dyDescent="0.3">
      <c r="A58" s="10" t="s">
        <v>21</v>
      </c>
      <c r="B58" s="55">
        <f t="shared" ref="B58:J58" si="28">B14-B44</f>
        <v>5929.1708028904059</v>
      </c>
      <c r="C58" s="55">
        <f t="shared" si="28"/>
        <v>14864.192082026326</v>
      </c>
      <c r="D58" s="55">
        <f t="shared" si="28"/>
        <v>50940.242552779899</v>
      </c>
      <c r="E58" s="55">
        <f t="shared" si="28"/>
        <v>23523.861126760563</v>
      </c>
      <c r="F58" s="55">
        <f t="shared" si="28"/>
        <v>6089.48</v>
      </c>
      <c r="G58" s="55">
        <f t="shared" si="28"/>
        <v>24891.255345016427</v>
      </c>
      <c r="H58" s="55">
        <f t="shared" si="28"/>
        <v>10460.698660990993</v>
      </c>
      <c r="I58" s="55">
        <f t="shared" si="28"/>
        <v>5141.8934817813761</v>
      </c>
      <c r="J58" s="56">
        <f t="shared" si="28"/>
        <v>17526.029404614837</v>
      </c>
      <c r="K58" s="49">
        <f t="shared" si="9"/>
        <v>159366.82345686085</v>
      </c>
      <c r="L58" s="14"/>
      <c r="Q58" s="10" t="s">
        <v>21</v>
      </c>
      <c r="R58" s="55">
        <f t="shared" ref="R58:Z58" si="29">B14-R44</f>
        <v>5929.1708028904059</v>
      </c>
      <c r="S58" s="55">
        <f t="shared" si="29"/>
        <v>14864.192082026326</v>
      </c>
      <c r="T58" s="55">
        <f t="shared" si="29"/>
        <v>50940.242552779899</v>
      </c>
      <c r="U58" s="55">
        <f t="shared" si="29"/>
        <v>23523.861126760563</v>
      </c>
      <c r="V58" s="55">
        <f t="shared" si="29"/>
        <v>6089.48</v>
      </c>
      <c r="W58" s="55">
        <f t="shared" si="29"/>
        <v>24891.255345016427</v>
      </c>
      <c r="X58" s="55">
        <f t="shared" si="29"/>
        <v>10460.698660990993</v>
      </c>
      <c r="Y58" s="55">
        <f t="shared" si="29"/>
        <v>5141.8934817813761</v>
      </c>
      <c r="Z58" s="56">
        <f t="shared" si="29"/>
        <v>17526.029404614837</v>
      </c>
      <c r="AA58" s="49">
        <f t="shared" si="11"/>
        <v>159366.82345686085</v>
      </c>
      <c r="AB58" s="14"/>
    </row>
    <row r="59" spans="1:31" x14ac:dyDescent="0.3">
      <c r="A59" s="10" t="s">
        <v>22</v>
      </c>
      <c r="B59" s="55">
        <f t="shared" ref="B59:J59" si="30">B15-B45</f>
        <v>5413.2794339622642</v>
      </c>
      <c r="C59" s="55">
        <f t="shared" si="30"/>
        <v>13504.852988742634</v>
      </c>
      <c r="D59" s="55">
        <f t="shared" si="30"/>
        <v>46397.938230576066</v>
      </c>
      <c r="E59" s="55">
        <f t="shared" si="30"/>
        <v>20831.973098591548</v>
      </c>
      <c r="F59" s="55">
        <f t="shared" si="30"/>
        <v>5439.8983326810176</v>
      </c>
      <c r="G59" s="55">
        <f t="shared" si="30"/>
        <v>21278.805125958377</v>
      </c>
      <c r="H59" s="55">
        <f t="shared" si="30"/>
        <v>9193.1186217685499</v>
      </c>
      <c r="I59" s="55">
        <f t="shared" si="30"/>
        <v>4506.1304048582997</v>
      </c>
      <c r="J59" s="56">
        <f t="shared" si="30"/>
        <v>14837.045139024798</v>
      </c>
      <c r="K59" s="49">
        <f t="shared" si="9"/>
        <v>141403.04137616354</v>
      </c>
      <c r="L59" s="14"/>
      <c r="Q59" s="10" t="s">
        <v>22</v>
      </c>
      <c r="R59" s="55">
        <f t="shared" ref="R59:Z59" si="31">B15-R45</f>
        <v>5413.2794339622642</v>
      </c>
      <c r="S59" s="55">
        <f t="shared" si="31"/>
        <v>13504.852988742634</v>
      </c>
      <c r="T59" s="55">
        <f t="shared" si="31"/>
        <v>46397.938230576066</v>
      </c>
      <c r="U59" s="55">
        <f t="shared" si="31"/>
        <v>20831.973098591548</v>
      </c>
      <c r="V59" s="55">
        <f t="shared" si="31"/>
        <v>5439.8983326810176</v>
      </c>
      <c r="W59" s="55">
        <f t="shared" si="31"/>
        <v>21278.805125958377</v>
      </c>
      <c r="X59" s="55">
        <f t="shared" si="31"/>
        <v>9193.1186217685499</v>
      </c>
      <c r="Y59" s="55">
        <f t="shared" si="31"/>
        <v>4506.1304048582997</v>
      </c>
      <c r="Z59" s="56">
        <f t="shared" si="31"/>
        <v>14837.045139024798</v>
      </c>
      <c r="AA59" s="49">
        <f>SUM($R59:$Z59)</f>
        <v>141403.04137616354</v>
      </c>
      <c r="AB59" s="14"/>
    </row>
    <row r="61" spans="1:31" x14ac:dyDescent="0.3">
      <c r="A61" s="18" t="s">
        <v>106</v>
      </c>
      <c r="B61" s="20">
        <f>$B$17-MIN($K$34:$K$45)</f>
        <v>171587.27328555813</v>
      </c>
      <c r="C61" s="19"/>
      <c r="D61" s="19"/>
      <c r="E61" s="19"/>
      <c r="F61" s="19"/>
      <c r="G61" s="19"/>
      <c r="H61" s="19"/>
      <c r="I61" s="19"/>
      <c r="J61" s="19"/>
      <c r="L61" s="14"/>
      <c r="M61" s="14"/>
      <c r="O61" s="16"/>
      <c r="Q61" s="18" t="s">
        <v>106</v>
      </c>
      <c r="R61" s="20">
        <f>$B$17-MIN($AA$34:$AA$45)</f>
        <v>171587.27328555813</v>
      </c>
      <c r="S61" s="19"/>
      <c r="T61" s="19"/>
      <c r="U61" s="19"/>
      <c r="V61" s="19"/>
      <c r="W61" s="19"/>
      <c r="X61" s="19"/>
      <c r="Y61" s="19"/>
      <c r="Z61" s="19"/>
      <c r="AB61" s="14"/>
      <c r="AC61" s="14"/>
      <c r="AE61" s="16"/>
    </row>
    <row r="63" spans="1:31" x14ac:dyDescent="0.3">
      <c r="A63" s="1" t="s">
        <v>107</v>
      </c>
      <c r="B63" s="21" t="s">
        <v>49</v>
      </c>
      <c r="Q63" s="1" t="s">
        <v>107</v>
      </c>
      <c r="R63" s="21" t="s">
        <v>36</v>
      </c>
    </row>
    <row r="64" spans="1:31" x14ac:dyDescent="0.3">
      <c r="A64" s="10" t="s">
        <v>11</v>
      </c>
      <c r="B64" s="59">
        <f>$B$61-K48</f>
        <v>48660.656101001543</v>
      </c>
      <c r="C64" s="14"/>
      <c r="L64" s="14"/>
      <c r="M64" s="14"/>
      <c r="O64" s="16"/>
      <c r="Q64" s="10" t="s">
        <v>11</v>
      </c>
      <c r="R64" s="59">
        <f>$R$61-AA48</f>
        <v>48660.656101001543</v>
      </c>
      <c r="S64" s="14"/>
      <c r="AB64" s="14"/>
      <c r="AC64" s="14"/>
      <c r="AE64" s="16"/>
    </row>
    <row r="65" spans="1:31" x14ac:dyDescent="0.3">
      <c r="A65" s="10" t="s">
        <v>12</v>
      </c>
      <c r="B65" s="55">
        <f t="shared" ref="B65:B69" si="32">$B$61-K49</f>
        <v>51664.160931819861</v>
      </c>
      <c r="L65" s="14"/>
      <c r="M65" s="14"/>
      <c r="O65" s="16"/>
      <c r="Q65" s="10" t="s">
        <v>12</v>
      </c>
      <c r="R65" s="59">
        <f>$R$61-AA49</f>
        <v>51664.160931819861</v>
      </c>
      <c r="AB65" s="14"/>
      <c r="AC65" s="14"/>
      <c r="AE65" s="16"/>
    </row>
    <row r="66" spans="1:31" x14ac:dyDescent="0.3">
      <c r="A66" s="10" t="s">
        <v>13</v>
      </c>
      <c r="B66" s="55">
        <f t="shared" si="32"/>
        <v>37294.575880563294</v>
      </c>
      <c r="L66" s="14"/>
      <c r="M66" s="14"/>
      <c r="O66" s="16"/>
      <c r="Q66" s="10" t="s">
        <v>13</v>
      </c>
      <c r="R66" s="59">
        <f>$R$61-AA50</f>
        <v>37294.575880563294</v>
      </c>
      <c r="AB66" s="14"/>
      <c r="AC66" s="14"/>
      <c r="AE66" s="16"/>
    </row>
    <row r="67" spans="1:31" x14ac:dyDescent="0.3">
      <c r="A67" s="10" t="s">
        <v>14</v>
      </c>
      <c r="B67" s="55">
        <f t="shared" si="32"/>
        <v>2912.5975525985705</v>
      </c>
      <c r="L67" s="14"/>
      <c r="M67" s="14"/>
      <c r="O67" s="16"/>
      <c r="Q67" s="10" t="s">
        <v>14</v>
      </c>
      <c r="R67" s="59">
        <f>$R$61-AA51</f>
        <v>2912.5975525985705</v>
      </c>
      <c r="AB67" s="14"/>
      <c r="AC67" s="14"/>
      <c r="AE67" s="16"/>
    </row>
    <row r="68" spans="1:31" x14ac:dyDescent="0.3">
      <c r="A68" s="10" t="s">
        <v>15</v>
      </c>
      <c r="B68" s="55">
        <f t="shared" si="32"/>
        <v>2402.6132855581236</v>
      </c>
      <c r="L68" s="14"/>
      <c r="M68" s="14"/>
      <c r="O68" s="16"/>
      <c r="Q68" s="10" t="s">
        <v>15</v>
      </c>
      <c r="R68" s="59">
        <f t="shared" ref="R68:R74" si="33">$R$61-AA52</f>
        <v>2402.6132855581236</v>
      </c>
      <c r="AB68" s="14"/>
      <c r="AC68" s="14"/>
      <c r="AE68" s="16"/>
    </row>
    <row r="69" spans="1:31" x14ac:dyDescent="0.3">
      <c r="A69" s="10" t="s">
        <v>16</v>
      </c>
      <c r="B69" s="55">
        <f t="shared" si="32"/>
        <v>23177.174436143861</v>
      </c>
      <c r="L69" s="14"/>
      <c r="M69" s="14"/>
      <c r="O69" s="16"/>
      <c r="Q69" s="10" t="s">
        <v>16</v>
      </c>
      <c r="R69" s="59">
        <f t="shared" si="33"/>
        <v>23177.174436143861</v>
      </c>
      <c r="AB69" s="14"/>
      <c r="AC69" s="14"/>
      <c r="AE69" s="16"/>
    </row>
    <row r="70" spans="1:31" x14ac:dyDescent="0.3">
      <c r="A70" s="10" t="s">
        <v>17</v>
      </c>
      <c r="B70" s="55">
        <f t="shared" ref="B70:B74" si="34">$B$61-K54</f>
        <v>45447.463516814561</v>
      </c>
      <c r="L70" s="14"/>
      <c r="M70" s="14"/>
      <c r="O70" s="16"/>
      <c r="Q70" s="10" t="s">
        <v>17</v>
      </c>
      <c r="R70" s="59">
        <f t="shared" si="33"/>
        <v>45447.463516814561</v>
      </c>
      <c r="AB70" s="14"/>
      <c r="AC70" s="14"/>
      <c r="AE70" s="16"/>
    </row>
    <row r="71" spans="1:31" x14ac:dyDescent="0.3">
      <c r="A71" s="10" t="s">
        <v>18</v>
      </c>
      <c r="B71" s="55">
        <f t="shared" si="34"/>
        <v>40194.414623634017</v>
      </c>
      <c r="L71" s="14"/>
      <c r="M71" s="14"/>
      <c r="O71" s="16"/>
      <c r="Q71" s="10" t="s">
        <v>18</v>
      </c>
      <c r="R71" s="59">
        <f t="shared" si="33"/>
        <v>40194.414623634017</v>
      </c>
      <c r="AB71" s="14"/>
      <c r="AC71" s="14"/>
      <c r="AE71" s="16"/>
    </row>
    <row r="72" spans="1:31" x14ac:dyDescent="0.3">
      <c r="A72" s="10" t="s">
        <v>19</v>
      </c>
      <c r="B72" s="55">
        <f>$B$61-K56</f>
        <v>19923.65554400644</v>
      </c>
      <c r="L72" s="14"/>
      <c r="M72" s="14"/>
      <c r="O72" s="16"/>
      <c r="Q72" s="10" t="s">
        <v>19</v>
      </c>
      <c r="R72" s="59">
        <f>$R$61-AA56</f>
        <v>19923.65554400644</v>
      </c>
      <c r="AB72" s="14"/>
      <c r="AC72" s="14"/>
      <c r="AE72" s="16"/>
    </row>
    <row r="73" spans="1:31" x14ac:dyDescent="0.3">
      <c r="A73" s="10" t="s">
        <v>20</v>
      </c>
      <c r="B73" s="55">
        <f t="shared" si="34"/>
        <v>11933.825632328342</v>
      </c>
      <c r="L73" s="14"/>
      <c r="M73" s="14"/>
      <c r="O73" s="16"/>
      <c r="Q73" s="10" t="s">
        <v>20</v>
      </c>
      <c r="R73" s="59">
        <f t="shared" si="33"/>
        <v>11933.825632328342</v>
      </c>
      <c r="AB73" s="14"/>
      <c r="AC73" s="14"/>
      <c r="AE73" s="16"/>
    </row>
    <row r="74" spans="1:31" x14ac:dyDescent="0.3">
      <c r="A74" s="10" t="s">
        <v>21</v>
      </c>
      <c r="B74" s="55">
        <f t="shared" si="34"/>
        <v>12220.449828697281</v>
      </c>
      <c r="L74" s="14"/>
      <c r="M74" s="14"/>
      <c r="O74" s="16"/>
      <c r="Q74" s="10" t="s">
        <v>21</v>
      </c>
      <c r="R74" s="59">
        <f t="shared" si="33"/>
        <v>12220.449828697281</v>
      </c>
      <c r="AB74" s="14"/>
      <c r="AC74" s="14"/>
      <c r="AE74" s="16"/>
    </row>
    <row r="75" spans="1:31" x14ac:dyDescent="0.3">
      <c r="A75" s="10" t="s">
        <v>22</v>
      </c>
      <c r="B75" s="55">
        <f>$B$61-K59</f>
        <v>30184.231909394584</v>
      </c>
      <c r="L75" s="14"/>
      <c r="M75" s="14"/>
      <c r="O75" s="16"/>
      <c r="Q75" s="10" t="s">
        <v>22</v>
      </c>
      <c r="R75" s="59">
        <f>$R$61-AA59</f>
        <v>30184.231909394584</v>
      </c>
      <c r="AB75" s="14"/>
      <c r="AC75" s="14"/>
      <c r="AE75" s="16"/>
    </row>
    <row r="76" spans="1:31" x14ac:dyDescent="0.3">
      <c r="A76" s="13" t="s">
        <v>37</v>
      </c>
      <c r="B76" s="15">
        <f>SUM($B$64:$B$75)/$B$61</f>
        <v>1.9000000000000006</v>
      </c>
      <c r="Q76" s="13" t="s">
        <v>37</v>
      </c>
      <c r="R76" s="15">
        <f>SUM($R$64:$R$75)/$R$61</f>
        <v>1.9000000000000006</v>
      </c>
    </row>
    <row r="78" spans="1:31" x14ac:dyDescent="0.3">
      <c r="A78" s="1" t="s">
        <v>108</v>
      </c>
      <c r="B78" s="58">
        <f>(SUM($B$64:$B$75)-$D$79*$B$61)/(12-$D$79)</f>
        <v>1.1526269487815329E-11</v>
      </c>
      <c r="D78" s="1" t="s">
        <v>39</v>
      </c>
      <c r="Q78" s="1" t="s">
        <v>108</v>
      </c>
      <c r="R78" s="58">
        <f>(SUM($R$64:$R$75)-$T$79*$R$61)/(12-$T$79)</f>
        <v>1.1526269487815329E-11</v>
      </c>
      <c r="T78" s="1" t="s">
        <v>39</v>
      </c>
    </row>
    <row r="79" spans="1:31" x14ac:dyDescent="0.3">
      <c r="A79" s="1" t="s">
        <v>38</v>
      </c>
      <c r="D79" s="57">
        <v>1.9</v>
      </c>
      <c r="Q79" s="1" t="s">
        <v>38</v>
      </c>
      <c r="T79" s="57">
        <f>D79</f>
        <v>1.9</v>
      </c>
    </row>
    <row r="80" spans="1:31" ht="15.6" thickBot="1" x14ac:dyDescent="0.35"/>
    <row r="81" spans="1:22" ht="15.6" thickBot="1" x14ac:dyDescent="0.35">
      <c r="A81" s="1" t="s">
        <v>109</v>
      </c>
      <c r="B81" s="127">
        <f>(MIN($K$34:$K$45)+$B$78)*1000</f>
        <v>1.1526269487815328E-8</v>
      </c>
      <c r="F81" s="14"/>
      <c r="Q81" s="1" t="s">
        <v>109</v>
      </c>
      <c r="R81" s="61">
        <f>IFERROR(AVERAGE('【リリースAX】入力 (太陽光)'!$E$26:$P$26)*$B$83,0)</f>
        <v>0</v>
      </c>
      <c r="V81" s="14"/>
    </row>
    <row r="82" spans="1:22" ht="15.6" thickBot="1" x14ac:dyDescent="0.35">
      <c r="A82" s="128" t="s">
        <v>158</v>
      </c>
      <c r="B82" s="129">
        <f>(MIN($K$34:$K$45)+$B$78)*1000</f>
        <v>1.1526269487815328E-8</v>
      </c>
    </row>
    <row r="83" spans="1:22" ht="15.6" thickBot="1" x14ac:dyDescent="0.35">
      <c r="A83" s="1" t="s">
        <v>110</v>
      </c>
      <c r="B83" s="130" t="e">
        <f>VLOOKUP('【リリースAX】入力 (太陽光)'!$E$13,$B$88:$C$96,2,FALSE)</f>
        <v>#N/A</v>
      </c>
      <c r="Q83" s="1" t="s">
        <v>110</v>
      </c>
      <c r="R83" s="23"/>
      <c r="S83" s="9" t="s">
        <v>78</v>
      </c>
    </row>
    <row r="84" spans="1:22" x14ac:dyDescent="0.3">
      <c r="A84" s="128" t="s">
        <v>158</v>
      </c>
      <c r="B84" s="131" t="e">
        <f>B82/'入力(太陽光)'!E15</f>
        <v>#DIV/0!</v>
      </c>
    </row>
    <row r="87" spans="1:22" x14ac:dyDescent="0.3">
      <c r="C87" s="18" t="s">
        <v>159</v>
      </c>
    </row>
    <row r="88" spans="1:22" x14ac:dyDescent="0.3">
      <c r="B88" s="11" t="s">
        <v>26</v>
      </c>
      <c r="C88" s="137">
        <v>3.6949892149801801E-2</v>
      </c>
      <c r="D88" s="1">
        <v>4.0892430323322744E-2</v>
      </c>
      <c r="E88" s="133">
        <f>C88-D88</f>
        <v>-3.942538173520943E-3</v>
      </c>
      <c r="G88" s="138"/>
    </row>
    <row r="89" spans="1:22" x14ac:dyDescent="0.3">
      <c r="B89" s="11" t="s">
        <v>27</v>
      </c>
      <c r="C89" s="132">
        <v>0.11239844651648299</v>
      </c>
      <c r="D89" s="1">
        <v>0.11903049428786673</v>
      </c>
      <c r="E89" s="133">
        <f t="shared" ref="E89:E96" si="35">C89-D89</f>
        <v>-6.6320477713837367E-3</v>
      </c>
      <c r="G89" s="138"/>
    </row>
    <row r="90" spans="1:22" x14ac:dyDescent="0.3">
      <c r="B90" s="11" t="s">
        <v>28</v>
      </c>
      <c r="C90" s="132">
        <v>9.6887089169267096E-2</v>
      </c>
      <c r="D90" s="1">
        <v>0.10599152792482698</v>
      </c>
      <c r="E90" s="133">
        <f t="shared" si="35"/>
        <v>-9.1044387555598849E-3</v>
      </c>
      <c r="G90" s="138"/>
    </row>
    <row r="91" spans="1:22" x14ac:dyDescent="0.3">
      <c r="B91" s="11" t="s">
        <v>29</v>
      </c>
      <c r="C91" s="132">
        <v>0.124307271808845</v>
      </c>
      <c r="D91" s="1">
        <v>0.12942491512195015</v>
      </c>
      <c r="E91" s="133">
        <f t="shared" si="35"/>
        <v>-5.1176433131051441E-3</v>
      </c>
      <c r="G91" s="138"/>
    </row>
    <row r="92" spans="1:22" x14ac:dyDescent="0.3">
      <c r="B92" s="11" t="s">
        <v>30</v>
      </c>
      <c r="C92" s="132">
        <v>0.15737787598154401</v>
      </c>
      <c r="D92" s="1">
        <v>0.16593429446726776</v>
      </c>
      <c r="E92" s="133">
        <f t="shared" si="35"/>
        <v>-8.5564184857237491E-3</v>
      </c>
      <c r="G92" s="138"/>
    </row>
    <row r="93" spans="1:22" x14ac:dyDescent="0.3">
      <c r="B93" s="11" t="s">
        <v>31</v>
      </c>
      <c r="C93" s="132">
        <v>0.131639974200324</v>
      </c>
      <c r="D93" s="1">
        <v>0.1304330394105814</v>
      </c>
      <c r="E93" s="133">
        <f t="shared" si="35"/>
        <v>1.2069347897425975E-3</v>
      </c>
      <c r="G93" s="138"/>
    </row>
    <row r="94" spans="1:22" x14ac:dyDescent="0.3">
      <c r="B94" s="11" t="s">
        <v>32</v>
      </c>
      <c r="C94" s="132">
        <v>0.128557472488806</v>
      </c>
      <c r="D94" s="1">
        <v>0.13936030424421902</v>
      </c>
      <c r="E94" s="133">
        <f t="shared" si="35"/>
        <v>-1.0802831755413023E-2</v>
      </c>
      <c r="G94" s="138"/>
    </row>
    <row r="95" spans="1:22" x14ac:dyDescent="0.3">
      <c r="B95" s="11" t="s">
        <v>33</v>
      </c>
      <c r="C95" s="132">
        <v>0.157728137629534</v>
      </c>
      <c r="D95" s="1">
        <v>0.15609197705114977</v>
      </c>
      <c r="E95" s="133">
        <f t="shared" si="35"/>
        <v>1.636160578384227E-3</v>
      </c>
      <c r="G95" s="138"/>
    </row>
    <row r="96" spans="1:22" x14ac:dyDescent="0.3">
      <c r="B96" s="11" t="s">
        <v>34</v>
      </c>
      <c r="C96" s="132">
        <v>5.5087849959405397E-2</v>
      </c>
      <c r="D96" s="1">
        <v>5.6620588117746888E-2</v>
      </c>
      <c r="E96" s="133">
        <f t="shared" si="35"/>
        <v>-1.5327381583414915E-3</v>
      </c>
      <c r="G96" s="138"/>
    </row>
  </sheetData>
  <phoneticPr fontId="2"/>
  <hyperlinks>
    <hyperlink ref="A3" r:id="rId1" xr:uid="{57E0426C-ED11-4E5A-B496-06064C2ACC5B}"/>
    <hyperlink ref="A17" r:id="rId2" xr:uid="{C65DD652-89ED-47B1-B50B-6E16B4B87B66}"/>
    <hyperlink ref="A19" r:id="rId3" xr:uid="{E1FF80B5-FEF7-4152-A6AD-9ACA3E7839E7}"/>
  </hyperlinks>
  <pageMargins left="0.7" right="0.7" top="0.75" bottom="0.75" header="0.3" footer="0.3"/>
  <pageSetup paperSize="9" orientation="portrait" r:id="rId4"/>
  <drawing r:id="rId5"/>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8" tint="0.59999389629810485"/>
  </sheetPr>
  <dimension ref="A1:AD96"/>
  <sheetViews>
    <sheetView topLeftCell="A46" zoomScale="70" zoomScaleNormal="70" workbookViewId="0">
      <selection activeCell="E13" sqref="E13:P13"/>
    </sheetView>
  </sheetViews>
  <sheetFormatPr defaultColWidth="9" defaultRowHeight="15" x14ac:dyDescent="0.3"/>
  <cols>
    <col min="1" max="1" width="29.109375" style="1" customWidth="1"/>
    <col min="2" max="2" width="11.21875" style="1" customWidth="1"/>
    <col min="3" max="3" width="9.77734375" style="1" customWidth="1"/>
    <col min="4" max="4" width="13.33203125" style="1" bestFit="1" customWidth="1"/>
    <col min="5" max="10" width="9.77734375" style="1" bestFit="1" customWidth="1"/>
    <col min="11" max="11" width="11.3320312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88671875" style="1" customWidth="1"/>
    <col min="19" max="26" width="10" style="1" customWidth="1"/>
    <col min="27" max="27" width="10.218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105</v>
      </c>
    </row>
    <row r="4" spans="1:13" x14ac:dyDescent="0.3">
      <c r="A4" s="10" t="s">
        <v>11</v>
      </c>
      <c r="B4" s="63">
        <f>'計算用(太陽光)'!B4</f>
        <v>4730.6208550782821</v>
      </c>
      <c r="C4" s="63">
        <f>'計算用(太陽光)'!C4</f>
        <v>11661.199433115416</v>
      </c>
      <c r="D4" s="63">
        <f>'計算用(太陽光)'!D4</f>
        <v>41245.61530691394</v>
      </c>
      <c r="E4" s="63">
        <f>'計算用(太陽光)'!E4</f>
        <v>18582.035492957744</v>
      </c>
      <c r="F4" s="63">
        <f>'計算用(太陽光)'!F4</f>
        <v>4647.4253189823876</v>
      </c>
      <c r="G4" s="63">
        <f>'計算用(太陽光)'!G4</f>
        <v>18187.937185104052</v>
      </c>
      <c r="H4" s="63">
        <f>'計算用(太陽光)'!H4</f>
        <v>7633.4257824771967</v>
      </c>
      <c r="I4" s="63">
        <f>'計算用(太陽光)'!I4</f>
        <v>3836.9040080971658</v>
      </c>
      <c r="J4" s="63">
        <f>'計算用(太陽光)'!J4</f>
        <v>12401.453801830394</v>
      </c>
    </row>
    <row r="5" spans="1:13" x14ac:dyDescent="0.3">
      <c r="A5" s="10" t="s">
        <v>12</v>
      </c>
      <c r="B5" s="63">
        <f>'計算用(太陽光)'!B5</f>
        <v>4298.7080810919306</v>
      </c>
      <c r="C5" s="63">
        <f>'計算用(太陽光)'!C5</f>
        <v>10837.007450910263</v>
      </c>
      <c r="D5" s="63">
        <f>'計算用(太陽光)'!D5</f>
        <v>39351.826052342774</v>
      </c>
      <c r="E5" s="63">
        <f>'計算用(太陽光)'!E5</f>
        <v>18772.884084507041</v>
      </c>
      <c r="F5" s="63">
        <f>'計算用(太陽光)'!F5</f>
        <v>4331.6301330724073</v>
      </c>
      <c r="G5" s="63">
        <f>'計算用(太陽光)'!G5</f>
        <v>18373.016703176341</v>
      </c>
      <c r="H5" s="63">
        <f>'計算用(太陽光)'!H5</f>
        <v>7544.427413788153</v>
      </c>
      <c r="I5" s="63">
        <f>'計算用(太陽光)'!I5</f>
        <v>3825.7462348178137</v>
      </c>
      <c r="J5" s="63">
        <f>'計算用(太陽光)'!J5</f>
        <v>12587.866200031533</v>
      </c>
    </row>
    <row r="6" spans="1:13" x14ac:dyDescent="0.3">
      <c r="A6" s="10" t="s">
        <v>13</v>
      </c>
      <c r="B6" s="63">
        <f>'計算用(太陽光)'!B6</f>
        <v>4274.7184825371332</v>
      </c>
      <c r="C6" s="63">
        <f>'計算用(太陽光)'!C6</f>
        <v>11731.162688018527</v>
      </c>
      <c r="D6" s="63">
        <f>'計算用(太陽光)'!D6</f>
        <v>44945.265332731906</v>
      </c>
      <c r="E6" s="63">
        <f>'計算用(太陽光)'!E6</f>
        <v>20540.685774647889</v>
      </c>
      <c r="F6" s="63">
        <f>'計算用(太陽光)'!F6</f>
        <v>4784.4775694716245</v>
      </c>
      <c r="G6" s="63">
        <f>'計算用(太陽光)'!G6</f>
        <v>21043.251193866374</v>
      </c>
      <c r="H6" s="63">
        <f>'計算用(太陽光)'!H6</f>
        <v>8280.3301202419589</v>
      </c>
      <c r="I6" s="63">
        <f>'計算用(太陽光)'!I6</f>
        <v>4372.2871255060727</v>
      </c>
      <c r="J6" s="63">
        <f>'計算用(太陽光)'!J6</f>
        <v>14320.519117973359</v>
      </c>
    </row>
    <row r="7" spans="1:13" x14ac:dyDescent="0.3">
      <c r="A7" s="10" t="s">
        <v>14</v>
      </c>
      <c r="B7" s="63">
        <f>'計算用(太陽光)'!B7</f>
        <v>4858.2626435952898</v>
      </c>
      <c r="C7" s="63">
        <f>'計算用(太陽光)'!C7</f>
        <v>14024.512179206346</v>
      </c>
      <c r="D7" s="63">
        <f>'計算用(太陽光)'!D7</f>
        <v>57506.830910157922</v>
      </c>
      <c r="E7" s="63">
        <f>'計算用(太陽光)'!E7</f>
        <v>24960.2</v>
      </c>
      <c r="F7" s="63">
        <f>'計算用(太陽光)'!F7</f>
        <v>5839.5990000000002</v>
      </c>
      <c r="G7" s="63">
        <f>'計算用(太陽光)'!G7</f>
        <v>27108.210000000003</v>
      </c>
      <c r="H7" s="63">
        <f>'計算用(太陽光)'!H7</f>
        <v>10531.053</v>
      </c>
      <c r="I7" s="63">
        <f>'計算用(太陽光)'!I7</f>
        <v>5509.97</v>
      </c>
      <c r="J7" s="63">
        <f>'計算用(太陽光)'!J7</f>
        <v>18336.038</v>
      </c>
    </row>
    <row r="8" spans="1:13" x14ac:dyDescent="0.3">
      <c r="A8" s="10" t="s">
        <v>15</v>
      </c>
      <c r="B8" s="63">
        <f>'計算用(太陽光)'!B8</f>
        <v>4990.1900000000005</v>
      </c>
      <c r="C8" s="63">
        <f>'計算用(太陽光)'!C8</f>
        <v>14404.82</v>
      </c>
      <c r="D8" s="63">
        <f>'計算用(太陽光)'!D8</f>
        <v>57504.579999999994</v>
      </c>
      <c r="E8" s="63">
        <f>'計算用(太陽光)'!E8</f>
        <v>24960.2</v>
      </c>
      <c r="F8" s="63">
        <f>'計算用(太陽光)'!F8</f>
        <v>5839.5990000000002</v>
      </c>
      <c r="G8" s="63">
        <f>'計算用(太陽光)'!G8</f>
        <v>27108.210000000003</v>
      </c>
      <c r="H8" s="63">
        <f>'計算用(太陽光)'!H8</f>
        <v>10531.053</v>
      </c>
      <c r="I8" s="63">
        <f>'計算用(太陽光)'!I8</f>
        <v>5509.97</v>
      </c>
      <c r="J8" s="63">
        <f>'計算用(太陽光)'!J8</f>
        <v>18336.038</v>
      </c>
    </row>
    <row r="9" spans="1:13" x14ac:dyDescent="0.3">
      <c r="A9" s="10" t="s">
        <v>16</v>
      </c>
      <c r="B9" s="63">
        <f>'計算用(太陽光)'!B9</f>
        <v>4678.376248497957</v>
      </c>
      <c r="C9" s="63">
        <f>'計算用(太陽光)'!C9</f>
        <v>12960.544171105321</v>
      </c>
      <c r="D9" s="63">
        <f>'計算用(太陽光)'!D9</f>
        <v>48843.978396830418</v>
      </c>
      <c r="E9" s="63">
        <f>'計算用(太陽光)'!E9</f>
        <v>23523.861126760563</v>
      </c>
      <c r="F9" s="63">
        <f>'計算用(太陽光)'!F9</f>
        <v>5202.5426372451966</v>
      </c>
      <c r="G9" s="63">
        <f>'計算用(太陽光)'!G9</f>
        <v>23164.206473165388</v>
      </c>
      <c r="H9" s="63">
        <f>'計算用(太陽光)'!H9</f>
        <v>9406.7975024262778</v>
      </c>
      <c r="I9" s="63">
        <f>'計算用(太陽光)'!I9</f>
        <v>4818.4380566801619</v>
      </c>
      <c r="J9" s="63">
        <f>'計算用(太陽光)'!J9</f>
        <v>15811.354236702995</v>
      </c>
    </row>
    <row r="10" spans="1:13" x14ac:dyDescent="0.3">
      <c r="A10" s="10" t="s">
        <v>17</v>
      </c>
      <c r="B10" s="63">
        <f>'計算用(太陽光)'!B10</f>
        <v>4705.4212765957445</v>
      </c>
      <c r="C10" s="63">
        <f>'計算用(太陽光)'!C10</f>
        <v>11474.00183178447</v>
      </c>
      <c r="D10" s="63">
        <f>'計算用(太陽光)'!D10</f>
        <v>41232.139845966405</v>
      </c>
      <c r="E10" s="63">
        <f>'計算用(太陽光)'!E10</f>
        <v>19927.984507042253</v>
      </c>
      <c r="F10" s="63">
        <f>'計算用(太陽光)'!F10</f>
        <v>4498.4728727984339</v>
      </c>
      <c r="G10" s="63">
        <f>'計算用(太陽光)'!G10</f>
        <v>18908.447447973715</v>
      </c>
      <c r="H10" s="63">
        <f>'計算用(太陽光)'!H10</f>
        <v>7876.7471211129296</v>
      </c>
      <c r="I10" s="63">
        <f>'計算用(太陽光)'!I10</f>
        <v>4037.6739271255065</v>
      </c>
      <c r="J10" s="63">
        <f>'計算用(太陽光)'!J10</f>
        <v>13478.920938344123</v>
      </c>
    </row>
    <row r="11" spans="1:13" x14ac:dyDescent="0.3">
      <c r="A11" s="10" t="s">
        <v>18</v>
      </c>
      <c r="B11" s="63">
        <f>'計算用(太陽光)'!B11</f>
        <v>5388.0798554797275</v>
      </c>
      <c r="C11" s="63">
        <f>'計算用(太陽光)'!C11</f>
        <v>12862.884230541467</v>
      </c>
      <c r="D11" s="63">
        <f>'計算用(太陽光)'!D11</f>
        <v>42933.709788452594</v>
      </c>
      <c r="E11" s="63">
        <f>'計算用(太陽光)'!E11</f>
        <v>19546.297323943661</v>
      </c>
      <c r="F11" s="63">
        <f>'計算用(太陽光)'!F11</f>
        <v>4927.4699178082192</v>
      </c>
      <c r="G11" s="63">
        <f>'計算用(太陽光)'!G11</f>
        <v>19215.253493975903</v>
      </c>
      <c r="H11" s="63">
        <f>'計算用(太陽光)'!H11</f>
        <v>8609.8219744259732</v>
      </c>
      <c r="I11" s="63">
        <f>'計算用(太陽光)'!I11</f>
        <v>4126.9061133603236</v>
      </c>
      <c r="J11" s="63">
        <f>'計算用(太陽光)'!J11</f>
        <v>13782.435963936248</v>
      </c>
    </row>
    <row r="12" spans="1:13" x14ac:dyDescent="0.3">
      <c r="A12" s="10" t="s">
        <v>19</v>
      </c>
      <c r="B12" s="63">
        <f>'計算用(太陽光)'!B12</f>
        <v>5796.0030309112808</v>
      </c>
      <c r="C12" s="63">
        <f>'計算用(太陽光)'!C12</f>
        <v>14408.422049690715</v>
      </c>
      <c r="D12" s="63">
        <f>'計算用(太陽光)'!D12</f>
        <v>47420.719322482837</v>
      </c>
      <c r="E12" s="63">
        <f>'計算用(太陽光)'!E12</f>
        <v>22167.87323943662</v>
      </c>
      <c r="F12" s="63">
        <f>'計算用(太陽光)'!F12</f>
        <v>5636.6425636007825</v>
      </c>
      <c r="G12" s="63">
        <f>'計算用(太陽光)'!G12</f>
        <v>23420.548105147864</v>
      </c>
      <c r="H12" s="63">
        <f>'計算用(太陽光)'!H12</f>
        <v>10350.93537276634</v>
      </c>
      <c r="I12" s="63">
        <f>'計算用(太陽光)'!I12</f>
        <v>5141.8934817813761</v>
      </c>
      <c r="J12" s="63">
        <f>'計算用(太陽光)'!J12</f>
        <v>17320.580575733864</v>
      </c>
    </row>
    <row r="13" spans="1:13" x14ac:dyDescent="0.3">
      <c r="A13" s="10" t="s">
        <v>20</v>
      </c>
      <c r="B13" s="63">
        <f>'計算用(太陽光)'!B13</f>
        <v>5977.16</v>
      </c>
      <c r="C13" s="63">
        <f>'計算用(太陽光)'!C13</f>
        <v>15104.856</v>
      </c>
      <c r="D13" s="63">
        <f>'計算用(太陽光)'!D13</f>
        <v>50938.213634065585</v>
      </c>
      <c r="E13" s="63">
        <f>'計算用(太陽光)'!E13</f>
        <v>23523.861126760563</v>
      </c>
      <c r="F13" s="63">
        <f>'計算用(太陽光)'!F13</f>
        <v>6089.48</v>
      </c>
      <c r="G13" s="63">
        <f>'計算用(太陽光)'!G13</f>
        <v>24891.255345016427</v>
      </c>
      <c r="H13" s="63">
        <f>'計算用(太陽光)'!H13</f>
        <v>10460.698660990993</v>
      </c>
      <c r="I13" s="63">
        <f>'計算用(太陽光)'!I13</f>
        <v>5141.8934817813761</v>
      </c>
      <c r="J13" s="63">
        <f>'計算用(太陽光)'!J13</f>
        <v>17526.029404614837</v>
      </c>
    </row>
    <row r="14" spans="1:13" x14ac:dyDescent="0.3">
      <c r="A14" s="10" t="s">
        <v>21</v>
      </c>
      <c r="B14" s="63">
        <f>'計算用(太陽光)'!B14</f>
        <v>5929.1708028904059</v>
      </c>
      <c r="C14" s="63">
        <f>'計算用(太陽光)'!C14</f>
        <v>14864.192082026326</v>
      </c>
      <c r="D14" s="63">
        <f>'計算用(太陽光)'!D14</f>
        <v>50940.242552779899</v>
      </c>
      <c r="E14" s="63">
        <f>'計算用(太陽光)'!E14</f>
        <v>23523.861126760563</v>
      </c>
      <c r="F14" s="63">
        <f>'計算用(太陽光)'!F14</f>
        <v>6089.48</v>
      </c>
      <c r="G14" s="63">
        <f>'計算用(太陽光)'!G14</f>
        <v>24891.255345016427</v>
      </c>
      <c r="H14" s="63">
        <f>'計算用(太陽光)'!H14</f>
        <v>10460.698660990993</v>
      </c>
      <c r="I14" s="63">
        <f>'計算用(太陽光)'!I14</f>
        <v>5141.8934817813761</v>
      </c>
      <c r="J14" s="63">
        <f>'計算用(太陽光)'!J14</f>
        <v>17526.029404614837</v>
      </c>
    </row>
    <row r="15" spans="1:13" x14ac:dyDescent="0.3">
      <c r="A15" s="10" t="s">
        <v>22</v>
      </c>
      <c r="B15" s="63">
        <f>'計算用(太陽光)'!B15</f>
        <v>5413.2794339622642</v>
      </c>
      <c r="C15" s="63">
        <f>'計算用(太陽光)'!C15</f>
        <v>13504.852988742634</v>
      </c>
      <c r="D15" s="63">
        <f>'計算用(太陽光)'!D15</f>
        <v>46397.938230576066</v>
      </c>
      <c r="E15" s="63">
        <f>'計算用(太陽光)'!E15</f>
        <v>20831.973098591548</v>
      </c>
      <c r="F15" s="63">
        <f>'計算用(太陽光)'!F15</f>
        <v>5439.8983326810176</v>
      </c>
      <c r="G15" s="63">
        <f>'計算用(太陽光)'!G15</f>
        <v>21278.805125958377</v>
      </c>
      <c r="H15" s="63">
        <f>'計算用(太陽光)'!H15</f>
        <v>9193.1186217685499</v>
      </c>
      <c r="I15" s="63">
        <f>'計算用(太陽光)'!I15</f>
        <v>4506.1304048582997</v>
      </c>
      <c r="J15" s="63">
        <f>'計算用(太陽光)'!J15</f>
        <v>14837.045139024798</v>
      </c>
    </row>
    <row r="16" spans="1:13" x14ac:dyDescent="0.3">
      <c r="B16" s="2"/>
      <c r="C16" s="2"/>
      <c r="D16" s="2"/>
      <c r="E16" s="2"/>
      <c r="F16" s="2"/>
      <c r="G16" s="2"/>
      <c r="H16" s="2"/>
      <c r="I16" s="2"/>
      <c r="J16" s="2"/>
      <c r="K16" s="2"/>
    </row>
    <row r="17" spans="1:30" x14ac:dyDescent="0.3">
      <c r="A17" s="1" t="s">
        <v>43</v>
      </c>
      <c r="B17" s="26">
        <f>'計算用(太陽光)'!B17</f>
        <v>171587.27328555813</v>
      </c>
      <c r="C17" s="2"/>
      <c r="D17" s="2"/>
      <c r="E17" s="2"/>
      <c r="F17" s="2"/>
      <c r="G17" s="2"/>
      <c r="H17" s="2"/>
      <c r="I17" s="2"/>
      <c r="J17" s="2"/>
      <c r="K17" s="2"/>
    </row>
    <row r="18" spans="1:30" x14ac:dyDescent="0.3">
      <c r="L18" s="12"/>
    </row>
    <row r="19" spans="1:30" x14ac:dyDescent="0.3">
      <c r="A19" s="124" t="s">
        <v>113</v>
      </c>
      <c r="B19" s="18" t="s">
        <v>45</v>
      </c>
      <c r="C19" s="10"/>
      <c r="D19" s="10"/>
      <c r="E19" s="10"/>
      <c r="F19" s="10"/>
      <c r="G19" s="10"/>
      <c r="H19" s="10"/>
      <c r="I19" s="10"/>
      <c r="J19" s="10"/>
      <c r="K19" s="10"/>
      <c r="N19" s="1" t="s">
        <v>65</v>
      </c>
    </row>
    <row r="20" spans="1:30" x14ac:dyDescent="0.3">
      <c r="A20" s="10" t="s">
        <v>11</v>
      </c>
      <c r="B20" s="50">
        <v>0.22592330198022054</v>
      </c>
      <c r="C20" s="50">
        <v>0.3186402228279297</v>
      </c>
      <c r="D20" s="50">
        <v>0.35771578320749842</v>
      </c>
      <c r="E20" s="50">
        <v>0.31247238080101081</v>
      </c>
      <c r="F20" s="50">
        <v>0.2025840457277383</v>
      </c>
      <c r="G20" s="50">
        <v>0.31512414640713698</v>
      </c>
      <c r="H20" s="50">
        <v>0.26311847240222469</v>
      </c>
      <c r="I20" s="50">
        <v>0.32416934899313565</v>
      </c>
      <c r="J20" s="50">
        <v>0.17496182682783601</v>
      </c>
      <c r="N20" s="62" t="e">
        <f>HLOOKUP('入力(風力)'!$E$13,$B$2:$J$31,ROW()-1,0)</f>
        <v>#N/A</v>
      </c>
    </row>
    <row r="21" spans="1:30" x14ac:dyDescent="0.3">
      <c r="A21" s="10" t="s">
        <v>12</v>
      </c>
      <c r="B21" s="50">
        <v>0.16003755722975788</v>
      </c>
      <c r="C21" s="50">
        <v>0.16143569731969631</v>
      </c>
      <c r="D21" s="50">
        <v>0.1061529021218782</v>
      </c>
      <c r="E21" s="50">
        <v>0.11784101725114204</v>
      </c>
      <c r="F21" s="50">
        <v>0.10497837875810552</v>
      </c>
      <c r="G21" s="50">
        <v>0.16060851314929622</v>
      </c>
      <c r="H21" s="50">
        <v>0.11364007399571048</v>
      </c>
      <c r="I21" s="50">
        <v>0.18995165330298472</v>
      </c>
      <c r="J21" s="50">
        <v>8.4790092411996101E-2</v>
      </c>
      <c r="N21" s="62" t="e">
        <f>HLOOKUP('入力(風力)'!$E$13,$B$2:$J$31,ROW()-1,0)</f>
        <v>#N/A</v>
      </c>
    </row>
    <row r="22" spans="1:30" x14ac:dyDescent="0.3">
      <c r="A22" s="10" t="s">
        <v>13</v>
      </c>
      <c r="B22" s="50">
        <v>0.13779407525196161</v>
      </c>
      <c r="C22" s="50">
        <v>0.10554247153404379</v>
      </c>
      <c r="D22" s="50">
        <v>0.12463966265105612</v>
      </c>
      <c r="E22" s="50">
        <v>0.12548399990184828</v>
      </c>
      <c r="F22" s="50">
        <v>5.9666186756048151E-2</v>
      </c>
      <c r="G22" s="50">
        <v>0.18609473706308957</v>
      </c>
      <c r="H22" s="50">
        <v>0.10333812701066457</v>
      </c>
      <c r="I22" s="50">
        <v>0.18120747756844396</v>
      </c>
      <c r="J22" s="50">
        <v>0.13839604080456075</v>
      </c>
      <c r="N22" s="62" t="e">
        <f>HLOOKUP('入力(風力)'!$E$13,$B$2:$J$31,ROW()-1,0)</f>
        <v>#N/A</v>
      </c>
    </row>
    <row r="23" spans="1:30" x14ac:dyDescent="0.3">
      <c r="A23" s="10" t="s">
        <v>14</v>
      </c>
      <c r="B23" s="50">
        <v>0.11485947050905579</v>
      </c>
      <c r="C23" s="50">
        <v>9.6188244992491734E-2</v>
      </c>
      <c r="D23" s="50">
        <v>0.16822105594113351</v>
      </c>
      <c r="E23" s="50">
        <v>0.14341273857945433</v>
      </c>
      <c r="F23" s="50">
        <v>9.6201376826616142E-2</v>
      </c>
      <c r="G23" s="50">
        <v>9.4021899709079024E-2</v>
      </c>
      <c r="H23" s="50">
        <v>8.2246827907348483E-2</v>
      </c>
      <c r="I23" s="50">
        <v>0.10308686149827946</v>
      </c>
      <c r="J23" s="50">
        <v>5.3857278408854896E-2</v>
      </c>
      <c r="N23" s="62" t="e">
        <f>HLOOKUP('入力(風力)'!$E$13,$B$2:$J$31,ROW()-1,0)</f>
        <v>#N/A</v>
      </c>
    </row>
    <row r="24" spans="1:30" x14ac:dyDescent="0.3">
      <c r="A24" s="10" t="s">
        <v>15</v>
      </c>
      <c r="B24" s="50">
        <v>9.1260976717571454E-2</v>
      </c>
      <c r="C24" s="50">
        <v>0.10947227940565897</v>
      </c>
      <c r="D24" s="50">
        <v>3.777400071407376E-2</v>
      </c>
      <c r="E24" s="50">
        <v>0.12387075537768742</v>
      </c>
      <c r="F24" s="50">
        <v>7.2932313414071095E-2</v>
      </c>
      <c r="G24" s="50">
        <v>0.11947349687598283</v>
      </c>
      <c r="H24" s="50">
        <v>8.9800976086313586E-2</v>
      </c>
      <c r="I24" s="50">
        <v>0.13866296633571884</v>
      </c>
      <c r="J24" s="50">
        <v>6.2332774152114891E-2</v>
      </c>
      <c r="N24" s="62" t="e">
        <f>HLOOKUP('入力(風力)'!$E$13,$B$2:$J$31,ROW()-1,0)</f>
        <v>#N/A</v>
      </c>
    </row>
    <row r="25" spans="1:30" x14ac:dyDescent="0.3">
      <c r="A25" s="10" t="s">
        <v>16</v>
      </c>
      <c r="B25" s="50">
        <v>0.12958411826941113</v>
      </c>
      <c r="C25" s="50">
        <v>0.14350292369749104</v>
      </c>
      <c r="D25" s="50">
        <v>0.18387619023481599</v>
      </c>
      <c r="E25" s="50">
        <v>0.11891217781633667</v>
      </c>
      <c r="F25" s="50">
        <v>9.6944188001814938E-2</v>
      </c>
      <c r="G25" s="50">
        <v>0.15018248162416414</v>
      </c>
      <c r="H25" s="50">
        <v>9.0628584673561857E-2</v>
      </c>
      <c r="I25" s="50">
        <v>0.17697612586397163</v>
      </c>
      <c r="J25" s="50">
        <v>6.7865843518529118E-2</v>
      </c>
      <c r="N25" s="62" t="e">
        <f>HLOOKUP('入力(風力)'!$E$13,$B$2:$J$31,ROW()-1,0)</f>
        <v>#N/A</v>
      </c>
    </row>
    <row r="26" spans="1:30" x14ac:dyDescent="0.3">
      <c r="A26" s="10" t="s">
        <v>17</v>
      </c>
      <c r="B26" s="50">
        <v>0.16769421415545177</v>
      </c>
      <c r="C26" s="50">
        <v>0.18502807270636171</v>
      </c>
      <c r="D26" s="50">
        <v>0.28584801293638962</v>
      </c>
      <c r="E26" s="50">
        <v>0.14571003424764559</v>
      </c>
      <c r="F26" s="50">
        <v>0.14387374333288824</v>
      </c>
      <c r="G26" s="50">
        <v>0.16377370202775096</v>
      </c>
      <c r="H26" s="50">
        <v>9.4721206222323606E-2</v>
      </c>
      <c r="I26" s="50">
        <v>0.20517285400499141</v>
      </c>
      <c r="J26" s="50">
        <v>0.13807674672284836</v>
      </c>
      <c r="N26" s="62" t="e">
        <f>HLOOKUP('入力(風力)'!$E$13,$B$2:$J$31,ROW()-1,0)</f>
        <v>#N/A</v>
      </c>
    </row>
    <row r="27" spans="1:30" x14ac:dyDescent="0.3">
      <c r="A27" s="10" t="s">
        <v>18</v>
      </c>
      <c r="B27" s="50">
        <v>0.23038655682881876</v>
      </c>
      <c r="C27" s="50">
        <v>0.2882058356806344</v>
      </c>
      <c r="D27" s="50">
        <v>0.18784188718385736</v>
      </c>
      <c r="E27" s="50">
        <v>0.30373370042418046</v>
      </c>
      <c r="F27" s="50">
        <v>0.25118724759298411</v>
      </c>
      <c r="G27" s="50">
        <v>0.27205958766516652</v>
      </c>
      <c r="H27" s="50">
        <v>0.18263257227347093</v>
      </c>
      <c r="I27" s="50">
        <v>0.3758803556402156</v>
      </c>
      <c r="J27" s="50">
        <v>0.18378621354527369</v>
      </c>
      <c r="N27" s="62" t="e">
        <f>HLOOKUP('入力(風力)'!$E$13,$B$2:$J$31,ROW()-1,0)</f>
        <v>#N/A</v>
      </c>
    </row>
    <row r="28" spans="1:30" x14ac:dyDescent="0.3">
      <c r="A28" s="10" t="s">
        <v>19</v>
      </c>
      <c r="B28" s="50">
        <v>0.26091085125546937</v>
      </c>
      <c r="C28" s="50">
        <v>0.41217511226506981</v>
      </c>
      <c r="D28" s="50">
        <v>0.220948598915749</v>
      </c>
      <c r="E28" s="50">
        <v>0.2450646132229144</v>
      </c>
      <c r="F28" s="50">
        <v>0.31233026111969758</v>
      </c>
      <c r="G28" s="50">
        <v>0.27970237615054133</v>
      </c>
      <c r="H28" s="50">
        <v>0.23389481027371128</v>
      </c>
      <c r="I28" s="50">
        <v>0.3643603883925155</v>
      </c>
      <c r="J28" s="50">
        <v>0.22884383922093082</v>
      </c>
      <c r="N28" s="62" t="e">
        <f>HLOOKUP('入力(風力)'!$E$13,$B$2:$J$31,ROW()-1,0)</f>
        <v>#N/A</v>
      </c>
    </row>
    <row r="29" spans="1:30" x14ac:dyDescent="0.3">
      <c r="A29" s="10" t="s">
        <v>20</v>
      </c>
      <c r="B29" s="50">
        <v>0.18539347245462146</v>
      </c>
      <c r="C29" s="50">
        <v>0.39136554053252592</v>
      </c>
      <c r="D29" s="50">
        <v>0.24293214172780148</v>
      </c>
      <c r="E29" s="50">
        <v>0.32199565184845935</v>
      </c>
      <c r="F29" s="50">
        <v>0.24639084113517579</v>
      </c>
      <c r="G29" s="50">
        <v>0.33182329147831097</v>
      </c>
      <c r="H29" s="50">
        <v>0.24677387118055072</v>
      </c>
      <c r="I29" s="50">
        <v>0.42414708621034247</v>
      </c>
      <c r="J29" s="50">
        <v>0.22682996910756029</v>
      </c>
      <c r="N29" s="62" t="e">
        <f>HLOOKUP('入力(風力)'!$E$13,$B$2:$J$31,ROW()-1,0)</f>
        <v>#N/A</v>
      </c>
    </row>
    <row r="30" spans="1:30" x14ac:dyDescent="0.3">
      <c r="A30" s="10" t="s">
        <v>21</v>
      </c>
      <c r="B30" s="50">
        <v>0.25510520979899598</v>
      </c>
      <c r="C30" s="50">
        <v>0.52814447705686873</v>
      </c>
      <c r="D30" s="50">
        <v>0.25446024404458828</v>
      </c>
      <c r="E30" s="50">
        <v>0.40834534292661712</v>
      </c>
      <c r="F30" s="50">
        <v>0.28015678717356102</v>
      </c>
      <c r="G30" s="50">
        <v>0.33740399348269168</v>
      </c>
      <c r="H30" s="50">
        <v>0.24036739807773169</v>
      </c>
      <c r="I30" s="50">
        <v>0.46794310993803584</v>
      </c>
      <c r="J30" s="50">
        <v>0.26599236378734353</v>
      </c>
      <c r="N30" s="62" t="e">
        <f>HLOOKUP('入力(風力)'!$E$13,$B$2:$J$31,ROW()-1,0)</f>
        <v>#N/A</v>
      </c>
      <c r="Q30" s="1" t="s">
        <v>77</v>
      </c>
    </row>
    <row r="31" spans="1:30" x14ac:dyDescent="0.3">
      <c r="A31" s="10" t="s">
        <v>22</v>
      </c>
      <c r="B31" s="50">
        <v>0.22563368677315046</v>
      </c>
      <c r="C31" s="50">
        <v>0.34218800682316275</v>
      </c>
      <c r="D31" s="50">
        <v>0.3071928586681183</v>
      </c>
      <c r="E31" s="50">
        <v>0.44848351223760552</v>
      </c>
      <c r="F31" s="50">
        <v>0.26559114041118698</v>
      </c>
      <c r="G31" s="50">
        <v>0.31179264359809394</v>
      </c>
      <c r="H31" s="50">
        <v>0.27681268754554123</v>
      </c>
      <c r="I31" s="50">
        <v>0.46062486847696671</v>
      </c>
      <c r="J31" s="50">
        <v>0.27537427142729837</v>
      </c>
      <c r="N31" s="62" t="e">
        <f>HLOOKUP('入力(風力)'!$E$13,$B$2:$J$31,ROW()-1,0)</f>
        <v>#N/A</v>
      </c>
      <c r="Z31" s="10" t="s">
        <v>35</v>
      </c>
    </row>
    <row r="32" spans="1:30" x14ac:dyDescent="0.3">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51">
        <f>IF('入力(風力)'!$E$13=B$2,B20*'入力(風力)'!$E$15/1000,0)</f>
        <v>0</v>
      </c>
      <c r="C34" s="51">
        <f>IF('入力(風力)'!$E$13=C$2,C20*'入力(風力)'!$E$15/1000,0)</f>
        <v>0</v>
      </c>
      <c r="D34" s="51">
        <f>IF('入力(風力)'!$E$13=D$2,D20*'入力(風力)'!$E$15/1000,0)</f>
        <v>0</v>
      </c>
      <c r="E34" s="51">
        <f>IF('入力(風力)'!$E$13=E$2,E20*'入力(風力)'!$E$15/1000,0)</f>
        <v>0</v>
      </c>
      <c r="F34" s="51">
        <f>IF('入力(風力)'!$E$13=F$2,F20*'入力(風力)'!$E$15/1000,0)</f>
        <v>0</v>
      </c>
      <c r="G34" s="51">
        <f>IF('入力(風力)'!$E$13=G$2,G20*'入力(風力)'!$E$15/1000,0)</f>
        <v>0</v>
      </c>
      <c r="H34" s="51">
        <f>IF('入力(風力)'!$E$13=H$2,H20*'入力(風力)'!$E$15/1000,0)</f>
        <v>0</v>
      </c>
      <c r="I34" s="51">
        <f>IF('入力(風力)'!$E$13=I$2,I20*'入力(風力)'!$E$15/1000,0)</f>
        <v>0</v>
      </c>
      <c r="J34" s="52">
        <f>IF('入力(風力)'!$E$13=J$2,J20*'入力(風力)'!$E$15/1000,0)</f>
        <v>0</v>
      </c>
      <c r="K34" s="53">
        <f>SUM(B34:J34)</f>
        <v>0</v>
      </c>
      <c r="L34" s="54">
        <f>MIN($K$34:$K$45)</f>
        <v>0</v>
      </c>
      <c r="N34" s="60">
        <f t="shared" ref="N34:N45" si="0">K34*1000</f>
        <v>0</v>
      </c>
      <c r="Q34" s="10" t="s">
        <v>11</v>
      </c>
      <c r="R34" s="30">
        <f>IF('入力(風力)'!$E$13=B$2,B20*'入力(風力)'!$E$23/1000,0)</f>
        <v>0</v>
      </c>
      <c r="S34" s="30">
        <f>IF('入力(風力)'!$E$13=C$2,C20*'入力(風力)'!$E$23/1000,0)</f>
        <v>0</v>
      </c>
      <c r="T34" s="30">
        <f>IF('入力(風力)'!$E$13=D$2,D20*'入力(風力)'!$E$23/1000,0)</f>
        <v>0</v>
      </c>
      <c r="U34" s="30">
        <f>IF('入力(風力)'!$E$13=E$2,E20*'入力(風力)'!$E$23/1000,0)</f>
        <v>0</v>
      </c>
      <c r="V34" s="30">
        <f>IF('入力(風力)'!$E$13=F$2,F20*'入力(風力)'!$E$23/1000,0)</f>
        <v>0</v>
      </c>
      <c r="W34" s="30">
        <f>IF('入力(風力)'!$E$13=G$2,G20*'入力(風力)'!$E$23/1000,0)</f>
        <v>0</v>
      </c>
      <c r="X34" s="30">
        <f>IF('入力(風力)'!$E$13=H$2,H20*'入力(風力)'!$E$23/1000,0)</f>
        <v>0</v>
      </c>
      <c r="Y34" s="30">
        <f>IF('入力(風力)'!$E$13=I$2,I20*'入力(風力)'!$E$23/1000,0)</f>
        <v>0</v>
      </c>
      <c r="Z34" s="31">
        <f>IF('入力(風力)'!$E$13=J$2,J20*'入力(風力)'!$E$23/1000,0)</f>
        <v>0</v>
      </c>
      <c r="AA34" s="32">
        <f>SUM(R34:Z34)</f>
        <v>0</v>
      </c>
      <c r="AB34" s="33">
        <f>MIN($AA$34:$AA$45)</f>
        <v>0</v>
      </c>
      <c r="AD34" s="60">
        <f>AA34*1000</f>
        <v>0</v>
      </c>
    </row>
    <row r="35" spans="1:30" x14ac:dyDescent="0.3">
      <c r="A35" s="10" t="s">
        <v>12</v>
      </c>
      <c r="B35" s="51">
        <f>IF('入力(風力)'!$E$13=B$2,B21*'入力(風力)'!$E$15/1000,0)</f>
        <v>0</v>
      </c>
      <c r="C35" s="51">
        <f>IF('入力(風力)'!$E$13=C$2,C21*'入力(風力)'!$E$15/1000,0)</f>
        <v>0</v>
      </c>
      <c r="D35" s="51">
        <f>IF('入力(風力)'!$E$13=D$2,D21*'入力(風力)'!$E$15/1000,0)</f>
        <v>0</v>
      </c>
      <c r="E35" s="51">
        <f>IF('入力(風力)'!$E$13=E$2,E21*'入力(風力)'!$E$15/1000,0)</f>
        <v>0</v>
      </c>
      <c r="F35" s="51">
        <f>IF('入力(風力)'!$E$13=F$2,F21*'入力(風力)'!$E$15/1000,0)</f>
        <v>0</v>
      </c>
      <c r="G35" s="51">
        <f>IF('入力(風力)'!$E$13=G$2,G21*'入力(風力)'!$E$15/1000,0)</f>
        <v>0</v>
      </c>
      <c r="H35" s="51">
        <f>IF('入力(風力)'!$E$13=H$2,H21*'入力(風力)'!$E$15/1000,0)</f>
        <v>0</v>
      </c>
      <c r="I35" s="51">
        <f>IF('入力(風力)'!$E$13=I$2,I21*'入力(風力)'!$E$15/1000,0)</f>
        <v>0</v>
      </c>
      <c r="J35" s="52">
        <f>IF('入力(風力)'!$E$13=J$2,J21*'入力(風力)'!$E$15/1000,0)</f>
        <v>0</v>
      </c>
      <c r="K35" s="53">
        <f t="shared" ref="K35:K44" si="1">SUM(B35:J35)</f>
        <v>0</v>
      </c>
      <c r="L35" s="54">
        <f t="shared" ref="L35:L45" si="2">MIN($K$34:$K$45)</f>
        <v>0</v>
      </c>
      <c r="N35" s="60">
        <f t="shared" si="0"/>
        <v>0</v>
      </c>
      <c r="Q35" s="10" t="s">
        <v>12</v>
      </c>
      <c r="R35" s="30">
        <f>IF('入力(風力)'!$E$13=B$2,B21*'入力(風力)'!$F$23/1000,0)</f>
        <v>0</v>
      </c>
      <c r="S35" s="30">
        <f>IF('入力(風力)'!$E$13=C$2,C21*'入力(風力)'!$F$23/1000,0)</f>
        <v>0</v>
      </c>
      <c r="T35" s="30">
        <f>IF('入力(風力)'!$E$13=D$2,D21*'入力(風力)'!$F$23/1000,0)</f>
        <v>0</v>
      </c>
      <c r="U35" s="30">
        <f>IF('入力(風力)'!$E$13=E$2,E21*'入力(風力)'!$F$23/1000,0)</f>
        <v>0</v>
      </c>
      <c r="V35" s="30">
        <f>IF('入力(風力)'!$E$13=F$2,F21*'入力(風力)'!$F$23/1000,0)</f>
        <v>0</v>
      </c>
      <c r="W35" s="30">
        <f>IF('入力(風力)'!$E$13=G$2,G21*'入力(風力)'!$F$23/1000,0)</f>
        <v>0</v>
      </c>
      <c r="X35" s="30">
        <f>IF('入力(風力)'!$E$13=H$2,H21*'入力(風力)'!$F$23/1000,0)</f>
        <v>0</v>
      </c>
      <c r="Y35" s="30">
        <f>IF('入力(風力)'!$E$13=I$2,I21*'入力(風力)'!$F$23/1000,0)</f>
        <v>0</v>
      </c>
      <c r="Z35" s="31">
        <f>IF('入力(風力)'!$E$13=J$2,J21*'入力(風力)'!$F$23/1000,0)</f>
        <v>0</v>
      </c>
      <c r="AA35" s="32">
        <f t="shared" ref="AA35:AA44" si="3">SUM(R35:Z35)</f>
        <v>0</v>
      </c>
      <c r="AB35" s="33">
        <f t="shared" ref="AB35:AB45" si="4">MIN($AA$34:$AA$45)</f>
        <v>0</v>
      </c>
      <c r="AD35" s="60">
        <f t="shared" ref="AD35:AD44" si="5">AA35*1000</f>
        <v>0</v>
      </c>
    </row>
    <row r="36" spans="1:30" x14ac:dyDescent="0.3">
      <c r="A36" s="10" t="s">
        <v>13</v>
      </c>
      <c r="B36" s="51">
        <f>IF('入力(風力)'!$E$13=B$2,B22*'入力(風力)'!$E$15/1000,0)</f>
        <v>0</v>
      </c>
      <c r="C36" s="51">
        <f>IF('入力(風力)'!$E$13=C$2,C22*'入力(風力)'!$E$15/1000,0)</f>
        <v>0</v>
      </c>
      <c r="D36" s="51">
        <f>IF('入力(風力)'!$E$13=D$2,D22*'入力(風力)'!$E$15/1000,0)</f>
        <v>0</v>
      </c>
      <c r="E36" s="51">
        <f>IF('入力(風力)'!$E$13=E$2,E22*'入力(風力)'!$E$15/1000,0)</f>
        <v>0</v>
      </c>
      <c r="F36" s="51">
        <f>IF('入力(風力)'!$E$13=F$2,F22*'入力(風力)'!$E$15/1000,0)</f>
        <v>0</v>
      </c>
      <c r="G36" s="51">
        <f>IF('入力(風力)'!$E$13=G$2,G22*'入力(風力)'!$E$15/1000,0)</f>
        <v>0</v>
      </c>
      <c r="H36" s="51">
        <f>IF('入力(風力)'!$E$13=H$2,H22*'入力(風力)'!$E$15/1000,0)</f>
        <v>0</v>
      </c>
      <c r="I36" s="51">
        <f>IF('入力(風力)'!$E$13=I$2,I22*'入力(風力)'!$E$15/1000,0)</f>
        <v>0</v>
      </c>
      <c r="J36" s="52">
        <f>IF('入力(風力)'!$E$13=J$2,J22*'入力(風力)'!$E$15/1000,0)</f>
        <v>0</v>
      </c>
      <c r="K36" s="53">
        <f t="shared" si="1"/>
        <v>0</v>
      </c>
      <c r="L36" s="54">
        <f t="shared" si="2"/>
        <v>0</v>
      </c>
      <c r="N36" s="60">
        <f t="shared" si="0"/>
        <v>0</v>
      </c>
      <c r="Q36" s="10" t="s">
        <v>13</v>
      </c>
      <c r="R36" s="30">
        <f>IF('入力(風力)'!$E$13=B$2,B22*'入力(風力)'!$G$23/1000,0)</f>
        <v>0</v>
      </c>
      <c r="S36" s="30">
        <f>IF('入力(風力)'!$E$13=C$2,C22*'入力(風力)'!$G$23/1000,0)</f>
        <v>0</v>
      </c>
      <c r="T36" s="30">
        <f>IF('入力(風力)'!$E$13=D$2,D22*'入力(風力)'!$G$23/1000,0)</f>
        <v>0</v>
      </c>
      <c r="U36" s="30">
        <f>IF('入力(風力)'!$E$13=E$2,E22*'入力(風力)'!$G$23/1000,0)</f>
        <v>0</v>
      </c>
      <c r="V36" s="30">
        <f>IF('入力(風力)'!$E$13=F$2,F22*'入力(風力)'!$G$23/1000,0)</f>
        <v>0</v>
      </c>
      <c r="W36" s="30">
        <f>IF('入力(風力)'!$E$13=G$2,G22*'入力(風力)'!$G$23/1000,0)</f>
        <v>0</v>
      </c>
      <c r="X36" s="30">
        <f>IF('入力(風力)'!$E$13=H$2,H22*'入力(風力)'!$G$23/1000,0)</f>
        <v>0</v>
      </c>
      <c r="Y36" s="30">
        <f>IF('入力(風力)'!$E$13=I$2,I22*'入力(風力)'!$G$23/1000,0)</f>
        <v>0</v>
      </c>
      <c r="Z36" s="31">
        <f>IF('入力(風力)'!$E$13=J$2,J22*'入力(風力)'!$G$23/1000,0)</f>
        <v>0</v>
      </c>
      <c r="AA36" s="32">
        <f t="shared" si="3"/>
        <v>0</v>
      </c>
      <c r="AB36" s="33">
        <f t="shared" si="4"/>
        <v>0</v>
      </c>
      <c r="AD36" s="60">
        <f t="shared" si="5"/>
        <v>0</v>
      </c>
    </row>
    <row r="37" spans="1:30" x14ac:dyDescent="0.3">
      <c r="A37" s="10" t="s">
        <v>14</v>
      </c>
      <c r="B37" s="51">
        <f>IF('入力(風力)'!$E$13=B$2,B23*'入力(風力)'!$E$15/1000,0)</f>
        <v>0</v>
      </c>
      <c r="C37" s="51">
        <f>IF('入力(風力)'!$E$13=C$2,C23*'入力(風力)'!$E$15/1000,0)</f>
        <v>0</v>
      </c>
      <c r="D37" s="51">
        <f>IF('入力(風力)'!$E$13=D$2,D23*'入力(風力)'!$E$15/1000,0)</f>
        <v>0</v>
      </c>
      <c r="E37" s="51">
        <f>IF('入力(風力)'!$E$13=E$2,E23*'入力(風力)'!$E$15/1000,0)</f>
        <v>0</v>
      </c>
      <c r="F37" s="51">
        <f>IF('入力(風力)'!$E$13=F$2,F23*'入力(風力)'!$E$15/1000,0)</f>
        <v>0</v>
      </c>
      <c r="G37" s="51">
        <f>IF('入力(風力)'!$E$13=G$2,G23*'入力(風力)'!$E$15/1000,0)</f>
        <v>0</v>
      </c>
      <c r="H37" s="51">
        <f>IF('入力(風力)'!$E$13=H$2,H23*'入力(風力)'!$E$15/1000,0)</f>
        <v>0</v>
      </c>
      <c r="I37" s="51">
        <f>IF('入力(風力)'!$E$13=I$2,I23*'入力(風力)'!$E$15/1000,0)</f>
        <v>0</v>
      </c>
      <c r="J37" s="52">
        <f>IF('入力(風力)'!$E$13=J$2,J23*'入力(風力)'!$E$15/1000,0)</f>
        <v>0</v>
      </c>
      <c r="K37" s="53">
        <f t="shared" si="1"/>
        <v>0</v>
      </c>
      <c r="L37" s="54">
        <f t="shared" si="2"/>
        <v>0</v>
      </c>
      <c r="N37" s="60">
        <f t="shared" si="0"/>
        <v>0</v>
      </c>
      <c r="Q37" s="10" t="s">
        <v>14</v>
      </c>
      <c r="R37" s="30">
        <f>IF('入力(風力)'!$E$13=B$2,B23*'入力(風力)'!$H$23/1000,0)</f>
        <v>0</v>
      </c>
      <c r="S37" s="30">
        <f>IF('入力(風力)'!$E$13=C$2,C23*'入力(風力)'!$H$23/1000,0)</f>
        <v>0</v>
      </c>
      <c r="T37" s="30">
        <f>IF('入力(風力)'!$E$13=D$2,D23*'入力(風力)'!$H$23/1000,0)</f>
        <v>0</v>
      </c>
      <c r="U37" s="30">
        <f>IF('入力(風力)'!$E$13=E$2,E23*'入力(風力)'!$H$23/1000,0)</f>
        <v>0</v>
      </c>
      <c r="V37" s="30">
        <f>IF('入力(風力)'!$E$13=F$2,F23*'入力(風力)'!$H$23/1000,0)</f>
        <v>0</v>
      </c>
      <c r="W37" s="30">
        <f>IF('入力(風力)'!$E$13=G$2,G23*'入力(風力)'!$H$23/1000,0)</f>
        <v>0</v>
      </c>
      <c r="X37" s="30">
        <f>IF('入力(風力)'!$E$13=H$2,H23*'入力(風力)'!$H$23/1000,0)</f>
        <v>0</v>
      </c>
      <c r="Y37" s="30">
        <f>IF('入力(風力)'!$E$13=I$2,I23*'入力(風力)'!$H$23/1000,0)</f>
        <v>0</v>
      </c>
      <c r="Z37" s="31">
        <f>IF('入力(風力)'!$E$13=J$2,J23*'入力(風力)'!$H$23/1000,0)</f>
        <v>0</v>
      </c>
      <c r="AA37" s="32">
        <f t="shared" si="3"/>
        <v>0</v>
      </c>
      <c r="AB37" s="33">
        <f t="shared" si="4"/>
        <v>0</v>
      </c>
      <c r="AD37" s="60">
        <f t="shared" si="5"/>
        <v>0</v>
      </c>
    </row>
    <row r="38" spans="1:30" x14ac:dyDescent="0.3">
      <c r="A38" s="10" t="s">
        <v>15</v>
      </c>
      <c r="B38" s="51">
        <f>IF('入力(風力)'!$E$13=B$2,B24*'入力(風力)'!$E$15/1000,0)</f>
        <v>0</v>
      </c>
      <c r="C38" s="51">
        <f>IF('入力(風力)'!$E$13=C$2,C24*'入力(風力)'!$E$15/1000,0)</f>
        <v>0</v>
      </c>
      <c r="D38" s="51">
        <f>IF('入力(風力)'!$E$13=D$2,D24*'入力(風力)'!$E$15/1000,0)</f>
        <v>0</v>
      </c>
      <c r="E38" s="51">
        <f>IF('入力(風力)'!$E$13=E$2,E24*'入力(風力)'!$E$15/1000,0)</f>
        <v>0</v>
      </c>
      <c r="F38" s="51">
        <f>IF('入力(風力)'!$E$13=F$2,F24*'入力(風力)'!$E$15/1000,0)</f>
        <v>0</v>
      </c>
      <c r="G38" s="51">
        <f>IF('入力(風力)'!$E$13=G$2,G24*'入力(風力)'!$E$15/1000,0)</f>
        <v>0</v>
      </c>
      <c r="H38" s="51">
        <f>IF('入力(風力)'!$E$13=H$2,H24*'入力(風力)'!$E$15/1000,0)</f>
        <v>0</v>
      </c>
      <c r="I38" s="51">
        <f>IF('入力(風力)'!$E$13=I$2,I24*'入力(風力)'!$E$15/1000,0)</f>
        <v>0</v>
      </c>
      <c r="J38" s="52">
        <f>IF('入力(風力)'!$E$13=J$2,J24*'入力(風力)'!$E$15/1000,0)</f>
        <v>0</v>
      </c>
      <c r="K38" s="53">
        <f t="shared" si="1"/>
        <v>0</v>
      </c>
      <c r="L38" s="54">
        <f t="shared" si="2"/>
        <v>0</v>
      </c>
      <c r="N38" s="60">
        <f t="shared" si="0"/>
        <v>0</v>
      </c>
      <c r="Q38" s="10" t="s">
        <v>15</v>
      </c>
      <c r="R38" s="30">
        <f>IF('入力(風力)'!$E$13=B$2,B24*'入力(風力)'!$I$23/1000,0)</f>
        <v>0</v>
      </c>
      <c r="S38" s="30">
        <f>IF('入力(風力)'!$E$13=C$2,C24*'入力(風力)'!$I$23/1000,0)</f>
        <v>0</v>
      </c>
      <c r="T38" s="30">
        <f>IF('入力(風力)'!$E$13=D$2,D24*'入力(風力)'!$I$23/1000,0)</f>
        <v>0</v>
      </c>
      <c r="U38" s="30">
        <f>IF('入力(風力)'!$E$13=E$2,E24*'入力(風力)'!$I$23/1000,0)</f>
        <v>0</v>
      </c>
      <c r="V38" s="30">
        <f>IF('入力(風力)'!$E$13=F$2,F24*'入力(風力)'!$I$23/1000,0)</f>
        <v>0</v>
      </c>
      <c r="W38" s="30">
        <f>IF('入力(風力)'!$E$13=G$2,G24*'入力(風力)'!$I$23/1000,0)</f>
        <v>0</v>
      </c>
      <c r="X38" s="30">
        <f>IF('入力(風力)'!$E$13=H$2,H24*'入力(風力)'!$I$23/1000,0)</f>
        <v>0</v>
      </c>
      <c r="Y38" s="30">
        <f>IF('入力(風力)'!$E$13=I$2,I24*'入力(風力)'!$I$23/1000,0)</f>
        <v>0</v>
      </c>
      <c r="Z38" s="31">
        <f>IF('入力(風力)'!$E$13=J$2,J24*'入力(風力)'!$I$23/1000,0)</f>
        <v>0</v>
      </c>
      <c r="AA38" s="32">
        <f t="shared" si="3"/>
        <v>0</v>
      </c>
      <c r="AB38" s="33">
        <f t="shared" si="4"/>
        <v>0</v>
      </c>
      <c r="AD38" s="60">
        <f t="shared" si="5"/>
        <v>0</v>
      </c>
    </row>
    <row r="39" spans="1:30" x14ac:dyDescent="0.3">
      <c r="A39" s="10" t="s">
        <v>16</v>
      </c>
      <c r="B39" s="51">
        <f>IF('入力(風力)'!$E$13=B$2,B25*'入力(風力)'!$E$15/1000,0)</f>
        <v>0</v>
      </c>
      <c r="C39" s="51">
        <f>IF('入力(風力)'!$E$13=C$2,C25*'入力(風力)'!$E$15/1000,0)</f>
        <v>0</v>
      </c>
      <c r="D39" s="51">
        <f>IF('入力(風力)'!$E$13=D$2,D25*'入力(風力)'!$E$15/1000,0)</f>
        <v>0</v>
      </c>
      <c r="E39" s="51">
        <f>IF('入力(風力)'!$E$13=E$2,E25*'入力(風力)'!$E$15/1000,0)</f>
        <v>0</v>
      </c>
      <c r="F39" s="51">
        <f>IF('入力(風力)'!$E$13=F$2,F25*'入力(風力)'!$E$15/1000,0)</f>
        <v>0</v>
      </c>
      <c r="G39" s="51">
        <f>IF('入力(風力)'!$E$13=G$2,G25*'入力(風力)'!$E$15/1000,0)</f>
        <v>0</v>
      </c>
      <c r="H39" s="51">
        <f>IF('入力(風力)'!$E$13=H$2,H25*'入力(風力)'!$E$15/1000,0)</f>
        <v>0</v>
      </c>
      <c r="I39" s="51">
        <f>IF('入力(風力)'!$E$13=I$2,I25*'入力(風力)'!$E$15/1000,0)</f>
        <v>0</v>
      </c>
      <c r="J39" s="52">
        <f>IF('入力(風力)'!$E$13=J$2,J25*'入力(風力)'!$E$15/1000,0)</f>
        <v>0</v>
      </c>
      <c r="K39" s="53">
        <f t="shared" si="1"/>
        <v>0</v>
      </c>
      <c r="L39" s="54">
        <f t="shared" si="2"/>
        <v>0</v>
      </c>
      <c r="N39" s="60">
        <f t="shared" si="0"/>
        <v>0</v>
      </c>
      <c r="Q39" s="10" t="s">
        <v>16</v>
      </c>
      <c r="R39" s="30">
        <f>IF('入力(風力)'!$E$13=B$2,B25*'入力(風力)'!$J$23/1000,0)</f>
        <v>0</v>
      </c>
      <c r="S39" s="30">
        <f>IF('入力(風力)'!$E$13=C$2,C25*'入力(風力)'!$J$23/1000,0)</f>
        <v>0</v>
      </c>
      <c r="T39" s="30">
        <f>IF('入力(風力)'!$E$13=D$2,D25*'入力(風力)'!$J$23/1000,0)</f>
        <v>0</v>
      </c>
      <c r="U39" s="30">
        <f>IF('入力(風力)'!$E$13=E$2,E25*'入力(風力)'!$J$23/1000,0)</f>
        <v>0</v>
      </c>
      <c r="V39" s="30">
        <f>IF('入力(風力)'!$E$13=F$2,F25*'入力(風力)'!$J$23/1000,0)</f>
        <v>0</v>
      </c>
      <c r="W39" s="30">
        <f>IF('入力(風力)'!$E$13=G$2,G25*'入力(風力)'!$J$23/1000,0)</f>
        <v>0</v>
      </c>
      <c r="X39" s="30">
        <f>IF('入力(風力)'!$E$13=H$2,H25*'入力(風力)'!$J$23/1000,0)</f>
        <v>0</v>
      </c>
      <c r="Y39" s="30">
        <f>IF('入力(風力)'!$E$13=I$2,I25*'入力(風力)'!$J$23/1000,0)</f>
        <v>0</v>
      </c>
      <c r="Z39" s="31">
        <f>IF('入力(風力)'!$E$13=J$2,J25*'入力(風力)'!$J$23/1000,0)</f>
        <v>0</v>
      </c>
      <c r="AA39" s="32">
        <f t="shared" si="3"/>
        <v>0</v>
      </c>
      <c r="AB39" s="33">
        <f t="shared" si="4"/>
        <v>0</v>
      </c>
      <c r="AD39" s="60">
        <f t="shared" si="5"/>
        <v>0</v>
      </c>
    </row>
    <row r="40" spans="1:30" x14ac:dyDescent="0.3">
      <c r="A40" s="10" t="s">
        <v>17</v>
      </c>
      <c r="B40" s="51">
        <f>IF('入力(風力)'!$E$13=B$2,B26*'入力(風力)'!$E$15/1000,0)</f>
        <v>0</v>
      </c>
      <c r="C40" s="51">
        <f>IF('入力(風力)'!$E$13=C$2,C26*'入力(風力)'!$E$15/1000,0)</f>
        <v>0</v>
      </c>
      <c r="D40" s="51">
        <f>IF('入力(風力)'!$E$13=D$2,D26*'入力(風力)'!$E$15/1000,0)</f>
        <v>0</v>
      </c>
      <c r="E40" s="51">
        <f>IF('入力(風力)'!$E$13=E$2,E26*'入力(風力)'!$E$15/1000,0)</f>
        <v>0</v>
      </c>
      <c r="F40" s="51">
        <f>IF('入力(風力)'!$E$13=F$2,F26*'入力(風力)'!$E$15/1000,0)</f>
        <v>0</v>
      </c>
      <c r="G40" s="51">
        <f>IF('入力(風力)'!$E$13=G$2,G26*'入力(風力)'!$E$15/1000,0)</f>
        <v>0</v>
      </c>
      <c r="H40" s="51">
        <f>IF('入力(風力)'!$E$13=H$2,H26*'入力(風力)'!$E$15/1000,0)</f>
        <v>0</v>
      </c>
      <c r="I40" s="51">
        <f>IF('入力(風力)'!$E$13=I$2,I26*'入力(風力)'!$E$15/1000,0)</f>
        <v>0</v>
      </c>
      <c r="J40" s="52">
        <f>IF('入力(風力)'!$E$13=J$2,J26*'入力(風力)'!$E$15/1000,0)</f>
        <v>0</v>
      </c>
      <c r="K40" s="53">
        <f t="shared" si="1"/>
        <v>0</v>
      </c>
      <c r="L40" s="54">
        <f t="shared" si="2"/>
        <v>0</v>
      </c>
      <c r="N40" s="60">
        <f t="shared" si="0"/>
        <v>0</v>
      </c>
      <c r="Q40" s="10" t="s">
        <v>17</v>
      </c>
      <c r="R40" s="30">
        <f>IF('入力(風力)'!$E$13=B$2,B26*'入力(風力)'!$K$23/1000,0)</f>
        <v>0</v>
      </c>
      <c r="S40" s="30">
        <f>IF('入力(風力)'!$E$13=C$2,C26*'入力(風力)'!$K$23/1000,0)</f>
        <v>0</v>
      </c>
      <c r="T40" s="30">
        <f>IF('入力(風力)'!$E$13=D$2,D26*'入力(風力)'!$K$23/1000,0)</f>
        <v>0</v>
      </c>
      <c r="U40" s="30">
        <f>IF('入力(風力)'!$E$13=E$2,E26*'入力(風力)'!$K$23/1000,0)</f>
        <v>0</v>
      </c>
      <c r="V40" s="30">
        <f>IF('入力(風力)'!$E$13=F$2,F26*'入力(風力)'!$K$23/1000,0)</f>
        <v>0</v>
      </c>
      <c r="W40" s="30">
        <f>IF('入力(風力)'!$E$13=G$2,G26*'入力(風力)'!$K$23/1000,0)</f>
        <v>0</v>
      </c>
      <c r="X40" s="30">
        <f>IF('入力(風力)'!$E$13=H$2,H26*'入力(風力)'!$K$23/1000,0)</f>
        <v>0</v>
      </c>
      <c r="Y40" s="30">
        <f>IF('入力(風力)'!$E$13=I$2,I26*'入力(風力)'!$K$23/1000,0)</f>
        <v>0</v>
      </c>
      <c r="Z40" s="31">
        <f>IF('入力(風力)'!$E$13=J$2,J26*'入力(風力)'!$K$23/1000,0)</f>
        <v>0</v>
      </c>
      <c r="AA40" s="32">
        <f t="shared" si="3"/>
        <v>0</v>
      </c>
      <c r="AB40" s="33">
        <f t="shared" si="4"/>
        <v>0</v>
      </c>
      <c r="AD40" s="60">
        <f t="shared" si="5"/>
        <v>0</v>
      </c>
    </row>
    <row r="41" spans="1:30" x14ac:dyDescent="0.3">
      <c r="A41" s="10" t="s">
        <v>18</v>
      </c>
      <c r="B41" s="51">
        <f>IF('入力(風力)'!$E$13=B$2,B27*'入力(風力)'!$E$15/1000,0)</f>
        <v>0</v>
      </c>
      <c r="C41" s="51">
        <f>IF('入力(風力)'!$E$13=C$2,C27*'入力(風力)'!$E$15/1000,0)</f>
        <v>0</v>
      </c>
      <c r="D41" s="51">
        <f>IF('入力(風力)'!$E$13=D$2,D27*'入力(風力)'!$E$15/1000,0)</f>
        <v>0</v>
      </c>
      <c r="E41" s="51">
        <f>IF('入力(風力)'!$E$13=E$2,E27*'入力(風力)'!$E$15/1000,0)</f>
        <v>0</v>
      </c>
      <c r="F41" s="51">
        <f>IF('入力(風力)'!$E$13=F$2,F27*'入力(風力)'!$E$15/1000,0)</f>
        <v>0</v>
      </c>
      <c r="G41" s="51">
        <f>IF('入力(風力)'!$E$13=G$2,G27*'入力(風力)'!$E$15/1000,0)</f>
        <v>0</v>
      </c>
      <c r="H41" s="51">
        <f>IF('入力(風力)'!$E$13=H$2,H27*'入力(風力)'!$E$15/1000,0)</f>
        <v>0</v>
      </c>
      <c r="I41" s="51">
        <f>IF('入力(風力)'!$E$13=I$2,I27*'入力(風力)'!$E$15/1000,0)</f>
        <v>0</v>
      </c>
      <c r="J41" s="52">
        <f>IF('入力(風力)'!$E$13=J$2,J27*'入力(風力)'!$E$15/1000,0)</f>
        <v>0</v>
      </c>
      <c r="K41" s="53">
        <f t="shared" si="1"/>
        <v>0</v>
      </c>
      <c r="L41" s="54">
        <f t="shared" si="2"/>
        <v>0</v>
      </c>
      <c r="N41" s="60">
        <f t="shared" si="0"/>
        <v>0</v>
      </c>
      <c r="Q41" s="10" t="s">
        <v>18</v>
      </c>
      <c r="R41" s="30">
        <f>IF('入力(風力)'!$E$13=B$2,B27*'入力(風力)'!$L$23/1000,0)</f>
        <v>0</v>
      </c>
      <c r="S41" s="30">
        <f>IF('入力(風力)'!$E$13=C$2,C27*'入力(風力)'!$L$23/1000,0)</f>
        <v>0</v>
      </c>
      <c r="T41" s="30">
        <f>IF('入力(風力)'!$E$13=D$2,D27*'入力(風力)'!$L$23/1000,0)</f>
        <v>0</v>
      </c>
      <c r="U41" s="30">
        <f>IF('入力(風力)'!$E$13=E$2,E27*'入力(風力)'!$L$23/1000,0)</f>
        <v>0</v>
      </c>
      <c r="V41" s="30">
        <f>IF('入力(風力)'!$E$13=F$2,F27*'入力(風力)'!$L$23/1000,0)</f>
        <v>0</v>
      </c>
      <c r="W41" s="30">
        <f>IF('入力(風力)'!$E$13=G$2,G27*'入力(風力)'!$L$23/1000,0)</f>
        <v>0</v>
      </c>
      <c r="X41" s="30">
        <f>IF('入力(風力)'!$E$13=H$2,H27*'入力(風力)'!$L$23/1000,0)</f>
        <v>0</v>
      </c>
      <c r="Y41" s="30">
        <f>IF('入力(風力)'!$E$13=I$2,I27*'入力(風力)'!$L$23/1000,0)</f>
        <v>0</v>
      </c>
      <c r="Z41" s="31">
        <f>IF('入力(風力)'!$E$13=J$2,J27*'入力(風力)'!$L$23/1000,0)</f>
        <v>0</v>
      </c>
      <c r="AA41" s="32">
        <f t="shared" si="3"/>
        <v>0</v>
      </c>
      <c r="AB41" s="33">
        <f t="shared" si="4"/>
        <v>0</v>
      </c>
      <c r="AD41" s="60">
        <f t="shared" si="5"/>
        <v>0</v>
      </c>
    </row>
    <row r="42" spans="1:30" x14ac:dyDescent="0.3">
      <c r="A42" s="10" t="s">
        <v>19</v>
      </c>
      <c r="B42" s="51">
        <f>IF('入力(風力)'!$E$13=B$2,B28*'入力(風力)'!$E$15/1000,0)</f>
        <v>0</v>
      </c>
      <c r="C42" s="51">
        <f>IF('入力(風力)'!$E$13=C$2,C28*'入力(風力)'!$E$15/1000,0)</f>
        <v>0</v>
      </c>
      <c r="D42" s="51">
        <f>IF('入力(風力)'!$E$13=D$2,D28*'入力(風力)'!$E$15/1000,0)</f>
        <v>0</v>
      </c>
      <c r="E42" s="51">
        <f>IF('入力(風力)'!$E$13=E$2,E28*'入力(風力)'!$E$15/1000,0)</f>
        <v>0</v>
      </c>
      <c r="F42" s="51">
        <f>IF('入力(風力)'!$E$13=F$2,F28*'入力(風力)'!$E$15/1000,0)</f>
        <v>0</v>
      </c>
      <c r="G42" s="51">
        <f>IF('入力(風力)'!$E$13=G$2,G28*'入力(風力)'!$E$15/1000,0)</f>
        <v>0</v>
      </c>
      <c r="H42" s="51">
        <f>IF('入力(風力)'!$E$13=H$2,H28*'入力(風力)'!$E$15/1000,0)</f>
        <v>0</v>
      </c>
      <c r="I42" s="51">
        <f>IF('入力(風力)'!$E$13=I$2,I28*'入力(風力)'!$E$15/1000,0)</f>
        <v>0</v>
      </c>
      <c r="J42" s="52">
        <f>IF('入力(風力)'!$E$13=J$2,J28*'入力(風力)'!$E$15/1000,0)</f>
        <v>0</v>
      </c>
      <c r="K42" s="53">
        <f t="shared" si="1"/>
        <v>0</v>
      </c>
      <c r="L42" s="54">
        <f t="shared" si="2"/>
        <v>0</v>
      </c>
      <c r="N42" s="60">
        <f t="shared" si="0"/>
        <v>0</v>
      </c>
      <c r="Q42" s="10" t="s">
        <v>19</v>
      </c>
      <c r="R42" s="30">
        <f>IF('入力(風力)'!$E$13=B$2,B28*'入力(風力)'!$M$23/1000,0)</f>
        <v>0</v>
      </c>
      <c r="S42" s="30">
        <f>IF('入力(風力)'!$E$13=C$2,C28*'入力(風力)'!$M$23/1000,0)</f>
        <v>0</v>
      </c>
      <c r="T42" s="30">
        <f>IF('入力(風力)'!$E$13=D$2,D28*'入力(風力)'!$M$23/1000,0)</f>
        <v>0</v>
      </c>
      <c r="U42" s="30">
        <f>IF('入力(風力)'!$E$13=E$2,E28*'入力(風力)'!$M$23/1000,0)</f>
        <v>0</v>
      </c>
      <c r="V42" s="30">
        <f>IF('入力(風力)'!$E$13=F$2,F28*'入力(風力)'!$M$23/1000,0)</f>
        <v>0</v>
      </c>
      <c r="W42" s="30">
        <f>IF('入力(風力)'!$E$13=G$2,G28*'入力(風力)'!$M$23/1000,0)</f>
        <v>0</v>
      </c>
      <c r="X42" s="30">
        <f>IF('入力(風力)'!$E$13=H$2,H28*'入力(風力)'!$M$23/1000,0)</f>
        <v>0</v>
      </c>
      <c r="Y42" s="30">
        <f>IF('入力(風力)'!$E$13=I$2,I28*'入力(風力)'!$M$23/1000,0)</f>
        <v>0</v>
      </c>
      <c r="Z42" s="31">
        <f>IF('入力(風力)'!$E$13=J$2,J28*'入力(風力)'!$M$23/1000,0)</f>
        <v>0</v>
      </c>
      <c r="AA42" s="32">
        <f t="shared" si="3"/>
        <v>0</v>
      </c>
      <c r="AB42" s="33">
        <f t="shared" si="4"/>
        <v>0</v>
      </c>
      <c r="AD42" s="60">
        <f t="shared" si="5"/>
        <v>0</v>
      </c>
    </row>
    <row r="43" spans="1:30" x14ac:dyDescent="0.3">
      <c r="A43" s="10" t="s">
        <v>20</v>
      </c>
      <c r="B43" s="51">
        <f>IF('入力(風力)'!$E$13=B$2,B29*'入力(風力)'!$E$15/1000,0)</f>
        <v>0</v>
      </c>
      <c r="C43" s="51">
        <f>IF('入力(風力)'!$E$13=C$2,C29*'入力(風力)'!$E$15/1000,0)</f>
        <v>0</v>
      </c>
      <c r="D43" s="51">
        <f>IF('入力(風力)'!$E$13=D$2,D29*'入力(風力)'!$E$15/1000,0)</f>
        <v>0</v>
      </c>
      <c r="E43" s="51">
        <f>IF('入力(風力)'!$E$13=E$2,E29*'入力(風力)'!$E$15/1000,0)</f>
        <v>0</v>
      </c>
      <c r="F43" s="51">
        <f>IF('入力(風力)'!$E$13=F$2,F29*'入力(風力)'!$E$15/1000,0)</f>
        <v>0</v>
      </c>
      <c r="G43" s="51">
        <f>IF('入力(風力)'!$E$13=G$2,G29*'入力(風力)'!$E$15/1000,0)</f>
        <v>0</v>
      </c>
      <c r="H43" s="51">
        <f>IF('入力(風力)'!$E$13=H$2,H29*'入力(風力)'!$E$15/1000,0)</f>
        <v>0</v>
      </c>
      <c r="I43" s="51">
        <f>IF('入力(風力)'!$E$13=I$2,I29*'入力(風力)'!$E$15/1000,0)</f>
        <v>0</v>
      </c>
      <c r="J43" s="52">
        <f>IF('入力(風力)'!$E$13=J$2,J29*'入力(風力)'!$E$15/1000,0)</f>
        <v>0</v>
      </c>
      <c r="K43" s="53">
        <f t="shared" si="1"/>
        <v>0</v>
      </c>
      <c r="L43" s="54">
        <f t="shared" si="2"/>
        <v>0</v>
      </c>
      <c r="N43" s="60">
        <f t="shared" si="0"/>
        <v>0</v>
      </c>
      <c r="Q43" s="10" t="s">
        <v>20</v>
      </c>
      <c r="R43" s="30">
        <f>IF('入力(風力)'!$E$13=B$2,B29*'入力(風力)'!$N$23/1000,0)</f>
        <v>0</v>
      </c>
      <c r="S43" s="30">
        <f>IF('入力(風力)'!$E$13=C$2,C29*'入力(風力)'!$N$23/1000,0)</f>
        <v>0</v>
      </c>
      <c r="T43" s="30">
        <f>IF('入力(風力)'!$E$13=D$2,D29*'入力(風力)'!$N$23/1000,0)</f>
        <v>0</v>
      </c>
      <c r="U43" s="30">
        <f>IF('入力(風力)'!$E$13=E$2,E29*'入力(風力)'!$N$23/1000,0)</f>
        <v>0</v>
      </c>
      <c r="V43" s="30">
        <f>IF('入力(風力)'!$E$13=F$2,F29*'入力(風力)'!$N$23/1000,0)</f>
        <v>0</v>
      </c>
      <c r="W43" s="30">
        <f>IF('入力(風力)'!$E$13=G$2,G29*'入力(風力)'!$N$23/1000,0)</f>
        <v>0</v>
      </c>
      <c r="X43" s="30">
        <f>IF('入力(風力)'!$E$13=H$2,H29*'入力(風力)'!$N$23/1000,0)</f>
        <v>0</v>
      </c>
      <c r="Y43" s="30">
        <f>IF('入力(風力)'!$E$13=I$2,I29*'入力(風力)'!$N$23/1000,0)</f>
        <v>0</v>
      </c>
      <c r="Z43" s="31">
        <f>IF('入力(風力)'!$E$13=J$2,J29*'入力(風力)'!$N$23/1000,0)</f>
        <v>0</v>
      </c>
      <c r="AA43" s="32">
        <f t="shared" si="3"/>
        <v>0</v>
      </c>
      <c r="AB43" s="33">
        <f t="shared" si="4"/>
        <v>0</v>
      </c>
      <c r="AD43" s="60">
        <f t="shared" si="5"/>
        <v>0</v>
      </c>
    </row>
    <row r="44" spans="1:30" x14ac:dyDescent="0.3">
      <c r="A44" s="10" t="s">
        <v>21</v>
      </c>
      <c r="B44" s="51">
        <f>IF('入力(風力)'!$E$13=B$2,B30*'入力(風力)'!$E$15/1000,0)</f>
        <v>0</v>
      </c>
      <c r="C44" s="51">
        <f>IF('入力(風力)'!$E$13=C$2,C30*'入力(風力)'!$E$15/1000,0)</f>
        <v>0</v>
      </c>
      <c r="D44" s="51">
        <f>IF('入力(風力)'!$E$13=D$2,D30*'入力(風力)'!$E$15/1000,0)</f>
        <v>0</v>
      </c>
      <c r="E44" s="51">
        <f>IF('入力(風力)'!$E$13=E$2,E30*'入力(風力)'!$E$15/1000,0)</f>
        <v>0</v>
      </c>
      <c r="F44" s="51">
        <f>IF('入力(風力)'!$E$13=F$2,F30*'入力(風力)'!$E$15/1000,0)</f>
        <v>0</v>
      </c>
      <c r="G44" s="51">
        <f>IF('入力(風力)'!$E$13=G$2,G30*'入力(風力)'!$E$15/1000,0)</f>
        <v>0</v>
      </c>
      <c r="H44" s="51">
        <f>IF('入力(風力)'!$E$13=H$2,H30*'入力(風力)'!$E$15/1000,0)</f>
        <v>0</v>
      </c>
      <c r="I44" s="51">
        <f>IF('入力(風力)'!$E$13=I$2,I30*'入力(風力)'!$E$15/1000,0)</f>
        <v>0</v>
      </c>
      <c r="J44" s="52">
        <f>IF('入力(風力)'!$E$13=J$2,J30*'入力(風力)'!$E$15/1000,0)</f>
        <v>0</v>
      </c>
      <c r="K44" s="53">
        <f t="shared" si="1"/>
        <v>0</v>
      </c>
      <c r="L44" s="54">
        <f t="shared" si="2"/>
        <v>0</v>
      </c>
      <c r="N44" s="60">
        <f t="shared" si="0"/>
        <v>0</v>
      </c>
      <c r="Q44" s="10" t="s">
        <v>21</v>
      </c>
      <c r="R44" s="30">
        <f>IF('入力(風力)'!$E$13=B$2,B30*'入力(風力)'!$O$23/1000,0)</f>
        <v>0</v>
      </c>
      <c r="S44" s="30">
        <f>IF('入力(風力)'!$E$13=C$2,C30*'入力(風力)'!$O$23/1000,0)</f>
        <v>0</v>
      </c>
      <c r="T44" s="30">
        <f>IF('入力(風力)'!$E$13=D$2,D30*'入力(風力)'!$O$23/1000,0)</f>
        <v>0</v>
      </c>
      <c r="U44" s="30">
        <f>IF('入力(風力)'!$E$13=E$2,E30*'入力(風力)'!$O$23/1000,0)</f>
        <v>0</v>
      </c>
      <c r="V44" s="30">
        <f>IF('入力(風力)'!$E$13=F$2,F30*'入力(風力)'!$O$23/1000,0)</f>
        <v>0</v>
      </c>
      <c r="W44" s="30">
        <f>IF('入力(風力)'!$E$13=G$2,G30*'入力(風力)'!$O$23/1000,0)</f>
        <v>0</v>
      </c>
      <c r="X44" s="30">
        <f>IF('入力(風力)'!$E$13=H$2,H30*'入力(風力)'!$O$23/1000,0)</f>
        <v>0</v>
      </c>
      <c r="Y44" s="30">
        <f>IF('入力(風力)'!$E$13=I$2,I30*'入力(風力)'!$O$23/1000,0)</f>
        <v>0</v>
      </c>
      <c r="Z44" s="31">
        <f>IF('入力(風力)'!$E$13=J$2,J30*'入力(風力)'!$O$23/1000,0)</f>
        <v>0</v>
      </c>
      <c r="AA44" s="32">
        <f t="shared" si="3"/>
        <v>0</v>
      </c>
      <c r="AB44" s="33">
        <f t="shared" si="4"/>
        <v>0</v>
      </c>
      <c r="AD44" s="60">
        <f t="shared" si="5"/>
        <v>0</v>
      </c>
    </row>
    <row r="45" spans="1:30" x14ac:dyDescent="0.3">
      <c r="A45" s="10" t="s">
        <v>22</v>
      </c>
      <c r="B45" s="51">
        <f>IF('入力(風力)'!$E$13=B$2,B31*'入力(風力)'!$E$15/1000,0)</f>
        <v>0</v>
      </c>
      <c r="C45" s="51">
        <f>IF('入力(風力)'!$E$13=C$2,C31*'入力(風力)'!$E$15/1000,0)</f>
        <v>0</v>
      </c>
      <c r="D45" s="51">
        <f>IF('入力(風力)'!$E$13=D$2,D31*'入力(風力)'!$E$15/1000,0)</f>
        <v>0</v>
      </c>
      <c r="E45" s="51">
        <f>IF('入力(風力)'!$E$13=E$2,E31*'入力(風力)'!$E$15/1000,0)</f>
        <v>0</v>
      </c>
      <c r="F45" s="51">
        <f>IF('入力(風力)'!$E$13=F$2,F31*'入力(風力)'!$E$15/1000,0)</f>
        <v>0</v>
      </c>
      <c r="G45" s="51">
        <f>IF('入力(風力)'!$E$13=G$2,G31*'入力(風力)'!$E$15/1000,0)</f>
        <v>0</v>
      </c>
      <c r="H45" s="51">
        <f>IF('入力(風力)'!$E$13=H$2,H31*'入力(風力)'!$E$15/1000,0)</f>
        <v>0</v>
      </c>
      <c r="I45" s="51">
        <f>IF('入力(風力)'!$E$13=I$2,I31*'入力(風力)'!$E$15/1000,0)</f>
        <v>0</v>
      </c>
      <c r="J45" s="52">
        <f>IF('入力(風力)'!$E$13=J$2,J31*'入力(風力)'!$E$15/1000,0)</f>
        <v>0</v>
      </c>
      <c r="K45" s="53">
        <f>SUM(B45:J45)</f>
        <v>0</v>
      </c>
      <c r="L45" s="54">
        <f t="shared" si="2"/>
        <v>0</v>
      </c>
      <c r="N45" s="60">
        <f t="shared" si="0"/>
        <v>0</v>
      </c>
      <c r="Q45" s="10" t="s">
        <v>22</v>
      </c>
      <c r="R45" s="30">
        <f>IF('入力(風力)'!$E$13=B$2,B31*'入力(風力)'!$P$23/1000,0)</f>
        <v>0</v>
      </c>
      <c r="S45" s="30">
        <f>IF('入力(風力)'!$E$13=C$2,C31*'入力(風力)'!$P$23/1000,0)</f>
        <v>0</v>
      </c>
      <c r="T45" s="30">
        <f>IF('入力(風力)'!$E$13=D$2,D31*'入力(風力)'!$P$23/1000,0)</f>
        <v>0</v>
      </c>
      <c r="U45" s="30">
        <f>IF('入力(風力)'!$E$13=E$2,E31*'入力(風力)'!$P$23/1000,0)</f>
        <v>0</v>
      </c>
      <c r="V45" s="30">
        <f>IF('入力(風力)'!$E$13=F$2,F31*'入力(風力)'!$P$23/1000,0)</f>
        <v>0</v>
      </c>
      <c r="W45" s="30">
        <f>IF('入力(風力)'!$E$13=G$2,G31*'入力(風力)'!$P$23/1000,0)</f>
        <v>0</v>
      </c>
      <c r="X45" s="30">
        <f>IF('入力(風力)'!$E$13=H$2,H31*'入力(風力)'!$P$23/1000,0)</f>
        <v>0</v>
      </c>
      <c r="Y45" s="30">
        <f>IF('入力(風力)'!$E$13=I$2,I31*'入力(風力)'!$P$23/1000,0)</f>
        <v>0</v>
      </c>
      <c r="Z45" s="31">
        <f>IF('入力(風力)'!$E$13=J$2,J31*'入力(風力)'!$P$23/1000,0)</f>
        <v>0</v>
      </c>
      <c r="AA45" s="32">
        <f>SUM(R45:Z45)</f>
        <v>0</v>
      </c>
      <c r="AB45" s="33">
        <f t="shared" si="4"/>
        <v>0</v>
      </c>
      <c r="AD45" s="60">
        <f>AA45*1000</f>
        <v>0</v>
      </c>
    </row>
    <row r="46" spans="1:30" x14ac:dyDescent="0.3">
      <c r="L46" s="14"/>
      <c r="AB46" s="14"/>
    </row>
    <row r="47" spans="1:30" x14ac:dyDescent="0.3">
      <c r="A47" s="1" t="s">
        <v>112</v>
      </c>
      <c r="K47" s="22" t="s">
        <v>36</v>
      </c>
      <c r="Q47" s="1" t="s">
        <v>112</v>
      </c>
      <c r="AA47" s="22" t="s">
        <v>36</v>
      </c>
    </row>
    <row r="48" spans="1:30" x14ac:dyDescent="0.3">
      <c r="A48" s="10" t="s">
        <v>11</v>
      </c>
      <c r="B48" s="55">
        <f>B4-B34</f>
        <v>4730.6208550782821</v>
      </c>
      <c r="C48" s="55">
        <f t="shared" ref="C48:J48" si="6">C4-C34</f>
        <v>11661.199433115416</v>
      </c>
      <c r="D48" s="55">
        <f t="shared" si="6"/>
        <v>41245.61530691394</v>
      </c>
      <c r="E48" s="55">
        <f t="shared" si="6"/>
        <v>18582.035492957744</v>
      </c>
      <c r="F48" s="55">
        <f t="shared" si="6"/>
        <v>4647.4253189823876</v>
      </c>
      <c r="G48" s="55">
        <f t="shared" si="6"/>
        <v>18187.937185104052</v>
      </c>
      <c r="H48" s="55">
        <f t="shared" si="6"/>
        <v>7633.4257824771967</v>
      </c>
      <c r="I48" s="55">
        <f t="shared" si="6"/>
        <v>3836.9040080971658</v>
      </c>
      <c r="J48" s="56">
        <f t="shared" si="6"/>
        <v>12401.453801830394</v>
      </c>
      <c r="K48" s="49">
        <f>SUM($B48:$J48)</f>
        <v>122926.61718455658</v>
      </c>
      <c r="L48" s="14"/>
      <c r="Q48" s="10" t="s">
        <v>11</v>
      </c>
      <c r="R48" s="55">
        <f>B4-R34</f>
        <v>4730.6208550782821</v>
      </c>
      <c r="S48" s="55">
        <f t="shared" ref="S48:Z48" si="7">C4-S34</f>
        <v>11661.199433115416</v>
      </c>
      <c r="T48" s="55">
        <f t="shared" si="7"/>
        <v>41245.61530691394</v>
      </c>
      <c r="U48" s="55">
        <f t="shared" si="7"/>
        <v>18582.035492957744</v>
      </c>
      <c r="V48" s="55">
        <f t="shared" si="7"/>
        <v>4647.4253189823876</v>
      </c>
      <c r="W48" s="55">
        <f t="shared" si="7"/>
        <v>18187.937185104052</v>
      </c>
      <c r="X48" s="55">
        <f t="shared" si="7"/>
        <v>7633.4257824771967</v>
      </c>
      <c r="Y48" s="55">
        <f t="shared" si="7"/>
        <v>3836.9040080971658</v>
      </c>
      <c r="Z48" s="56">
        <f t="shared" si="7"/>
        <v>12401.453801830394</v>
      </c>
      <c r="AA48" s="49">
        <f>SUM($R48:$Z48)</f>
        <v>122926.61718455658</v>
      </c>
      <c r="AB48" s="14"/>
    </row>
    <row r="49" spans="1:29" x14ac:dyDescent="0.3">
      <c r="A49" s="10" t="s">
        <v>12</v>
      </c>
      <c r="B49" s="55">
        <f t="shared" ref="B49:J49" si="8">B5-B35</f>
        <v>4298.7080810919306</v>
      </c>
      <c r="C49" s="55">
        <f t="shared" si="8"/>
        <v>10837.007450910263</v>
      </c>
      <c r="D49" s="55">
        <f t="shared" si="8"/>
        <v>39351.826052342774</v>
      </c>
      <c r="E49" s="55">
        <f t="shared" si="8"/>
        <v>18772.884084507041</v>
      </c>
      <c r="F49" s="55">
        <f t="shared" si="8"/>
        <v>4331.6301330724073</v>
      </c>
      <c r="G49" s="55">
        <f t="shared" si="8"/>
        <v>18373.016703176341</v>
      </c>
      <c r="H49" s="55">
        <f t="shared" si="8"/>
        <v>7544.427413788153</v>
      </c>
      <c r="I49" s="55">
        <f t="shared" si="8"/>
        <v>3825.7462348178137</v>
      </c>
      <c r="J49" s="56">
        <f t="shared" si="8"/>
        <v>12587.866200031533</v>
      </c>
      <c r="K49" s="49">
        <f t="shared" ref="K49:K59" si="9">SUM($B49:$J49)</f>
        <v>119923.11235373827</v>
      </c>
      <c r="L49" s="14"/>
      <c r="Q49" s="10" t="s">
        <v>12</v>
      </c>
      <c r="R49" s="55">
        <f t="shared" ref="R49:Z49" si="10">B5-R35</f>
        <v>4298.7080810919306</v>
      </c>
      <c r="S49" s="55">
        <f t="shared" si="10"/>
        <v>10837.007450910263</v>
      </c>
      <c r="T49" s="55">
        <f t="shared" si="10"/>
        <v>39351.826052342774</v>
      </c>
      <c r="U49" s="55">
        <f t="shared" si="10"/>
        <v>18772.884084507041</v>
      </c>
      <c r="V49" s="55">
        <f t="shared" si="10"/>
        <v>4331.6301330724073</v>
      </c>
      <c r="W49" s="55">
        <f t="shared" si="10"/>
        <v>18373.016703176341</v>
      </c>
      <c r="X49" s="55">
        <f t="shared" si="10"/>
        <v>7544.427413788153</v>
      </c>
      <c r="Y49" s="55">
        <f t="shared" si="10"/>
        <v>3825.7462348178137</v>
      </c>
      <c r="Z49" s="56">
        <f t="shared" si="10"/>
        <v>12587.866200031533</v>
      </c>
      <c r="AA49" s="49">
        <f t="shared" ref="AA49:AA57" si="11">SUM($R49:$Z49)</f>
        <v>119923.11235373827</v>
      </c>
      <c r="AB49" s="14"/>
    </row>
    <row r="50" spans="1:29" x14ac:dyDescent="0.3">
      <c r="A50" s="10" t="s">
        <v>13</v>
      </c>
      <c r="B50" s="55">
        <f t="shared" ref="B50:J50" si="12">B6-B36</f>
        <v>4274.7184825371332</v>
      </c>
      <c r="C50" s="55">
        <f t="shared" si="12"/>
        <v>11731.162688018527</v>
      </c>
      <c r="D50" s="55">
        <f t="shared" si="12"/>
        <v>44945.265332731906</v>
      </c>
      <c r="E50" s="55">
        <f t="shared" si="12"/>
        <v>20540.685774647889</v>
      </c>
      <c r="F50" s="55">
        <f t="shared" si="12"/>
        <v>4784.4775694716245</v>
      </c>
      <c r="G50" s="55">
        <f t="shared" si="12"/>
        <v>21043.251193866374</v>
      </c>
      <c r="H50" s="55">
        <f t="shared" si="12"/>
        <v>8280.3301202419589</v>
      </c>
      <c r="I50" s="55">
        <f t="shared" si="12"/>
        <v>4372.2871255060727</v>
      </c>
      <c r="J50" s="56">
        <f t="shared" si="12"/>
        <v>14320.519117973359</v>
      </c>
      <c r="K50" s="49">
        <f t="shared" si="9"/>
        <v>134292.69740499483</v>
      </c>
      <c r="L50" s="14"/>
      <c r="Q50" s="10" t="s">
        <v>13</v>
      </c>
      <c r="R50" s="55">
        <f t="shared" ref="R50:Z50" si="13">B6-R36</f>
        <v>4274.7184825371332</v>
      </c>
      <c r="S50" s="55">
        <f t="shared" si="13"/>
        <v>11731.162688018527</v>
      </c>
      <c r="T50" s="55">
        <f t="shared" si="13"/>
        <v>44945.265332731906</v>
      </c>
      <c r="U50" s="55">
        <f t="shared" si="13"/>
        <v>20540.685774647889</v>
      </c>
      <c r="V50" s="55">
        <f t="shared" si="13"/>
        <v>4784.4775694716245</v>
      </c>
      <c r="W50" s="55">
        <f t="shared" si="13"/>
        <v>21043.251193866374</v>
      </c>
      <c r="X50" s="55">
        <f t="shared" si="13"/>
        <v>8280.3301202419589</v>
      </c>
      <c r="Y50" s="55">
        <f t="shared" si="13"/>
        <v>4372.2871255060727</v>
      </c>
      <c r="Z50" s="56">
        <f t="shared" si="13"/>
        <v>14320.519117973359</v>
      </c>
      <c r="AA50" s="49">
        <f t="shared" si="11"/>
        <v>134292.69740499483</v>
      </c>
      <c r="AB50" s="14"/>
    </row>
    <row r="51" spans="1:29" x14ac:dyDescent="0.3">
      <c r="A51" s="10" t="s">
        <v>14</v>
      </c>
      <c r="B51" s="55">
        <f t="shared" ref="B51:J51" si="14">B7-B37</f>
        <v>4858.2626435952898</v>
      </c>
      <c r="C51" s="55">
        <f t="shared" si="14"/>
        <v>14024.512179206346</v>
      </c>
      <c r="D51" s="55">
        <f t="shared" si="14"/>
        <v>57506.830910157922</v>
      </c>
      <c r="E51" s="55">
        <f t="shared" si="14"/>
        <v>24960.2</v>
      </c>
      <c r="F51" s="55">
        <f t="shared" si="14"/>
        <v>5839.5990000000002</v>
      </c>
      <c r="G51" s="55">
        <f t="shared" si="14"/>
        <v>27108.210000000003</v>
      </c>
      <c r="H51" s="55">
        <f t="shared" si="14"/>
        <v>10531.053</v>
      </c>
      <c r="I51" s="55">
        <f t="shared" si="14"/>
        <v>5509.97</v>
      </c>
      <c r="J51" s="56">
        <f t="shared" si="14"/>
        <v>18336.038</v>
      </c>
      <c r="K51" s="49">
        <f t="shared" si="9"/>
        <v>168674.67573295956</v>
      </c>
      <c r="L51" s="14"/>
      <c r="Q51" s="10" t="s">
        <v>14</v>
      </c>
      <c r="R51" s="55">
        <f t="shared" ref="R51:Z51" si="15">B7-R37</f>
        <v>4858.2626435952898</v>
      </c>
      <c r="S51" s="55">
        <f t="shared" si="15"/>
        <v>14024.512179206346</v>
      </c>
      <c r="T51" s="55">
        <f t="shared" si="15"/>
        <v>57506.830910157922</v>
      </c>
      <c r="U51" s="55">
        <f t="shared" si="15"/>
        <v>24960.2</v>
      </c>
      <c r="V51" s="55">
        <f t="shared" si="15"/>
        <v>5839.5990000000002</v>
      </c>
      <c r="W51" s="55">
        <f t="shared" si="15"/>
        <v>27108.210000000003</v>
      </c>
      <c r="X51" s="55">
        <f t="shared" si="15"/>
        <v>10531.053</v>
      </c>
      <c r="Y51" s="55">
        <f t="shared" si="15"/>
        <v>5509.97</v>
      </c>
      <c r="Z51" s="56">
        <f t="shared" si="15"/>
        <v>18336.038</v>
      </c>
      <c r="AA51" s="49">
        <f t="shared" si="11"/>
        <v>168674.67573295956</v>
      </c>
      <c r="AB51" s="14"/>
    </row>
    <row r="52" spans="1:29" x14ac:dyDescent="0.3">
      <c r="A52" s="10" t="s">
        <v>15</v>
      </c>
      <c r="B52" s="55">
        <f t="shared" ref="B52:J52" si="16">B8-B38</f>
        <v>4990.1900000000005</v>
      </c>
      <c r="C52" s="55">
        <f t="shared" si="16"/>
        <v>14404.82</v>
      </c>
      <c r="D52" s="55">
        <f t="shared" si="16"/>
        <v>57504.579999999994</v>
      </c>
      <c r="E52" s="55">
        <f t="shared" si="16"/>
        <v>24960.2</v>
      </c>
      <c r="F52" s="55">
        <f t="shared" si="16"/>
        <v>5839.5990000000002</v>
      </c>
      <c r="G52" s="55">
        <f t="shared" si="16"/>
        <v>27108.210000000003</v>
      </c>
      <c r="H52" s="55">
        <f t="shared" si="16"/>
        <v>10531.053</v>
      </c>
      <c r="I52" s="55">
        <f t="shared" si="16"/>
        <v>5509.97</v>
      </c>
      <c r="J52" s="56">
        <f t="shared" si="16"/>
        <v>18336.038</v>
      </c>
      <c r="K52" s="49">
        <f t="shared" si="9"/>
        <v>169184.66</v>
      </c>
      <c r="L52" s="14"/>
      <c r="Q52" s="10" t="s">
        <v>15</v>
      </c>
      <c r="R52" s="55">
        <f t="shared" ref="R52:Z52" si="17">B8-R38</f>
        <v>4990.1900000000005</v>
      </c>
      <c r="S52" s="55">
        <f t="shared" si="17"/>
        <v>14404.82</v>
      </c>
      <c r="T52" s="55">
        <f t="shared" si="17"/>
        <v>57504.579999999994</v>
      </c>
      <c r="U52" s="55">
        <f t="shared" si="17"/>
        <v>24960.2</v>
      </c>
      <c r="V52" s="55">
        <f t="shared" si="17"/>
        <v>5839.5990000000002</v>
      </c>
      <c r="W52" s="55">
        <f t="shared" si="17"/>
        <v>27108.210000000003</v>
      </c>
      <c r="X52" s="55">
        <f t="shared" si="17"/>
        <v>10531.053</v>
      </c>
      <c r="Y52" s="55">
        <f t="shared" si="17"/>
        <v>5509.97</v>
      </c>
      <c r="Z52" s="56">
        <f t="shared" si="17"/>
        <v>18336.038</v>
      </c>
      <c r="AA52" s="49">
        <f t="shared" si="11"/>
        <v>169184.66</v>
      </c>
      <c r="AB52" s="14"/>
    </row>
    <row r="53" spans="1:29" x14ac:dyDescent="0.3">
      <c r="A53" s="10" t="s">
        <v>16</v>
      </c>
      <c r="B53" s="55">
        <f t="shared" ref="B53:J53" si="18">B9-B39</f>
        <v>4678.376248497957</v>
      </c>
      <c r="C53" s="55">
        <f t="shared" si="18"/>
        <v>12960.544171105321</v>
      </c>
      <c r="D53" s="55">
        <f t="shared" si="18"/>
        <v>48843.978396830418</v>
      </c>
      <c r="E53" s="55">
        <f t="shared" si="18"/>
        <v>23523.861126760563</v>
      </c>
      <c r="F53" s="55">
        <f t="shared" si="18"/>
        <v>5202.5426372451966</v>
      </c>
      <c r="G53" s="55">
        <f t="shared" si="18"/>
        <v>23164.206473165388</v>
      </c>
      <c r="H53" s="55">
        <f t="shared" si="18"/>
        <v>9406.7975024262778</v>
      </c>
      <c r="I53" s="55">
        <f t="shared" si="18"/>
        <v>4818.4380566801619</v>
      </c>
      <c r="J53" s="56">
        <f t="shared" si="18"/>
        <v>15811.354236702995</v>
      </c>
      <c r="K53" s="49">
        <f t="shared" si="9"/>
        <v>148410.09884941427</v>
      </c>
      <c r="L53" s="14"/>
      <c r="Q53" s="10" t="s">
        <v>16</v>
      </c>
      <c r="R53" s="55">
        <f t="shared" ref="R53:Z53" si="19">B9-R39</f>
        <v>4678.376248497957</v>
      </c>
      <c r="S53" s="55">
        <f t="shared" si="19"/>
        <v>12960.544171105321</v>
      </c>
      <c r="T53" s="55">
        <f t="shared" si="19"/>
        <v>48843.978396830418</v>
      </c>
      <c r="U53" s="55">
        <f t="shared" si="19"/>
        <v>23523.861126760563</v>
      </c>
      <c r="V53" s="55">
        <f t="shared" si="19"/>
        <v>5202.5426372451966</v>
      </c>
      <c r="W53" s="55">
        <f t="shared" si="19"/>
        <v>23164.206473165388</v>
      </c>
      <c r="X53" s="55">
        <f t="shared" si="19"/>
        <v>9406.7975024262778</v>
      </c>
      <c r="Y53" s="55">
        <f t="shared" si="19"/>
        <v>4818.4380566801619</v>
      </c>
      <c r="Z53" s="56">
        <f t="shared" si="19"/>
        <v>15811.354236702995</v>
      </c>
      <c r="AA53" s="49">
        <f t="shared" si="11"/>
        <v>148410.09884941427</v>
      </c>
      <c r="AB53" s="14"/>
    </row>
    <row r="54" spans="1:29" x14ac:dyDescent="0.3">
      <c r="A54" s="10" t="s">
        <v>17</v>
      </c>
      <c r="B54" s="55">
        <f t="shared" ref="B54:J54" si="20">B10-B40</f>
        <v>4705.4212765957445</v>
      </c>
      <c r="C54" s="55">
        <f t="shared" si="20"/>
        <v>11474.00183178447</v>
      </c>
      <c r="D54" s="55">
        <f t="shared" si="20"/>
        <v>41232.139845966405</v>
      </c>
      <c r="E54" s="55">
        <f t="shared" si="20"/>
        <v>19927.984507042253</v>
      </c>
      <c r="F54" s="55">
        <f t="shared" si="20"/>
        <v>4498.4728727984339</v>
      </c>
      <c r="G54" s="55">
        <f t="shared" si="20"/>
        <v>18908.447447973715</v>
      </c>
      <c r="H54" s="55">
        <f t="shared" si="20"/>
        <v>7876.7471211129296</v>
      </c>
      <c r="I54" s="55">
        <f t="shared" si="20"/>
        <v>4037.6739271255065</v>
      </c>
      <c r="J54" s="56">
        <f t="shared" si="20"/>
        <v>13478.920938344123</v>
      </c>
      <c r="K54" s="49">
        <f t="shared" si="9"/>
        <v>126139.80976874357</v>
      </c>
      <c r="L54" s="14"/>
      <c r="Q54" s="10" t="s">
        <v>17</v>
      </c>
      <c r="R54" s="55">
        <f t="shared" ref="R54:Z54" si="21">B10-R40</f>
        <v>4705.4212765957445</v>
      </c>
      <c r="S54" s="55">
        <f t="shared" si="21"/>
        <v>11474.00183178447</v>
      </c>
      <c r="T54" s="55">
        <f t="shared" si="21"/>
        <v>41232.139845966405</v>
      </c>
      <c r="U54" s="55">
        <f t="shared" si="21"/>
        <v>19927.984507042253</v>
      </c>
      <c r="V54" s="55">
        <f t="shared" si="21"/>
        <v>4498.4728727984339</v>
      </c>
      <c r="W54" s="55">
        <f t="shared" si="21"/>
        <v>18908.447447973715</v>
      </c>
      <c r="X54" s="55">
        <f t="shared" si="21"/>
        <v>7876.7471211129296</v>
      </c>
      <c r="Y54" s="55">
        <f t="shared" si="21"/>
        <v>4037.6739271255065</v>
      </c>
      <c r="Z54" s="56">
        <f t="shared" si="21"/>
        <v>13478.920938344123</v>
      </c>
      <c r="AA54" s="49">
        <f t="shared" si="11"/>
        <v>126139.80976874357</v>
      </c>
      <c r="AB54" s="14"/>
    </row>
    <row r="55" spans="1:29" x14ac:dyDescent="0.3">
      <c r="A55" s="10" t="s">
        <v>18</v>
      </c>
      <c r="B55" s="55">
        <f t="shared" ref="B55:J55" si="22">B11-B41</f>
        <v>5388.0798554797275</v>
      </c>
      <c r="C55" s="55">
        <f t="shared" si="22"/>
        <v>12862.884230541467</v>
      </c>
      <c r="D55" s="55">
        <f t="shared" si="22"/>
        <v>42933.709788452594</v>
      </c>
      <c r="E55" s="55">
        <f t="shared" si="22"/>
        <v>19546.297323943661</v>
      </c>
      <c r="F55" s="55">
        <f t="shared" si="22"/>
        <v>4927.4699178082192</v>
      </c>
      <c r="G55" s="55">
        <f t="shared" si="22"/>
        <v>19215.253493975903</v>
      </c>
      <c r="H55" s="55">
        <f t="shared" si="22"/>
        <v>8609.8219744259732</v>
      </c>
      <c r="I55" s="55">
        <f t="shared" si="22"/>
        <v>4126.9061133603236</v>
      </c>
      <c r="J55" s="56">
        <f t="shared" si="22"/>
        <v>13782.435963936248</v>
      </c>
      <c r="K55" s="49">
        <f t="shared" si="9"/>
        <v>131392.85866192411</v>
      </c>
      <c r="L55" s="14"/>
      <c r="Q55" s="10" t="s">
        <v>18</v>
      </c>
      <c r="R55" s="55">
        <f t="shared" ref="R55:Z55" si="23">B11-R41</f>
        <v>5388.0798554797275</v>
      </c>
      <c r="S55" s="55">
        <f t="shared" si="23"/>
        <v>12862.884230541467</v>
      </c>
      <c r="T55" s="55">
        <f t="shared" si="23"/>
        <v>42933.709788452594</v>
      </c>
      <c r="U55" s="55">
        <f t="shared" si="23"/>
        <v>19546.297323943661</v>
      </c>
      <c r="V55" s="55">
        <f t="shared" si="23"/>
        <v>4927.4699178082192</v>
      </c>
      <c r="W55" s="55">
        <f t="shared" si="23"/>
        <v>19215.253493975903</v>
      </c>
      <c r="X55" s="55">
        <f t="shared" si="23"/>
        <v>8609.8219744259732</v>
      </c>
      <c r="Y55" s="55">
        <f t="shared" si="23"/>
        <v>4126.9061133603236</v>
      </c>
      <c r="Z55" s="56">
        <f t="shared" si="23"/>
        <v>13782.435963936248</v>
      </c>
      <c r="AA55" s="49">
        <f t="shared" si="11"/>
        <v>131392.85866192411</v>
      </c>
      <c r="AB55" s="14"/>
    </row>
    <row r="56" spans="1:29" x14ac:dyDescent="0.3">
      <c r="A56" s="10" t="s">
        <v>19</v>
      </c>
      <c r="B56" s="55">
        <f t="shared" ref="B56:J56" si="24">B12-B42</f>
        <v>5796.0030309112808</v>
      </c>
      <c r="C56" s="55">
        <f t="shared" si="24"/>
        <v>14408.422049690715</v>
      </c>
      <c r="D56" s="55">
        <f t="shared" si="24"/>
        <v>47420.719322482837</v>
      </c>
      <c r="E56" s="55">
        <f t="shared" si="24"/>
        <v>22167.87323943662</v>
      </c>
      <c r="F56" s="55">
        <f t="shared" si="24"/>
        <v>5636.6425636007825</v>
      </c>
      <c r="G56" s="55">
        <f t="shared" si="24"/>
        <v>23420.548105147864</v>
      </c>
      <c r="H56" s="55">
        <f t="shared" si="24"/>
        <v>10350.93537276634</v>
      </c>
      <c r="I56" s="55">
        <f t="shared" si="24"/>
        <v>5141.8934817813761</v>
      </c>
      <c r="J56" s="56">
        <f t="shared" si="24"/>
        <v>17320.580575733864</v>
      </c>
      <c r="K56" s="49">
        <f t="shared" si="9"/>
        <v>151663.61774155169</v>
      </c>
      <c r="L56" s="14"/>
      <c r="Q56" s="10" t="s">
        <v>19</v>
      </c>
      <c r="R56" s="55">
        <f t="shared" ref="R56:Z56" si="25">B12-R42</f>
        <v>5796.0030309112808</v>
      </c>
      <c r="S56" s="55">
        <f t="shared" si="25"/>
        <v>14408.422049690715</v>
      </c>
      <c r="T56" s="55">
        <f t="shared" si="25"/>
        <v>47420.719322482837</v>
      </c>
      <c r="U56" s="55">
        <f t="shared" si="25"/>
        <v>22167.87323943662</v>
      </c>
      <c r="V56" s="55">
        <f t="shared" si="25"/>
        <v>5636.6425636007825</v>
      </c>
      <c r="W56" s="55">
        <f t="shared" si="25"/>
        <v>23420.548105147864</v>
      </c>
      <c r="X56" s="55">
        <f t="shared" si="25"/>
        <v>10350.93537276634</v>
      </c>
      <c r="Y56" s="55">
        <f t="shared" si="25"/>
        <v>5141.8934817813761</v>
      </c>
      <c r="Z56" s="56">
        <f t="shared" si="25"/>
        <v>17320.580575733864</v>
      </c>
      <c r="AA56" s="49">
        <f t="shared" si="11"/>
        <v>151663.61774155169</v>
      </c>
      <c r="AB56" s="14"/>
    </row>
    <row r="57" spans="1:29" x14ac:dyDescent="0.3">
      <c r="A57" s="10" t="s">
        <v>20</v>
      </c>
      <c r="B57" s="55">
        <f t="shared" ref="B57:J57" si="26">B13-B43</f>
        <v>5977.16</v>
      </c>
      <c r="C57" s="55">
        <f t="shared" si="26"/>
        <v>15104.856</v>
      </c>
      <c r="D57" s="55">
        <f t="shared" si="26"/>
        <v>50938.213634065585</v>
      </c>
      <c r="E57" s="55">
        <f t="shared" si="26"/>
        <v>23523.861126760563</v>
      </c>
      <c r="F57" s="55">
        <f t="shared" si="26"/>
        <v>6089.48</v>
      </c>
      <c r="G57" s="55">
        <f t="shared" si="26"/>
        <v>24891.255345016427</v>
      </c>
      <c r="H57" s="55">
        <f t="shared" si="26"/>
        <v>10460.698660990993</v>
      </c>
      <c r="I57" s="55">
        <f t="shared" si="26"/>
        <v>5141.8934817813761</v>
      </c>
      <c r="J57" s="56">
        <f t="shared" si="26"/>
        <v>17526.029404614837</v>
      </c>
      <c r="K57" s="49">
        <f t="shared" si="9"/>
        <v>159653.44765322978</v>
      </c>
      <c r="L57" s="14"/>
      <c r="Q57" s="10" t="s">
        <v>20</v>
      </c>
      <c r="R57" s="55">
        <f t="shared" ref="R57:Z57" si="27">B13-R43</f>
        <v>5977.16</v>
      </c>
      <c r="S57" s="55">
        <f t="shared" si="27"/>
        <v>15104.856</v>
      </c>
      <c r="T57" s="55">
        <f t="shared" si="27"/>
        <v>50938.213634065585</v>
      </c>
      <c r="U57" s="55">
        <f t="shared" si="27"/>
        <v>23523.861126760563</v>
      </c>
      <c r="V57" s="55">
        <f t="shared" si="27"/>
        <v>6089.48</v>
      </c>
      <c r="W57" s="55">
        <f t="shared" si="27"/>
        <v>24891.255345016427</v>
      </c>
      <c r="X57" s="55">
        <f t="shared" si="27"/>
        <v>10460.698660990993</v>
      </c>
      <c r="Y57" s="55">
        <f t="shared" si="27"/>
        <v>5141.8934817813761</v>
      </c>
      <c r="Z57" s="56">
        <f t="shared" si="27"/>
        <v>17526.029404614837</v>
      </c>
      <c r="AA57" s="49">
        <f t="shared" si="11"/>
        <v>159653.44765322978</v>
      </c>
      <c r="AB57" s="14"/>
    </row>
    <row r="58" spans="1:29" x14ac:dyDescent="0.3">
      <c r="A58" s="10" t="s">
        <v>21</v>
      </c>
      <c r="B58" s="55">
        <f t="shared" ref="B58:J58" si="28">B14-B44</f>
        <v>5929.1708028904059</v>
      </c>
      <c r="C58" s="55">
        <f t="shared" si="28"/>
        <v>14864.192082026326</v>
      </c>
      <c r="D58" s="55">
        <f t="shared" si="28"/>
        <v>50940.242552779899</v>
      </c>
      <c r="E58" s="55">
        <f t="shared" si="28"/>
        <v>23523.861126760563</v>
      </c>
      <c r="F58" s="55">
        <f t="shared" si="28"/>
        <v>6089.48</v>
      </c>
      <c r="G58" s="55">
        <f t="shared" si="28"/>
        <v>24891.255345016427</v>
      </c>
      <c r="H58" s="55">
        <f t="shared" si="28"/>
        <v>10460.698660990993</v>
      </c>
      <c r="I58" s="55">
        <f t="shared" si="28"/>
        <v>5141.8934817813761</v>
      </c>
      <c r="J58" s="56">
        <f t="shared" si="28"/>
        <v>17526.029404614837</v>
      </c>
      <c r="K58" s="49">
        <f t="shared" si="9"/>
        <v>159366.82345686085</v>
      </c>
      <c r="L58" s="14"/>
      <c r="Q58" s="10" t="s">
        <v>21</v>
      </c>
      <c r="R58" s="55">
        <f t="shared" ref="R58:Z58" si="29">B14-R44</f>
        <v>5929.1708028904059</v>
      </c>
      <c r="S58" s="55">
        <f t="shared" si="29"/>
        <v>14864.192082026326</v>
      </c>
      <c r="T58" s="55">
        <f t="shared" si="29"/>
        <v>50940.242552779899</v>
      </c>
      <c r="U58" s="55">
        <f t="shared" si="29"/>
        <v>23523.861126760563</v>
      </c>
      <c r="V58" s="55">
        <f t="shared" si="29"/>
        <v>6089.48</v>
      </c>
      <c r="W58" s="55">
        <f t="shared" si="29"/>
        <v>24891.255345016427</v>
      </c>
      <c r="X58" s="55">
        <f t="shared" si="29"/>
        <v>10460.698660990993</v>
      </c>
      <c r="Y58" s="55">
        <f t="shared" si="29"/>
        <v>5141.8934817813761</v>
      </c>
      <c r="Z58" s="56">
        <f t="shared" si="29"/>
        <v>17526.029404614837</v>
      </c>
      <c r="AA58" s="49">
        <f>SUM($R58:$Z58)</f>
        <v>159366.82345686085</v>
      </c>
      <c r="AB58" s="14"/>
    </row>
    <row r="59" spans="1:29" x14ac:dyDescent="0.3">
      <c r="A59" s="10" t="s">
        <v>22</v>
      </c>
      <c r="B59" s="55">
        <f t="shared" ref="B59:J59" si="30">B15-B45</f>
        <v>5413.2794339622642</v>
      </c>
      <c r="C59" s="55">
        <f t="shared" si="30"/>
        <v>13504.852988742634</v>
      </c>
      <c r="D59" s="55">
        <f t="shared" si="30"/>
        <v>46397.938230576066</v>
      </c>
      <c r="E59" s="55">
        <f t="shared" si="30"/>
        <v>20831.973098591548</v>
      </c>
      <c r="F59" s="55">
        <f t="shared" si="30"/>
        <v>5439.8983326810176</v>
      </c>
      <c r="G59" s="55">
        <f t="shared" si="30"/>
        <v>21278.805125958377</v>
      </c>
      <c r="H59" s="55">
        <f t="shared" si="30"/>
        <v>9193.1186217685499</v>
      </c>
      <c r="I59" s="55">
        <f t="shared" si="30"/>
        <v>4506.1304048582997</v>
      </c>
      <c r="J59" s="56">
        <f t="shared" si="30"/>
        <v>14837.045139024798</v>
      </c>
      <c r="K59" s="49">
        <f t="shared" si="9"/>
        <v>141403.04137616354</v>
      </c>
      <c r="L59" s="14"/>
      <c r="Q59" s="10" t="s">
        <v>22</v>
      </c>
      <c r="R59" s="55">
        <f t="shared" ref="R59:Z59" si="31">B15-R45</f>
        <v>5413.2794339622642</v>
      </c>
      <c r="S59" s="55">
        <f t="shared" si="31"/>
        <v>13504.852988742634</v>
      </c>
      <c r="T59" s="55">
        <f t="shared" si="31"/>
        <v>46397.938230576066</v>
      </c>
      <c r="U59" s="55">
        <f t="shared" si="31"/>
        <v>20831.973098591548</v>
      </c>
      <c r="V59" s="55">
        <f t="shared" si="31"/>
        <v>5439.8983326810176</v>
      </c>
      <c r="W59" s="55">
        <f t="shared" si="31"/>
        <v>21278.805125958377</v>
      </c>
      <c r="X59" s="55">
        <f t="shared" si="31"/>
        <v>9193.1186217685499</v>
      </c>
      <c r="Y59" s="55">
        <f t="shared" si="31"/>
        <v>4506.1304048582997</v>
      </c>
      <c r="Z59" s="56">
        <f t="shared" si="31"/>
        <v>14837.045139024798</v>
      </c>
      <c r="AA59" s="49">
        <f>SUM($R59:$Z59)</f>
        <v>141403.04137616354</v>
      </c>
      <c r="AB59" s="14"/>
    </row>
    <row r="61" spans="1:29" x14ac:dyDescent="0.3">
      <c r="A61" s="18" t="s">
        <v>106</v>
      </c>
      <c r="B61" s="64">
        <f>$B$17-MIN($K$34:$K$45)</f>
        <v>171587.27328555813</v>
      </c>
      <c r="C61" s="19"/>
      <c r="D61" s="19"/>
      <c r="E61" s="19"/>
      <c r="F61" s="19"/>
      <c r="G61" s="19"/>
      <c r="H61" s="19"/>
      <c r="I61" s="19"/>
      <c r="J61" s="19"/>
      <c r="L61" s="14"/>
      <c r="M61" s="14"/>
      <c r="O61" s="16"/>
      <c r="Q61" s="18" t="s">
        <v>106</v>
      </c>
      <c r="R61" s="64">
        <f>$B$17-MIN($AA$34:$AA$45)</f>
        <v>171587.27328555813</v>
      </c>
      <c r="S61" s="19"/>
      <c r="T61" s="19"/>
      <c r="U61" s="19"/>
      <c r="V61" s="19"/>
      <c r="W61" s="19"/>
      <c r="X61" s="19"/>
      <c r="Y61" s="19"/>
      <c r="Z61" s="19"/>
      <c r="AB61" s="14"/>
      <c r="AC61" s="14"/>
    </row>
    <row r="63" spans="1:29" x14ac:dyDescent="0.3">
      <c r="A63" s="1" t="s">
        <v>107</v>
      </c>
      <c r="B63" s="21" t="s">
        <v>36</v>
      </c>
      <c r="Q63" s="1" t="s">
        <v>107</v>
      </c>
      <c r="R63" s="21" t="s">
        <v>36</v>
      </c>
    </row>
    <row r="64" spans="1:29" x14ac:dyDescent="0.3">
      <c r="A64" s="10" t="s">
        <v>11</v>
      </c>
      <c r="B64" s="59">
        <f t="shared" ref="B64:B75" si="32">$B$61-K48</f>
        <v>48660.656101001543</v>
      </c>
      <c r="L64" s="14"/>
      <c r="M64" s="14"/>
      <c r="O64" s="16"/>
      <c r="Q64" s="10" t="s">
        <v>11</v>
      </c>
      <c r="R64" s="59">
        <f>$R$61-AA48</f>
        <v>48660.656101001543</v>
      </c>
      <c r="AB64" s="14"/>
      <c r="AC64" s="14"/>
    </row>
    <row r="65" spans="1:29" x14ac:dyDescent="0.3">
      <c r="A65" s="10" t="s">
        <v>12</v>
      </c>
      <c r="B65" s="55">
        <f t="shared" si="32"/>
        <v>51664.160931819861</v>
      </c>
      <c r="L65" s="14"/>
      <c r="M65" s="14"/>
      <c r="O65" s="16"/>
      <c r="Q65" s="10" t="s">
        <v>12</v>
      </c>
      <c r="R65" s="59">
        <f t="shared" ref="R65:R74" si="33">$R$61-AA49</f>
        <v>51664.160931819861</v>
      </c>
      <c r="AB65" s="14"/>
      <c r="AC65" s="14"/>
    </row>
    <row r="66" spans="1:29" x14ac:dyDescent="0.3">
      <c r="A66" s="10" t="s">
        <v>13</v>
      </c>
      <c r="B66" s="55">
        <f t="shared" si="32"/>
        <v>37294.575880563294</v>
      </c>
      <c r="L66" s="14"/>
      <c r="M66" s="14"/>
      <c r="O66" s="16"/>
      <c r="Q66" s="10" t="s">
        <v>13</v>
      </c>
      <c r="R66" s="59">
        <f t="shared" si="33"/>
        <v>37294.575880563294</v>
      </c>
      <c r="AB66" s="14"/>
      <c r="AC66" s="14"/>
    </row>
    <row r="67" spans="1:29" x14ac:dyDescent="0.3">
      <c r="A67" s="10" t="s">
        <v>14</v>
      </c>
      <c r="B67" s="55">
        <f t="shared" si="32"/>
        <v>2912.5975525985705</v>
      </c>
      <c r="L67" s="14"/>
      <c r="M67" s="14"/>
      <c r="O67" s="16"/>
      <c r="Q67" s="10" t="s">
        <v>14</v>
      </c>
      <c r="R67" s="59">
        <f>$R$61-AA51</f>
        <v>2912.5975525985705</v>
      </c>
      <c r="AB67" s="14"/>
      <c r="AC67" s="14"/>
    </row>
    <row r="68" spans="1:29" x14ac:dyDescent="0.3">
      <c r="A68" s="10" t="s">
        <v>15</v>
      </c>
      <c r="B68" s="55">
        <f t="shared" si="32"/>
        <v>2402.6132855581236</v>
      </c>
      <c r="L68" s="14"/>
      <c r="M68" s="14"/>
      <c r="O68" s="16"/>
      <c r="Q68" s="10" t="s">
        <v>15</v>
      </c>
      <c r="R68" s="59">
        <f t="shared" si="33"/>
        <v>2402.6132855581236</v>
      </c>
      <c r="AB68" s="14"/>
      <c r="AC68" s="14"/>
    </row>
    <row r="69" spans="1:29" x14ac:dyDescent="0.3">
      <c r="A69" s="10" t="s">
        <v>16</v>
      </c>
      <c r="B69" s="55">
        <f t="shared" si="32"/>
        <v>23177.174436143861</v>
      </c>
      <c r="L69" s="14"/>
      <c r="M69" s="14"/>
      <c r="O69" s="16"/>
      <c r="Q69" s="10" t="s">
        <v>16</v>
      </c>
      <c r="R69" s="59">
        <f t="shared" si="33"/>
        <v>23177.174436143861</v>
      </c>
      <c r="AB69" s="14"/>
      <c r="AC69" s="14"/>
    </row>
    <row r="70" spans="1:29" x14ac:dyDescent="0.3">
      <c r="A70" s="10" t="s">
        <v>17</v>
      </c>
      <c r="B70" s="55">
        <f t="shared" si="32"/>
        <v>45447.463516814561</v>
      </c>
      <c r="L70" s="14"/>
      <c r="M70" s="14"/>
      <c r="O70" s="16"/>
      <c r="Q70" s="10" t="s">
        <v>17</v>
      </c>
      <c r="R70" s="59">
        <f>$R$61-AA54</f>
        <v>45447.463516814561</v>
      </c>
      <c r="AB70" s="14"/>
      <c r="AC70" s="14"/>
    </row>
    <row r="71" spans="1:29" x14ac:dyDescent="0.3">
      <c r="A71" s="10" t="s">
        <v>18</v>
      </c>
      <c r="B71" s="55">
        <f t="shared" si="32"/>
        <v>40194.414623634017</v>
      </c>
      <c r="L71" s="14"/>
      <c r="M71" s="14"/>
      <c r="O71" s="16"/>
      <c r="Q71" s="10" t="s">
        <v>18</v>
      </c>
      <c r="R71" s="59">
        <f t="shared" si="33"/>
        <v>40194.414623634017</v>
      </c>
      <c r="AB71" s="14"/>
      <c r="AC71" s="14"/>
    </row>
    <row r="72" spans="1:29" x14ac:dyDescent="0.3">
      <c r="A72" s="10" t="s">
        <v>19</v>
      </c>
      <c r="B72" s="55">
        <f t="shared" si="32"/>
        <v>19923.65554400644</v>
      </c>
      <c r="L72" s="14"/>
      <c r="M72" s="14"/>
      <c r="O72" s="16"/>
      <c r="Q72" s="10" t="s">
        <v>19</v>
      </c>
      <c r="R72" s="59">
        <f t="shared" si="33"/>
        <v>19923.65554400644</v>
      </c>
      <c r="AB72" s="14"/>
      <c r="AC72" s="14"/>
    </row>
    <row r="73" spans="1:29" x14ac:dyDescent="0.3">
      <c r="A73" s="10" t="s">
        <v>20</v>
      </c>
      <c r="B73" s="55">
        <f t="shared" si="32"/>
        <v>11933.825632328342</v>
      </c>
      <c r="L73" s="14"/>
      <c r="M73" s="14"/>
      <c r="O73" s="16"/>
      <c r="Q73" s="10" t="s">
        <v>20</v>
      </c>
      <c r="R73" s="59">
        <f t="shared" si="33"/>
        <v>11933.825632328342</v>
      </c>
      <c r="AB73" s="14"/>
      <c r="AC73" s="14"/>
    </row>
    <row r="74" spans="1:29" x14ac:dyDescent="0.3">
      <c r="A74" s="10" t="s">
        <v>21</v>
      </c>
      <c r="B74" s="55">
        <f t="shared" si="32"/>
        <v>12220.449828697281</v>
      </c>
      <c r="L74" s="14"/>
      <c r="M74" s="14"/>
      <c r="O74" s="16"/>
      <c r="Q74" s="10" t="s">
        <v>21</v>
      </c>
      <c r="R74" s="59">
        <f t="shared" si="33"/>
        <v>12220.449828697281</v>
      </c>
      <c r="AB74" s="14"/>
      <c r="AC74" s="14"/>
    </row>
    <row r="75" spans="1:29" x14ac:dyDescent="0.3">
      <c r="A75" s="10" t="s">
        <v>22</v>
      </c>
      <c r="B75" s="55">
        <f t="shared" si="32"/>
        <v>30184.231909394584</v>
      </c>
      <c r="L75" s="14"/>
      <c r="M75" s="14"/>
      <c r="O75" s="16"/>
      <c r="Q75" s="10" t="s">
        <v>22</v>
      </c>
      <c r="R75" s="59">
        <f>$R$61-AA59</f>
        <v>30184.231909394584</v>
      </c>
      <c r="AB75" s="14"/>
      <c r="AC75" s="14"/>
    </row>
    <row r="76" spans="1:29" x14ac:dyDescent="0.3">
      <c r="A76" s="13" t="s">
        <v>37</v>
      </c>
      <c r="B76" s="65">
        <f>SUM($B$64:$B$75)/$B$61</f>
        <v>1.9000000000000006</v>
      </c>
      <c r="Q76" s="13" t="s">
        <v>37</v>
      </c>
      <c r="R76" s="65">
        <f>SUM($R$64:$R$75)/$R$61</f>
        <v>1.9000000000000006</v>
      </c>
    </row>
    <row r="78" spans="1:29" x14ac:dyDescent="0.3">
      <c r="A78" s="1" t="s">
        <v>108</v>
      </c>
      <c r="B78" s="58">
        <f>(SUM($B$64:$B$75)-$D$79*$B$61)/(12-$D$79)</f>
        <v>1.1526269487815329E-11</v>
      </c>
      <c r="D78" s="1" t="s">
        <v>39</v>
      </c>
      <c r="Q78" s="1" t="s">
        <v>108</v>
      </c>
      <c r="R78" s="58">
        <f>(SUM($R$64:$R$75)-$T$79*$R$61)/(12-$T$79)</f>
        <v>1.1526269487815329E-11</v>
      </c>
      <c r="T78" s="1" t="s">
        <v>39</v>
      </c>
    </row>
    <row r="79" spans="1:29" x14ac:dyDescent="0.3">
      <c r="A79" s="1" t="s">
        <v>38</v>
      </c>
      <c r="D79" s="66">
        <f>'計算用(太陽光)'!D79</f>
        <v>1.9</v>
      </c>
      <c r="Q79" s="1" t="s">
        <v>38</v>
      </c>
      <c r="T79" s="66">
        <f>'計算用(太陽光)'!T79</f>
        <v>1.9</v>
      </c>
    </row>
    <row r="80" spans="1:29" ht="15.6" thickBot="1" x14ac:dyDescent="0.35"/>
    <row r="81" spans="1:22" ht="15.6" thickBot="1" x14ac:dyDescent="0.35">
      <c r="A81" s="1" t="s">
        <v>109</v>
      </c>
      <c r="B81" s="127">
        <f>(MIN($K$34:$K$45)+$B$78)*1000</f>
        <v>1.1526269487815328E-8</v>
      </c>
      <c r="F81" s="14"/>
      <c r="Q81" s="1" t="s">
        <v>109</v>
      </c>
      <c r="R81" s="61">
        <f>IFERROR(AVERAGE('【リリースAX】入力(風力)'!$E$26:$P$26)*$B$83,0)</f>
        <v>0</v>
      </c>
      <c r="V81" s="14"/>
    </row>
    <row r="82" spans="1:22" ht="15.6" thickBot="1" x14ac:dyDescent="0.35">
      <c r="B82" s="129">
        <f>(MIN($K$34:$K$45)+$B$78)*1000</f>
        <v>1.1526269487815328E-8</v>
      </c>
    </row>
    <row r="83" spans="1:22" ht="15.6" thickBot="1" x14ac:dyDescent="0.35">
      <c r="A83" s="1" t="s">
        <v>110</v>
      </c>
      <c r="B83" s="130" t="e">
        <f>VLOOKUP('【リリースAX】入力(風力)'!$E$13,$B$88:$C$96,2,FALSE)</f>
        <v>#N/A</v>
      </c>
      <c r="Q83" s="1" t="s">
        <v>110</v>
      </c>
      <c r="R83" s="23"/>
      <c r="S83" s="1" t="s">
        <v>78</v>
      </c>
    </row>
    <row r="84" spans="1:22" x14ac:dyDescent="0.3">
      <c r="B84" s="131" t="e">
        <f>B82/'入力(風力)'!E15</f>
        <v>#DIV/0!</v>
      </c>
    </row>
    <row r="87" spans="1:22" x14ac:dyDescent="0.3">
      <c r="C87" s="18" t="s">
        <v>160</v>
      </c>
    </row>
    <row r="88" spans="1:22" x14ac:dyDescent="0.3">
      <c r="B88" s="11" t="s">
        <v>26</v>
      </c>
      <c r="C88" s="134">
        <v>0.216295395170747</v>
      </c>
      <c r="D88" s="1">
        <v>0.22888149275065825</v>
      </c>
      <c r="E88" s="135">
        <f>D88-C88</f>
        <v>1.2586097579911248E-2</v>
      </c>
      <c r="H88" s="138">
        <v>0.216295395170747</v>
      </c>
    </row>
    <row r="89" spans="1:22" x14ac:dyDescent="0.3">
      <c r="B89" s="11" t="s">
        <v>27</v>
      </c>
      <c r="C89" s="134">
        <v>0.30513751335068101</v>
      </c>
      <c r="D89" s="1">
        <v>0.32162791367807086</v>
      </c>
      <c r="E89" s="135">
        <f t="shared" ref="E89:E96" si="34">D89-C89</f>
        <v>1.6490400327389854E-2</v>
      </c>
      <c r="H89" s="138">
        <v>0.30513751335068101</v>
      </c>
    </row>
    <row r="90" spans="1:22" x14ac:dyDescent="0.3">
      <c r="B90" s="11" t="s">
        <v>28</v>
      </c>
      <c r="C90" s="134">
        <v>0.245307261222486</v>
      </c>
      <c r="D90" s="1">
        <v>0.24901096215482771</v>
      </c>
      <c r="E90" s="135">
        <f t="shared" si="34"/>
        <v>3.7037009323417081E-3</v>
      </c>
      <c r="H90" s="138">
        <v>0.245307261222486</v>
      </c>
    </row>
    <row r="91" spans="1:22" x14ac:dyDescent="0.3">
      <c r="B91" s="11" t="s">
        <v>29</v>
      </c>
      <c r="C91" s="134">
        <v>0.27874514105291598</v>
      </c>
      <c r="D91" s="1">
        <v>0.26334378731169072</v>
      </c>
      <c r="E91" s="135">
        <f t="shared" si="34"/>
        <v>-1.5401353741225254E-2</v>
      </c>
      <c r="H91" s="138">
        <v>0.27874514105291598</v>
      </c>
    </row>
    <row r="92" spans="1:22" x14ac:dyDescent="0.3">
      <c r="B92" s="11" t="s">
        <v>30</v>
      </c>
      <c r="C92" s="134">
        <v>0.211171931707927</v>
      </c>
      <c r="D92" s="1">
        <v>0.19945078617241835</v>
      </c>
      <c r="E92" s="135">
        <f t="shared" si="34"/>
        <v>-1.1721145535508654E-2</v>
      </c>
      <c r="H92" s="138">
        <v>0.211171931707927</v>
      </c>
    </row>
    <row r="93" spans="1:22" x14ac:dyDescent="0.3">
      <c r="B93" s="11" t="s">
        <v>31</v>
      </c>
      <c r="C93" s="134">
        <v>0.26951097715163602</v>
      </c>
      <c r="D93" s="1">
        <v>0.26390963443764798</v>
      </c>
      <c r="E93" s="135">
        <f t="shared" si="34"/>
        <v>-5.6013427139880445E-3</v>
      </c>
      <c r="H93" s="138">
        <v>0.26951097715163602</v>
      </c>
    </row>
    <row r="94" spans="1:22" x14ac:dyDescent="0.3">
      <c r="B94" s="11" t="s">
        <v>32</v>
      </c>
      <c r="C94" s="134">
        <v>0.19979956511378899</v>
      </c>
      <c r="D94" s="1">
        <v>0.19181024128751589</v>
      </c>
      <c r="E94" s="135">
        <f t="shared" si="34"/>
        <v>-7.9893238262730981E-3</v>
      </c>
      <c r="H94" s="138">
        <v>0.19979956511378899</v>
      </c>
    </row>
    <row r="95" spans="1:22" x14ac:dyDescent="0.3">
      <c r="B95" s="11" t="s">
        <v>33</v>
      </c>
      <c r="C95" s="134">
        <v>0.33783991051740703</v>
      </c>
      <c r="D95" s="1">
        <v>0.3175508237869637</v>
      </c>
      <c r="E95" s="135">
        <f t="shared" si="34"/>
        <v>-2.0289086730443329E-2</v>
      </c>
      <c r="H95" s="138">
        <v>0.33783991051740703</v>
      </c>
    </row>
    <row r="96" spans="1:22" x14ac:dyDescent="0.3">
      <c r="B96" s="11" t="s">
        <v>34</v>
      </c>
      <c r="C96" s="134">
        <v>0.188228441577732</v>
      </c>
      <c r="D96" s="1">
        <v>0.18906827719113722</v>
      </c>
      <c r="E96" s="135">
        <f t="shared" si="34"/>
        <v>8.398356134052265E-4</v>
      </c>
      <c r="H96" s="138">
        <v>0.188228441577732</v>
      </c>
    </row>
  </sheetData>
  <phoneticPr fontId="2"/>
  <hyperlinks>
    <hyperlink ref="A19" r:id="rId1" xr:uid="{8D262668-F665-4CD8-8B28-F58D8F5FAEFC}"/>
  </hyperlinks>
  <pageMargins left="0.7" right="0.7" top="0.75" bottom="0.75" header="0.3" footer="0.3"/>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8" tint="0.59999389629810485"/>
  </sheetPr>
  <dimension ref="A1:AE96"/>
  <sheetViews>
    <sheetView topLeftCell="A49" zoomScale="70" zoomScaleNormal="70" workbookViewId="0">
      <selection activeCell="E13" sqref="E13:P13"/>
    </sheetView>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5" width="25" style="1" bestFit="1" customWidth="1"/>
    <col min="6"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4.88671875" style="1" customWidth="1"/>
    <col min="19" max="26" width="11.44140625" style="1" customWidth="1"/>
    <col min="27" max="27" width="17.1093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105</v>
      </c>
    </row>
    <row r="4" spans="1:13" x14ac:dyDescent="0.3">
      <c r="A4" s="10" t="s">
        <v>11</v>
      </c>
      <c r="B4" s="63">
        <f>'計算用(太陽光)'!B4</f>
        <v>4730.6208550782821</v>
      </c>
      <c r="C4" s="63">
        <f>'計算用(太陽光)'!C4</f>
        <v>11661.199433115416</v>
      </c>
      <c r="D4" s="63">
        <f>'計算用(太陽光)'!D4</f>
        <v>41245.61530691394</v>
      </c>
      <c r="E4" s="63">
        <f>'計算用(太陽光)'!E4</f>
        <v>18582.035492957744</v>
      </c>
      <c r="F4" s="63">
        <f>'計算用(太陽光)'!F4</f>
        <v>4647.4253189823876</v>
      </c>
      <c r="G4" s="63">
        <f>'計算用(太陽光)'!G4</f>
        <v>18187.937185104052</v>
      </c>
      <c r="H4" s="63">
        <f>'計算用(太陽光)'!H4</f>
        <v>7633.4257824771967</v>
      </c>
      <c r="I4" s="63">
        <f>'計算用(太陽光)'!I4</f>
        <v>3836.9040080971658</v>
      </c>
      <c r="J4" s="63">
        <f>'計算用(太陽光)'!J4</f>
        <v>12401.453801830394</v>
      </c>
    </row>
    <row r="5" spans="1:13" x14ac:dyDescent="0.3">
      <c r="A5" s="10" t="s">
        <v>12</v>
      </c>
      <c r="B5" s="63">
        <f>'計算用(太陽光)'!B5</f>
        <v>4298.7080810919306</v>
      </c>
      <c r="C5" s="63">
        <f>'計算用(太陽光)'!C5</f>
        <v>10837.007450910263</v>
      </c>
      <c r="D5" s="63">
        <f>'計算用(太陽光)'!D5</f>
        <v>39351.826052342774</v>
      </c>
      <c r="E5" s="63">
        <f>'計算用(太陽光)'!E5</f>
        <v>18772.884084507041</v>
      </c>
      <c r="F5" s="63">
        <f>'計算用(太陽光)'!F5</f>
        <v>4331.6301330724073</v>
      </c>
      <c r="G5" s="63">
        <f>'計算用(太陽光)'!G5</f>
        <v>18373.016703176341</v>
      </c>
      <c r="H5" s="63">
        <f>'計算用(太陽光)'!H5</f>
        <v>7544.427413788153</v>
      </c>
      <c r="I5" s="63">
        <f>'計算用(太陽光)'!I5</f>
        <v>3825.7462348178137</v>
      </c>
      <c r="J5" s="63">
        <f>'計算用(太陽光)'!J5</f>
        <v>12587.866200031533</v>
      </c>
    </row>
    <row r="6" spans="1:13" x14ac:dyDescent="0.3">
      <c r="A6" s="10" t="s">
        <v>13</v>
      </c>
      <c r="B6" s="63">
        <f>'計算用(太陽光)'!B6</f>
        <v>4274.7184825371332</v>
      </c>
      <c r="C6" s="63">
        <f>'計算用(太陽光)'!C6</f>
        <v>11731.162688018527</v>
      </c>
      <c r="D6" s="63">
        <f>'計算用(太陽光)'!D6</f>
        <v>44945.265332731906</v>
      </c>
      <c r="E6" s="63">
        <f>'計算用(太陽光)'!E6</f>
        <v>20540.685774647889</v>
      </c>
      <c r="F6" s="63">
        <f>'計算用(太陽光)'!F6</f>
        <v>4784.4775694716245</v>
      </c>
      <c r="G6" s="63">
        <f>'計算用(太陽光)'!G6</f>
        <v>21043.251193866374</v>
      </c>
      <c r="H6" s="63">
        <f>'計算用(太陽光)'!H6</f>
        <v>8280.3301202419589</v>
      </c>
      <c r="I6" s="63">
        <f>'計算用(太陽光)'!I6</f>
        <v>4372.2871255060727</v>
      </c>
      <c r="J6" s="63">
        <f>'計算用(太陽光)'!J6</f>
        <v>14320.519117973359</v>
      </c>
    </row>
    <row r="7" spans="1:13" x14ac:dyDescent="0.3">
      <c r="A7" s="10" t="s">
        <v>14</v>
      </c>
      <c r="B7" s="63">
        <f>'計算用(太陽光)'!B7</f>
        <v>4858.2626435952898</v>
      </c>
      <c r="C7" s="63">
        <f>'計算用(太陽光)'!C7</f>
        <v>14024.512179206346</v>
      </c>
      <c r="D7" s="63">
        <f>'計算用(太陽光)'!D7</f>
        <v>57506.830910157922</v>
      </c>
      <c r="E7" s="63">
        <f>'計算用(太陽光)'!E7</f>
        <v>24960.2</v>
      </c>
      <c r="F7" s="63">
        <f>'計算用(太陽光)'!F7</f>
        <v>5839.5990000000002</v>
      </c>
      <c r="G7" s="63">
        <f>'計算用(太陽光)'!G7</f>
        <v>27108.210000000003</v>
      </c>
      <c r="H7" s="63">
        <f>'計算用(太陽光)'!H7</f>
        <v>10531.053</v>
      </c>
      <c r="I7" s="63">
        <f>'計算用(太陽光)'!I7</f>
        <v>5509.97</v>
      </c>
      <c r="J7" s="63">
        <f>'計算用(太陽光)'!J7</f>
        <v>18336.038</v>
      </c>
    </row>
    <row r="8" spans="1:13" x14ac:dyDescent="0.3">
      <c r="A8" s="10" t="s">
        <v>15</v>
      </c>
      <c r="B8" s="63">
        <f>'計算用(太陽光)'!B8</f>
        <v>4990.1900000000005</v>
      </c>
      <c r="C8" s="63">
        <f>'計算用(太陽光)'!C8</f>
        <v>14404.82</v>
      </c>
      <c r="D8" s="63">
        <f>'計算用(太陽光)'!D8</f>
        <v>57504.579999999994</v>
      </c>
      <c r="E8" s="63">
        <f>'計算用(太陽光)'!E8</f>
        <v>24960.2</v>
      </c>
      <c r="F8" s="63">
        <f>'計算用(太陽光)'!F8</f>
        <v>5839.5990000000002</v>
      </c>
      <c r="G8" s="63">
        <f>'計算用(太陽光)'!G8</f>
        <v>27108.210000000003</v>
      </c>
      <c r="H8" s="63">
        <f>'計算用(太陽光)'!H8</f>
        <v>10531.053</v>
      </c>
      <c r="I8" s="63">
        <f>'計算用(太陽光)'!I8</f>
        <v>5509.97</v>
      </c>
      <c r="J8" s="63">
        <f>'計算用(太陽光)'!J8</f>
        <v>18336.038</v>
      </c>
    </row>
    <row r="9" spans="1:13" x14ac:dyDescent="0.3">
      <c r="A9" s="10" t="s">
        <v>16</v>
      </c>
      <c r="B9" s="63">
        <f>'計算用(太陽光)'!B9</f>
        <v>4678.376248497957</v>
      </c>
      <c r="C9" s="63">
        <f>'計算用(太陽光)'!C9</f>
        <v>12960.544171105321</v>
      </c>
      <c r="D9" s="63">
        <f>'計算用(太陽光)'!D9</f>
        <v>48843.978396830418</v>
      </c>
      <c r="E9" s="63">
        <f>'計算用(太陽光)'!E9</f>
        <v>23523.861126760563</v>
      </c>
      <c r="F9" s="63">
        <f>'計算用(太陽光)'!F9</f>
        <v>5202.5426372451966</v>
      </c>
      <c r="G9" s="63">
        <f>'計算用(太陽光)'!G9</f>
        <v>23164.206473165388</v>
      </c>
      <c r="H9" s="63">
        <f>'計算用(太陽光)'!H9</f>
        <v>9406.7975024262778</v>
      </c>
      <c r="I9" s="63">
        <f>'計算用(太陽光)'!I9</f>
        <v>4818.4380566801619</v>
      </c>
      <c r="J9" s="63">
        <f>'計算用(太陽光)'!J9</f>
        <v>15811.354236702995</v>
      </c>
    </row>
    <row r="10" spans="1:13" x14ac:dyDescent="0.3">
      <c r="A10" s="10" t="s">
        <v>17</v>
      </c>
      <c r="B10" s="63">
        <f>'計算用(太陽光)'!B10</f>
        <v>4705.4212765957445</v>
      </c>
      <c r="C10" s="63">
        <f>'計算用(太陽光)'!C10</f>
        <v>11474.00183178447</v>
      </c>
      <c r="D10" s="63">
        <f>'計算用(太陽光)'!D10</f>
        <v>41232.139845966405</v>
      </c>
      <c r="E10" s="63">
        <f>'計算用(太陽光)'!E10</f>
        <v>19927.984507042253</v>
      </c>
      <c r="F10" s="63">
        <f>'計算用(太陽光)'!F10</f>
        <v>4498.4728727984339</v>
      </c>
      <c r="G10" s="63">
        <f>'計算用(太陽光)'!G10</f>
        <v>18908.447447973715</v>
      </c>
      <c r="H10" s="63">
        <f>'計算用(太陽光)'!H10</f>
        <v>7876.7471211129296</v>
      </c>
      <c r="I10" s="63">
        <f>'計算用(太陽光)'!I10</f>
        <v>4037.6739271255065</v>
      </c>
      <c r="J10" s="63">
        <f>'計算用(太陽光)'!J10</f>
        <v>13478.920938344123</v>
      </c>
    </row>
    <row r="11" spans="1:13" x14ac:dyDescent="0.3">
      <c r="A11" s="10" t="s">
        <v>18</v>
      </c>
      <c r="B11" s="63">
        <f>'計算用(太陽光)'!B11</f>
        <v>5388.0798554797275</v>
      </c>
      <c r="C11" s="63">
        <f>'計算用(太陽光)'!C11</f>
        <v>12862.884230541467</v>
      </c>
      <c r="D11" s="63">
        <f>'計算用(太陽光)'!D11</f>
        <v>42933.709788452594</v>
      </c>
      <c r="E11" s="63">
        <f>'計算用(太陽光)'!E11</f>
        <v>19546.297323943661</v>
      </c>
      <c r="F11" s="63">
        <f>'計算用(太陽光)'!F11</f>
        <v>4927.4699178082192</v>
      </c>
      <c r="G11" s="63">
        <f>'計算用(太陽光)'!G11</f>
        <v>19215.253493975903</v>
      </c>
      <c r="H11" s="63">
        <f>'計算用(太陽光)'!H11</f>
        <v>8609.8219744259732</v>
      </c>
      <c r="I11" s="63">
        <f>'計算用(太陽光)'!I11</f>
        <v>4126.9061133603236</v>
      </c>
      <c r="J11" s="63">
        <f>'計算用(太陽光)'!J11</f>
        <v>13782.435963936248</v>
      </c>
    </row>
    <row r="12" spans="1:13" x14ac:dyDescent="0.3">
      <c r="A12" s="10" t="s">
        <v>19</v>
      </c>
      <c r="B12" s="63">
        <f>'計算用(太陽光)'!B12</f>
        <v>5796.0030309112808</v>
      </c>
      <c r="C12" s="63">
        <f>'計算用(太陽光)'!C12</f>
        <v>14408.422049690715</v>
      </c>
      <c r="D12" s="63">
        <f>'計算用(太陽光)'!D12</f>
        <v>47420.719322482837</v>
      </c>
      <c r="E12" s="63">
        <f>'計算用(太陽光)'!E12</f>
        <v>22167.87323943662</v>
      </c>
      <c r="F12" s="63">
        <f>'計算用(太陽光)'!F12</f>
        <v>5636.6425636007825</v>
      </c>
      <c r="G12" s="63">
        <f>'計算用(太陽光)'!G12</f>
        <v>23420.548105147864</v>
      </c>
      <c r="H12" s="63">
        <f>'計算用(太陽光)'!H12</f>
        <v>10350.93537276634</v>
      </c>
      <c r="I12" s="63">
        <f>'計算用(太陽光)'!I12</f>
        <v>5141.8934817813761</v>
      </c>
      <c r="J12" s="63">
        <f>'計算用(太陽光)'!J12</f>
        <v>17320.580575733864</v>
      </c>
    </row>
    <row r="13" spans="1:13" x14ac:dyDescent="0.3">
      <c r="A13" s="10" t="s">
        <v>20</v>
      </c>
      <c r="B13" s="63">
        <f>'計算用(太陽光)'!B13</f>
        <v>5977.16</v>
      </c>
      <c r="C13" s="63">
        <f>'計算用(太陽光)'!C13</f>
        <v>15104.856</v>
      </c>
      <c r="D13" s="63">
        <f>'計算用(太陽光)'!D13</f>
        <v>50938.213634065585</v>
      </c>
      <c r="E13" s="63">
        <f>'計算用(太陽光)'!E13</f>
        <v>23523.861126760563</v>
      </c>
      <c r="F13" s="63">
        <f>'計算用(太陽光)'!F13</f>
        <v>6089.48</v>
      </c>
      <c r="G13" s="63">
        <f>'計算用(太陽光)'!G13</f>
        <v>24891.255345016427</v>
      </c>
      <c r="H13" s="63">
        <f>'計算用(太陽光)'!H13</f>
        <v>10460.698660990993</v>
      </c>
      <c r="I13" s="63">
        <f>'計算用(太陽光)'!I13</f>
        <v>5141.8934817813761</v>
      </c>
      <c r="J13" s="63">
        <f>'計算用(太陽光)'!J13</f>
        <v>17526.029404614837</v>
      </c>
    </row>
    <row r="14" spans="1:13" x14ac:dyDescent="0.3">
      <c r="A14" s="10" t="s">
        <v>21</v>
      </c>
      <c r="B14" s="63">
        <f>'計算用(太陽光)'!B14</f>
        <v>5929.1708028904059</v>
      </c>
      <c r="C14" s="63">
        <f>'計算用(太陽光)'!C14</f>
        <v>14864.192082026326</v>
      </c>
      <c r="D14" s="63">
        <f>'計算用(太陽光)'!D14</f>
        <v>50940.242552779899</v>
      </c>
      <c r="E14" s="63">
        <f>'計算用(太陽光)'!E14</f>
        <v>23523.861126760563</v>
      </c>
      <c r="F14" s="63">
        <f>'計算用(太陽光)'!F14</f>
        <v>6089.48</v>
      </c>
      <c r="G14" s="63">
        <f>'計算用(太陽光)'!G14</f>
        <v>24891.255345016427</v>
      </c>
      <c r="H14" s="63">
        <f>'計算用(太陽光)'!H14</f>
        <v>10460.698660990993</v>
      </c>
      <c r="I14" s="63">
        <f>'計算用(太陽光)'!I14</f>
        <v>5141.8934817813761</v>
      </c>
      <c r="J14" s="63">
        <f>'計算用(太陽光)'!J14</f>
        <v>17526.029404614837</v>
      </c>
    </row>
    <row r="15" spans="1:13" x14ac:dyDescent="0.3">
      <c r="A15" s="10" t="s">
        <v>22</v>
      </c>
      <c r="B15" s="63">
        <f>'計算用(太陽光)'!B15</f>
        <v>5413.2794339622642</v>
      </c>
      <c r="C15" s="63">
        <f>'計算用(太陽光)'!C15</f>
        <v>13504.852988742634</v>
      </c>
      <c r="D15" s="63">
        <f>'計算用(太陽光)'!D15</f>
        <v>46397.938230576066</v>
      </c>
      <c r="E15" s="63">
        <f>'計算用(太陽光)'!E15</f>
        <v>20831.973098591548</v>
      </c>
      <c r="F15" s="63">
        <f>'計算用(太陽光)'!F15</f>
        <v>5439.8983326810176</v>
      </c>
      <c r="G15" s="63">
        <f>'計算用(太陽光)'!G15</f>
        <v>21278.805125958377</v>
      </c>
      <c r="H15" s="63">
        <f>'計算用(太陽光)'!H15</f>
        <v>9193.1186217685499</v>
      </c>
      <c r="I15" s="63">
        <f>'計算用(太陽光)'!I15</f>
        <v>4506.1304048582997</v>
      </c>
      <c r="J15" s="63">
        <f>'計算用(太陽光)'!J15</f>
        <v>14837.045139024798</v>
      </c>
    </row>
    <row r="16" spans="1:13" x14ac:dyDescent="0.3">
      <c r="B16" s="2"/>
      <c r="C16" s="2"/>
      <c r="D16" s="2"/>
      <c r="E16" s="2"/>
      <c r="F16" s="2"/>
      <c r="G16" s="2"/>
      <c r="H16" s="2"/>
      <c r="I16" s="2"/>
      <c r="J16" s="2"/>
      <c r="K16" s="2"/>
    </row>
    <row r="17" spans="1:30" x14ac:dyDescent="0.3">
      <c r="A17" s="1" t="s">
        <v>43</v>
      </c>
      <c r="B17" s="67">
        <f>'計算用(太陽光)'!B17</f>
        <v>171587.27328555813</v>
      </c>
      <c r="C17" s="2"/>
      <c r="D17" s="2"/>
      <c r="E17" s="2"/>
      <c r="F17" s="2"/>
      <c r="G17" s="2"/>
      <c r="H17" s="2"/>
      <c r="I17" s="2"/>
      <c r="J17" s="2"/>
      <c r="K17" s="2"/>
    </row>
    <row r="18" spans="1:30" x14ac:dyDescent="0.3">
      <c r="L18" s="12"/>
    </row>
    <row r="19" spans="1:30" x14ac:dyDescent="0.3">
      <c r="A19" s="124" t="s">
        <v>113</v>
      </c>
      <c r="B19" s="18" t="s">
        <v>46</v>
      </c>
      <c r="C19" s="10"/>
      <c r="D19" s="10"/>
      <c r="E19" s="10"/>
      <c r="F19" s="10"/>
      <c r="G19" s="10"/>
      <c r="H19" s="10"/>
      <c r="I19" s="10"/>
      <c r="J19" s="10"/>
      <c r="K19" s="10"/>
      <c r="N19" s="1" t="s">
        <v>65</v>
      </c>
    </row>
    <row r="20" spans="1:30" x14ac:dyDescent="0.3">
      <c r="A20" s="10" t="s">
        <v>11</v>
      </c>
      <c r="B20" s="50">
        <v>0.40919157603225081</v>
      </c>
      <c r="C20" s="50">
        <v>0.69451305502141869</v>
      </c>
      <c r="D20" s="50">
        <v>0.585716975537381</v>
      </c>
      <c r="E20" s="50">
        <v>0.51079443963220561</v>
      </c>
      <c r="F20" s="50">
        <v>0.69162833387672684</v>
      </c>
      <c r="G20" s="50">
        <v>0.51866816598549748</v>
      </c>
      <c r="H20" s="50">
        <v>0.45748586554070453</v>
      </c>
      <c r="I20" s="50">
        <v>0.46675876564145447</v>
      </c>
      <c r="J20" s="50">
        <v>0.28803230141850189</v>
      </c>
      <c r="N20" s="62" t="e">
        <f>HLOOKUP('入力(水力)'!$E$13,$B$2:$J$31,ROW()-1,0)</f>
        <v>#N/A</v>
      </c>
    </row>
    <row r="21" spans="1:30" x14ac:dyDescent="0.3">
      <c r="A21" s="10" t="s">
        <v>12</v>
      </c>
      <c r="B21" s="50">
        <v>0.65604768752069398</v>
      </c>
      <c r="C21" s="50">
        <v>0.63970448569393457</v>
      </c>
      <c r="D21" s="50">
        <v>0.65953674723539013</v>
      </c>
      <c r="E21" s="50">
        <v>0.51255016622584137</v>
      </c>
      <c r="F21" s="50">
        <v>0.69368593645831023</v>
      </c>
      <c r="G21" s="50">
        <v>0.57715288618424254</v>
      </c>
      <c r="H21" s="50">
        <v>0.36511521803133989</v>
      </c>
      <c r="I21" s="50">
        <v>0.45889776084468642</v>
      </c>
      <c r="J21" s="50">
        <v>0.30156979426023423</v>
      </c>
      <c r="N21" s="62" t="e">
        <f>HLOOKUP('入力(水力)'!$E$13,$B$2:$J$31,ROW()-1,0)</f>
        <v>#N/A</v>
      </c>
    </row>
    <row r="22" spans="1:30" x14ac:dyDescent="0.3">
      <c r="A22" s="10" t="s">
        <v>13</v>
      </c>
      <c r="B22" s="50">
        <v>0.52050730864701344</v>
      </c>
      <c r="C22" s="50">
        <v>0.47888055374307059</v>
      </c>
      <c r="D22" s="50">
        <v>0.61666424651124951</v>
      </c>
      <c r="E22" s="50">
        <v>0.48108964194148507</v>
      </c>
      <c r="F22" s="50">
        <v>0.5501301802299271</v>
      </c>
      <c r="G22" s="50">
        <v>0.55213452720409928</v>
      </c>
      <c r="H22" s="50">
        <v>0.34574448726633034</v>
      </c>
      <c r="I22" s="50">
        <v>0.53926210012685227</v>
      </c>
      <c r="J22" s="50">
        <v>0.3951020208187136</v>
      </c>
      <c r="N22" s="62" t="e">
        <f>HLOOKUP('入力(水力)'!$E$13,$B$2:$J$31,ROW()-1,0)</f>
        <v>#N/A</v>
      </c>
    </row>
    <row r="23" spans="1:30" x14ac:dyDescent="0.3">
      <c r="A23" s="10" t="s">
        <v>14</v>
      </c>
      <c r="B23" s="50">
        <v>0.36285683731479562</v>
      </c>
      <c r="C23" s="50">
        <v>0.44942383378209227</v>
      </c>
      <c r="D23" s="50">
        <v>0.57077899011642852</v>
      </c>
      <c r="E23" s="50">
        <v>0.50195083515114192</v>
      </c>
      <c r="F23" s="50">
        <v>0.53046592882557586</v>
      </c>
      <c r="G23" s="50">
        <v>0.56375630584762093</v>
      </c>
      <c r="H23" s="50">
        <v>0.40871303455314006</v>
      </c>
      <c r="I23" s="50">
        <v>0.57381554291003578</v>
      </c>
      <c r="J23" s="50">
        <v>0.43875157843962187</v>
      </c>
      <c r="N23" s="62" t="e">
        <f>HLOOKUP('入力(水力)'!$E$13,$B$2:$J$31,ROW()-1,0)</f>
        <v>#N/A</v>
      </c>
    </row>
    <row r="24" spans="1:30" x14ac:dyDescent="0.3">
      <c r="A24" s="10" t="s">
        <v>15</v>
      </c>
      <c r="B24" s="50">
        <v>0.39369615611782699</v>
      </c>
      <c r="C24" s="50">
        <v>0.38797211591648567</v>
      </c>
      <c r="D24" s="50">
        <v>0.54067343460084694</v>
      </c>
      <c r="E24" s="50">
        <v>0.43303482768114004</v>
      </c>
      <c r="F24" s="50">
        <v>0.42142077372880477</v>
      </c>
      <c r="G24" s="50">
        <v>0.45838755048170121</v>
      </c>
      <c r="H24" s="50">
        <v>0.32646556614213595</v>
      </c>
      <c r="I24" s="50">
        <v>0.50467275120199762</v>
      </c>
      <c r="J24" s="50">
        <v>0.3911429255365354</v>
      </c>
      <c r="N24" s="62" t="e">
        <f>HLOOKUP('入力(水力)'!$E$13,$B$2:$J$31,ROW()-1,0)</f>
        <v>#N/A</v>
      </c>
    </row>
    <row r="25" spans="1:30" x14ac:dyDescent="0.3">
      <c r="A25" s="10" t="s">
        <v>16</v>
      </c>
      <c r="B25" s="50">
        <v>0.32201619755192262</v>
      </c>
      <c r="C25" s="50">
        <v>0.36043329824543646</v>
      </c>
      <c r="D25" s="50">
        <v>0.51498764375907302</v>
      </c>
      <c r="E25" s="50">
        <v>0.43724936634944916</v>
      </c>
      <c r="F25" s="50">
        <v>0.38687254227770873</v>
      </c>
      <c r="G25" s="50">
        <v>0.42819172044735143</v>
      </c>
      <c r="H25" s="50">
        <v>0.34088347432892979</v>
      </c>
      <c r="I25" s="50">
        <v>0.49666326852021392</v>
      </c>
      <c r="J25" s="50">
        <v>0.37495458440907298</v>
      </c>
      <c r="N25" s="62" t="e">
        <f>HLOOKUP('入力(水力)'!$E$13,$B$2:$J$31,ROW()-1,0)</f>
        <v>#N/A</v>
      </c>
    </row>
    <row r="26" spans="1:30" x14ac:dyDescent="0.3">
      <c r="A26" s="10" t="s">
        <v>17</v>
      </c>
      <c r="B26" s="50">
        <v>0.31261179182547744</v>
      </c>
      <c r="C26" s="50">
        <v>0.29097811115176525</v>
      </c>
      <c r="D26" s="50">
        <v>0.44004839603791407</v>
      </c>
      <c r="E26" s="50">
        <v>0.36407623101150122</v>
      </c>
      <c r="F26" s="50">
        <v>0.30885920321903532</v>
      </c>
      <c r="G26" s="50">
        <v>0.32385226753502316</v>
      </c>
      <c r="H26" s="50">
        <v>0.24406886593370589</v>
      </c>
      <c r="I26" s="50">
        <v>0.36829337577457927</v>
      </c>
      <c r="J26" s="50">
        <v>0.28956428012939356</v>
      </c>
      <c r="N26" s="62" t="e">
        <f>HLOOKUP('入力(水力)'!$E$13,$B$2:$J$31,ROW()-1,0)</f>
        <v>#N/A</v>
      </c>
    </row>
    <row r="27" spans="1:30" x14ac:dyDescent="0.3">
      <c r="A27" s="10" t="s">
        <v>18</v>
      </c>
      <c r="B27" s="50">
        <v>0.30679477997251298</v>
      </c>
      <c r="C27" s="50">
        <v>0.40756160144697096</v>
      </c>
      <c r="D27" s="50">
        <v>0.40502691163693783</v>
      </c>
      <c r="E27" s="50">
        <v>0.30619249912222474</v>
      </c>
      <c r="F27" s="50">
        <v>0.35545172722166529</v>
      </c>
      <c r="G27" s="50">
        <v>0.30147366459698594</v>
      </c>
      <c r="H27" s="50">
        <v>0.17631701879111311</v>
      </c>
      <c r="I27" s="50">
        <v>0.2405513039412755</v>
      </c>
      <c r="J27" s="50">
        <v>0.23775250394312827</v>
      </c>
      <c r="N27" s="62" t="e">
        <f>HLOOKUP('入力(水力)'!$E$13,$B$2:$J$31,ROW()-1,0)</f>
        <v>#N/A</v>
      </c>
    </row>
    <row r="28" spans="1:30" x14ac:dyDescent="0.3">
      <c r="A28" s="10" t="s">
        <v>19</v>
      </c>
      <c r="B28" s="50">
        <v>0.2962239392175704</v>
      </c>
      <c r="C28" s="50">
        <v>0.47779621049950577</v>
      </c>
      <c r="D28" s="50">
        <v>0.3999588037242196</v>
      </c>
      <c r="E28" s="50">
        <v>0.30261906749797557</v>
      </c>
      <c r="F28" s="50">
        <v>0.4152129224761274</v>
      </c>
      <c r="G28" s="50">
        <v>0.34104911460077358</v>
      </c>
      <c r="H28" s="50">
        <v>0.25371262067363665</v>
      </c>
      <c r="I28" s="50">
        <v>0.26023750842614407</v>
      </c>
      <c r="J28" s="50">
        <v>0.22967285012969696</v>
      </c>
      <c r="N28" s="62" t="e">
        <f>HLOOKUP('入力(水力)'!$E$13,$B$2:$J$31,ROW()-1,0)</f>
        <v>#N/A</v>
      </c>
    </row>
    <row r="29" spans="1:30" x14ac:dyDescent="0.3">
      <c r="A29" s="10" t="s">
        <v>20</v>
      </c>
      <c r="B29" s="50">
        <v>0.26247486340044479</v>
      </c>
      <c r="C29" s="50">
        <v>0.37936534439316594</v>
      </c>
      <c r="D29" s="50">
        <v>0.3502225940738915</v>
      </c>
      <c r="E29" s="50">
        <v>0.25875415048074912</v>
      </c>
      <c r="F29" s="50">
        <v>0.33208783800815023</v>
      </c>
      <c r="G29" s="50">
        <v>0.33786794131625858</v>
      </c>
      <c r="H29" s="50">
        <v>0.32359656140660403</v>
      </c>
      <c r="I29" s="50">
        <v>0.23699179046476521</v>
      </c>
      <c r="J29" s="50">
        <v>0.21116499611828682</v>
      </c>
      <c r="N29" s="62" t="e">
        <f>HLOOKUP('入力(水力)'!$E$13,$B$2:$J$31,ROW()-1,0)</f>
        <v>#N/A</v>
      </c>
    </row>
    <row r="30" spans="1:30" x14ac:dyDescent="0.3">
      <c r="A30" s="10" t="s">
        <v>21</v>
      </c>
      <c r="B30" s="50">
        <v>0.25168049572947582</v>
      </c>
      <c r="C30" s="50">
        <v>0.38797245842872946</v>
      </c>
      <c r="D30" s="50">
        <v>0.33890790702889539</v>
      </c>
      <c r="E30" s="50">
        <v>0.26879179018690669</v>
      </c>
      <c r="F30" s="50">
        <v>0.33079873459481274</v>
      </c>
      <c r="G30" s="50">
        <v>0.35931481107367297</v>
      </c>
      <c r="H30" s="50">
        <v>0.40179821991514325</v>
      </c>
      <c r="I30" s="50">
        <v>0.34039581402962937</v>
      </c>
      <c r="J30" s="50">
        <v>0.22580814344294634</v>
      </c>
      <c r="N30" s="62" t="e">
        <f>HLOOKUP('入力(水力)'!$E$13,$B$2:$J$31,ROW()-1,0)</f>
        <v>#N/A</v>
      </c>
      <c r="Q30" s="1" t="s">
        <v>77</v>
      </c>
    </row>
    <row r="31" spans="1:30" x14ac:dyDescent="0.3">
      <c r="A31" s="10" t="s">
        <v>22</v>
      </c>
      <c r="B31" s="50">
        <v>0.24250260444502025</v>
      </c>
      <c r="C31" s="50">
        <v>0.51753247542813074</v>
      </c>
      <c r="D31" s="50">
        <v>0.41271031557805959</v>
      </c>
      <c r="E31" s="50">
        <v>0.37378319695844092</v>
      </c>
      <c r="F31" s="50">
        <v>0.46162574388822786</v>
      </c>
      <c r="G31" s="50">
        <v>0.41691693411070824</v>
      </c>
      <c r="H31" s="50">
        <v>0.4947918197012422</v>
      </c>
      <c r="I31" s="50">
        <v>0.47493467428158043</v>
      </c>
      <c r="J31" s="50">
        <v>0.28686909748369349</v>
      </c>
      <c r="N31" s="62" t="e">
        <f>HLOOKUP('入力(水力)'!$E$13,$B$2:$J$31,ROW()-1,0)</f>
        <v>#N/A</v>
      </c>
      <c r="Z31" s="10" t="s">
        <v>35</v>
      </c>
    </row>
    <row r="32" spans="1:30" x14ac:dyDescent="0.3">
      <c r="A32" s="10"/>
      <c r="B32" s="10"/>
      <c r="C32" s="10"/>
      <c r="D32" s="10"/>
      <c r="E32" s="10"/>
      <c r="F32" s="10"/>
      <c r="G32" s="10"/>
      <c r="H32" s="10"/>
      <c r="I32" s="10"/>
      <c r="J32" s="10"/>
      <c r="N32" s="1" t="s">
        <v>57</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68">
        <f>IF('入力(水力)'!$E$13=B$2,B20*'入力(水力)'!$E$15/1000,0)</f>
        <v>0</v>
      </c>
      <c r="C34" s="68">
        <f>IF('入力(水力)'!$E$13=C$2,C20*'入力(水力)'!$E$15/1000,0)</f>
        <v>0</v>
      </c>
      <c r="D34" s="68">
        <f>IF('入力(水力)'!$E$13=D$2,D20*'入力(水力)'!$E$15/1000,0)</f>
        <v>0</v>
      </c>
      <c r="E34" s="68">
        <f>IF('入力(水力)'!$E$13=E$2,E20*'入力(水力)'!$E$15/1000,0)</f>
        <v>0</v>
      </c>
      <c r="F34" s="68">
        <f>IF('入力(水力)'!$E$13=F$2,F20*'入力(水力)'!$E$15/1000,0)</f>
        <v>0</v>
      </c>
      <c r="G34" s="68">
        <f>IF('入力(水力)'!$E$13=G$2,G20*'入力(水力)'!$E$15/1000,0)</f>
        <v>0</v>
      </c>
      <c r="H34" s="68">
        <f>IF('入力(水力)'!$E$13=H$2,H20*'入力(水力)'!$E$15/1000,0)</f>
        <v>0</v>
      </c>
      <c r="I34" s="68">
        <f>IF('入力(水力)'!$E$13=I$2,I20*'入力(水力)'!$E$15/1000,0)</f>
        <v>0</v>
      </c>
      <c r="J34" s="69">
        <f>IF('入力(水力)'!$E$13=J$2,J20*'入力(水力)'!$E$15/1000,0)</f>
        <v>0</v>
      </c>
      <c r="K34" s="70">
        <f>SUM(B34:J34)</f>
        <v>0</v>
      </c>
      <c r="L34" s="71">
        <f>MIN($K$34:$K$45)</f>
        <v>0</v>
      </c>
      <c r="N34" s="60">
        <f>K34*1000</f>
        <v>0</v>
      </c>
      <c r="Q34" s="10" t="s">
        <v>11</v>
      </c>
      <c r="R34" s="51">
        <f>IF('入力(水力)'!$E$13=B$2,B20*'入力(水力)'!$E$23/1000,0)</f>
        <v>0</v>
      </c>
      <c r="S34" s="51">
        <f>IF('入力(水力)'!$E$13=C$2,C20*'入力(水力)'!$E$23/1000,0)</f>
        <v>0</v>
      </c>
      <c r="T34" s="51">
        <f>IF('入力(水力)'!$E$13=D$2,D20*'入力(水力)'!$E$23/1000,0)</f>
        <v>0</v>
      </c>
      <c r="U34" s="51">
        <f>IF('入力(水力)'!$E$13=E$2,E20*'入力(水力)'!$E$23/1000,0)</f>
        <v>0</v>
      </c>
      <c r="V34" s="51">
        <f>IF('入力(水力)'!$E$13=F$2,F20*'入力(水力)'!$E$23/1000,0)</f>
        <v>0</v>
      </c>
      <c r="W34" s="51">
        <f>IF('入力(水力)'!$E$13=G$2,G20*'入力(水力)'!$E$23/1000,0)</f>
        <v>0</v>
      </c>
      <c r="X34" s="51">
        <f>IF('入力(水力)'!$E$13=H$2,H20*'入力(水力)'!$E$23/1000,0)</f>
        <v>0</v>
      </c>
      <c r="Y34" s="51">
        <f>IF('入力(水力)'!$E$13=I$2,I20*'入力(水力)'!$E$23/1000,0)</f>
        <v>0</v>
      </c>
      <c r="Z34" s="52">
        <f>IF('入力(水力)'!$E$13=J$2,J20*'入力(水力)'!$E$23/1000,0)</f>
        <v>0</v>
      </c>
      <c r="AA34" s="53">
        <f>SUM(R34:Z34)</f>
        <v>0</v>
      </c>
      <c r="AB34" s="54">
        <f>MIN($AA$34:$AA$45)</f>
        <v>0</v>
      </c>
      <c r="AD34" s="60">
        <f>AA34*1000</f>
        <v>0</v>
      </c>
    </row>
    <row r="35" spans="1:30" x14ac:dyDescent="0.3">
      <c r="A35" s="10" t="s">
        <v>12</v>
      </c>
      <c r="B35" s="68">
        <f>IF('入力(水力)'!$E$13=B$2,B21*'入力(水力)'!$E$15/1000,0)</f>
        <v>0</v>
      </c>
      <c r="C35" s="68">
        <f>IF('入力(水力)'!$E$13=C$2,C21*'入力(水力)'!$E$15/1000,0)</f>
        <v>0</v>
      </c>
      <c r="D35" s="68">
        <f>IF('入力(水力)'!$E$13=D$2,D21*'入力(水力)'!$E$15/1000,0)</f>
        <v>0</v>
      </c>
      <c r="E35" s="68">
        <f>IF('入力(水力)'!$E$13=E$2,E21*'入力(水力)'!$E$15/1000,0)</f>
        <v>0</v>
      </c>
      <c r="F35" s="68">
        <f>IF('入力(水力)'!$E$13=F$2,F21*'入力(水力)'!$E$15/1000,0)</f>
        <v>0</v>
      </c>
      <c r="G35" s="68">
        <f>IF('入力(水力)'!$E$13=G$2,G21*'入力(水力)'!$E$15/1000,0)</f>
        <v>0</v>
      </c>
      <c r="H35" s="68">
        <f>IF('入力(水力)'!$E$13=H$2,H21*'入力(水力)'!$E$15/1000,0)</f>
        <v>0</v>
      </c>
      <c r="I35" s="68">
        <f>IF('入力(水力)'!$E$13=I$2,I21*'入力(水力)'!$E$15/1000,0)</f>
        <v>0</v>
      </c>
      <c r="J35" s="69">
        <f>IF('入力(水力)'!$E$13=J$2,J21*'入力(水力)'!$E$15/1000,0)</f>
        <v>0</v>
      </c>
      <c r="K35" s="70">
        <f t="shared" ref="K35:K45" si="0">SUM(B35:J35)</f>
        <v>0</v>
      </c>
      <c r="L35" s="71">
        <f t="shared" ref="L35:L45" si="1">MIN($K$34:$K$45)</f>
        <v>0</v>
      </c>
      <c r="N35" s="60">
        <f>K35*1000</f>
        <v>0</v>
      </c>
      <c r="Q35" s="10" t="s">
        <v>12</v>
      </c>
      <c r="R35" s="51">
        <f>IF('入力(水力)'!$E$13=B$2,B21*'入力(水力)'!$F$23/1000,0)</f>
        <v>0</v>
      </c>
      <c r="S35" s="51">
        <f>IF('入力(水力)'!$E$13=C$2,C21*'入力(水力)'!$F$23/1000,0)</f>
        <v>0</v>
      </c>
      <c r="T35" s="51">
        <f>IF('入力(水力)'!$E$13=D$2,D21*'入力(水力)'!$F$23/1000,0)</f>
        <v>0</v>
      </c>
      <c r="U35" s="51">
        <f>IF('入力(水力)'!$E$13=E$2,E21*'入力(水力)'!$F$23/1000,0)</f>
        <v>0</v>
      </c>
      <c r="V35" s="51">
        <f>IF('入力(水力)'!$E$13=F$2,F21*'入力(水力)'!$F$23/1000,0)</f>
        <v>0</v>
      </c>
      <c r="W35" s="51">
        <f>IF('入力(水力)'!$E$13=G$2,G21*'入力(水力)'!$F$23/1000,0)</f>
        <v>0</v>
      </c>
      <c r="X35" s="51">
        <f>IF('入力(水力)'!$E$13=H$2,H21*'入力(水力)'!$F$23/1000,0)</f>
        <v>0</v>
      </c>
      <c r="Y35" s="51">
        <f>IF('入力(水力)'!$E$13=I$2,I21*'入力(水力)'!$F$23/1000,0)</f>
        <v>0</v>
      </c>
      <c r="Z35" s="52">
        <f>IF('入力(水力)'!$E$13=J$2,J21*'入力(水力)'!$F$23/1000,0)</f>
        <v>0</v>
      </c>
      <c r="AA35" s="53">
        <f t="shared" ref="AA35:AA44" si="2">SUM(R35:Z35)</f>
        <v>0</v>
      </c>
      <c r="AB35" s="54">
        <f t="shared" ref="AB35:AB45" si="3">MIN($AA$34:$AA$45)</f>
        <v>0</v>
      </c>
      <c r="AD35" s="60">
        <f t="shared" ref="AD35:AD44" si="4">AA35*1000</f>
        <v>0</v>
      </c>
    </row>
    <row r="36" spans="1:30" x14ac:dyDescent="0.3">
      <c r="A36" s="10" t="s">
        <v>13</v>
      </c>
      <c r="B36" s="68">
        <f>IF('入力(水力)'!$E$13=B$2,B22*'入力(水力)'!$E$15/1000,0)</f>
        <v>0</v>
      </c>
      <c r="C36" s="68">
        <f>IF('入力(水力)'!$E$13=C$2,C22*'入力(水力)'!$E$15/1000,0)</f>
        <v>0</v>
      </c>
      <c r="D36" s="68">
        <f>IF('入力(水力)'!$E$13=D$2,D22*'入力(水力)'!$E$15/1000,0)</f>
        <v>0</v>
      </c>
      <c r="E36" s="68">
        <f>IF('入力(水力)'!$E$13=E$2,E22*'入力(水力)'!$E$15/1000,0)</f>
        <v>0</v>
      </c>
      <c r="F36" s="68">
        <f>IF('入力(水力)'!$E$13=F$2,F22*'入力(水力)'!$E$15/1000,0)</f>
        <v>0</v>
      </c>
      <c r="G36" s="68">
        <f>IF('入力(水力)'!$E$13=G$2,G22*'入力(水力)'!$E$15/1000,0)</f>
        <v>0</v>
      </c>
      <c r="H36" s="68">
        <f>IF('入力(水力)'!$E$13=H$2,H22*'入力(水力)'!$E$15/1000,0)</f>
        <v>0</v>
      </c>
      <c r="I36" s="68">
        <f>IF('入力(水力)'!$E$13=I$2,I22*'入力(水力)'!$E$15/1000,0)</f>
        <v>0</v>
      </c>
      <c r="J36" s="69">
        <f>IF('入力(水力)'!$E$13=J$2,J22*'入力(水力)'!$E$15/1000,0)</f>
        <v>0</v>
      </c>
      <c r="K36" s="70">
        <f t="shared" si="0"/>
        <v>0</v>
      </c>
      <c r="L36" s="71">
        <f t="shared" si="1"/>
        <v>0</v>
      </c>
      <c r="N36" s="60">
        <f t="shared" ref="N36:N45" si="5">K36*1000</f>
        <v>0</v>
      </c>
      <c r="Q36" s="10" t="s">
        <v>13</v>
      </c>
      <c r="R36" s="51">
        <f>IF('入力(水力)'!$E$13=B$2,B22*'入力(水力)'!$G$23/1000,0)</f>
        <v>0</v>
      </c>
      <c r="S36" s="51">
        <f>IF('入力(水力)'!$E$13=C$2,C22*'入力(水力)'!$G$23/1000,0)</f>
        <v>0</v>
      </c>
      <c r="T36" s="51">
        <f>IF('入力(水力)'!$E$13=D$2,D22*'入力(水力)'!$G$23/1000,0)</f>
        <v>0</v>
      </c>
      <c r="U36" s="51">
        <f>IF('入力(水力)'!$E$13=E$2,E22*'入力(水力)'!$G$23/1000,0)</f>
        <v>0</v>
      </c>
      <c r="V36" s="51">
        <f>IF('入力(水力)'!$E$13=F$2,F22*'入力(水力)'!$G$23/1000,0)</f>
        <v>0</v>
      </c>
      <c r="W36" s="51">
        <f>IF('入力(水力)'!$E$13=G$2,G22*'入力(水力)'!$G$23/1000,0)</f>
        <v>0</v>
      </c>
      <c r="X36" s="51">
        <f>IF('入力(水力)'!$E$13=H$2,H22*'入力(水力)'!$G$23/1000,0)</f>
        <v>0</v>
      </c>
      <c r="Y36" s="51">
        <f>IF('入力(水力)'!$E$13=I$2,I22*'入力(水力)'!$G$23/1000,0)</f>
        <v>0</v>
      </c>
      <c r="Z36" s="52">
        <f>IF('入力(水力)'!$E$13=J$2,J22*'入力(水力)'!$G$23/1000,0)</f>
        <v>0</v>
      </c>
      <c r="AA36" s="53">
        <f>SUM(R36:Z36)</f>
        <v>0</v>
      </c>
      <c r="AB36" s="54">
        <f t="shared" si="3"/>
        <v>0</v>
      </c>
      <c r="AD36" s="60">
        <f t="shared" si="4"/>
        <v>0</v>
      </c>
    </row>
    <row r="37" spans="1:30" x14ac:dyDescent="0.3">
      <c r="A37" s="10" t="s">
        <v>14</v>
      </c>
      <c r="B37" s="68">
        <f>IF('入力(水力)'!$E$13=B$2,B23*'入力(水力)'!$E$15/1000,0)</f>
        <v>0</v>
      </c>
      <c r="C37" s="68">
        <f>IF('入力(水力)'!$E$13=C$2,C23*'入力(水力)'!$E$15/1000,0)</f>
        <v>0</v>
      </c>
      <c r="D37" s="68">
        <f>IF('入力(水力)'!$E$13=D$2,D23*'入力(水力)'!$E$15/1000,0)</f>
        <v>0</v>
      </c>
      <c r="E37" s="68">
        <f>IF('入力(水力)'!$E$13=E$2,E23*'入力(水力)'!$E$15/1000,0)</f>
        <v>0</v>
      </c>
      <c r="F37" s="68">
        <f>IF('入力(水力)'!$E$13=F$2,F23*'入力(水力)'!$E$15/1000,0)</f>
        <v>0</v>
      </c>
      <c r="G37" s="68">
        <f>IF('入力(水力)'!$E$13=G$2,G23*'入力(水力)'!$E$15/1000,0)</f>
        <v>0</v>
      </c>
      <c r="H37" s="68">
        <f>IF('入力(水力)'!$E$13=H$2,H23*'入力(水力)'!$E$15/1000,0)</f>
        <v>0</v>
      </c>
      <c r="I37" s="68">
        <f>IF('入力(水力)'!$E$13=I$2,I23*'入力(水力)'!$E$15/1000,0)</f>
        <v>0</v>
      </c>
      <c r="J37" s="69">
        <f>IF('入力(水力)'!$E$13=J$2,J23*'入力(水力)'!$E$15/1000,0)</f>
        <v>0</v>
      </c>
      <c r="K37" s="70">
        <f t="shared" si="0"/>
        <v>0</v>
      </c>
      <c r="L37" s="71">
        <f t="shared" si="1"/>
        <v>0</v>
      </c>
      <c r="N37" s="60">
        <f t="shared" si="5"/>
        <v>0</v>
      </c>
      <c r="Q37" s="10" t="s">
        <v>14</v>
      </c>
      <c r="R37" s="51">
        <f>IF('入力(水力)'!$E$13=B$2,B23*'入力(水力)'!$H$23/1000,0)</f>
        <v>0</v>
      </c>
      <c r="S37" s="51">
        <f>IF('入力(水力)'!$E$13=C$2,C23*'入力(水力)'!$H$23/1000,0)</f>
        <v>0</v>
      </c>
      <c r="T37" s="51">
        <f>IF('入力(水力)'!$E$13=D$2,D23*'入力(水力)'!$H$23/1000,0)</f>
        <v>0</v>
      </c>
      <c r="U37" s="51">
        <f>IF('入力(水力)'!$E$13=E$2,E23*'入力(水力)'!$H$23/1000,0)</f>
        <v>0</v>
      </c>
      <c r="V37" s="51">
        <f>IF('入力(水力)'!$E$13=F$2,F23*'入力(水力)'!$H$23/1000,0)</f>
        <v>0</v>
      </c>
      <c r="W37" s="51">
        <f>IF('入力(水力)'!$E$13=G$2,G23*'入力(水力)'!$H$23/1000,0)</f>
        <v>0</v>
      </c>
      <c r="X37" s="51">
        <f>IF('入力(水力)'!$E$13=H$2,H23*'入力(水力)'!$H$23/1000,0)</f>
        <v>0</v>
      </c>
      <c r="Y37" s="51">
        <f>IF('入力(水力)'!$E$13=I$2,I23*'入力(水力)'!$H$23/1000,0)</f>
        <v>0</v>
      </c>
      <c r="Z37" s="52">
        <f>IF('入力(水力)'!$E$13=J$2,J23*'入力(水力)'!$H$23/1000,0)</f>
        <v>0</v>
      </c>
      <c r="AA37" s="53">
        <f t="shared" si="2"/>
        <v>0</v>
      </c>
      <c r="AB37" s="54">
        <f t="shared" si="3"/>
        <v>0</v>
      </c>
      <c r="AD37" s="60">
        <f t="shared" si="4"/>
        <v>0</v>
      </c>
    </row>
    <row r="38" spans="1:30" x14ac:dyDescent="0.3">
      <c r="A38" s="10" t="s">
        <v>15</v>
      </c>
      <c r="B38" s="68">
        <f>IF('入力(水力)'!$E$13=B$2,B24*'入力(水力)'!$E$15/1000,0)</f>
        <v>0</v>
      </c>
      <c r="C38" s="68">
        <f>IF('入力(水力)'!$E$13=C$2,C24*'入力(水力)'!$E$15/1000,0)</f>
        <v>0</v>
      </c>
      <c r="D38" s="68">
        <f>IF('入力(水力)'!$E$13=D$2,D24*'入力(水力)'!$E$15/1000,0)</f>
        <v>0</v>
      </c>
      <c r="E38" s="68">
        <f>IF('入力(水力)'!$E$13=E$2,E24*'入力(水力)'!$E$15/1000,0)</f>
        <v>0</v>
      </c>
      <c r="F38" s="68">
        <f>IF('入力(水力)'!$E$13=F$2,F24*'入力(水力)'!$E$15/1000,0)</f>
        <v>0</v>
      </c>
      <c r="G38" s="68">
        <f>IF('入力(水力)'!$E$13=G$2,G24*'入力(水力)'!$E$15/1000,0)</f>
        <v>0</v>
      </c>
      <c r="H38" s="68">
        <f>IF('入力(水力)'!$E$13=H$2,H24*'入力(水力)'!$E$15/1000,0)</f>
        <v>0</v>
      </c>
      <c r="I38" s="68">
        <f>IF('入力(水力)'!$E$13=I$2,I24*'入力(水力)'!$E$15/1000,0)</f>
        <v>0</v>
      </c>
      <c r="J38" s="69">
        <f>IF('入力(水力)'!$E$13=J$2,J24*'入力(水力)'!$E$15/1000,0)</f>
        <v>0</v>
      </c>
      <c r="K38" s="70">
        <f t="shared" si="0"/>
        <v>0</v>
      </c>
      <c r="L38" s="71">
        <f t="shared" si="1"/>
        <v>0</v>
      </c>
      <c r="N38" s="60">
        <f t="shared" si="5"/>
        <v>0</v>
      </c>
      <c r="Q38" s="10" t="s">
        <v>15</v>
      </c>
      <c r="R38" s="51">
        <f>IF('入力(水力)'!$E$13=B$2,B24*'入力(水力)'!$I$23/1000,0)</f>
        <v>0</v>
      </c>
      <c r="S38" s="51">
        <f>IF('入力(水力)'!$E$13=C$2,C24*'入力(水力)'!$I$23/1000,0)</f>
        <v>0</v>
      </c>
      <c r="T38" s="51">
        <f>IF('入力(水力)'!$E$13=D$2,D24*'入力(水力)'!$I$23/1000,0)</f>
        <v>0</v>
      </c>
      <c r="U38" s="51">
        <f>IF('入力(水力)'!$E$13=E$2,E24*'入力(水力)'!$I$23/1000,0)</f>
        <v>0</v>
      </c>
      <c r="V38" s="51">
        <f>IF('入力(水力)'!$E$13=F$2,F24*'入力(水力)'!$I$23/1000,0)</f>
        <v>0</v>
      </c>
      <c r="W38" s="51">
        <f>IF('入力(水力)'!$E$13=G$2,G24*'入力(水力)'!$I$23/1000,0)</f>
        <v>0</v>
      </c>
      <c r="X38" s="51">
        <f>IF('入力(水力)'!$E$13=H$2,H24*'入力(水力)'!$I$23/1000,0)</f>
        <v>0</v>
      </c>
      <c r="Y38" s="51">
        <f>IF('入力(水力)'!$E$13=I$2,I24*'入力(水力)'!$I$23/1000,0)</f>
        <v>0</v>
      </c>
      <c r="Z38" s="52">
        <f>IF('入力(水力)'!$E$13=J$2,J24*'入力(水力)'!$I$23/1000,0)</f>
        <v>0</v>
      </c>
      <c r="AA38" s="53">
        <f t="shared" si="2"/>
        <v>0</v>
      </c>
      <c r="AB38" s="54">
        <f t="shared" si="3"/>
        <v>0</v>
      </c>
      <c r="AD38" s="60">
        <f t="shared" si="4"/>
        <v>0</v>
      </c>
    </row>
    <row r="39" spans="1:30" x14ac:dyDescent="0.3">
      <c r="A39" s="10" t="s">
        <v>16</v>
      </c>
      <c r="B39" s="68">
        <f>IF('入力(水力)'!$E$13=B$2,B25*'入力(水力)'!$E$15/1000,0)</f>
        <v>0</v>
      </c>
      <c r="C39" s="68">
        <f>IF('入力(水力)'!$E$13=C$2,C25*'入力(水力)'!$E$15/1000,0)</f>
        <v>0</v>
      </c>
      <c r="D39" s="68">
        <f>IF('入力(水力)'!$E$13=D$2,D25*'入力(水力)'!$E$15/1000,0)</f>
        <v>0</v>
      </c>
      <c r="E39" s="68">
        <f>IF('入力(水力)'!$E$13=E$2,E25*'入力(水力)'!$E$15/1000,0)</f>
        <v>0</v>
      </c>
      <c r="F39" s="68">
        <f>IF('入力(水力)'!$E$13=F$2,F25*'入力(水力)'!$E$15/1000,0)</f>
        <v>0</v>
      </c>
      <c r="G39" s="68">
        <f>IF('入力(水力)'!$E$13=G$2,G25*'入力(水力)'!$E$15/1000,0)</f>
        <v>0</v>
      </c>
      <c r="H39" s="68">
        <f>IF('入力(水力)'!$E$13=H$2,H25*'入力(水力)'!$E$15/1000,0)</f>
        <v>0</v>
      </c>
      <c r="I39" s="68">
        <f>IF('入力(水力)'!$E$13=I$2,I25*'入力(水力)'!$E$15/1000,0)</f>
        <v>0</v>
      </c>
      <c r="J39" s="69">
        <f>IF('入力(水力)'!$E$13=J$2,J25*'入力(水力)'!$E$15/1000,0)</f>
        <v>0</v>
      </c>
      <c r="K39" s="70">
        <f t="shared" si="0"/>
        <v>0</v>
      </c>
      <c r="L39" s="71">
        <f t="shared" si="1"/>
        <v>0</v>
      </c>
      <c r="N39" s="60">
        <f t="shared" si="5"/>
        <v>0</v>
      </c>
      <c r="Q39" s="10" t="s">
        <v>16</v>
      </c>
      <c r="R39" s="51">
        <f>IF('入力(水力)'!$E$13=B$2,B25*'入力(水力)'!$J$23/1000,0)</f>
        <v>0</v>
      </c>
      <c r="S39" s="51">
        <f>IF('入力(水力)'!$E$13=C$2,C25*'入力(水力)'!$J$23/1000,0)</f>
        <v>0</v>
      </c>
      <c r="T39" s="51">
        <f>IF('入力(水力)'!$E$13=D$2,D25*'入力(水力)'!$J$23/1000,0)</f>
        <v>0</v>
      </c>
      <c r="U39" s="51">
        <f>IF('入力(水力)'!$E$13=E$2,E25*'入力(水力)'!$J$23/1000,0)</f>
        <v>0</v>
      </c>
      <c r="V39" s="51">
        <f>IF('入力(水力)'!$E$13=F$2,F25*'入力(水力)'!$J$23/1000,0)</f>
        <v>0</v>
      </c>
      <c r="W39" s="51">
        <f>IF('入力(水力)'!$E$13=G$2,G25*'入力(水力)'!$J$23/1000,0)</f>
        <v>0</v>
      </c>
      <c r="X39" s="51">
        <f>IF('入力(水力)'!$E$13=H$2,H25*'入力(水力)'!$J$23/1000,0)</f>
        <v>0</v>
      </c>
      <c r="Y39" s="51">
        <f>IF('入力(水力)'!$E$13=I$2,I25*'入力(水力)'!$J$23/1000,0)</f>
        <v>0</v>
      </c>
      <c r="Z39" s="52">
        <f>IF('入力(水力)'!$E$13=J$2,J25*'入力(水力)'!$J$23/1000,0)</f>
        <v>0</v>
      </c>
      <c r="AA39" s="53">
        <f t="shared" si="2"/>
        <v>0</v>
      </c>
      <c r="AB39" s="54">
        <f>MIN($AA$34:$AA$45)</f>
        <v>0</v>
      </c>
      <c r="AD39" s="60">
        <f t="shared" si="4"/>
        <v>0</v>
      </c>
    </row>
    <row r="40" spans="1:30" x14ac:dyDescent="0.3">
      <c r="A40" s="10" t="s">
        <v>17</v>
      </c>
      <c r="B40" s="68">
        <f>IF('入力(水力)'!$E$13=B$2,B26*'入力(水力)'!$E$15/1000,0)</f>
        <v>0</v>
      </c>
      <c r="C40" s="68">
        <f>IF('入力(水力)'!$E$13=C$2,C26*'入力(水力)'!$E$15/1000,0)</f>
        <v>0</v>
      </c>
      <c r="D40" s="68">
        <f>IF('入力(水力)'!$E$13=D$2,D26*'入力(水力)'!$E$15/1000,0)</f>
        <v>0</v>
      </c>
      <c r="E40" s="68">
        <f>IF('入力(水力)'!$E$13=E$2,E26*'入力(水力)'!$E$15/1000,0)</f>
        <v>0</v>
      </c>
      <c r="F40" s="68">
        <f>IF('入力(水力)'!$E$13=F$2,F26*'入力(水力)'!$E$15/1000,0)</f>
        <v>0</v>
      </c>
      <c r="G40" s="68">
        <f>IF('入力(水力)'!$E$13=G$2,G26*'入力(水力)'!$E$15/1000,0)</f>
        <v>0</v>
      </c>
      <c r="H40" s="68">
        <f>IF('入力(水力)'!$E$13=H$2,H26*'入力(水力)'!$E$15/1000,0)</f>
        <v>0</v>
      </c>
      <c r="I40" s="68">
        <f>IF('入力(水力)'!$E$13=I$2,I26*'入力(水力)'!$E$15/1000,0)</f>
        <v>0</v>
      </c>
      <c r="J40" s="69">
        <f>IF('入力(水力)'!$E$13=J$2,J26*'入力(水力)'!$E$15/1000,0)</f>
        <v>0</v>
      </c>
      <c r="K40" s="70">
        <f t="shared" si="0"/>
        <v>0</v>
      </c>
      <c r="L40" s="71">
        <f t="shared" si="1"/>
        <v>0</v>
      </c>
      <c r="N40" s="60">
        <f t="shared" si="5"/>
        <v>0</v>
      </c>
      <c r="Q40" s="10" t="s">
        <v>17</v>
      </c>
      <c r="R40" s="51">
        <f>IF('入力(水力)'!$E$13=B$2,B26*'入力(水力)'!$K$23/1000,0)</f>
        <v>0</v>
      </c>
      <c r="S40" s="51">
        <f>IF('入力(水力)'!$E$13=C$2,C26*'入力(水力)'!$K$23/1000,0)</f>
        <v>0</v>
      </c>
      <c r="T40" s="51">
        <f>IF('入力(水力)'!$E$13=D$2,D26*'入力(水力)'!$K$23/1000,0)</f>
        <v>0</v>
      </c>
      <c r="U40" s="51">
        <f>IF('入力(水力)'!$E$13=E$2,E26*'入力(水力)'!$K$23/1000,0)</f>
        <v>0</v>
      </c>
      <c r="V40" s="51">
        <f>IF('入力(水力)'!$E$13=F$2,F26*'入力(水力)'!$K$23/1000,0)</f>
        <v>0</v>
      </c>
      <c r="W40" s="51">
        <f>IF('入力(水力)'!$E$13=G$2,G26*'入力(水力)'!$K$23/1000,0)</f>
        <v>0</v>
      </c>
      <c r="X40" s="51">
        <f>IF('入力(水力)'!$E$13=H$2,H26*'入力(水力)'!$K$23/1000,0)</f>
        <v>0</v>
      </c>
      <c r="Y40" s="51">
        <f>IF('入力(水力)'!$E$13=I$2,I26*'入力(水力)'!$K$23/1000,0)</f>
        <v>0</v>
      </c>
      <c r="Z40" s="52">
        <f>IF('入力(水力)'!$E$13=J$2,J26*'入力(水力)'!$K$23/1000,0)</f>
        <v>0</v>
      </c>
      <c r="AA40" s="53">
        <f t="shared" si="2"/>
        <v>0</v>
      </c>
      <c r="AB40" s="54">
        <f t="shared" si="3"/>
        <v>0</v>
      </c>
      <c r="AD40" s="60">
        <f t="shared" si="4"/>
        <v>0</v>
      </c>
    </row>
    <row r="41" spans="1:30" x14ac:dyDescent="0.3">
      <c r="A41" s="10" t="s">
        <v>18</v>
      </c>
      <c r="B41" s="68">
        <f>IF('入力(水力)'!$E$13=B$2,B27*'入力(水力)'!$E$15/1000,0)</f>
        <v>0</v>
      </c>
      <c r="C41" s="68">
        <f>IF('入力(水力)'!$E$13=C$2,C27*'入力(水力)'!$E$15/1000,0)</f>
        <v>0</v>
      </c>
      <c r="D41" s="68">
        <f>IF('入力(水力)'!$E$13=D$2,D27*'入力(水力)'!$E$15/1000,0)</f>
        <v>0</v>
      </c>
      <c r="E41" s="68">
        <f>IF('入力(水力)'!$E$13=E$2,E27*'入力(水力)'!$E$15/1000,0)</f>
        <v>0</v>
      </c>
      <c r="F41" s="68">
        <f>IF('入力(水力)'!$E$13=F$2,F27*'入力(水力)'!$E$15/1000,0)</f>
        <v>0</v>
      </c>
      <c r="G41" s="68">
        <f>IF('入力(水力)'!$E$13=G$2,G27*'入力(水力)'!$E$15/1000,0)</f>
        <v>0</v>
      </c>
      <c r="H41" s="68">
        <f>IF('入力(水力)'!$E$13=H$2,H27*'入力(水力)'!$E$15/1000,0)</f>
        <v>0</v>
      </c>
      <c r="I41" s="68">
        <f>IF('入力(水力)'!$E$13=I$2,I27*'入力(水力)'!$E$15/1000,0)</f>
        <v>0</v>
      </c>
      <c r="J41" s="69">
        <f>IF('入力(水力)'!$E$13=J$2,J27*'入力(水力)'!$E$15/1000,0)</f>
        <v>0</v>
      </c>
      <c r="K41" s="70">
        <f t="shared" si="0"/>
        <v>0</v>
      </c>
      <c r="L41" s="71">
        <f t="shared" si="1"/>
        <v>0</v>
      </c>
      <c r="N41" s="60">
        <f t="shared" si="5"/>
        <v>0</v>
      </c>
      <c r="Q41" s="10" t="s">
        <v>18</v>
      </c>
      <c r="R41" s="51">
        <f>IF('入力(水力)'!$E$13=B$2,B27*'入力(水力)'!$L$23/1000,0)</f>
        <v>0</v>
      </c>
      <c r="S41" s="51">
        <f>IF('入力(水力)'!$E$13=C$2,C27*'入力(水力)'!$L$23/1000,0)</f>
        <v>0</v>
      </c>
      <c r="T41" s="51">
        <f>IF('入力(水力)'!$E$13=D$2,D27*'入力(水力)'!$L$23/1000,0)</f>
        <v>0</v>
      </c>
      <c r="U41" s="51">
        <f>IF('入力(水力)'!$E$13=E$2,E27*'入力(水力)'!$L$23/1000,0)</f>
        <v>0</v>
      </c>
      <c r="V41" s="51">
        <f>IF('入力(水力)'!$E$13=F$2,F27*'入力(水力)'!$L$23/1000,0)</f>
        <v>0</v>
      </c>
      <c r="W41" s="51">
        <f>IF('入力(水力)'!$E$13=G$2,G27*'入力(水力)'!$L$23/1000,0)</f>
        <v>0</v>
      </c>
      <c r="X41" s="51">
        <f>IF('入力(水力)'!$E$13=H$2,H27*'入力(水力)'!$L$23/1000,0)</f>
        <v>0</v>
      </c>
      <c r="Y41" s="51">
        <f>IF('入力(水力)'!$E$13=I$2,I27*'入力(水力)'!$L$23/1000,0)</f>
        <v>0</v>
      </c>
      <c r="Z41" s="52">
        <f>IF('入力(水力)'!$E$13=J$2,J27*'入力(水力)'!$L$23/1000,0)</f>
        <v>0</v>
      </c>
      <c r="AA41" s="53">
        <f t="shared" si="2"/>
        <v>0</v>
      </c>
      <c r="AB41" s="54">
        <f t="shared" si="3"/>
        <v>0</v>
      </c>
      <c r="AD41" s="60">
        <f t="shared" si="4"/>
        <v>0</v>
      </c>
    </row>
    <row r="42" spans="1:30" x14ac:dyDescent="0.3">
      <c r="A42" s="10" t="s">
        <v>19</v>
      </c>
      <c r="B42" s="68">
        <f>IF('入力(水力)'!$E$13=B$2,B28*'入力(水力)'!$E$15/1000,0)</f>
        <v>0</v>
      </c>
      <c r="C42" s="68">
        <f>IF('入力(水力)'!$E$13=C$2,C28*'入力(水力)'!$E$15/1000,0)</f>
        <v>0</v>
      </c>
      <c r="D42" s="68">
        <f>IF('入力(水力)'!$E$13=D$2,D28*'入力(水力)'!$E$15/1000,0)</f>
        <v>0</v>
      </c>
      <c r="E42" s="68">
        <f>IF('入力(水力)'!$E$13=E$2,E28*'入力(水力)'!$E$15/1000,0)</f>
        <v>0</v>
      </c>
      <c r="F42" s="68">
        <f>IF('入力(水力)'!$E$13=F$2,F28*'入力(水力)'!$E$15/1000,0)</f>
        <v>0</v>
      </c>
      <c r="G42" s="68">
        <f>IF('入力(水力)'!$E$13=G$2,G28*'入力(水力)'!$E$15/1000,0)</f>
        <v>0</v>
      </c>
      <c r="H42" s="68">
        <f>IF('入力(水力)'!$E$13=H$2,H28*'入力(水力)'!$E$15/1000,0)</f>
        <v>0</v>
      </c>
      <c r="I42" s="68">
        <f>IF('入力(水力)'!$E$13=I$2,I28*'入力(水力)'!$E$15/1000,0)</f>
        <v>0</v>
      </c>
      <c r="J42" s="69">
        <f>IF('入力(水力)'!$E$13=J$2,J28*'入力(水力)'!$E$15/1000,0)</f>
        <v>0</v>
      </c>
      <c r="K42" s="70">
        <f t="shared" si="0"/>
        <v>0</v>
      </c>
      <c r="L42" s="71">
        <f t="shared" si="1"/>
        <v>0</v>
      </c>
      <c r="N42" s="60">
        <f t="shared" si="5"/>
        <v>0</v>
      </c>
      <c r="Q42" s="10" t="s">
        <v>19</v>
      </c>
      <c r="R42" s="51">
        <f>IF('入力(水力)'!$E$13=B$2,B28*'入力(水力)'!$M$23/1000,0)</f>
        <v>0</v>
      </c>
      <c r="S42" s="51">
        <f>IF('入力(水力)'!$E$13=C$2,C28*'入力(水力)'!$M$23/1000,0)</f>
        <v>0</v>
      </c>
      <c r="T42" s="51">
        <f>IF('入力(水力)'!$E$13=D$2,D28*'入力(水力)'!$M$23/1000,0)</f>
        <v>0</v>
      </c>
      <c r="U42" s="51">
        <f>IF('入力(水力)'!$E$13=E$2,E28*'入力(水力)'!$M$23/1000,0)</f>
        <v>0</v>
      </c>
      <c r="V42" s="51">
        <f>IF('入力(水力)'!$E$13=F$2,F28*'入力(水力)'!$M$23/1000,0)</f>
        <v>0</v>
      </c>
      <c r="W42" s="51">
        <f>IF('入力(水力)'!$E$13=G$2,G28*'入力(水力)'!$M$23/1000,0)</f>
        <v>0</v>
      </c>
      <c r="X42" s="51">
        <f>IF('入力(水力)'!$E$13=H$2,H28*'入力(水力)'!$M$23/1000,0)</f>
        <v>0</v>
      </c>
      <c r="Y42" s="51">
        <f>IF('入力(水力)'!$E$13=I$2,I28*'入力(水力)'!$M$23/1000,0)</f>
        <v>0</v>
      </c>
      <c r="Z42" s="52">
        <f>IF('入力(水力)'!$E$13=J$2,J28*'入力(水力)'!$M$23/1000,0)</f>
        <v>0</v>
      </c>
      <c r="AA42" s="53">
        <f t="shared" si="2"/>
        <v>0</v>
      </c>
      <c r="AB42" s="54">
        <f t="shared" si="3"/>
        <v>0</v>
      </c>
      <c r="AD42" s="60">
        <f>AA42*1000</f>
        <v>0</v>
      </c>
    </row>
    <row r="43" spans="1:30" x14ac:dyDescent="0.3">
      <c r="A43" s="10" t="s">
        <v>20</v>
      </c>
      <c r="B43" s="68">
        <f>IF('入力(水力)'!$E$13=B$2,B29*'入力(水力)'!$E$15/1000,0)</f>
        <v>0</v>
      </c>
      <c r="C43" s="68">
        <f>IF('入力(水力)'!$E$13=C$2,C29*'入力(水力)'!$E$15/1000,0)</f>
        <v>0</v>
      </c>
      <c r="D43" s="68">
        <f>IF('入力(水力)'!$E$13=D$2,D29*'入力(水力)'!$E$15/1000,0)</f>
        <v>0</v>
      </c>
      <c r="E43" s="68">
        <f>IF('入力(水力)'!$E$13=E$2,E29*'入力(水力)'!$E$15/1000,0)</f>
        <v>0</v>
      </c>
      <c r="F43" s="68">
        <f>IF('入力(水力)'!$E$13=F$2,F29*'入力(水力)'!$E$15/1000,0)</f>
        <v>0</v>
      </c>
      <c r="G43" s="68">
        <f>IF('入力(水力)'!$E$13=G$2,G29*'入力(水力)'!$E$15/1000,0)</f>
        <v>0</v>
      </c>
      <c r="H43" s="68">
        <f>IF('入力(水力)'!$E$13=H$2,H29*'入力(水力)'!$E$15/1000,0)</f>
        <v>0</v>
      </c>
      <c r="I43" s="68">
        <f>IF('入力(水力)'!$E$13=I$2,I29*'入力(水力)'!$E$15/1000,0)</f>
        <v>0</v>
      </c>
      <c r="J43" s="69">
        <f>IF('入力(水力)'!$E$13=J$2,J29*'入力(水力)'!$E$15/1000,0)</f>
        <v>0</v>
      </c>
      <c r="K43" s="70">
        <f t="shared" si="0"/>
        <v>0</v>
      </c>
      <c r="L43" s="71">
        <f t="shared" si="1"/>
        <v>0</v>
      </c>
      <c r="N43" s="60">
        <f t="shared" si="5"/>
        <v>0</v>
      </c>
      <c r="Q43" s="10" t="s">
        <v>20</v>
      </c>
      <c r="R43" s="51">
        <f>IF('入力(水力)'!$E$13=B$2,B29*'入力(水力)'!$N$23/1000,0)</f>
        <v>0</v>
      </c>
      <c r="S43" s="51">
        <f>IF('入力(水力)'!$E$13=C$2,C29*'入力(水力)'!$N$23/1000,0)</f>
        <v>0</v>
      </c>
      <c r="T43" s="51">
        <f>IF('入力(水力)'!$E$13=D$2,D29*'入力(水力)'!$N$23/1000,0)</f>
        <v>0</v>
      </c>
      <c r="U43" s="51">
        <f>IF('入力(水力)'!$E$13=E$2,E29*'入力(水力)'!$N$23/1000,0)</f>
        <v>0</v>
      </c>
      <c r="V43" s="51">
        <f>IF('入力(水力)'!$E$13=F$2,F29*'入力(水力)'!$N$23/1000,0)</f>
        <v>0</v>
      </c>
      <c r="W43" s="51">
        <f>IF('入力(水力)'!$E$13=G$2,G29*'入力(水力)'!$N$23/1000,0)</f>
        <v>0</v>
      </c>
      <c r="X43" s="51">
        <f>IF('入力(水力)'!$E$13=H$2,H29*'入力(水力)'!$N$23/1000,0)</f>
        <v>0</v>
      </c>
      <c r="Y43" s="51">
        <f>IF('入力(水力)'!$E$13=I$2,I29*'入力(水力)'!$N$23/1000,0)</f>
        <v>0</v>
      </c>
      <c r="Z43" s="52">
        <f>IF('入力(水力)'!$E$13=J$2,J29*'入力(水力)'!$N$23/1000,0)</f>
        <v>0</v>
      </c>
      <c r="AA43" s="53">
        <f t="shared" si="2"/>
        <v>0</v>
      </c>
      <c r="AB43" s="54">
        <f t="shared" si="3"/>
        <v>0</v>
      </c>
      <c r="AD43" s="60">
        <f>AA43*1000</f>
        <v>0</v>
      </c>
    </row>
    <row r="44" spans="1:30" x14ac:dyDescent="0.3">
      <c r="A44" s="10" t="s">
        <v>21</v>
      </c>
      <c r="B44" s="68">
        <f>IF('入力(水力)'!$E$13=B$2,B30*'入力(水力)'!$E$15/1000,0)</f>
        <v>0</v>
      </c>
      <c r="C44" s="68">
        <f>IF('入力(水力)'!$E$13=C$2,C30*'入力(水力)'!$E$15/1000,0)</f>
        <v>0</v>
      </c>
      <c r="D44" s="68">
        <f>IF('入力(水力)'!$E$13=D$2,D30*'入力(水力)'!$E$15/1000,0)</f>
        <v>0</v>
      </c>
      <c r="E44" s="68">
        <f>IF('入力(水力)'!$E$13=E$2,E30*'入力(水力)'!$E$15/1000,0)</f>
        <v>0</v>
      </c>
      <c r="F44" s="68">
        <f>IF('入力(水力)'!$E$13=F$2,F30*'入力(水力)'!$E$15/1000,0)</f>
        <v>0</v>
      </c>
      <c r="G44" s="68">
        <f>IF('入力(水力)'!$E$13=G$2,G30*'入力(水力)'!$E$15/1000,0)</f>
        <v>0</v>
      </c>
      <c r="H44" s="68">
        <f>IF('入力(水力)'!$E$13=H$2,H30*'入力(水力)'!$E$15/1000,0)</f>
        <v>0</v>
      </c>
      <c r="I44" s="68">
        <f>IF('入力(水力)'!$E$13=I$2,I30*'入力(水力)'!$E$15/1000,0)</f>
        <v>0</v>
      </c>
      <c r="J44" s="69">
        <f>IF('入力(水力)'!$E$13=J$2,J30*'入力(水力)'!$E$15/1000,0)</f>
        <v>0</v>
      </c>
      <c r="K44" s="70">
        <f t="shared" si="0"/>
        <v>0</v>
      </c>
      <c r="L44" s="71">
        <f t="shared" si="1"/>
        <v>0</v>
      </c>
      <c r="N44" s="60">
        <f t="shared" si="5"/>
        <v>0</v>
      </c>
      <c r="Q44" s="10" t="s">
        <v>21</v>
      </c>
      <c r="R44" s="51">
        <f>IF('入力(水力)'!$E$13=B$2,B30*'入力(水力)'!$O$23/1000,0)</f>
        <v>0</v>
      </c>
      <c r="S44" s="51">
        <f>IF('入力(水力)'!$E$13=C$2,C30*'入力(水力)'!$O$23/1000,0)</f>
        <v>0</v>
      </c>
      <c r="T44" s="51">
        <f>IF('入力(水力)'!$E$13=D$2,D30*'入力(水力)'!$O$23/1000,0)</f>
        <v>0</v>
      </c>
      <c r="U44" s="51">
        <f>IF('入力(水力)'!$E$13=E$2,E30*'入力(水力)'!$O$23/1000,0)</f>
        <v>0</v>
      </c>
      <c r="V44" s="51">
        <f>IF('入力(水力)'!$E$13=F$2,F30*'入力(水力)'!$O$23/1000,0)</f>
        <v>0</v>
      </c>
      <c r="W44" s="51">
        <f>IF('入力(水力)'!$E$13=G$2,G30*'入力(水力)'!$O$23/1000,0)</f>
        <v>0</v>
      </c>
      <c r="X44" s="51">
        <f>IF('入力(水力)'!$E$13=H$2,H30*'入力(水力)'!$O$23/1000,0)</f>
        <v>0</v>
      </c>
      <c r="Y44" s="51">
        <f>IF('入力(水力)'!$E$13=I$2,I30*'入力(水力)'!$O$23/1000,0)</f>
        <v>0</v>
      </c>
      <c r="Z44" s="52">
        <f>IF('入力(水力)'!$E$13=J$2,J30*'入力(水力)'!$O$23/1000,0)</f>
        <v>0</v>
      </c>
      <c r="AA44" s="53">
        <f t="shared" si="2"/>
        <v>0</v>
      </c>
      <c r="AB44" s="54">
        <f t="shared" si="3"/>
        <v>0</v>
      </c>
      <c r="AD44" s="60">
        <f t="shared" si="4"/>
        <v>0</v>
      </c>
    </row>
    <row r="45" spans="1:30" x14ac:dyDescent="0.3">
      <c r="A45" s="10" t="s">
        <v>22</v>
      </c>
      <c r="B45" s="68">
        <f>IF('入力(水力)'!$E$13=B$2,B31*'入力(水力)'!$E$15/1000,0)</f>
        <v>0</v>
      </c>
      <c r="C45" s="68">
        <f>IF('入力(水力)'!$E$13=C$2,C31*'入力(水力)'!$E$15/1000,0)</f>
        <v>0</v>
      </c>
      <c r="D45" s="68">
        <f>IF('入力(水力)'!$E$13=D$2,D31*'入力(水力)'!$E$15/1000,0)</f>
        <v>0</v>
      </c>
      <c r="E45" s="68">
        <f>IF('入力(水力)'!$E$13=E$2,E31*'入力(水力)'!$E$15/1000,0)</f>
        <v>0</v>
      </c>
      <c r="F45" s="68">
        <f>IF('入力(水力)'!$E$13=F$2,F31*'入力(水力)'!$E$15/1000,0)</f>
        <v>0</v>
      </c>
      <c r="G45" s="68">
        <f>IF('入力(水力)'!$E$13=G$2,G31*'入力(水力)'!$E$15/1000,0)</f>
        <v>0</v>
      </c>
      <c r="H45" s="68">
        <f>IF('入力(水力)'!$E$13=H$2,H31*'入力(水力)'!$E$15/1000,0)</f>
        <v>0</v>
      </c>
      <c r="I45" s="68">
        <f>IF('入力(水力)'!$E$13=I$2,I31*'入力(水力)'!$E$15/1000,0)</f>
        <v>0</v>
      </c>
      <c r="J45" s="69">
        <f>IF('入力(水力)'!$E$13=J$2,J31*'入力(水力)'!$E$15/1000,0)</f>
        <v>0</v>
      </c>
      <c r="K45" s="70">
        <f t="shared" si="0"/>
        <v>0</v>
      </c>
      <c r="L45" s="71">
        <f t="shared" si="1"/>
        <v>0</v>
      </c>
      <c r="N45" s="60">
        <f t="shared" si="5"/>
        <v>0</v>
      </c>
      <c r="Q45" s="10" t="s">
        <v>22</v>
      </c>
      <c r="R45" s="51">
        <f>IF('入力(水力)'!$E$13=B$2,B31*'入力(水力)'!$P$23/1000,0)</f>
        <v>0</v>
      </c>
      <c r="S45" s="51">
        <f>IF('入力(水力)'!$E$13=C$2,C31*'入力(水力)'!$P$23/1000,0)</f>
        <v>0</v>
      </c>
      <c r="T45" s="51">
        <f>IF('入力(水力)'!$E$13=D$2,D31*'入力(水力)'!$P$23/1000,0)</f>
        <v>0</v>
      </c>
      <c r="U45" s="51">
        <f>IF('入力(水力)'!$E$13=E$2,E31*'入力(水力)'!$P$23/1000,0)</f>
        <v>0</v>
      </c>
      <c r="V45" s="51">
        <f>IF('入力(水力)'!$E$13=F$2,F31*'入力(水力)'!$P$23/1000,0)</f>
        <v>0</v>
      </c>
      <c r="W45" s="51">
        <f>IF('入力(水力)'!$E$13=G$2,G31*'入力(水力)'!$P$23/1000,0)</f>
        <v>0</v>
      </c>
      <c r="X45" s="51">
        <f>IF('入力(水力)'!$E$13=H$2,H31*'入力(水力)'!$P$23/1000,0)</f>
        <v>0</v>
      </c>
      <c r="Y45" s="51">
        <f>IF('入力(水力)'!$E$13=I$2,I31*'入力(水力)'!$P$23/1000,0)</f>
        <v>0</v>
      </c>
      <c r="Z45" s="52">
        <f>IF('入力(水力)'!$E$13=J$2,J31*'入力(水力)'!$P$23/1000,0)</f>
        <v>0</v>
      </c>
      <c r="AA45" s="53">
        <f>SUM(R45:Z45)</f>
        <v>0</v>
      </c>
      <c r="AB45" s="54">
        <f t="shared" si="3"/>
        <v>0</v>
      </c>
      <c r="AD45" s="60">
        <f>AA45*1000</f>
        <v>0</v>
      </c>
    </row>
    <row r="46" spans="1:30" x14ac:dyDescent="0.3">
      <c r="B46" s="10"/>
      <c r="C46" s="10"/>
      <c r="D46" s="10"/>
      <c r="E46" s="10"/>
      <c r="F46" s="10"/>
      <c r="G46" s="10"/>
      <c r="H46" s="10"/>
      <c r="I46" s="10"/>
      <c r="J46" s="10"/>
      <c r="R46" s="10"/>
      <c r="S46" s="10"/>
      <c r="T46" s="10"/>
      <c r="U46" s="10"/>
      <c r="V46" s="10"/>
      <c r="W46" s="10"/>
      <c r="X46" s="10"/>
      <c r="Y46" s="10"/>
      <c r="Z46" s="10"/>
    </row>
    <row r="47" spans="1:30" x14ac:dyDescent="0.3">
      <c r="A47" s="1" t="s">
        <v>112</v>
      </c>
      <c r="K47" s="22" t="s">
        <v>36</v>
      </c>
      <c r="Q47" s="1" t="s">
        <v>112</v>
      </c>
      <c r="AA47" s="22" t="s">
        <v>36</v>
      </c>
    </row>
    <row r="48" spans="1:30" x14ac:dyDescent="0.3">
      <c r="A48" s="10" t="s">
        <v>11</v>
      </c>
      <c r="B48" s="55">
        <f>B4-B34</f>
        <v>4730.6208550782821</v>
      </c>
      <c r="C48" s="55">
        <f t="shared" ref="C48:J48" si="6">C4-C34</f>
        <v>11661.199433115416</v>
      </c>
      <c r="D48" s="55">
        <f t="shared" si="6"/>
        <v>41245.61530691394</v>
      </c>
      <c r="E48" s="55">
        <f t="shared" si="6"/>
        <v>18582.035492957744</v>
      </c>
      <c r="F48" s="55">
        <f t="shared" si="6"/>
        <v>4647.4253189823876</v>
      </c>
      <c r="G48" s="55">
        <f t="shared" si="6"/>
        <v>18187.937185104052</v>
      </c>
      <c r="H48" s="55">
        <f t="shared" si="6"/>
        <v>7633.4257824771967</v>
      </c>
      <c r="I48" s="55">
        <f t="shared" si="6"/>
        <v>3836.9040080971658</v>
      </c>
      <c r="J48" s="56">
        <f t="shared" si="6"/>
        <v>12401.453801830394</v>
      </c>
      <c r="K48" s="49">
        <f>SUM($B48:$J48)</f>
        <v>122926.61718455658</v>
      </c>
      <c r="L48" s="14"/>
      <c r="Q48" s="10" t="s">
        <v>11</v>
      </c>
      <c r="R48" s="55">
        <f>B4-R34</f>
        <v>4730.6208550782821</v>
      </c>
      <c r="S48" s="55">
        <f t="shared" ref="S48:Z48" si="7">C4-S34</f>
        <v>11661.199433115416</v>
      </c>
      <c r="T48" s="55">
        <f t="shared" si="7"/>
        <v>41245.61530691394</v>
      </c>
      <c r="U48" s="55">
        <f t="shared" si="7"/>
        <v>18582.035492957744</v>
      </c>
      <c r="V48" s="55">
        <f t="shared" si="7"/>
        <v>4647.4253189823876</v>
      </c>
      <c r="W48" s="55">
        <f t="shared" si="7"/>
        <v>18187.937185104052</v>
      </c>
      <c r="X48" s="55">
        <f t="shared" si="7"/>
        <v>7633.4257824771967</v>
      </c>
      <c r="Y48" s="55">
        <f t="shared" si="7"/>
        <v>3836.9040080971658</v>
      </c>
      <c r="Z48" s="56">
        <f t="shared" si="7"/>
        <v>12401.453801830394</v>
      </c>
      <c r="AA48" s="49">
        <f>SUM($R48:$Z48)</f>
        <v>122926.61718455658</v>
      </c>
      <c r="AB48" s="14"/>
    </row>
    <row r="49" spans="1:31" x14ac:dyDescent="0.3">
      <c r="A49" s="10" t="s">
        <v>12</v>
      </c>
      <c r="B49" s="55">
        <f t="shared" ref="B49:J49" si="8">B5-B35</f>
        <v>4298.7080810919306</v>
      </c>
      <c r="C49" s="55">
        <f t="shared" si="8"/>
        <v>10837.007450910263</v>
      </c>
      <c r="D49" s="55">
        <f t="shared" si="8"/>
        <v>39351.826052342774</v>
      </c>
      <c r="E49" s="55">
        <f t="shared" si="8"/>
        <v>18772.884084507041</v>
      </c>
      <c r="F49" s="55">
        <f t="shared" si="8"/>
        <v>4331.6301330724073</v>
      </c>
      <c r="G49" s="55">
        <f t="shared" si="8"/>
        <v>18373.016703176341</v>
      </c>
      <c r="H49" s="55">
        <f t="shared" si="8"/>
        <v>7544.427413788153</v>
      </c>
      <c r="I49" s="55">
        <f t="shared" si="8"/>
        <v>3825.7462348178137</v>
      </c>
      <c r="J49" s="56">
        <f t="shared" si="8"/>
        <v>12587.866200031533</v>
      </c>
      <c r="K49" s="49">
        <f t="shared" ref="K49:K59" si="9">SUM($B49:$J49)</f>
        <v>119923.11235373827</v>
      </c>
      <c r="L49" s="14"/>
      <c r="Q49" s="10" t="s">
        <v>12</v>
      </c>
      <c r="R49" s="55">
        <f t="shared" ref="R49:Z49" si="10">B5-R35</f>
        <v>4298.7080810919306</v>
      </c>
      <c r="S49" s="55">
        <f t="shared" si="10"/>
        <v>10837.007450910263</v>
      </c>
      <c r="T49" s="55">
        <f t="shared" si="10"/>
        <v>39351.826052342774</v>
      </c>
      <c r="U49" s="55">
        <f t="shared" si="10"/>
        <v>18772.884084507041</v>
      </c>
      <c r="V49" s="55">
        <f t="shared" si="10"/>
        <v>4331.6301330724073</v>
      </c>
      <c r="W49" s="55">
        <f t="shared" si="10"/>
        <v>18373.016703176341</v>
      </c>
      <c r="X49" s="55">
        <f t="shared" si="10"/>
        <v>7544.427413788153</v>
      </c>
      <c r="Y49" s="55">
        <f t="shared" si="10"/>
        <v>3825.7462348178137</v>
      </c>
      <c r="Z49" s="56">
        <f t="shared" si="10"/>
        <v>12587.866200031533</v>
      </c>
      <c r="AA49" s="49">
        <f t="shared" ref="AA49:AA58" si="11">SUM($R49:$Z49)</f>
        <v>119923.11235373827</v>
      </c>
      <c r="AB49" s="14"/>
    </row>
    <row r="50" spans="1:31" x14ac:dyDescent="0.3">
      <c r="A50" s="10" t="s">
        <v>13</v>
      </c>
      <c r="B50" s="55">
        <f t="shared" ref="B50:J50" si="12">B6-B36</f>
        <v>4274.7184825371332</v>
      </c>
      <c r="C50" s="55">
        <f t="shared" si="12"/>
        <v>11731.162688018527</v>
      </c>
      <c r="D50" s="55">
        <f t="shared" si="12"/>
        <v>44945.265332731906</v>
      </c>
      <c r="E50" s="55">
        <f t="shared" si="12"/>
        <v>20540.685774647889</v>
      </c>
      <c r="F50" s="55">
        <f t="shared" si="12"/>
        <v>4784.4775694716245</v>
      </c>
      <c r="G50" s="55">
        <f t="shared" si="12"/>
        <v>21043.251193866374</v>
      </c>
      <c r="H50" s="55">
        <f t="shared" si="12"/>
        <v>8280.3301202419589</v>
      </c>
      <c r="I50" s="55">
        <f t="shared" si="12"/>
        <v>4372.2871255060727</v>
      </c>
      <c r="J50" s="56">
        <f t="shared" si="12"/>
        <v>14320.519117973359</v>
      </c>
      <c r="K50" s="49">
        <f t="shared" si="9"/>
        <v>134292.69740499483</v>
      </c>
      <c r="L50" s="14"/>
      <c r="Q50" s="10" t="s">
        <v>13</v>
      </c>
      <c r="R50" s="55">
        <f t="shared" ref="R50:Z50" si="13">B6-R36</f>
        <v>4274.7184825371332</v>
      </c>
      <c r="S50" s="55">
        <f t="shared" si="13"/>
        <v>11731.162688018527</v>
      </c>
      <c r="T50" s="55">
        <f t="shared" si="13"/>
        <v>44945.265332731906</v>
      </c>
      <c r="U50" s="55">
        <f t="shared" si="13"/>
        <v>20540.685774647889</v>
      </c>
      <c r="V50" s="55">
        <f t="shared" si="13"/>
        <v>4784.4775694716245</v>
      </c>
      <c r="W50" s="55">
        <f t="shared" si="13"/>
        <v>21043.251193866374</v>
      </c>
      <c r="X50" s="55">
        <f t="shared" si="13"/>
        <v>8280.3301202419589</v>
      </c>
      <c r="Y50" s="55">
        <f t="shared" si="13"/>
        <v>4372.2871255060727</v>
      </c>
      <c r="Z50" s="56">
        <f t="shared" si="13"/>
        <v>14320.519117973359</v>
      </c>
      <c r="AA50" s="49">
        <f t="shared" si="11"/>
        <v>134292.69740499483</v>
      </c>
      <c r="AB50" s="14"/>
    </row>
    <row r="51" spans="1:31" x14ac:dyDescent="0.3">
      <c r="A51" s="10" t="s">
        <v>14</v>
      </c>
      <c r="B51" s="55">
        <f t="shared" ref="B51:J51" si="14">B7-B37</f>
        <v>4858.2626435952898</v>
      </c>
      <c r="C51" s="55">
        <f t="shared" si="14"/>
        <v>14024.512179206346</v>
      </c>
      <c r="D51" s="55">
        <f t="shared" si="14"/>
        <v>57506.830910157922</v>
      </c>
      <c r="E51" s="55">
        <f t="shared" si="14"/>
        <v>24960.2</v>
      </c>
      <c r="F51" s="55">
        <f t="shared" si="14"/>
        <v>5839.5990000000002</v>
      </c>
      <c r="G51" s="55">
        <f t="shared" si="14"/>
        <v>27108.210000000003</v>
      </c>
      <c r="H51" s="55">
        <f t="shared" si="14"/>
        <v>10531.053</v>
      </c>
      <c r="I51" s="55">
        <f t="shared" si="14"/>
        <v>5509.97</v>
      </c>
      <c r="J51" s="56">
        <f t="shared" si="14"/>
        <v>18336.038</v>
      </c>
      <c r="K51" s="49">
        <f t="shared" si="9"/>
        <v>168674.67573295956</v>
      </c>
      <c r="L51" s="14"/>
      <c r="Q51" s="10" t="s">
        <v>14</v>
      </c>
      <c r="R51" s="55">
        <f t="shared" ref="R51:Z51" si="15">B7-R37</f>
        <v>4858.2626435952898</v>
      </c>
      <c r="S51" s="55">
        <f t="shared" si="15"/>
        <v>14024.512179206346</v>
      </c>
      <c r="T51" s="55">
        <f t="shared" si="15"/>
        <v>57506.830910157922</v>
      </c>
      <c r="U51" s="55">
        <f t="shared" si="15"/>
        <v>24960.2</v>
      </c>
      <c r="V51" s="55">
        <f t="shared" si="15"/>
        <v>5839.5990000000002</v>
      </c>
      <c r="W51" s="55">
        <f t="shared" si="15"/>
        <v>27108.210000000003</v>
      </c>
      <c r="X51" s="55">
        <f t="shared" si="15"/>
        <v>10531.053</v>
      </c>
      <c r="Y51" s="55">
        <f t="shared" si="15"/>
        <v>5509.97</v>
      </c>
      <c r="Z51" s="56">
        <f t="shared" si="15"/>
        <v>18336.038</v>
      </c>
      <c r="AA51" s="49">
        <f t="shared" si="11"/>
        <v>168674.67573295956</v>
      </c>
      <c r="AB51" s="14"/>
    </row>
    <row r="52" spans="1:31" x14ac:dyDescent="0.3">
      <c r="A52" s="10" t="s">
        <v>15</v>
      </c>
      <c r="B52" s="55">
        <f t="shared" ref="B52:J52" si="16">B8-B38</f>
        <v>4990.1900000000005</v>
      </c>
      <c r="C52" s="55">
        <f t="shared" si="16"/>
        <v>14404.82</v>
      </c>
      <c r="D52" s="55">
        <f t="shared" si="16"/>
        <v>57504.579999999994</v>
      </c>
      <c r="E52" s="55">
        <f t="shared" si="16"/>
        <v>24960.2</v>
      </c>
      <c r="F52" s="55">
        <f t="shared" si="16"/>
        <v>5839.5990000000002</v>
      </c>
      <c r="G52" s="55">
        <f t="shared" si="16"/>
        <v>27108.210000000003</v>
      </c>
      <c r="H52" s="55">
        <f t="shared" si="16"/>
        <v>10531.053</v>
      </c>
      <c r="I52" s="55">
        <f t="shared" si="16"/>
        <v>5509.97</v>
      </c>
      <c r="J52" s="56">
        <f t="shared" si="16"/>
        <v>18336.038</v>
      </c>
      <c r="K52" s="49">
        <f t="shared" si="9"/>
        <v>169184.66</v>
      </c>
      <c r="L52" s="14"/>
      <c r="Q52" s="10" t="s">
        <v>15</v>
      </c>
      <c r="R52" s="55">
        <f t="shared" ref="R52:Z52" si="17">B8-R38</f>
        <v>4990.1900000000005</v>
      </c>
      <c r="S52" s="55">
        <f t="shared" si="17"/>
        <v>14404.82</v>
      </c>
      <c r="T52" s="55">
        <f t="shared" si="17"/>
        <v>57504.579999999994</v>
      </c>
      <c r="U52" s="55">
        <f t="shared" si="17"/>
        <v>24960.2</v>
      </c>
      <c r="V52" s="55">
        <f t="shared" si="17"/>
        <v>5839.5990000000002</v>
      </c>
      <c r="W52" s="55">
        <f t="shared" si="17"/>
        <v>27108.210000000003</v>
      </c>
      <c r="X52" s="55">
        <f t="shared" si="17"/>
        <v>10531.053</v>
      </c>
      <c r="Y52" s="55">
        <f t="shared" si="17"/>
        <v>5509.97</v>
      </c>
      <c r="Z52" s="56">
        <f t="shared" si="17"/>
        <v>18336.038</v>
      </c>
      <c r="AA52" s="49">
        <f t="shared" si="11"/>
        <v>169184.66</v>
      </c>
      <c r="AB52" s="14"/>
    </row>
    <row r="53" spans="1:31" x14ac:dyDescent="0.3">
      <c r="A53" s="10" t="s">
        <v>16</v>
      </c>
      <c r="B53" s="55">
        <f t="shared" ref="B53:J53" si="18">B9-B39</f>
        <v>4678.376248497957</v>
      </c>
      <c r="C53" s="55">
        <f t="shared" si="18"/>
        <v>12960.544171105321</v>
      </c>
      <c r="D53" s="55">
        <f t="shared" si="18"/>
        <v>48843.978396830418</v>
      </c>
      <c r="E53" s="55">
        <f t="shared" si="18"/>
        <v>23523.861126760563</v>
      </c>
      <c r="F53" s="55">
        <f t="shared" si="18"/>
        <v>5202.5426372451966</v>
      </c>
      <c r="G53" s="55">
        <f t="shared" si="18"/>
        <v>23164.206473165388</v>
      </c>
      <c r="H53" s="55">
        <f t="shared" si="18"/>
        <v>9406.7975024262778</v>
      </c>
      <c r="I53" s="55">
        <f t="shared" si="18"/>
        <v>4818.4380566801619</v>
      </c>
      <c r="J53" s="56">
        <f t="shared" si="18"/>
        <v>15811.354236702995</v>
      </c>
      <c r="K53" s="49">
        <f t="shared" si="9"/>
        <v>148410.09884941427</v>
      </c>
      <c r="L53" s="14"/>
      <c r="Q53" s="10" t="s">
        <v>16</v>
      </c>
      <c r="R53" s="55">
        <f t="shared" ref="R53:Z53" si="19">B9-R39</f>
        <v>4678.376248497957</v>
      </c>
      <c r="S53" s="55">
        <f t="shared" si="19"/>
        <v>12960.544171105321</v>
      </c>
      <c r="T53" s="55">
        <f t="shared" si="19"/>
        <v>48843.978396830418</v>
      </c>
      <c r="U53" s="55">
        <f t="shared" si="19"/>
        <v>23523.861126760563</v>
      </c>
      <c r="V53" s="55">
        <f t="shared" si="19"/>
        <v>5202.5426372451966</v>
      </c>
      <c r="W53" s="55">
        <f t="shared" si="19"/>
        <v>23164.206473165388</v>
      </c>
      <c r="X53" s="55">
        <f t="shared" si="19"/>
        <v>9406.7975024262778</v>
      </c>
      <c r="Y53" s="55">
        <f t="shared" si="19"/>
        <v>4818.4380566801619</v>
      </c>
      <c r="Z53" s="56">
        <f t="shared" si="19"/>
        <v>15811.354236702995</v>
      </c>
      <c r="AA53" s="49">
        <f>SUM($R53:$Z53)</f>
        <v>148410.09884941427</v>
      </c>
      <c r="AB53" s="14"/>
    </row>
    <row r="54" spans="1:31" x14ac:dyDescent="0.3">
      <c r="A54" s="10" t="s">
        <v>17</v>
      </c>
      <c r="B54" s="55">
        <f t="shared" ref="B54:J54" si="20">B10-B40</f>
        <v>4705.4212765957445</v>
      </c>
      <c r="C54" s="55">
        <f t="shared" si="20"/>
        <v>11474.00183178447</v>
      </c>
      <c r="D54" s="55">
        <f t="shared" si="20"/>
        <v>41232.139845966405</v>
      </c>
      <c r="E54" s="55">
        <f t="shared" si="20"/>
        <v>19927.984507042253</v>
      </c>
      <c r="F54" s="55">
        <f t="shared" si="20"/>
        <v>4498.4728727984339</v>
      </c>
      <c r="G54" s="55">
        <f t="shared" si="20"/>
        <v>18908.447447973715</v>
      </c>
      <c r="H54" s="55">
        <f t="shared" si="20"/>
        <v>7876.7471211129296</v>
      </c>
      <c r="I54" s="55">
        <f t="shared" si="20"/>
        <v>4037.6739271255065</v>
      </c>
      <c r="J54" s="56">
        <f t="shared" si="20"/>
        <v>13478.920938344123</v>
      </c>
      <c r="K54" s="49">
        <f t="shared" si="9"/>
        <v>126139.80976874357</v>
      </c>
      <c r="L54" s="14"/>
      <c r="Q54" s="10" t="s">
        <v>17</v>
      </c>
      <c r="R54" s="55">
        <f t="shared" ref="R54:Z54" si="21">B10-R40</f>
        <v>4705.4212765957445</v>
      </c>
      <c r="S54" s="55">
        <f t="shared" si="21"/>
        <v>11474.00183178447</v>
      </c>
      <c r="T54" s="55">
        <f t="shared" si="21"/>
        <v>41232.139845966405</v>
      </c>
      <c r="U54" s="55">
        <f t="shared" si="21"/>
        <v>19927.984507042253</v>
      </c>
      <c r="V54" s="55">
        <f t="shared" si="21"/>
        <v>4498.4728727984339</v>
      </c>
      <c r="W54" s="55">
        <f t="shared" si="21"/>
        <v>18908.447447973715</v>
      </c>
      <c r="X54" s="55">
        <f t="shared" si="21"/>
        <v>7876.7471211129296</v>
      </c>
      <c r="Y54" s="55">
        <f t="shared" si="21"/>
        <v>4037.6739271255065</v>
      </c>
      <c r="Z54" s="56">
        <f t="shared" si="21"/>
        <v>13478.920938344123</v>
      </c>
      <c r="AA54" s="49">
        <f t="shared" si="11"/>
        <v>126139.80976874357</v>
      </c>
      <c r="AB54" s="14"/>
    </row>
    <row r="55" spans="1:31" x14ac:dyDescent="0.3">
      <c r="A55" s="10" t="s">
        <v>18</v>
      </c>
      <c r="B55" s="55">
        <f t="shared" ref="B55:J55" si="22">B11-B41</f>
        <v>5388.0798554797275</v>
      </c>
      <c r="C55" s="55">
        <f t="shared" si="22"/>
        <v>12862.884230541467</v>
      </c>
      <c r="D55" s="55">
        <f t="shared" si="22"/>
        <v>42933.709788452594</v>
      </c>
      <c r="E55" s="55">
        <f t="shared" si="22"/>
        <v>19546.297323943661</v>
      </c>
      <c r="F55" s="55">
        <f t="shared" si="22"/>
        <v>4927.4699178082192</v>
      </c>
      <c r="G55" s="55">
        <f t="shared" si="22"/>
        <v>19215.253493975903</v>
      </c>
      <c r="H55" s="55">
        <f t="shared" si="22"/>
        <v>8609.8219744259732</v>
      </c>
      <c r="I55" s="55">
        <f t="shared" si="22"/>
        <v>4126.9061133603236</v>
      </c>
      <c r="J55" s="56">
        <f t="shared" si="22"/>
        <v>13782.435963936248</v>
      </c>
      <c r="K55" s="49">
        <f t="shared" si="9"/>
        <v>131392.85866192411</v>
      </c>
      <c r="L55" s="14"/>
      <c r="Q55" s="10" t="s">
        <v>18</v>
      </c>
      <c r="R55" s="55">
        <f t="shared" ref="R55:Z55" si="23">B11-R41</f>
        <v>5388.0798554797275</v>
      </c>
      <c r="S55" s="55">
        <f t="shared" si="23"/>
        <v>12862.884230541467</v>
      </c>
      <c r="T55" s="55">
        <f t="shared" si="23"/>
        <v>42933.709788452594</v>
      </c>
      <c r="U55" s="55">
        <f t="shared" si="23"/>
        <v>19546.297323943661</v>
      </c>
      <c r="V55" s="55">
        <f t="shared" si="23"/>
        <v>4927.4699178082192</v>
      </c>
      <c r="W55" s="55">
        <f t="shared" si="23"/>
        <v>19215.253493975903</v>
      </c>
      <c r="X55" s="55">
        <f t="shared" si="23"/>
        <v>8609.8219744259732</v>
      </c>
      <c r="Y55" s="55">
        <f t="shared" si="23"/>
        <v>4126.9061133603236</v>
      </c>
      <c r="Z55" s="56">
        <f t="shared" si="23"/>
        <v>13782.435963936248</v>
      </c>
      <c r="AA55" s="49">
        <f t="shared" si="11"/>
        <v>131392.85866192411</v>
      </c>
      <c r="AB55" s="14"/>
    </row>
    <row r="56" spans="1:31" x14ac:dyDescent="0.3">
      <c r="A56" s="10" t="s">
        <v>19</v>
      </c>
      <c r="B56" s="55">
        <f t="shared" ref="B56:J56" si="24">B12-B42</f>
        <v>5796.0030309112808</v>
      </c>
      <c r="C56" s="55">
        <f t="shared" si="24"/>
        <v>14408.422049690715</v>
      </c>
      <c r="D56" s="55">
        <f t="shared" si="24"/>
        <v>47420.719322482837</v>
      </c>
      <c r="E56" s="55">
        <f t="shared" si="24"/>
        <v>22167.87323943662</v>
      </c>
      <c r="F56" s="55">
        <f t="shared" si="24"/>
        <v>5636.6425636007825</v>
      </c>
      <c r="G56" s="55">
        <f t="shared" si="24"/>
        <v>23420.548105147864</v>
      </c>
      <c r="H56" s="55">
        <f t="shared" si="24"/>
        <v>10350.93537276634</v>
      </c>
      <c r="I56" s="55">
        <f t="shared" si="24"/>
        <v>5141.8934817813761</v>
      </c>
      <c r="J56" s="56">
        <f t="shared" si="24"/>
        <v>17320.580575733864</v>
      </c>
      <c r="K56" s="49">
        <f t="shared" si="9"/>
        <v>151663.61774155169</v>
      </c>
      <c r="L56" s="14"/>
      <c r="Q56" s="10" t="s">
        <v>19</v>
      </c>
      <c r="R56" s="55">
        <f t="shared" ref="R56:Z56" si="25">B12-R42</f>
        <v>5796.0030309112808</v>
      </c>
      <c r="S56" s="55">
        <f t="shared" si="25"/>
        <v>14408.422049690715</v>
      </c>
      <c r="T56" s="55">
        <f t="shared" si="25"/>
        <v>47420.719322482837</v>
      </c>
      <c r="U56" s="55">
        <f t="shared" si="25"/>
        <v>22167.87323943662</v>
      </c>
      <c r="V56" s="55">
        <f t="shared" si="25"/>
        <v>5636.6425636007825</v>
      </c>
      <c r="W56" s="55">
        <f t="shared" si="25"/>
        <v>23420.548105147864</v>
      </c>
      <c r="X56" s="55">
        <f t="shared" si="25"/>
        <v>10350.93537276634</v>
      </c>
      <c r="Y56" s="55">
        <f t="shared" si="25"/>
        <v>5141.8934817813761</v>
      </c>
      <c r="Z56" s="56">
        <f t="shared" si="25"/>
        <v>17320.580575733864</v>
      </c>
      <c r="AA56" s="49">
        <f t="shared" si="11"/>
        <v>151663.61774155169</v>
      </c>
      <c r="AB56" s="14"/>
    </row>
    <row r="57" spans="1:31" x14ac:dyDescent="0.3">
      <c r="A57" s="10" t="s">
        <v>20</v>
      </c>
      <c r="B57" s="55">
        <f t="shared" ref="B57:J57" si="26">B13-B43</f>
        <v>5977.16</v>
      </c>
      <c r="C57" s="55">
        <f t="shared" si="26"/>
        <v>15104.856</v>
      </c>
      <c r="D57" s="55">
        <f t="shared" si="26"/>
        <v>50938.213634065585</v>
      </c>
      <c r="E57" s="55">
        <f t="shared" si="26"/>
        <v>23523.861126760563</v>
      </c>
      <c r="F57" s="55">
        <f t="shared" si="26"/>
        <v>6089.48</v>
      </c>
      <c r="G57" s="55">
        <f t="shared" si="26"/>
        <v>24891.255345016427</v>
      </c>
      <c r="H57" s="55">
        <f t="shared" si="26"/>
        <v>10460.698660990993</v>
      </c>
      <c r="I57" s="55">
        <f t="shared" si="26"/>
        <v>5141.8934817813761</v>
      </c>
      <c r="J57" s="56">
        <f t="shared" si="26"/>
        <v>17526.029404614837</v>
      </c>
      <c r="K57" s="49">
        <f t="shared" si="9"/>
        <v>159653.44765322978</v>
      </c>
      <c r="L57" s="14"/>
      <c r="Q57" s="10" t="s">
        <v>20</v>
      </c>
      <c r="R57" s="55">
        <f t="shared" ref="R57:Z57" si="27">B13-R43</f>
        <v>5977.16</v>
      </c>
      <c r="S57" s="55">
        <f t="shared" si="27"/>
        <v>15104.856</v>
      </c>
      <c r="T57" s="55">
        <f t="shared" si="27"/>
        <v>50938.213634065585</v>
      </c>
      <c r="U57" s="55">
        <f t="shared" si="27"/>
        <v>23523.861126760563</v>
      </c>
      <c r="V57" s="55">
        <f t="shared" si="27"/>
        <v>6089.48</v>
      </c>
      <c r="W57" s="55">
        <f t="shared" si="27"/>
        <v>24891.255345016427</v>
      </c>
      <c r="X57" s="55">
        <f t="shared" si="27"/>
        <v>10460.698660990993</v>
      </c>
      <c r="Y57" s="55">
        <f t="shared" si="27"/>
        <v>5141.8934817813761</v>
      </c>
      <c r="Z57" s="56">
        <f t="shared" si="27"/>
        <v>17526.029404614837</v>
      </c>
      <c r="AA57" s="49">
        <f t="shared" si="11"/>
        <v>159653.44765322978</v>
      </c>
      <c r="AB57" s="14"/>
    </row>
    <row r="58" spans="1:31" x14ac:dyDescent="0.3">
      <c r="A58" s="10" t="s">
        <v>21</v>
      </c>
      <c r="B58" s="55">
        <f t="shared" ref="B58:J58" si="28">B14-B44</f>
        <v>5929.1708028904059</v>
      </c>
      <c r="C58" s="55">
        <f t="shared" si="28"/>
        <v>14864.192082026326</v>
      </c>
      <c r="D58" s="55">
        <f t="shared" si="28"/>
        <v>50940.242552779899</v>
      </c>
      <c r="E58" s="55">
        <f t="shared" si="28"/>
        <v>23523.861126760563</v>
      </c>
      <c r="F58" s="55">
        <f t="shared" si="28"/>
        <v>6089.48</v>
      </c>
      <c r="G58" s="55">
        <f t="shared" si="28"/>
        <v>24891.255345016427</v>
      </c>
      <c r="H58" s="55">
        <f t="shared" si="28"/>
        <v>10460.698660990993</v>
      </c>
      <c r="I58" s="55">
        <f t="shared" si="28"/>
        <v>5141.8934817813761</v>
      </c>
      <c r="J58" s="56">
        <f t="shared" si="28"/>
        <v>17526.029404614837</v>
      </c>
      <c r="K58" s="49">
        <f t="shared" si="9"/>
        <v>159366.82345686085</v>
      </c>
      <c r="L58" s="14"/>
      <c r="Q58" s="10" t="s">
        <v>21</v>
      </c>
      <c r="R58" s="55">
        <f t="shared" ref="R58:Z58" si="29">B14-R44</f>
        <v>5929.1708028904059</v>
      </c>
      <c r="S58" s="55">
        <f t="shared" si="29"/>
        <v>14864.192082026326</v>
      </c>
      <c r="T58" s="55">
        <f t="shared" si="29"/>
        <v>50940.242552779899</v>
      </c>
      <c r="U58" s="55">
        <f t="shared" si="29"/>
        <v>23523.861126760563</v>
      </c>
      <c r="V58" s="55">
        <f t="shared" si="29"/>
        <v>6089.48</v>
      </c>
      <c r="W58" s="55">
        <f t="shared" si="29"/>
        <v>24891.255345016427</v>
      </c>
      <c r="X58" s="55">
        <f t="shared" si="29"/>
        <v>10460.698660990993</v>
      </c>
      <c r="Y58" s="55">
        <f t="shared" si="29"/>
        <v>5141.8934817813761</v>
      </c>
      <c r="Z58" s="56">
        <f t="shared" si="29"/>
        <v>17526.029404614837</v>
      </c>
      <c r="AA58" s="49">
        <f t="shared" si="11"/>
        <v>159366.82345686085</v>
      </c>
      <c r="AB58" s="14"/>
    </row>
    <row r="59" spans="1:31" x14ac:dyDescent="0.3">
      <c r="A59" s="10" t="s">
        <v>22</v>
      </c>
      <c r="B59" s="55">
        <f t="shared" ref="B59:J59" si="30">B15-B45</f>
        <v>5413.2794339622642</v>
      </c>
      <c r="C59" s="55">
        <f t="shared" si="30"/>
        <v>13504.852988742634</v>
      </c>
      <c r="D59" s="55">
        <f t="shared" si="30"/>
        <v>46397.938230576066</v>
      </c>
      <c r="E59" s="55">
        <f t="shared" si="30"/>
        <v>20831.973098591548</v>
      </c>
      <c r="F59" s="55">
        <f t="shared" si="30"/>
        <v>5439.8983326810176</v>
      </c>
      <c r="G59" s="55">
        <f t="shared" si="30"/>
        <v>21278.805125958377</v>
      </c>
      <c r="H59" s="55">
        <f t="shared" si="30"/>
        <v>9193.1186217685499</v>
      </c>
      <c r="I59" s="55">
        <f t="shared" si="30"/>
        <v>4506.1304048582997</v>
      </c>
      <c r="J59" s="56">
        <f t="shared" si="30"/>
        <v>14837.045139024798</v>
      </c>
      <c r="K59" s="49">
        <f t="shared" si="9"/>
        <v>141403.04137616354</v>
      </c>
      <c r="L59" s="14"/>
      <c r="Q59" s="10" t="s">
        <v>22</v>
      </c>
      <c r="R59" s="55">
        <f t="shared" ref="R59:Z59" si="31">B15-R45</f>
        <v>5413.2794339622642</v>
      </c>
      <c r="S59" s="55">
        <f t="shared" si="31"/>
        <v>13504.852988742634</v>
      </c>
      <c r="T59" s="55">
        <f t="shared" si="31"/>
        <v>46397.938230576066</v>
      </c>
      <c r="U59" s="55">
        <f t="shared" si="31"/>
        <v>20831.973098591548</v>
      </c>
      <c r="V59" s="55">
        <f t="shared" si="31"/>
        <v>5439.8983326810176</v>
      </c>
      <c r="W59" s="55">
        <f t="shared" si="31"/>
        <v>21278.805125958377</v>
      </c>
      <c r="X59" s="55">
        <f t="shared" si="31"/>
        <v>9193.1186217685499</v>
      </c>
      <c r="Y59" s="55">
        <f t="shared" si="31"/>
        <v>4506.1304048582997</v>
      </c>
      <c r="Z59" s="56">
        <f t="shared" si="31"/>
        <v>14837.045139024798</v>
      </c>
      <c r="AA59" s="49">
        <f>SUM($R59:$Z59)</f>
        <v>141403.04137616354</v>
      </c>
      <c r="AB59" s="14"/>
    </row>
    <row r="60" spans="1:31" x14ac:dyDescent="0.3">
      <c r="K60" s="46"/>
      <c r="AA60" s="46"/>
    </row>
    <row r="61" spans="1:31" x14ac:dyDescent="0.3">
      <c r="A61" s="18" t="s">
        <v>106</v>
      </c>
      <c r="B61" s="64">
        <f>$B$17-MIN($K$34:$K$45)</f>
        <v>171587.27328555813</v>
      </c>
      <c r="C61" s="19"/>
      <c r="D61" s="19"/>
      <c r="E61" s="19"/>
      <c r="F61" s="19"/>
      <c r="G61" s="19"/>
      <c r="H61" s="19"/>
      <c r="I61" s="19"/>
      <c r="J61" s="19"/>
      <c r="L61" s="14"/>
      <c r="M61" s="14"/>
      <c r="O61" s="16"/>
      <c r="Q61" s="18" t="s">
        <v>106</v>
      </c>
      <c r="R61" s="64">
        <f>$B$17-MIN($AA$34:$AA$45)</f>
        <v>171587.27328555813</v>
      </c>
      <c r="S61" s="19"/>
      <c r="T61" s="19"/>
      <c r="U61" s="19"/>
      <c r="V61" s="19"/>
      <c r="W61" s="19"/>
      <c r="X61" s="19"/>
      <c r="Y61" s="19"/>
      <c r="Z61" s="19"/>
      <c r="AB61" s="14"/>
      <c r="AC61" s="14"/>
      <c r="AE61" s="16"/>
    </row>
    <row r="63" spans="1:31" x14ac:dyDescent="0.3">
      <c r="A63" s="1" t="s">
        <v>107</v>
      </c>
      <c r="B63" s="21" t="s">
        <v>36</v>
      </c>
      <c r="Q63" s="1" t="s">
        <v>107</v>
      </c>
      <c r="R63" s="21" t="s">
        <v>36</v>
      </c>
    </row>
    <row r="64" spans="1:31" x14ac:dyDescent="0.3">
      <c r="A64" s="10" t="s">
        <v>11</v>
      </c>
      <c r="B64" s="59">
        <f>$B$61-K48</f>
        <v>48660.656101001543</v>
      </c>
      <c r="L64" s="14"/>
      <c r="M64" s="14"/>
      <c r="O64" s="16"/>
      <c r="Q64" s="10" t="s">
        <v>11</v>
      </c>
      <c r="R64" s="59">
        <f t="shared" ref="R64:R70" si="32">$R$61-AA48</f>
        <v>48660.656101001543</v>
      </c>
      <c r="AB64" s="14"/>
      <c r="AC64" s="14"/>
      <c r="AE64" s="16"/>
    </row>
    <row r="65" spans="1:31" x14ac:dyDescent="0.3">
      <c r="A65" s="10" t="s">
        <v>12</v>
      </c>
      <c r="B65" s="55">
        <f t="shared" ref="B65:B75" si="33">$B$61-K49</f>
        <v>51664.160931819861</v>
      </c>
      <c r="L65" s="14"/>
      <c r="M65" s="14"/>
      <c r="O65" s="16"/>
      <c r="Q65" s="10" t="s">
        <v>12</v>
      </c>
      <c r="R65" s="59">
        <f t="shared" si="32"/>
        <v>51664.160931819861</v>
      </c>
      <c r="AB65" s="14"/>
      <c r="AC65" s="14"/>
      <c r="AE65" s="16"/>
    </row>
    <row r="66" spans="1:31" x14ac:dyDescent="0.3">
      <c r="A66" s="10" t="s">
        <v>13</v>
      </c>
      <c r="B66" s="55">
        <f t="shared" si="33"/>
        <v>37294.575880563294</v>
      </c>
      <c r="L66" s="14"/>
      <c r="M66" s="14"/>
      <c r="O66" s="16"/>
      <c r="Q66" s="10" t="s">
        <v>13</v>
      </c>
      <c r="R66" s="59">
        <f t="shared" si="32"/>
        <v>37294.575880563294</v>
      </c>
      <c r="AB66" s="14"/>
      <c r="AC66" s="14"/>
      <c r="AE66" s="16"/>
    </row>
    <row r="67" spans="1:31" x14ac:dyDescent="0.3">
      <c r="A67" s="10" t="s">
        <v>14</v>
      </c>
      <c r="B67" s="55">
        <f>$B$61-K51</f>
        <v>2912.5975525985705</v>
      </c>
      <c r="L67" s="14"/>
      <c r="M67" s="14"/>
      <c r="O67" s="16"/>
      <c r="Q67" s="10" t="s">
        <v>14</v>
      </c>
      <c r="R67" s="59">
        <f t="shared" si="32"/>
        <v>2912.5975525985705</v>
      </c>
      <c r="AB67" s="14"/>
      <c r="AC67" s="14"/>
      <c r="AE67" s="16"/>
    </row>
    <row r="68" spans="1:31" x14ac:dyDescent="0.3">
      <c r="A68" s="10" t="s">
        <v>15</v>
      </c>
      <c r="B68" s="55">
        <f t="shared" si="33"/>
        <v>2402.6132855581236</v>
      </c>
      <c r="L68" s="14"/>
      <c r="M68" s="14"/>
      <c r="O68" s="16"/>
      <c r="Q68" s="10" t="s">
        <v>15</v>
      </c>
      <c r="R68" s="59">
        <f t="shared" si="32"/>
        <v>2402.6132855581236</v>
      </c>
      <c r="AB68" s="14"/>
      <c r="AC68" s="14"/>
      <c r="AE68" s="16"/>
    </row>
    <row r="69" spans="1:31" x14ac:dyDescent="0.3">
      <c r="A69" s="10" t="s">
        <v>16</v>
      </c>
      <c r="B69" s="55">
        <f t="shared" si="33"/>
        <v>23177.174436143861</v>
      </c>
      <c r="L69" s="14"/>
      <c r="M69" s="14"/>
      <c r="O69" s="16"/>
      <c r="Q69" s="10" t="s">
        <v>16</v>
      </c>
      <c r="R69" s="59">
        <f t="shared" si="32"/>
        <v>23177.174436143861</v>
      </c>
      <c r="AB69" s="14"/>
      <c r="AC69" s="14"/>
      <c r="AE69" s="16"/>
    </row>
    <row r="70" spans="1:31" x14ac:dyDescent="0.3">
      <c r="A70" s="10" t="s">
        <v>17</v>
      </c>
      <c r="B70" s="55">
        <f t="shared" si="33"/>
        <v>45447.463516814561</v>
      </c>
      <c r="L70" s="14"/>
      <c r="M70" s="14"/>
      <c r="O70" s="16"/>
      <c r="Q70" s="10" t="s">
        <v>17</v>
      </c>
      <c r="R70" s="59">
        <f t="shared" si="32"/>
        <v>45447.463516814561</v>
      </c>
      <c r="AB70" s="14"/>
      <c r="AC70" s="14"/>
      <c r="AE70" s="16"/>
    </row>
    <row r="71" spans="1:31" x14ac:dyDescent="0.3">
      <c r="A71" s="10" t="s">
        <v>18</v>
      </c>
      <c r="B71" s="55">
        <f t="shared" si="33"/>
        <v>40194.414623634017</v>
      </c>
      <c r="L71" s="14"/>
      <c r="M71" s="14"/>
      <c r="O71" s="16"/>
      <c r="Q71" s="10" t="s">
        <v>18</v>
      </c>
      <c r="R71" s="59">
        <f t="shared" ref="R71:R74" si="34">$R$61-AA55</f>
        <v>40194.414623634017</v>
      </c>
      <c r="AB71" s="14"/>
      <c r="AC71" s="14"/>
      <c r="AE71" s="16"/>
    </row>
    <row r="72" spans="1:31" x14ac:dyDescent="0.3">
      <c r="A72" s="10" t="s">
        <v>19</v>
      </c>
      <c r="B72" s="55">
        <f t="shared" si="33"/>
        <v>19923.65554400644</v>
      </c>
      <c r="L72" s="14"/>
      <c r="M72" s="14"/>
      <c r="O72" s="16"/>
      <c r="Q72" s="10" t="s">
        <v>19</v>
      </c>
      <c r="R72" s="59">
        <f t="shared" si="34"/>
        <v>19923.65554400644</v>
      </c>
      <c r="AB72" s="14"/>
      <c r="AC72" s="14"/>
      <c r="AE72" s="16"/>
    </row>
    <row r="73" spans="1:31" x14ac:dyDescent="0.3">
      <c r="A73" s="10" t="s">
        <v>20</v>
      </c>
      <c r="B73" s="55">
        <f t="shared" si="33"/>
        <v>11933.825632328342</v>
      </c>
      <c r="L73" s="14"/>
      <c r="M73" s="14"/>
      <c r="O73" s="16"/>
      <c r="Q73" s="10" t="s">
        <v>20</v>
      </c>
      <c r="R73" s="59">
        <f>$R$61-AA57</f>
        <v>11933.825632328342</v>
      </c>
      <c r="AB73" s="14"/>
      <c r="AC73" s="14"/>
      <c r="AE73" s="16"/>
    </row>
    <row r="74" spans="1:31" x14ac:dyDescent="0.3">
      <c r="A74" s="10" t="s">
        <v>21</v>
      </c>
      <c r="B74" s="55">
        <f t="shared" si="33"/>
        <v>12220.449828697281</v>
      </c>
      <c r="L74" s="14"/>
      <c r="M74" s="14"/>
      <c r="O74" s="16"/>
      <c r="Q74" s="10" t="s">
        <v>21</v>
      </c>
      <c r="R74" s="59">
        <f t="shared" si="34"/>
        <v>12220.449828697281</v>
      </c>
      <c r="AB74" s="14"/>
      <c r="AC74" s="14"/>
      <c r="AE74" s="16"/>
    </row>
    <row r="75" spans="1:31" x14ac:dyDescent="0.3">
      <c r="A75" s="10" t="s">
        <v>22</v>
      </c>
      <c r="B75" s="55">
        <f t="shared" si="33"/>
        <v>30184.231909394584</v>
      </c>
      <c r="L75" s="14"/>
      <c r="M75" s="14"/>
      <c r="O75" s="16"/>
      <c r="Q75" s="10" t="s">
        <v>22</v>
      </c>
      <c r="R75" s="59">
        <f>$R$61-AA59</f>
        <v>30184.231909394584</v>
      </c>
      <c r="AB75" s="14"/>
      <c r="AC75" s="14"/>
      <c r="AE75" s="16"/>
    </row>
    <row r="76" spans="1:31" x14ac:dyDescent="0.3">
      <c r="A76" s="13" t="s">
        <v>37</v>
      </c>
      <c r="B76" s="65">
        <f>SUM($B$64:$B$75)/$B$61</f>
        <v>1.9000000000000006</v>
      </c>
      <c r="Q76" s="13" t="s">
        <v>37</v>
      </c>
      <c r="R76" s="65">
        <f>SUM($R$64:$R$75)/$R$61</f>
        <v>1.9000000000000006</v>
      </c>
    </row>
    <row r="78" spans="1:31" x14ac:dyDescent="0.3">
      <c r="A78" s="1" t="s">
        <v>108</v>
      </c>
      <c r="B78" s="58">
        <f>(SUM($B$64:$B$75)-$D$79*$B$61)/(12-$D$79)</f>
        <v>1.1526269487815329E-11</v>
      </c>
      <c r="D78" s="1" t="s">
        <v>39</v>
      </c>
      <c r="Q78" s="1" t="s">
        <v>108</v>
      </c>
      <c r="R78" s="58">
        <f>(SUM($R$64:$R$75)-$T$79*$R$61)/(12-$T$79)</f>
        <v>1.1526269487815329E-11</v>
      </c>
      <c r="T78" s="1" t="s">
        <v>39</v>
      </c>
    </row>
    <row r="79" spans="1:31" x14ac:dyDescent="0.3">
      <c r="A79" s="1" t="s">
        <v>38</v>
      </c>
      <c r="D79" s="66">
        <f>'計算用(太陽光)'!D79</f>
        <v>1.9</v>
      </c>
      <c r="Q79" s="1" t="s">
        <v>38</v>
      </c>
      <c r="T79" s="66">
        <f>'計算用(太陽光)'!T79</f>
        <v>1.9</v>
      </c>
    </row>
    <row r="80" spans="1:31" ht="15.6" thickBot="1" x14ac:dyDescent="0.35"/>
    <row r="81" spans="1:22" ht="15.6" thickBot="1" x14ac:dyDescent="0.35">
      <c r="A81" s="1" t="s">
        <v>109</v>
      </c>
      <c r="B81" s="127">
        <f>(MIN($K$34:$K$45)+$B$78)*1000</f>
        <v>1.1526269487815328E-8</v>
      </c>
      <c r="F81" s="14"/>
      <c r="Q81" s="1" t="s">
        <v>109</v>
      </c>
      <c r="R81" s="61">
        <f>IFERROR(AVERAGE('【リリースAX】(水力)'!$E$26:$P$26)*$B$83,0)</f>
        <v>0</v>
      </c>
      <c r="T81" s="47"/>
      <c r="V81" s="14"/>
    </row>
    <row r="82" spans="1:22" ht="15.6" thickBot="1" x14ac:dyDescent="0.35">
      <c r="B82" s="129">
        <f>(MIN($K$34:$K$45)+$B$78)*1000</f>
        <v>1.1526269487815328E-8</v>
      </c>
    </row>
    <row r="83" spans="1:22" ht="15.6" thickBot="1" x14ac:dyDescent="0.35">
      <c r="A83" s="1" t="s">
        <v>110</v>
      </c>
      <c r="B83" s="130" t="e">
        <f>VLOOKUP('【リリースAX】(水力)'!$E$13,$B$88:$C$96,2,FALSE)</f>
        <v>#N/A</v>
      </c>
      <c r="Q83" s="1" t="s">
        <v>110</v>
      </c>
      <c r="R83" s="23"/>
      <c r="S83" s="1" t="s">
        <v>78</v>
      </c>
    </row>
    <row r="84" spans="1:22" x14ac:dyDescent="0.3">
      <c r="B84" s="131" t="e">
        <f>B82/'入力(水力)'!E15</f>
        <v>#DIV/0!</v>
      </c>
    </row>
    <row r="87" spans="1:22" x14ac:dyDescent="0.3">
      <c r="C87" s="18" t="s">
        <v>161</v>
      </c>
    </row>
    <row r="88" spans="1:22" x14ac:dyDescent="0.3">
      <c r="B88" s="11" t="s">
        <v>26</v>
      </c>
      <c r="C88" s="134">
        <v>0.42936675621534298</v>
      </c>
      <c r="D88" s="1">
        <v>0.42238306632001427</v>
      </c>
      <c r="E88" s="136">
        <f>C88-D88</f>
        <v>6.9836898953287152E-3</v>
      </c>
      <c r="H88" s="138">
        <v>0.42936675621534298</v>
      </c>
    </row>
    <row r="89" spans="1:22" x14ac:dyDescent="0.3">
      <c r="B89" s="11" t="s">
        <v>27</v>
      </c>
      <c r="C89" s="134">
        <v>0.54179540037135399</v>
      </c>
      <c r="D89" s="1">
        <v>0.55830290336927646</v>
      </c>
      <c r="E89" s="136">
        <f t="shared" ref="E89:E96" si="35">C89-D89</f>
        <v>-1.6507502997922474E-2</v>
      </c>
      <c r="H89" s="138">
        <v>0.54179540037135399</v>
      </c>
    </row>
    <row r="90" spans="1:22" x14ac:dyDescent="0.3">
      <c r="B90" s="11" t="s">
        <v>28</v>
      </c>
      <c r="C90" s="134">
        <v>0.57774583820200698</v>
      </c>
      <c r="D90" s="1">
        <v>0.51944516743322666</v>
      </c>
      <c r="E90" s="136">
        <f t="shared" si="35"/>
        <v>5.8300670768780316E-2</v>
      </c>
      <c r="H90" s="138">
        <v>0.57774583820200698</v>
      </c>
    </row>
    <row r="91" spans="1:22" x14ac:dyDescent="0.3">
      <c r="B91" s="11" t="s">
        <v>29</v>
      </c>
      <c r="C91" s="134">
        <v>0.47038477348901298</v>
      </c>
      <c r="D91" s="1">
        <v>0.45332650012726072</v>
      </c>
      <c r="E91" s="136">
        <f t="shared" si="35"/>
        <v>1.7058273361752252E-2</v>
      </c>
      <c r="H91" s="138">
        <v>0.47038477348901298</v>
      </c>
    </row>
    <row r="92" spans="1:22" x14ac:dyDescent="0.3">
      <c r="B92" s="11" t="s">
        <v>30</v>
      </c>
      <c r="C92" s="134">
        <v>0.54239998661437405</v>
      </c>
      <c r="D92" s="1">
        <v>0.53170254354176638</v>
      </c>
      <c r="E92" s="136">
        <f t="shared" si="35"/>
        <v>1.0697443072607671E-2</v>
      </c>
      <c r="H92" s="138">
        <v>0.54239998661437405</v>
      </c>
    </row>
    <row r="93" spans="1:22" x14ac:dyDescent="0.3">
      <c r="B93" s="11" t="s">
        <v>31</v>
      </c>
      <c r="C93" s="134">
        <v>0.51274909795880497</v>
      </c>
      <c r="D93" s="1">
        <v>0.50519730705145971</v>
      </c>
      <c r="E93" s="136">
        <f t="shared" si="35"/>
        <v>7.5517909073452572E-3</v>
      </c>
      <c r="H93" s="138">
        <v>0.51274909795880497</v>
      </c>
    </row>
    <row r="94" spans="1:22" x14ac:dyDescent="0.3">
      <c r="B94" s="11" t="s">
        <v>32</v>
      </c>
      <c r="C94" s="134">
        <v>0.409771559632085</v>
      </c>
      <c r="D94" s="1">
        <v>0.41071510837005409</v>
      </c>
      <c r="E94" s="136">
        <f t="shared" si="35"/>
        <v>-9.43548737969091E-4</v>
      </c>
      <c r="H94" s="138">
        <v>0.409771559632085</v>
      </c>
    </row>
    <row r="95" spans="1:22" x14ac:dyDescent="0.3">
      <c r="B95" s="11" t="s">
        <v>33</v>
      </c>
      <c r="C95" s="134">
        <v>0.49123511447160401</v>
      </c>
      <c r="D95" s="1">
        <v>0.49540159079136292</v>
      </c>
      <c r="E95" s="136">
        <f t="shared" si="35"/>
        <v>-4.1664763197589161E-3</v>
      </c>
      <c r="H95" s="138">
        <v>0.49123511447160401</v>
      </c>
    </row>
    <row r="96" spans="1:22" x14ac:dyDescent="0.3">
      <c r="B96" s="11" t="s">
        <v>34</v>
      </c>
      <c r="C96" s="134">
        <v>0.36340446298316498</v>
      </c>
      <c r="D96" s="1">
        <v>0.35971776038316255</v>
      </c>
      <c r="E96" s="136">
        <f t="shared" si="35"/>
        <v>3.6867026000024228E-3</v>
      </c>
      <c r="H96" s="138">
        <v>0.36340446298316498</v>
      </c>
    </row>
  </sheetData>
  <phoneticPr fontId="2"/>
  <hyperlinks>
    <hyperlink ref="A19" r:id="rId1" xr:uid="{AB3CFC4D-2C96-4DD0-9B33-3EDBAECCE570}"/>
  </hyperlinks>
  <pageMargins left="0.7" right="0.7" top="0.75" bottom="0.75" header="0.3" footer="0.3"/>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B965B-85C8-46EE-9726-BF5CDF46A0F3}">
  <sheetPr>
    <tabColor rgb="FFFF0000"/>
    <pageSetUpPr fitToPage="1"/>
  </sheetPr>
  <dimension ref="A1:Q40"/>
  <sheetViews>
    <sheetView showGridLines="0" zoomScale="55" zoomScaleNormal="55" workbookViewId="0">
      <selection activeCell="E13" sqref="E13:P13"/>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46" t="s">
        <v>0</v>
      </c>
      <c r="B2" s="247"/>
      <c r="C2" s="7"/>
      <c r="D2" s="7"/>
      <c r="E2" s="7"/>
      <c r="F2" s="7"/>
      <c r="G2" s="7"/>
      <c r="H2" s="7"/>
      <c r="I2" s="7"/>
      <c r="J2" s="7"/>
      <c r="K2" s="7"/>
      <c r="L2" s="7"/>
      <c r="M2" s="7"/>
      <c r="N2" s="7"/>
      <c r="O2" s="7"/>
      <c r="P2" s="7"/>
      <c r="Q2" s="7"/>
    </row>
    <row r="3" spans="1:17" ht="16.2" x14ac:dyDescent="0.3">
      <c r="A3" s="27"/>
      <c r="B3" s="27"/>
      <c r="C3" s="7"/>
      <c r="D3" s="7"/>
      <c r="E3" s="7"/>
      <c r="F3" s="7"/>
      <c r="G3" s="7"/>
      <c r="H3" s="7"/>
      <c r="I3" s="7"/>
      <c r="J3" s="7"/>
      <c r="K3" s="7"/>
      <c r="L3" s="7"/>
      <c r="M3" s="7"/>
      <c r="N3" s="7"/>
      <c r="O3" s="7"/>
      <c r="P3" s="7"/>
      <c r="Q3" s="7"/>
    </row>
    <row r="4" spans="1:17" ht="16.2" x14ac:dyDescent="0.3">
      <c r="A4" s="148" t="s">
        <v>146</v>
      </c>
      <c r="B4" s="148"/>
      <c r="C4" s="148"/>
      <c r="D4" s="148"/>
      <c r="E4" s="148"/>
      <c r="F4" s="148"/>
      <c r="G4" s="148"/>
      <c r="H4" s="148"/>
      <c r="I4" s="148"/>
      <c r="J4" s="148"/>
      <c r="K4" s="148"/>
      <c r="L4" s="148"/>
      <c r="M4" s="148"/>
      <c r="N4" s="148"/>
      <c r="O4" s="148"/>
      <c r="P4" s="148"/>
      <c r="Q4" s="148"/>
    </row>
    <row r="5" spans="1:17" ht="16.2" x14ac:dyDescent="0.3">
      <c r="A5" s="7"/>
      <c r="B5" s="7"/>
      <c r="C5" s="7"/>
      <c r="D5" s="7"/>
      <c r="E5" s="7"/>
      <c r="F5" s="7"/>
      <c r="G5" s="7"/>
      <c r="H5" s="7"/>
      <c r="I5" s="7"/>
      <c r="J5" s="7"/>
      <c r="K5" s="7"/>
      <c r="L5" s="7"/>
      <c r="M5" s="7"/>
      <c r="N5" s="7"/>
      <c r="O5" s="7"/>
      <c r="P5" s="7"/>
      <c r="Q5" s="7"/>
    </row>
    <row r="6" spans="1:17" ht="16.2" x14ac:dyDescent="0.3">
      <c r="A6" s="148" t="s">
        <v>40</v>
      </c>
      <c r="B6" s="148"/>
      <c r="C6" s="148"/>
      <c r="D6" s="148"/>
      <c r="E6" s="148"/>
      <c r="F6" s="148"/>
      <c r="G6" s="148"/>
      <c r="H6" s="148"/>
      <c r="I6" s="148"/>
      <c r="J6" s="148"/>
      <c r="K6" s="148"/>
      <c r="L6" s="148"/>
      <c r="M6" s="148"/>
      <c r="N6" s="148"/>
      <c r="O6" s="148"/>
      <c r="P6" s="148"/>
      <c r="Q6" s="148"/>
    </row>
    <row r="7" spans="1:17" ht="16.2" x14ac:dyDescent="0.3">
      <c r="A7" s="93"/>
      <c r="B7" s="93"/>
      <c r="C7" s="93"/>
      <c r="D7" s="93"/>
      <c r="E7" s="93"/>
      <c r="F7" s="93"/>
      <c r="G7" s="93"/>
      <c r="H7" s="93"/>
      <c r="I7" s="93"/>
      <c r="J7" s="93"/>
      <c r="K7" s="93"/>
      <c r="L7" s="93"/>
      <c r="M7" s="93"/>
      <c r="N7" s="93"/>
      <c r="O7" s="93"/>
      <c r="P7" s="93"/>
      <c r="Q7" s="93"/>
    </row>
    <row r="8" spans="1:17" ht="16.2" x14ac:dyDescent="0.3">
      <c r="A8" s="48" t="s">
        <v>103</v>
      </c>
      <c r="B8" s="93"/>
      <c r="C8" s="93"/>
      <c r="D8" s="93"/>
      <c r="E8" s="93"/>
      <c r="F8" s="93"/>
      <c r="G8" s="93"/>
      <c r="H8" s="93"/>
      <c r="I8" s="93"/>
      <c r="J8" s="93"/>
      <c r="K8" s="93"/>
      <c r="L8" s="93"/>
      <c r="M8" s="93"/>
      <c r="N8" s="93"/>
      <c r="O8" s="93"/>
      <c r="P8" s="93"/>
      <c r="Q8" s="93"/>
    </row>
    <row r="9" spans="1:17" ht="16.2" x14ac:dyDescent="0.3">
      <c r="A9" s="93"/>
      <c r="B9" s="48" t="s">
        <v>104</v>
      </c>
      <c r="C9" s="93"/>
      <c r="D9" s="93"/>
      <c r="E9" s="93"/>
      <c r="F9" s="93"/>
      <c r="G9" s="93"/>
      <c r="H9" s="93"/>
      <c r="I9" s="93"/>
      <c r="J9" s="93"/>
      <c r="K9" s="93"/>
      <c r="L9" s="93"/>
      <c r="M9" s="93"/>
      <c r="N9" s="93"/>
      <c r="O9" s="93"/>
      <c r="P9" s="93"/>
      <c r="Q9" s="93"/>
    </row>
    <row r="10" spans="1:17" ht="16.2" x14ac:dyDescent="0.3">
      <c r="C10" s="7"/>
      <c r="D10" s="7"/>
      <c r="E10" s="7"/>
      <c r="F10" s="7"/>
      <c r="G10" s="7"/>
      <c r="H10" s="7"/>
      <c r="I10" s="7"/>
      <c r="J10" s="7"/>
      <c r="K10" s="7"/>
      <c r="L10" s="7"/>
      <c r="M10" s="7"/>
      <c r="N10" s="7"/>
      <c r="O10" s="7"/>
      <c r="P10" s="7"/>
      <c r="Q10" s="7"/>
    </row>
    <row r="11" spans="1:17" ht="16.2" x14ac:dyDescent="0.3">
      <c r="A11" s="29"/>
      <c r="B11" s="29"/>
      <c r="C11" s="29"/>
      <c r="D11" s="29"/>
      <c r="E11" s="29"/>
      <c r="F11" s="29"/>
      <c r="G11" s="29"/>
      <c r="H11" s="29"/>
      <c r="I11" s="29"/>
      <c r="J11" s="29"/>
      <c r="K11" s="29"/>
      <c r="L11" s="29"/>
      <c r="M11" s="249" t="s">
        <v>75</v>
      </c>
      <c r="N11" s="249"/>
      <c r="O11" s="249"/>
      <c r="P11" s="249"/>
      <c r="Q11" s="249"/>
    </row>
    <row r="12" spans="1:17" ht="24" customHeight="1" x14ac:dyDescent="0.3">
      <c r="A12" s="150" t="s">
        <v>1</v>
      </c>
      <c r="B12" s="150"/>
      <c r="C12" s="150"/>
      <c r="D12" s="150"/>
      <c r="E12" s="154" t="s">
        <v>24</v>
      </c>
      <c r="F12" s="166"/>
      <c r="G12" s="166"/>
      <c r="H12" s="166"/>
      <c r="I12" s="166"/>
      <c r="J12" s="166"/>
      <c r="K12" s="166"/>
      <c r="L12" s="166"/>
      <c r="M12" s="166"/>
      <c r="N12" s="166"/>
      <c r="O12" s="166"/>
      <c r="P12" s="248"/>
      <c r="Q12" s="94" t="s">
        <v>2</v>
      </c>
    </row>
    <row r="13" spans="1:17" ht="24" customHeight="1" x14ac:dyDescent="0.3">
      <c r="A13" s="150" t="s">
        <v>3</v>
      </c>
      <c r="B13" s="150"/>
      <c r="C13" s="150"/>
      <c r="D13" s="150"/>
      <c r="E13" s="239">
        <f>【リリースAX】合計!E13</f>
        <v>0</v>
      </c>
      <c r="F13" s="240"/>
      <c r="G13" s="240"/>
      <c r="H13" s="240"/>
      <c r="I13" s="240"/>
      <c r="J13" s="240"/>
      <c r="K13" s="240"/>
      <c r="L13" s="240"/>
      <c r="M13" s="240"/>
      <c r="N13" s="240"/>
      <c r="O13" s="240"/>
      <c r="P13" s="241"/>
      <c r="Q13" s="5"/>
    </row>
    <row r="14" spans="1:17" ht="30" customHeight="1" x14ac:dyDescent="0.3">
      <c r="A14" s="242" t="s">
        <v>4</v>
      </c>
      <c r="B14" s="242"/>
      <c r="C14" s="242"/>
      <c r="D14" s="242"/>
      <c r="E14" s="230"/>
      <c r="F14" s="231"/>
      <c r="G14" s="231"/>
      <c r="H14" s="231"/>
      <c r="I14" s="231"/>
      <c r="J14" s="231"/>
      <c r="K14" s="231"/>
      <c r="L14" s="231"/>
      <c r="M14" s="231"/>
      <c r="N14" s="231"/>
      <c r="O14" s="231"/>
      <c r="P14" s="232"/>
      <c r="Q14" s="97"/>
    </row>
    <row r="15" spans="1:17" ht="24" customHeight="1" x14ac:dyDescent="0.3">
      <c r="A15" s="226" t="s">
        <v>5</v>
      </c>
      <c r="B15" s="226"/>
      <c r="C15" s="226"/>
      <c r="D15" s="226"/>
      <c r="E15" s="243"/>
      <c r="F15" s="244"/>
      <c r="G15" s="244"/>
      <c r="H15" s="244"/>
      <c r="I15" s="244"/>
      <c r="J15" s="244"/>
      <c r="K15" s="244"/>
      <c r="L15" s="244"/>
      <c r="M15" s="244"/>
      <c r="N15" s="244"/>
      <c r="O15" s="244"/>
      <c r="P15" s="245"/>
      <c r="Q15" s="97"/>
    </row>
    <row r="16" spans="1:17" ht="24" customHeight="1" x14ac:dyDescent="0.3">
      <c r="A16" s="226" t="s">
        <v>6</v>
      </c>
      <c r="B16" s="226"/>
      <c r="C16" s="226"/>
      <c r="D16" s="226"/>
      <c r="E16" s="230"/>
      <c r="F16" s="231"/>
      <c r="G16" s="231"/>
      <c r="H16" s="231"/>
      <c r="I16" s="231"/>
      <c r="J16" s="231"/>
      <c r="K16" s="231"/>
      <c r="L16" s="231"/>
      <c r="M16" s="231"/>
      <c r="N16" s="231"/>
      <c r="O16" s="231"/>
      <c r="P16" s="232"/>
      <c r="Q16" s="97"/>
    </row>
    <row r="17" spans="1:17" ht="24" customHeight="1" x14ac:dyDescent="0.3">
      <c r="A17" s="226" t="s">
        <v>7</v>
      </c>
      <c r="B17" s="226"/>
      <c r="C17" s="226"/>
      <c r="D17" s="226"/>
      <c r="E17" s="233" t="s">
        <v>51</v>
      </c>
      <c r="F17" s="234"/>
      <c r="G17" s="234"/>
      <c r="H17" s="234"/>
      <c r="I17" s="234"/>
      <c r="J17" s="234"/>
      <c r="K17" s="234"/>
      <c r="L17" s="234"/>
      <c r="M17" s="234"/>
      <c r="N17" s="234"/>
      <c r="O17" s="234"/>
      <c r="P17" s="235"/>
      <c r="Q17" s="98" t="s">
        <v>23</v>
      </c>
    </row>
    <row r="18" spans="1:17" ht="24" customHeight="1" x14ac:dyDescent="0.3">
      <c r="A18" s="226" t="s">
        <v>41</v>
      </c>
      <c r="B18" s="226"/>
      <c r="C18" s="226"/>
      <c r="D18" s="226"/>
      <c r="E18" s="233" t="s">
        <v>51</v>
      </c>
      <c r="F18" s="234"/>
      <c r="G18" s="234"/>
      <c r="H18" s="234"/>
      <c r="I18" s="234"/>
      <c r="J18" s="234"/>
      <c r="K18" s="234"/>
      <c r="L18" s="234"/>
      <c r="M18" s="234"/>
      <c r="N18" s="234"/>
      <c r="O18" s="234"/>
      <c r="P18" s="235"/>
      <c r="Q18" s="98" t="s">
        <v>23</v>
      </c>
    </row>
    <row r="19" spans="1:17" ht="24" customHeight="1" x14ac:dyDescent="0.3">
      <c r="A19" s="226" t="s">
        <v>42</v>
      </c>
      <c r="B19" s="226"/>
      <c r="C19" s="226"/>
      <c r="D19" s="226"/>
      <c r="E19" s="233" t="s">
        <v>51</v>
      </c>
      <c r="F19" s="234"/>
      <c r="G19" s="234"/>
      <c r="H19" s="234"/>
      <c r="I19" s="234"/>
      <c r="J19" s="234"/>
      <c r="K19" s="234"/>
      <c r="L19" s="234"/>
      <c r="M19" s="234"/>
      <c r="N19" s="234"/>
      <c r="O19" s="234"/>
      <c r="P19" s="235"/>
      <c r="Q19" s="98" t="s">
        <v>23</v>
      </c>
    </row>
    <row r="20" spans="1:17" ht="24" customHeight="1" x14ac:dyDescent="0.3">
      <c r="A20" s="226" t="s">
        <v>8</v>
      </c>
      <c r="B20" s="226"/>
      <c r="C20" s="226"/>
      <c r="D20" s="226"/>
      <c r="E20" s="98" t="s">
        <v>11</v>
      </c>
      <c r="F20" s="98" t="s">
        <v>12</v>
      </c>
      <c r="G20" s="98" t="s">
        <v>13</v>
      </c>
      <c r="H20" s="98" t="s">
        <v>14</v>
      </c>
      <c r="I20" s="98" t="s">
        <v>15</v>
      </c>
      <c r="J20" s="98" t="s">
        <v>16</v>
      </c>
      <c r="K20" s="98" t="s">
        <v>17</v>
      </c>
      <c r="L20" s="98" t="s">
        <v>18</v>
      </c>
      <c r="M20" s="98" t="s">
        <v>19</v>
      </c>
      <c r="N20" s="98" t="s">
        <v>20</v>
      </c>
      <c r="O20" s="98" t="s">
        <v>21</v>
      </c>
      <c r="P20" s="98" t="s">
        <v>22</v>
      </c>
      <c r="Q20" s="97"/>
    </row>
    <row r="21" spans="1:17" ht="24" customHeight="1" x14ac:dyDescent="0.3">
      <c r="A21" s="226"/>
      <c r="B21" s="226"/>
      <c r="C21" s="226"/>
      <c r="D21" s="226"/>
      <c r="E21" s="99"/>
      <c r="F21" s="99"/>
      <c r="G21" s="99"/>
      <c r="H21" s="99"/>
      <c r="I21" s="99"/>
      <c r="J21" s="99"/>
      <c r="K21" s="99"/>
      <c r="L21" s="99"/>
      <c r="M21" s="99"/>
      <c r="N21" s="99"/>
      <c r="O21" s="99"/>
      <c r="P21" s="99"/>
      <c r="Q21" s="98" t="s">
        <v>23</v>
      </c>
    </row>
    <row r="22" spans="1:17" ht="24" customHeight="1" x14ac:dyDescent="0.3">
      <c r="A22" s="226" t="s">
        <v>9</v>
      </c>
      <c r="B22" s="226"/>
      <c r="C22" s="226"/>
      <c r="D22" s="226"/>
      <c r="E22" s="236"/>
      <c r="F22" s="237"/>
      <c r="G22" s="237"/>
      <c r="H22" s="237"/>
      <c r="I22" s="237"/>
      <c r="J22" s="237"/>
      <c r="K22" s="237"/>
      <c r="L22" s="237"/>
      <c r="M22" s="237"/>
      <c r="N22" s="237"/>
      <c r="O22" s="237"/>
      <c r="P22" s="238"/>
      <c r="Q22" s="98" t="s">
        <v>23</v>
      </c>
    </row>
    <row r="23" spans="1:17" ht="24" customHeight="1" x14ac:dyDescent="0.3">
      <c r="A23" s="150" t="s">
        <v>143</v>
      </c>
      <c r="B23" s="150"/>
      <c r="C23" s="150"/>
      <c r="D23" s="150"/>
      <c r="E23" s="94" t="s">
        <v>11</v>
      </c>
      <c r="F23" s="94" t="s">
        <v>12</v>
      </c>
      <c r="G23" s="94" t="s">
        <v>13</v>
      </c>
      <c r="H23" s="94" t="s">
        <v>14</v>
      </c>
      <c r="I23" s="94" t="s">
        <v>15</v>
      </c>
      <c r="J23" s="94" t="s">
        <v>16</v>
      </c>
      <c r="K23" s="94" t="s">
        <v>17</v>
      </c>
      <c r="L23" s="94" t="s">
        <v>18</v>
      </c>
      <c r="M23" s="94" t="s">
        <v>19</v>
      </c>
      <c r="N23" s="94" t="s">
        <v>20</v>
      </c>
      <c r="O23" s="94" t="s">
        <v>21</v>
      </c>
      <c r="P23" s="94" t="s">
        <v>22</v>
      </c>
      <c r="Q23" s="5"/>
    </row>
    <row r="24" spans="1:17" ht="24" customHeight="1" x14ac:dyDescent="0.3">
      <c r="A24" s="150"/>
      <c r="B24" s="150"/>
      <c r="C24" s="150"/>
      <c r="D24" s="150"/>
      <c r="E24" s="100">
        <f>【リリースAX】合計!E32</f>
        <v>0</v>
      </c>
      <c r="F24" s="100">
        <f>【リリースAX】合計!F32</f>
        <v>0</v>
      </c>
      <c r="G24" s="100">
        <f>【リリースAX】合計!G32</f>
        <v>0</v>
      </c>
      <c r="H24" s="100">
        <f>【リリースAX】合計!H32</f>
        <v>0</v>
      </c>
      <c r="I24" s="100">
        <f>【リリースAX】合計!I32</f>
        <v>0</v>
      </c>
      <c r="J24" s="100">
        <f>【リリースAX】合計!J32</f>
        <v>0</v>
      </c>
      <c r="K24" s="100">
        <f>【リリースAX】合計!K32</f>
        <v>0</v>
      </c>
      <c r="L24" s="100">
        <f>【リリースAX】合計!L32</f>
        <v>0</v>
      </c>
      <c r="M24" s="100">
        <f>【リリースAX】合計!M32</f>
        <v>0</v>
      </c>
      <c r="N24" s="100">
        <f>【リリースAX】合計!N32</f>
        <v>0</v>
      </c>
      <c r="O24" s="100">
        <f>【リリースAX】合計!O32</f>
        <v>0</v>
      </c>
      <c r="P24" s="100">
        <f>【リリースAX】合計!P32</f>
        <v>0</v>
      </c>
      <c r="Q24" s="24" t="s">
        <v>23</v>
      </c>
    </row>
    <row r="25" spans="1:17" ht="24" customHeight="1" x14ac:dyDescent="0.3">
      <c r="A25" s="226" t="s">
        <v>76</v>
      </c>
      <c r="B25" s="226"/>
      <c r="C25" s="226"/>
      <c r="D25" s="226"/>
      <c r="E25" s="98" t="s">
        <v>11</v>
      </c>
      <c r="F25" s="98" t="s">
        <v>12</v>
      </c>
      <c r="G25" s="98" t="s">
        <v>13</v>
      </c>
      <c r="H25" s="98" t="s">
        <v>14</v>
      </c>
      <c r="I25" s="98" t="s">
        <v>15</v>
      </c>
      <c r="J25" s="98" t="s">
        <v>16</v>
      </c>
      <c r="K25" s="98" t="s">
        <v>17</v>
      </c>
      <c r="L25" s="98" t="s">
        <v>18</v>
      </c>
      <c r="M25" s="98" t="s">
        <v>19</v>
      </c>
      <c r="N25" s="98" t="s">
        <v>20</v>
      </c>
      <c r="O25" s="98" t="s">
        <v>21</v>
      </c>
      <c r="P25" s="98" t="s">
        <v>22</v>
      </c>
      <c r="Q25" s="97"/>
    </row>
    <row r="26" spans="1:17" ht="24" customHeight="1" x14ac:dyDescent="0.3">
      <c r="A26" s="226"/>
      <c r="B26" s="226"/>
      <c r="C26" s="226"/>
      <c r="D26" s="226"/>
      <c r="E26" s="99"/>
      <c r="F26" s="99"/>
      <c r="G26" s="99"/>
      <c r="H26" s="99"/>
      <c r="I26" s="99"/>
      <c r="J26" s="99"/>
      <c r="K26" s="99"/>
      <c r="L26" s="99"/>
      <c r="M26" s="99"/>
      <c r="N26" s="99"/>
      <c r="O26" s="99"/>
      <c r="P26" s="99"/>
      <c r="Q26" s="98" t="s">
        <v>23</v>
      </c>
    </row>
    <row r="27" spans="1:17" ht="24" customHeight="1" x14ac:dyDescent="0.3">
      <c r="A27" s="226" t="s">
        <v>10</v>
      </c>
      <c r="B27" s="226"/>
      <c r="C27" s="226"/>
      <c r="D27" s="226"/>
      <c r="E27" s="227"/>
      <c r="F27" s="228"/>
      <c r="G27" s="228"/>
      <c r="H27" s="228"/>
      <c r="I27" s="228"/>
      <c r="J27" s="228"/>
      <c r="K27" s="228"/>
      <c r="L27" s="228"/>
      <c r="M27" s="228"/>
      <c r="N27" s="228"/>
      <c r="O27" s="228"/>
      <c r="P27" s="229"/>
      <c r="Q27" s="98" t="s">
        <v>23</v>
      </c>
    </row>
    <row r="28" spans="1:17" x14ac:dyDescent="0.3">
      <c r="A28" s="1" t="s">
        <v>25</v>
      </c>
    </row>
    <row r="29" spans="1:17" x14ac:dyDescent="0.3">
      <c r="A29" s="1" t="s">
        <v>145</v>
      </c>
    </row>
    <row r="30" spans="1:17" x14ac:dyDescent="0.3">
      <c r="B30" s="1" t="s">
        <v>142</v>
      </c>
    </row>
    <row r="31" spans="1:17" x14ac:dyDescent="0.3">
      <c r="B31" s="1" t="s">
        <v>59</v>
      </c>
    </row>
    <row r="32" spans="1:17" x14ac:dyDescent="0.3">
      <c r="B32" s="34" t="s">
        <v>58</v>
      </c>
    </row>
    <row r="33" spans="1:2" x14ac:dyDescent="0.3">
      <c r="B33" s="1" t="s">
        <v>56</v>
      </c>
    </row>
    <row r="34" spans="1:2" x14ac:dyDescent="0.3">
      <c r="B34" s="34" t="s">
        <v>102</v>
      </c>
    </row>
    <row r="35" spans="1:2" x14ac:dyDescent="0.3">
      <c r="B35" s="1" t="s">
        <v>54</v>
      </c>
    </row>
    <row r="37" spans="1:2" x14ac:dyDescent="0.3">
      <c r="A37" s="1" t="s">
        <v>144</v>
      </c>
    </row>
    <row r="38" spans="1:2" x14ac:dyDescent="0.3">
      <c r="B38" s="1" t="s">
        <v>101</v>
      </c>
    </row>
    <row r="39" spans="1:2" x14ac:dyDescent="0.3">
      <c r="B39" s="1" t="s">
        <v>99</v>
      </c>
    </row>
    <row r="40" spans="1:2" x14ac:dyDescent="0.3">
      <c r="B40" s="1" t="s">
        <v>100</v>
      </c>
    </row>
  </sheetData>
  <dataConsolidate/>
  <mergeCells count="27">
    <mergeCell ref="A2:B2"/>
    <mergeCell ref="A4:Q4"/>
    <mergeCell ref="A6:Q6"/>
    <mergeCell ref="A12:D12"/>
    <mergeCell ref="E12:P12"/>
    <mergeCell ref="M11:Q11"/>
    <mergeCell ref="E13:P13"/>
    <mergeCell ref="A17:D17"/>
    <mergeCell ref="E17:P17"/>
    <mergeCell ref="A18:D18"/>
    <mergeCell ref="E18:P18"/>
    <mergeCell ref="A13:D13"/>
    <mergeCell ref="A14:D14"/>
    <mergeCell ref="E14:P14"/>
    <mergeCell ref="A15:D15"/>
    <mergeCell ref="E15:P15"/>
    <mergeCell ref="A25:D26"/>
    <mergeCell ref="A27:D27"/>
    <mergeCell ref="E27:P27"/>
    <mergeCell ref="E16:P16"/>
    <mergeCell ref="A19:D19"/>
    <mergeCell ref="E19:P19"/>
    <mergeCell ref="A20:D21"/>
    <mergeCell ref="A22:D22"/>
    <mergeCell ref="E22:P22"/>
    <mergeCell ref="A23:D24"/>
    <mergeCell ref="A16:D16"/>
  </mergeCells>
  <phoneticPr fontId="2"/>
  <dataValidations count="2">
    <dataValidation type="list" allowBlank="1" showInputMessage="1" showErrorMessage="1" sqref="E14:P14" xr:uid="{00000000-0002-0000-0400-000001000000}">
      <formula1>"変動電源（単独）,変動電源（アグリゲート）"</formula1>
    </dataValidation>
    <dataValidation type="list" allowBlank="1" showInputMessage="1" showErrorMessage="1" sqref="E16:P16" xr:uid="{00000000-0002-0000-0400-000000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CFF"/>
    <pageSetUpPr fitToPage="1"/>
  </sheetPr>
  <dimension ref="A1:Z43"/>
  <sheetViews>
    <sheetView zoomScale="70" zoomScaleNormal="70" workbookViewId="0">
      <selection activeCell="E13" sqref="E13:P13"/>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46" t="s">
        <v>0</v>
      </c>
      <c r="B2" s="247"/>
      <c r="C2" s="7"/>
      <c r="D2" s="7"/>
      <c r="E2" s="7"/>
      <c r="F2" s="7"/>
      <c r="G2" s="7"/>
      <c r="H2" s="7"/>
      <c r="I2" s="7"/>
      <c r="J2" s="7"/>
      <c r="K2" s="7"/>
      <c r="L2" s="7"/>
      <c r="M2" s="7"/>
      <c r="N2" s="7"/>
      <c r="O2" s="7"/>
      <c r="P2" s="7"/>
      <c r="Q2" s="7"/>
    </row>
    <row r="3" spans="1:17" ht="16.2" x14ac:dyDescent="0.3">
      <c r="A3" s="27"/>
      <c r="B3" s="27"/>
      <c r="C3" s="7"/>
      <c r="D3" s="7"/>
      <c r="E3" s="7"/>
      <c r="F3" s="7"/>
      <c r="G3" s="7"/>
      <c r="H3" s="7"/>
      <c r="I3" s="7"/>
      <c r="J3" s="7"/>
      <c r="K3" s="7"/>
      <c r="L3" s="7"/>
      <c r="M3" s="7"/>
      <c r="N3" s="7"/>
      <c r="O3" s="7"/>
      <c r="P3" s="7"/>
      <c r="Q3" s="7"/>
    </row>
    <row r="4" spans="1:17" ht="16.2" x14ac:dyDescent="0.3">
      <c r="A4" s="148" t="s">
        <v>120</v>
      </c>
      <c r="B4" s="148"/>
      <c r="C4" s="148"/>
      <c r="D4" s="148"/>
      <c r="E4" s="148"/>
      <c r="F4" s="148"/>
      <c r="G4" s="148"/>
      <c r="H4" s="148"/>
      <c r="I4" s="148"/>
      <c r="J4" s="148"/>
      <c r="K4" s="148"/>
      <c r="L4" s="148"/>
      <c r="M4" s="148"/>
      <c r="N4" s="148"/>
      <c r="O4" s="148"/>
      <c r="P4" s="148"/>
      <c r="Q4" s="148"/>
    </row>
    <row r="5" spans="1:17" ht="16.2" x14ac:dyDescent="0.3">
      <c r="A5" s="7"/>
      <c r="B5" s="7"/>
      <c r="C5" s="7"/>
      <c r="D5" s="7"/>
      <c r="E5" s="7"/>
      <c r="F5" s="7"/>
      <c r="G5" s="7"/>
      <c r="H5" s="7"/>
      <c r="I5" s="7"/>
      <c r="J5" s="7"/>
      <c r="K5" s="7"/>
      <c r="L5" s="7"/>
      <c r="M5" s="7"/>
      <c r="N5" s="7"/>
      <c r="O5" s="7"/>
      <c r="P5" s="7"/>
      <c r="Q5" s="7"/>
    </row>
    <row r="6" spans="1:17" ht="16.2" x14ac:dyDescent="0.3">
      <c r="A6" s="148" t="s">
        <v>52</v>
      </c>
      <c r="B6" s="148"/>
      <c r="C6" s="148"/>
      <c r="D6" s="148"/>
      <c r="E6" s="148"/>
      <c r="F6" s="148"/>
      <c r="G6" s="148"/>
      <c r="H6" s="148"/>
      <c r="I6" s="148"/>
      <c r="J6" s="148"/>
      <c r="K6" s="148"/>
      <c r="L6" s="148"/>
      <c r="M6" s="148"/>
      <c r="N6" s="148"/>
      <c r="O6" s="148"/>
      <c r="P6" s="148"/>
      <c r="Q6" s="148"/>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84" t="e">
        <f>#REF!</f>
        <v>#REF!</v>
      </c>
      <c r="N8" s="184"/>
      <c r="O8" s="184"/>
      <c r="P8" s="184"/>
      <c r="Q8" s="184"/>
    </row>
    <row r="9" spans="1:17" ht="24" customHeight="1" x14ac:dyDescent="0.3">
      <c r="A9" s="150" t="s">
        <v>1</v>
      </c>
      <c r="B9" s="150"/>
      <c r="C9" s="150"/>
      <c r="D9" s="150"/>
      <c r="E9" s="154" t="s">
        <v>24</v>
      </c>
      <c r="F9" s="166"/>
      <c r="G9" s="166"/>
      <c r="H9" s="166"/>
      <c r="I9" s="166"/>
      <c r="J9" s="166"/>
      <c r="K9" s="166"/>
      <c r="L9" s="166"/>
      <c r="M9" s="166"/>
      <c r="N9" s="166"/>
      <c r="O9" s="166"/>
      <c r="P9" s="248"/>
      <c r="Q9" s="6" t="s">
        <v>2</v>
      </c>
    </row>
    <row r="10" spans="1:17" ht="24" customHeight="1" x14ac:dyDescent="0.3">
      <c r="A10" s="150" t="s">
        <v>3</v>
      </c>
      <c r="B10" s="150"/>
      <c r="C10" s="150"/>
      <c r="D10" s="150"/>
      <c r="E10" s="264">
        <f>'【リリースAX】入力 (太陽光)'!E10</f>
        <v>0</v>
      </c>
      <c r="F10" s="265"/>
      <c r="G10" s="265"/>
      <c r="H10" s="265"/>
      <c r="I10" s="265"/>
      <c r="J10" s="265"/>
      <c r="K10" s="265"/>
      <c r="L10" s="265"/>
      <c r="M10" s="265"/>
      <c r="N10" s="265"/>
      <c r="O10" s="265"/>
      <c r="P10" s="266"/>
      <c r="Q10" s="5"/>
    </row>
    <row r="11" spans="1:17" ht="30" customHeight="1" x14ac:dyDescent="0.3">
      <c r="A11" s="158" t="s">
        <v>4</v>
      </c>
      <c r="B11" s="158"/>
      <c r="C11" s="158"/>
      <c r="D11" s="158"/>
      <c r="E11" s="264">
        <f>'【リリースAX】入力 (太陽光)'!$E$11</f>
        <v>0</v>
      </c>
      <c r="F11" s="265"/>
      <c r="G11" s="265"/>
      <c r="H11" s="265"/>
      <c r="I11" s="265"/>
      <c r="J11" s="265"/>
      <c r="K11" s="265"/>
      <c r="L11" s="265"/>
      <c r="M11" s="265"/>
      <c r="N11" s="265"/>
      <c r="O11" s="265"/>
      <c r="P11" s="266"/>
      <c r="Q11" s="5"/>
    </row>
    <row r="12" spans="1:17" ht="24" customHeight="1" x14ac:dyDescent="0.3">
      <c r="A12" s="150" t="s">
        <v>5</v>
      </c>
      <c r="B12" s="150"/>
      <c r="C12" s="150"/>
      <c r="D12" s="150"/>
      <c r="E12" s="267" t="str">
        <f>'【リリースAX】入力 (太陽光)'!$E$12</f>
        <v>太陽光</v>
      </c>
      <c r="F12" s="268"/>
      <c r="G12" s="268"/>
      <c r="H12" s="268"/>
      <c r="I12" s="268"/>
      <c r="J12" s="268"/>
      <c r="K12" s="268"/>
      <c r="L12" s="268"/>
      <c r="M12" s="268"/>
      <c r="N12" s="268"/>
      <c r="O12" s="268"/>
      <c r="P12" s="269"/>
      <c r="Q12" s="5"/>
    </row>
    <row r="13" spans="1:17" ht="24" customHeight="1" x14ac:dyDescent="0.3">
      <c r="A13" s="150" t="s">
        <v>6</v>
      </c>
      <c r="B13" s="150"/>
      <c r="C13" s="150"/>
      <c r="D13" s="150"/>
      <c r="E13" s="270">
        <f>'【リリースAX】入力 (太陽光)'!E13:P13</f>
        <v>0</v>
      </c>
      <c r="F13" s="271"/>
      <c r="G13" s="271"/>
      <c r="H13" s="271"/>
      <c r="I13" s="271"/>
      <c r="J13" s="271"/>
      <c r="K13" s="271"/>
      <c r="L13" s="271"/>
      <c r="M13" s="271"/>
      <c r="N13" s="271"/>
      <c r="O13" s="271"/>
      <c r="P13" s="272"/>
      <c r="Q13" s="5"/>
    </row>
    <row r="14" spans="1:17" ht="24" customHeight="1" x14ac:dyDescent="0.3">
      <c r="A14" s="150" t="s">
        <v>7</v>
      </c>
      <c r="B14" s="150"/>
      <c r="C14" s="150"/>
      <c r="D14" s="150"/>
      <c r="E14" s="273">
        <f>ROUND('【リリースAX】入力 (太陽光)'!E14,0)</f>
        <v>0</v>
      </c>
      <c r="F14" s="274"/>
      <c r="G14" s="274"/>
      <c r="H14" s="274"/>
      <c r="I14" s="274"/>
      <c r="J14" s="274"/>
      <c r="K14" s="274"/>
      <c r="L14" s="274"/>
      <c r="M14" s="274"/>
      <c r="N14" s="274"/>
      <c r="O14" s="274"/>
      <c r="P14" s="275"/>
      <c r="Q14" s="3" t="s">
        <v>23</v>
      </c>
    </row>
    <row r="15" spans="1:17" ht="49.95" customHeight="1" x14ac:dyDescent="0.3">
      <c r="A15" s="255" t="s">
        <v>41</v>
      </c>
      <c r="B15" s="256"/>
      <c r="C15" s="256"/>
      <c r="D15" s="257"/>
      <c r="E15" s="250">
        <f>ROUND('【リリースAX】入力 (太陽光)'!E15:P15,0)</f>
        <v>0</v>
      </c>
      <c r="F15" s="251"/>
      <c r="G15" s="251"/>
      <c r="H15" s="251"/>
      <c r="I15" s="251"/>
      <c r="J15" s="251"/>
      <c r="K15" s="251"/>
      <c r="L15" s="251"/>
      <c r="M15" s="251"/>
      <c r="N15" s="251"/>
      <c r="O15" s="251"/>
      <c r="P15" s="252"/>
      <c r="Q15" s="73" t="s">
        <v>23</v>
      </c>
    </row>
    <row r="16" spans="1:17" ht="24" customHeight="1" x14ac:dyDescent="0.3">
      <c r="A16" s="150" t="s">
        <v>80</v>
      </c>
      <c r="B16" s="150"/>
      <c r="C16" s="150"/>
      <c r="D16" s="150"/>
      <c r="E16" s="276" t="e">
        <f>'計算用(太陽光)'!B83</f>
        <v>#N/A</v>
      </c>
      <c r="F16" s="277"/>
      <c r="G16" s="277"/>
      <c r="H16" s="277"/>
      <c r="I16" s="277"/>
      <c r="J16" s="277"/>
      <c r="K16" s="277"/>
      <c r="L16" s="277"/>
      <c r="M16" s="277"/>
      <c r="N16" s="277"/>
      <c r="O16" s="277"/>
      <c r="P16" s="278"/>
      <c r="Q16" s="4" t="s">
        <v>81</v>
      </c>
    </row>
    <row r="17" spans="1:26" ht="24" customHeight="1" x14ac:dyDescent="0.3">
      <c r="A17" s="150" t="s">
        <v>79</v>
      </c>
      <c r="B17" s="150"/>
      <c r="C17" s="150"/>
      <c r="D17" s="150"/>
      <c r="E17" s="6" t="s">
        <v>11</v>
      </c>
      <c r="F17" s="6" t="s">
        <v>12</v>
      </c>
      <c r="G17" s="6" t="s">
        <v>13</v>
      </c>
      <c r="H17" s="6" t="s">
        <v>14</v>
      </c>
      <c r="I17" s="6" t="s">
        <v>15</v>
      </c>
      <c r="J17" s="6" t="s">
        <v>16</v>
      </c>
      <c r="K17" s="6" t="s">
        <v>17</v>
      </c>
      <c r="L17" s="6" t="s">
        <v>18</v>
      </c>
      <c r="M17" s="6" t="s">
        <v>19</v>
      </c>
      <c r="N17" s="6" t="s">
        <v>20</v>
      </c>
      <c r="O17" s="6" t="s">
        <v>21</v>
      </c>
      <c r="P17" s="6" t="s">
        <v>22</v>
      </c>
      <c r="Q17" s="5"/>
    </row>
    <row r="18" spans="1:26" ht="24" customHeight="1" x14ac:dyDescent="0.3">
      <c r="A18" s="150"/>
      <c r="B18" s="150"/>
      <c r="C18" s="150"/>
      <c r="D18" s="150"/>
      <c r="E18" s="42" t="e">
        <f>'計算用(太陽光)'!N20</f>
        <v>#N/A</v>
      </c>
      <c r="F18" s="42" t="e">
        <f>'計算用(太陽光)'!N21</f>
        <v>#N/A</v>
      </c>
      <c r="G18" s="42" t="e">
        <f>'計算用(太陽光)'!N22</f>
        <v>#N/A</v>
      </c>
      <c r="H18" s="42" t="e">
        <f>'計算用(太陽光)'!N23</f>
        <v>#N/A</v>
      </c>
      <c r="I18" s="42" t="e">
        <f>'計算用(太陽光)'!N24</f>
        <v>#N/A</v>
      </c>
      <c r="J18" s="42" t="e">
        <f>'計算用(太陽光)'!N25</f>
        <v>#N/A</v>
      </c>
      <c r="K18" s="42" t="e">
        <f>'計算用(太陽光)'!N26</f>
        <v>#N/A</v>
      </c>
      <c r="L18" s="42" t="e">
        <f>'計算用(太陽光)'!N27</f>
        <v>#N/A</v>
      </c>
      <c r="M18" s="42" t="e">
        <f>'計算用(太陽光)'!N28</f>
        <v>#N/A</v>
      </c>
      <c r="N18" s="42" t="e">
        <f>'計算用(太陽光)'!N29</f>
        <v>#N/A</v>
      </c>
      <c r="O18" s="42" t="e">
        <f>'計算用(太陽光)'!N30</f>
        <v>#N/A</v>
      </c>
      <c r="P18" s="42" t="e">
        <f>'計算用(太陽光)'!N31</f>
        <v>#N/A</v>
      </c>
      <c r="Q18" s="3" t="s">
        <v>81</v>
      </c>
    </row>
    <row r="19" spans="1:26" ht="24" customHeight="1" x14ac:dyDescent="0.3">
      <c r="A19" s="150" t="s">
        <v>8</v>
      </c>
      <c r="B19" s="150"/>
      <c r="C19" s="150"/>
      <c r="D19" s="150"/>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26" ht="24" customHeight="1" x14ac:dyDescent="0.3">
      <c r="A20" s="150"/>
      <c r="B20" s="150"/>
      <c r="C20" s="150"/>
      <c r="D20" s="150"/>
      <c r="E20" s="75">
        <f>ROUND('計算用(太陽光)'!N34,0)</f>
        <v>0</v>
      </c>
      <c r="F20" s="75">
        <f>ROUND('計算用(太陽光)'!N35,0)</f>
        <v>0</v>
      </c>
      <c r="G20" s="75">
        <f>ROUND('計算用(太陽光)'!N36,0)</f>
        <v>0</v>
      </c>
      <c r="H20" s="75">
        <f>ROUND('計算用(太陽光)'!N37,0)</f>
        <v>0</v>
      </c>
      <c r="I20" s="75">
        <f>ROUND('計算用(太陽光)'!N38,0)</f>
        <v>0</v>
      </c>
      <c r="J20" s="75">
        <f>ROUND('計算用(太陽光)'!N39,0)</f>
        <v>0</v>
      </c>
      <c r="K20" s="75">
        <f>ROUND('計算用(太陽光)'!N40,0)</f>
        <v>0</v>
      </c>
      <c r="L20" s="75">
        <f>ROUND('計算用(太陽光)'!N41,0)</f>
        <v>0</v>
      </c>
      <c r="M20" s="75">
        <f>ROUND('計算用(太陽光)'!N42,0)</f>
        <v>0</v>
      </c>
      <c r="N20" s="75">
        <f>ROUND('計算用(太陽光)'!N43,0)</f>
        <v>0</v>
      </c>
      <c r="O20" s="75">
        <f>ROUND('計算用(太陽光)'!N44,0)</f>
        <v>0</v>
      </c>
      <c r="P20" s="75">
        <f>ROUND('計算用(太陽光)'!N45,0)</f>
        <v>0</v>
      </c>
      <c r="Q20" s="24" t="s">
        <v>23</v>
      </c>
    </row>
    <row r="21" spans="1:26" ht="24" customHeight="1" x14ac:dyDescent="0.3">
      <c r="A21" s="150" t="s">
        <v>9</v>
      </c>
      <c r="B21" s="150"/>
      <c r="C21" s="150"/>
      <c r="D21" s="150"/>
      <c r="E21" s="258">
        <f>ROUND('計算用(太陽光)'!B81,0)</f>
        <v>0</v>
      </c>
      <c r="F21" s="259"/>
      <c r="G21" s="259"/>
      <c r="H21" s="259"/>
      <c r="I21" s="259"/>
      <c r="J21" s="259"/>
      <c r="K21" s="259"/>
      <c r="L21" s="259"/>
      <c r="M21" s="259"/>
      <c r="N21" s="259"/>
      <c r="O21" s="259"/>
      <c r="P21" s="260"/>
      <c r="Q21" s="3" t="s">
        <v>23</v>
      </c>
    </row>
    <row r="22" spans="1:26" ht="24" customHeight="1" x14ac:dyDescent="0.3">
      <c r="A22" s="253" t="s">
        <v>123</v>
      </c>
      <c r="B22" s="254"/>
      <c r="C22" s="254"/>
      <c r="D22" s="254"/>
      <c r="E22" s="6" t="s">
        <v>11</v>
      </c>
      <c r="F22" s="6" t="s">
        <v>12</v>
      </c>
      <c r="G22" s="6" t="s">
        <v>13</v>
      </c>
      <c r="H22" s="6" t="s">
        <v>14</v>
      </c>
      <c r="I22" s="6" t="s">
        <v>15</v>
      </c>
      <c r="J22" s="6" t="s">
        <v>16</v>
      </c>
      <c r="K22" s="6" t="s">
        <v>17</v>
      </c>
      <c r="L22" s="6" t="s">
        <v>18</v>
      </c>
      <c r="M22" s="6" t="s">
        <v>19</v>
      </c>
      <c r="N22" s="6" t="s">
        <v>20</v>
      </c>
      <c r="O22" s="6" t="s">
        <v>21</v>
      </c>
      <c r="P22" s="6" t="s">
        <v>22</v>
      </c>
      <c r="Q22" s="5"/>
    </row>
    <row r="23" spans="1:26" ht="24" customHeight="1" x14ac:dyDescent="0.3">
      <c r="A23" s="254"/>
      <c r="B23" s="254"/>
      <c r="C23" s="254"/>
      <c r="D23" s="254"/>
      <c r="E23" s="76">
        <f>ROUND('【リリースAX】入力 (太陽光)'!E26,0)</f>
        <v>0</v>
      </c>
      <c r="F23" s="76">
        <f>ROUND('【リリースAX】入力 (太陽光)'!F26,0)</f>
        <v>0</v>
      </c>
      <c r="G23" s="76">
        <f>ROUND('【リリースAX】入力 (太陽光)'!G26,0)</f>
        <v>0</v>
      </c>
      <c r="H23" s="76">
        <f>ROUND('【リリースAX】入力 (太陽光)'!H26,0)</f>
        <v>0</v>
      </c>
      <c r="I23" s="76">
        <f>ROUND('【リリースAX】入力 (太陽光)'!I26,0)</f>
        <v>0</v>
      </c>
      <c r="J23" s="76">
        <f>ROUND('【リリースAX】入力 (太陽光)'!J26,0)</f>
        <v>0</v>
      </c>
      <c r="K23" s="76">
        <f>ROUND('【リリースAX】入力 (太陽光)'!K26,0)</f>
        <v>0</v>
      </c>
      <c r="L23" s="76">
        <f>ROUND('【リリースAX】入力 (太陽光)'!L26,0)</f>
        <v>0</v>
      </c>
      <c r="M23" s="76">
        <f>ROUND('【リリースAX】入力 (太陽光)'!M26,0)</f>
        <v>0</v>
      </c>
      <c r="N23" s="76">
        <f>ROUND('【リリースAX】入力 (太陽光)'!N26,0)</f>
        <v>0</v>
      </c>
      <c r="O23" s="76">
        <f>ROUND('【リリースAX】入力 (太陽光)'!O26,0)</f>
        <v>0</v>
      </c>
      <c r="P23" s="76">
        <f>ROUND('【リリースAX】入力 (太陽光)'!P26,0)</f>
        <v>0</v>
      </c>
      <c r="Q23" s="73" t="s">
        <v>23</v>
      </c>
    </row>
    <row r="24" spans="1:26" ht="24" customHeight="1" x14ac:dyDescent="0.3">
      <c r="A24" s="158" t="s">
        <v>82</v>
      </c>
      <c r="B24" s="150"/>
      <c r="C24" s="150"/>
      <c r="D24" s="150"/>
      <c r="E24" s="39" t="s">
        <v>11</v>
      </c>
      <c r="F24" s="39" t="s">
        <v>12</v>
      </c>
      <c r="G24" s="39" t="s">
        <v>13</v>
      </c>
      <c r="H24" s="39" t="s">
        <v>14</v>
      </c>
      <c r="I24" s="39" t="s">
        <v>15</v>
      </c>
      <c r="J24" s="39" t="s">
        <v>16</v>
      </c>
      <c r="K24" s="39" t="s">
        <v>17</v>
      </c>
      <c r="L24" s="39" t="s">
        <v>18</v>
      </c>
      <c r="M24" s="39" t="s">
        <v>19</v>
      </c>
      <c r="N24" s="39" t="s">
        <v>20</v>
      </c>
      <c r="O24" s="39" t="s">
        <v>21</v>
      </c>
      <c r="P24" s="39" t="s">
        <v>22</v>
      </c>
      <c r="Q24" s="5"/>
      <c r="Z24" s="40"/>
    </row>
    <row r="25" spans="1:26" ht="24" customHeight="1" x14ac:dyDescent="0.3">
      <c r="A25" s="150"/>
      <c r="B25" s="150"/>
      <c r="C25" s="150"/>
      <c r="D25" s="150"/>
      <c r="E25" s="76">
        <f>ROUND('計算用(太陽光)'!AD34,0)</f>
        <v>0</v>
      </c>
      <c r="F25" s="76">
        <f>ROUND('計算用(太陽光)'!AD35,0)</f>
        <v>0</v>
      </c>
      <c r="G25" s="76">
        <f>ROUND('計算用(太陽光)'!AD36,0)</f>
        <v>0</v>
      </c>
      <c r="H25" s="76">
        <f>ROUND('計算用(太陽光)'!AD37,0)</f>
        <v>0</v>
      </c>
      <c r="I25" s="76">
        <f>ROUND('計算用(太陽光)'!AD38,0)</f>
        <v>0</v>
      </c>
      <c r="J25" s="76">
        <f>ROUND('計算用(太陽光)'!AD39,0)</f>
        <v>0</v>
      </c>
      <c r="K25" s="76">
        <f>ROUND('計算用(太陽光)'!AD40,0)</f>
        <v>0</v>
      </c>
      <c r="L25" s="76">
        <f>ROUND('計算用(太陽光)'!AD41,0)</f>
        <v>0</v>
      </c>
      <c r="M25" s="76">
        <f>ROUND('計算用(太陽光)'!AD42,0)</f>
        <v>0</v>
      </c>
      <c r="N25" s="76">
        <f>ROUND('計算用(太陽光)'!AD43,0)</f>
        <v>0</v>
      </c>
      <c r="O25" s="76">
        <f>ROUND('計算用(太陽光)'!AD44,0)</f>
        <v>0</v>
      </c>
      <c r="P25" s="76">
        <f>ROUND('計算用(太陽光)'!AD45,0)</f>
        <v>0</v>
      </c>
      <c r="Q25" s="24" t="s">
        <v>23</v>
      </c>
      <c r="Z25" s="40"/>
    </row>
    <row r="26" spans="1:26" ht="24" customHeight="1" x14ac:dyDescent="0.3">
      <c r="A26" s="150" t="s">
        <v>10</v>
      </c>
      <c r="B26" s="150"/>
      <c r="C26" s="150"/>
      <c r="D26" s="150"/>
      <c r="E26" s="261">
        <f>ROUND('計算用(太陽光)'!R81,0)</f>
        <v>0</v>
      </c>
      <c r="F26" s="262"/>
      <c r="G26" s="262"/>
      <c r="H26" s="262"/>
      <c r="I26" s="262"/>
      <c r="J26" s="262"/>
      <c r="K26" s="262"/>
      <c r="L26" s="262"/>
      <c r="M26" s="262"/>
      <c r="N26" s="262"/>
      <c r="O26" s="262"/>
      <c r="P26" s="263"/>
      <c r="Q26" s="3" t="s">
        <v>23</v>
      </c>
    </row>
    <row r="27" spans="1:26" x14ac:dyDescent="0.3">
      <c r="A27" s="1" t="s">
        <v>25</v>
      </c>
    </row>
    <row r="28" spans="1:26" x14ac:dyDescent="0.3">
      <c r="A28" s="1" t="s">
        <v>121</v>
      </c>
    </row>
    <row r="29" spans="1:26" x14ac:dyDescent="0.3">
      <c r="B29" s="34" t="s">
        <v>71</v>
      </c>
    </row>
    <row r="30" spans="1:26" x14ac:dyDescent="0.3">
      <c r="B30" s="34" t="s">
        <v>60</v>
      </c>
    </row>
    <row r="31" spans="1:26" x14ac:dyDescent="0.3">
      <c r="B31" s="34" t="s">
        <v>61</v>
      </c>
    </row>
    <row r="32" spans="1:26" x14ac:dyDescent="0.3">
      <c r="B32" s="34" t="s">
        <v>69</v>
      </c>
    </row>
    <row r="33" spans="1:2" x14ac:dyDescent="0.3">
      <c r="B33" s="34" t="s">
        <v>62</v>
      </c>
    </row>
    <row r="34" spans="1:2" x14ac:dyDescent="0.3">
      <c r="B34" s="34" t="s">
        <v>63</v>
      </c>
    </row>
    <row r="35" spans="1:2" x14ac:dyDescent="0.3">
      <c r="B35" s="1" t="s">
        <v>124</v>
      </c>
    </row>
    <row r="36" spans="1:2" x14ac:dyDescent="0.3">
      <c r="B36" s="1" t="s">
        <v>97</v>
      </c>
    </row>
    <row r="37" spans="1:2" x14ac:dyDescent="0.3">
      <c r="B37" s="34" t="s">
        <v>74</v>
      </c>
    </row>
    <row r="38" spans="1:2" x14ac:dyDescent="0.3">
      <c r="B38" s="1" t="s">
        <v>55</v>
      </c>
    </row>
    <row r="40" spans="1:2" x14ac:dyDescent="0.3">
      <c r="A40" s="1" t="s">
        <v>122</v>
      </c>
    </row>
    <row r="41" spans="1:2" x14ac:dyDescent="0.3">
      <c r="B41" s="1" t="s">
        <v>98</v>
      </c>
    </row>
    <row r="42" spans="1:2" x14ac:dyDescent="0.3">
      <c r="B42" s="1" t="s">
        <v>99</v>
      </c>
    </row>
    <row r="43" spans="1:2" x14ac:dyDescent="0.3">
      <c r="B43" s="1" t="s">
        <v>100</v>
      </c>
    </row>
  </sheetData>
  <dataConsolidate/>
  <mergeCells count="28">
    <mergeCell ref="E21:P21"/>
    <mergeCell ref="E26:P26"/>
    <mergeCell ref="E9:P9"/>
    <mergeCell ref="E10:P10"/>
    <mergeCell ref="E11:P11"/>
    <mergeCell ref="E12:P12"/>
    <mergeCell ref="E13:P13"/>
    <mergeCell ref="E14:P14"/>
    <mergeCell ref="E16:P16"/>
    <mergeCell ref="A21:D21"/>
    <mergeCell ref="A26:D26"/>
    <mergeCell ref="A9:D9"/>
    <mergeCell ref="A17:D18"/>
    <mergeCell ref="A22:D23"/>
    <mergeCell ref="A14:D14"/>
    <mergeCell ref="A10:D10"/>
    <mergeCell ref="A11:D11"/>
    <mergeCell ref="A12:D12"/>
    <mergeCell ref="A13:D13"/>
    <mergeCell ref="A16:D16"/>
    <mergeCell ref="A24:D25"/>
    <mergeCell ref="A19:D20"/>
    <mergeCell ref="A15:D15"/>
    <mergeCell ref="A6:Q6"/>
    <mergeCell ref="A4:Q4"/>
    <mergeCell ref="A2:B2"/>
    <mergeCell ref="E15:P15"/>
    <mergeCell ref="M8:Q8"/>
  </mergeCells>
  <phoneticPr fontId="2"/>
  <conditionalFormatting sqref="E26:P26">
    <cfRule type="cellIs" dxfId="11" priority="7" operator="greaterThan">
      <formula>$E$21</formula>
    </cfRule>
  </conditionalFormatting>
  <conditionalFormatting sqref="E15:P15">
    <cfRule type="cellIs" dxfId="10" priority="5" operator="greaterThan">
      <formula>$E$14</formula>
    </cfRule>
  </conditionalFormatting>
  <conditionalFormatting sqref="E14:P14">
    <cfRule type="cellIs" dxfId="9" priority="4" operator="lessThan">
      <formula>1000</formula>
    </cfRule>
  </conditionalFormatting>
  <conditionalFormatting sqref="E23:P23">
    <cfRule type="cellIs" dxfId="8" priority="3" operator="greaterThan">
      <formula>#REF!</formula>
    </cfRule>
  </conditionalFormatting>
  <dataValidations count="1">
    <dataValidation type="whole" allowBlank="1" showInputMessage="1" showErrorMessage="1" error="期待容量以下の整数値で入力してください" sqref="E26:P26" xr:uid="{00000000-0002-0000-0500-000001000000}">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CCFF"/>
    <pageSetUpPr fitToPage="1"/>
  </sheetPr>
  <dimension ref="A1:Q43"/>
  <sheetViews>
    <sheetView zoomScale="70" zoomScaleNormal="70" workbookViewId="0">
      <selection activeCell="E13" sqref="E13:P13"/>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46" t="s">
        <v>0</v>
      </c>
      <c r="B2" s="247"/>
      <c r="C2" s="7"/>
      <c r="D2" s="7"/>
      <c r="E2" s="7"/>
      <c r="F2" s="7"/>
      <c r="G2" s="7"/>
      <c r="H2" s="7"/>
      <c r="I2" s="7"/>
      <c r="J2" s="7"/>
      <c r="K2" s="7"/>
      <c r="L2" s="7"/>
      <c r="M2" s="7"/>
      <c r="N2" s="7"/>
      <c r="O2" s="7"/>
      <c r="P2" s="7"/>
      <c r="Q2" s="7"/>
    </row>
    <row r="3" spans="1:17" ht="16.2" x14ac:dyDescent="0.3">
      <c r="A3" s="27"/>
      <c r="B3" s="27"/>
      <c r="C3" s="7"/>
      <c r="D3" s="7"/>
      <c r="E3" s="7"/>
      <c r="F3" s="7"/>
      <c r="G3" s="7"/>
      <c r="H3" s="7"/>
      <c r="I3" s="7"/>
      <c r="J3" s="7"/>
      <c r="K3" s="7"/>
      <c r="L3" s="7"/>
      <c r="M3" s="7"/>
      <c r="N3" s="7"/>
      <c r="O3" s="7"/>
      <c r="P3" s="7"/>
      <c r="Q3" s="7"/>
    </row>
    <row r="4" spans="1:17" ht="16.2" x14ac:dyDescent="0.3">
      <c r="A4" s="148" t="s">
        <v>120</v>
      </c>
      <c r="B4" s="148"/>
      <c r="C4" s="148"/>
      <c r="D4" s="148"/>
      <c r="E4" s="148"/>
      <c r="F4" s="148"/>
      <c r="G4" s="148"/>
      <c r="H4" s="148"/>
      <c r="I4" s="148"/>
      <c r="J4" s="148"/>
      <c r="K4" s="148"/>
      <c r="L4" s="148"/>
      <c r="M4" s="148"/>
      <c r="N4" s="148"/>
      <c r="O4" s="148"/>
      <c r="P4" s="148"/>
      <c r="Q4" s="148"/>
    </row>
    <row r="5" spans="1:17" ht="16.2" x14ac:dyDescent="0.3">
      <c r="A5" s="7"/>
      <c r="B5" s="7"/>
      <c r="C5" s="7"/>
      <c r="D5" s="7"/>
      <c r="E5" s="7"/>
      <c r="F5" s="7"/>
      <c r="G5" s="7"/>
      <c r="H5" s="7"/>
      <c r="I5" s="7"/>
      <c r="J5" s="7"/>
      <c r="K5" s="7"/>
      <c r="L5" s="7"/>
      <c r="M5" s="7"/>
      <c r="N5" s="7"/>
      <c r="O5" s="7"/>
      <c r="P5" s="7"/>
      <c r="Q5" s="7"/>
    </row>
    <row r="6" spans="1:17" ht="16.2" x14ac:dyDescent="0.3">
      <c r="A6" s="148" t="s">
        <v>52</v>
      </c>
      <c r="B6" s="148"/>
      <c r="C6" s="148"/>
      <c r="D6" s="148"/>
      <c r="E6" s="148"/>
      <c r="F6" s="148"/>
      <c r="G6" s="148"/>
      <c r="H6" s="148"/>
      <c r="I6" s="148"/>
      <c r="J6" s="148"/>
      <c r="K6" s="148"/>
      <c r="L6" s="148"/>
      <c r="M6" s="148"/>
      <c r="N6" s="148"/>
      <c r="O6" s="148"/>
      <c r="P6" s="148"/>
      <c r="Q6" s="148"/>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84" t="e">
        <f>#REF!</f>
        <v>#REF!</v>
      </c>
      <c r="N8" s="184"/>
      <c r="O8" s="184"/>
      <c r="P8" s="184"/>
      <c r="Q8" s="184"/>
    </row>
    <row r="9" spans="1:17" ht="24" customHeight="1" x14ac:dyDescent="0.3">
      <c r="A9" s="150" t="s">
        <v>1</v>
      </c>
      <c r="B9" s="150"/>
      <c r="C9" s="150"/>
      <c r="D9" s="150"/>
      <c r="E9" s="154" t="s">
        <v>24</v>
      </c>
      <c r="F9" s="166"/>
      <c r="G9" s="166"/>
      <c r="H9" s="166"/>
      <c r="I9" s="166"/>
      <c r="J9" s="166"/>
      <c r="K9" s="166"/>
      <c r="L9" s="166"/>
      <c r="M9" s="166"/>
      <c r="N9" s="166"/>
      <c r="O9" s="166"/>
      <c r="P9" s="248"/>
      <c r="Q9" s="25" t="s">
        <v>2</v>
      </c>
    </row>
    <row r="10" spans="1:17" ht="24" customHeight="1" x14ac:dyDescent="0.3">
      <c r="A10" s="150" t="s">
        <v>3</v>
      </c>
      <c r="B10" s="150"/>
      <c r="C10" s="150"/>
      <c r="D10" s="150"/>
      <c r="E10" s="264">
        <f>'【リリースAX】入力(風力)'!E10</f>
        <v>0</v>
      </c>
      <c r="F10" s="265"/>
      <c r="G10" s="265"/>
      <c r="H10" s="265"/>
      <c r="I10" s="265"/>
      <c r="J10" s="265"/>
      <c r="K10" s="265"/>
      <c r="L10" s="265"/>
      <c r="M10" s="265"/>
      <c r="N10" s="265"/>
      <c r="O10" s="265"/>
      <c r="P10" s="266"/>
      <c r="Q10" s="5"/>
    </row>
    <row r="11" spans="1:17" ht="30" customHeight="1" x14ac:dyDescent="0.3">
      <c r="A11" s="158" t="s">
        <v>4</v>
      </c>
      <c r="B11" s="158"/>
      <c r="C11" s="158"/>
      <c r="D11" s="158"/>
      <c r="E11" s="264">
        <f>'【リリースAX】入力(風力)'!E11</f>
        <v>0</v>
      </c>
      <c r="F11" s="265"/>
      <c r="G11" s="265"/>
      <c r="H11" s="265"/>
      <c r="I11" s="265"/>
      <c r="J11" s="265"/>
      <c r="K11" s="265"/>
      <c r="L11" s="265"/>
      <c r="M11" s="265"/>
      <c r="N11" s="265"/>
      <c r="O11" s="265"/>
      <c r="P11" s="266"/>
      <c r="Q11" s="5"/>
    </row>
    <row r="12" spans="1:17" ht="24" customHeight="1" x14ac:dyDescent="0.3">
      <c r="A12" s="150" t="s">
        <v>5</v>
      </c>
      <c r="B12" s="150"/>
      <c r="C12" s="150"/>
      <c r="D12" s="150"/>
      <c r="E12" s="264" t="str">
        <f>'【リリースAX】入力(風力)'!E12</f>
        <v>風力</v>
      </c>
      <c r="F12" s="265"/>
      <c r="G12" s="265"/>
      <c r="H12" s="265"/>
      <c r="I12" s="265"/>
      <c r="J12" s="265"/>
      <c r="K12" s="265"/>
      <c r="L12" s="265"/>
      <c r="M12" s="265"/>
      <c r="N12" s="265"/>
      <c r="O12" s="265"/>
      <c r="P12" s="266"/>
      <c r="Q12" s="5"/>
    </row>
    <row r="13" spans="1:17" ht="24" customHeight="1" x14ac:dyDescent="0.3">
      <c r="A13" s="150" t="s">
        <v>6</v>
      </c>
      <c r="B13" s="150"/>
      <c r="C13" s="150"/>
      <c r="D13" s="150"/>
      <c r="E13" s="283">
        <f>'【リリースAX】入力(風力)'!E13:P13</f>
        <v>0</v>
      </c>
      <c r="F13" s="284"/>
      <c r="G13" s="284"/>
      <c r="H13" s="284"/>
      <c r="I13" s="284"/>
      <c r="J13" s="284"/>
      <c r="K13" s="284"/>
      <c r="L13" s="284"/>
      <c r="M13" s="284"/>
      <c r="N13" s="284"/>
      <c r="O13" s="284"/>
      <c r="P13" s="285"/>
      <c r="Q13" s="5"/>
    </row>
    <row r="14" spans="1:17" ht="24" customHeight="1" x14ac:dyDescent="0.3">
      <c r="A14" s="150" t="s">
        <v>7</v>
      </c>
      <c r="B14" s="150"/>
      <c r="C14" s="150"/>
      <c r="D14" s="150"/>
      <c r="E14" s="279">
        <f>ROUND('【リリースAX】入力(風力)'!E14:P14,0)</f>
        <v>0</v>
      </c>
      <c r="F14" s="280"/>
      <c r="G14" s="280"/>
      <c r="H14" s="280"/>
      <c r="I14" s="280"/>
      <c r="J14" s="280"/>
      <c r="K14" s="280"/>
      <c r="L14" s="280"/>
      <c r="M14" s="280"/>
      <c r="N14" s="280"/>
      <c r="O14" s="280"/>
      <c r="P14" s="281"/>
      <c r="Q14" s="24" t="s">
        <v>23</v>
      </c>
    </row>
    <row r="15" spans="1:17" ht="24" customHeight="1" x14ac:dyDescent="0.3">
      <c r="A15" s="282" t="s">
        <v>41</v>
      </c>
      <c r="B15" s="256"/>
      <c r="C15" s="256"/>
      <c r="D15" s="257"/>
      <c r="E15" s="279">
        <f>ROUND('【リリースAX】入力(風力)'!E15:P15,0)</f>
        <v>0</v>
      </c>
      <c r="F15" s="280"/>
      <c r="G15" s="280"/>
      <c r="H15" s="280"/>
      <c r="I15" s="280"/>
      <c r="J15" s="280"/>
      <c r="K15" s="280"/>
      <c r="L15" s="280"/>
      <c r="M15" s="280"/>
      <c r="N15" s="280"/>
      <c r="O15" s="280"/>
      <c r="P15" s="281"/>
      <c r="Q15" s="74" t="s">
        <v>126</v>
      </c>
    </row>
    <row r="16" spans="1:17" ht="24" customHeight="1" x14ac:dyDescent="0.3">
      <c r="A16" s="150" t="s">
        <v>80</v>
      </c>
      <c r="B16" s="150"/>
      <c r="C16" s="150"/>
      <c r="D16" s="150"/>
      <c r="E16" s="276" t="e">
        <f>'計算用(風力)'!B83</f>
        <v>#N/A</v>
      </c>
      <c r="F16" s="277"/>
      <c r="G16" s="277"/>
      <c r="H16" s="277"/>
      <c r="I16" s="277"/>
      <c r="J16" s="277"/>
      <c r="K16" s="277"/>
      <c r="L16" s="277"/>
      <c r="M16" s="277"/>
      <c r="N16" s="277"/>
      <c r="O16" s="277"/>
      <c r="P16" s="278"/>
      <c r="Q16" s="24" t="s">
        <v>81</v>
      </c>
    </row>
    <row r="17" spans="1:17" ht="24" customHeight="1" x14ac:dyDescent="0.3">
      <c r="A17" s="150" t="s">
        <v>79</v>
      </c>
      <c r="B17" s="150"/>
      <c r="C17" s="150"/>
      <c r="D17" s="150"/>
      <c r="E17" s="41" t="s">
        <v>11</v>
      </c>
      <c r="F17" s="41" t="s">
        <v>12</v>
      </c>
      <c r="G17" s="41" t="s">
        <v>13</v>
      </c>
      <c r="H17" s="41" t="s">
        <v>14</v>
      </c>
      <c r="I17" s="41" t="s">
        <v>15</v>
      </c>
      <c r="J17" s="41" t="s">
        <v>16</v>
      </c>
      <c r="K17" s="41" t="s">
        <v>17</v>
      </c>
      <c r="L17" s="41" t="s">
        <v>18</v>
      </c>
      <c r="M17" s="41" t="s">
        <v>19</v>
      </c>
      <c r="N17" s="41" t="s">
        <v>20</v>
      </c>
      <c r="O17" s="41" t="s">
        <v>21</v>
      </c>
      <c r="P17" s="41" t="s">
        <v>22</v>
      </c>
      <c r="Q17" s="5"/>
    </row>
    <row r="18" spans="1:17" ht="24" customHeight="1" x14ac:dyDescent="0.3">
      <c r="A18" s="150"/>
      <c r="B18" s="150"/>
      <c r="C18" s="150"/>
      <c r="D18" s="150"/>
      <c r="E18" s="42" t="e">
        <f>'計算用(風力)'!N20</f>
        <v>#N/A</v>
      </c>
      <c r="F18" s="42" t="e">
        <f>'計算用(風力)'!N21</f>
        <v>#N/A</v>
      </c>
      <c r="G18" s="42" t="e">
        <f>'計算用(風力)'!N22</f>
        <v>#N/A</v>
      </c>
      <c r="H18" s="42" t="e">
        <f>'計算用(風力)'!N23</f>
        <v>#N/A</v>
      </c>
      <c r="I18" s="42" t="e">
        <f>'計算用(風力)'!N24</f>
        <v>#N/A</v>
      </c>
      <c r="J18" s="42" t="e">
        <f>'計算用(風力)'!N25</f>
        <v>#N/A</v>
      </c>
      <c r="K18" s="42" t="e">
        <f>'計算用(風力)'!N26</f>
        <v>#N/A</v>
      </c>
      <c r="L18" s="42" t="e">
        <f>'計算用(風力)'!N27</f>
        <v>#N/A</v>
      </c>
      <c r="M18" s="42" t="e">
        <f>'計算用(風力)'!N28</f>
        <v>#N/A</v>
      </c>
      <c r="N18" s="42" t="e">
        <f>'計算用(風力)'!N29</f>
        <v>#N/A</v>
      </c>
      <c r="O18" s="42" t="e">
        <f>'計算用(風力)'!N30</f>
        <v>#N/A</v>
      </c>
      <c r="P18" s="42" t="e">
        <f>'計算用(風力)'!N31</f>
        <v>#N/A</v>
      </c>
      <c r="Q18" s="24" t="s">
        <v>81</v>
      </c>
    </row>
    <row r="19" spans="1:17" ht="24" customHeight="1" x14ac:dyDescent="0.3">
      <c r="A19" s="150" t="s">
        <v>8</v>
      </c>
      <c r="B19" s="150"/>
      <c r="C19" s="150"/>
      <c r="D19" s="150"/>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17" ht="24" customHeight="1" x14ac:dyDescent="0.3">
      <c r="A20" s="150"/>
      <c r="B20" s="150"/>
      <c r="C20" s="150"/>
      <c r="D20" s="150"/>
      <c r="E20" s="75">
        <f>ROUND('計算用(風力)'!N34,0)</f>
        <v>0</v>
      </c>
      <c r="F20" s="75">
        <f>ROUND('計算用(風力)'!N35,0)</f>
        <v>0</v>
      </c>
      <c r="G20" s="75">
        <f>ROUND('計算用(風力)'!N36,0)</f>
        <v>0</v>
      </c>
      <c r="H20" s="75">
        <f>ROUND('計算用(風力)'!N37,0)</f>
        <v>0</v>
      </c>
      <c r="I20" s="75">
        <f>ROUND('計算用(風力)'!N38,0)</f>
        <v>0</v>
      </c>
      <c r="J20" s="75">
        <f>ROUND('計算用(風力)'!N39,0)</f>
        <v>0</v>
      </c>
      <c r="K20" s="75">
        <f>ROUND('計算用(風力)'!N40,0)</f>
        <v>0</v>
      </c>
      <c r="L20" s="75">
        <f>ROUND('計算用(風力)'!N41,0)</f>
        <v>0</v>
      </c>
      <c r="M20" s="75">
        <f>ROUND('計算用(風力)'!N42,0)</f>
        <v>0</v>
      </c>
      <c r="N20" s="75">
        <f>ROUND('計算用(風力)'!N43,0)</f>
        <v>0</v>
      </c>
      <c r="O20" s="75">
        <f>ROUND('計算用(風力)'!N44,0)</f>
        <v>0</v>
      </c>
      <c r="P20" s="75">
        <f>ROUND('計算用(風力)'!N45,0)</f>
        <v>0</v>
      </c>
      <c r="Q20" s="24" t="s">
        <v>23</v>
      </c>
    </row>
    <row r="21" spans="1:17" ht="24" customHeight="1" x14ac:dyDescent="0.3">
      <c r="A21" s="150" t="s">
        <v>9</v>
      </c>
      <c r="B21" s="150"/>
      <c r="C21" s="150"/>
      <c r="D21" s="150"/>
      <c r="E21" s="258">
        <f>ROUND('計算用(風力)'!B81,0)</f>
        <v>0</v>
      </c>
      <c r="F21" s="259"/>
      <c r="G21" s="259"/>
      <c r="H21" s="259"/>
      <c r="I21" s="259"/>
      <c r="J21" s="259"/>
      <c r="K21" s="259"/>
      <c r="L21" s="259"/>
      <c r="M21" s="259"/>
      <c r="N21" s="259"/>
      <c r="O21" s="259"/>
      <c r="P21" s="260"/>
      <c r="Q21" s="24" t="s">
        <v>23</v>
      </c>
    </row>
    <row r="22" spans="1:17" ht="24" customHeight="1" x14ac:dyDescent="0.3">
      <c r="A22" s="253" t="s">
        <v>123</v>
      </c>
      <c r="B22" s="254"/>
      <c r="C22" s="254"/>
      <c r="D22" s="254"/>
      <c r="E22" s="41" t="s">
        <v>11</v>
      </c>
      <c r="F22" s="41" t="s">
        <v>12</v>
      </c>
      <c r="G22" s="41" t="s">
        <v>13</v>
      </c>
      <c r="H22" s="41" t="s">
        <v>14</v>
      </c>
      <c r="I22" s="41" t="s">
        <v>15</v>
      </c>
      <c r="J22" s="41" t="s">
        <v>16</v>
      </c>
      <c r="K22" s="41" t="s">
        <v>17</v>
      </c>
      <c r="L22" s="41" t="s">
        <v>18</v>
      </c>
      <c r="M22" s="41" t="s">
        <v>19</v>
      </c>
      <c r="N22" s="41" t="s">
        <v>20</v>
      </c>
      <c r="O22" s="41" t="s">
        <v>21</v>
      </c>
      <c r="P22" s="41" t="s">
        <v>22</v>
      </c>
      <c r="Q22" s="5"/>
    </row>
    <row r="23" spans="1:17" ht="24" customHeight="1" x14ac:dyDescent="0.3">
      <c r="A23" s="254"/>
      <c r="B23" s="254"/>
      <c r="C23" s="254"/>
      <c r="D23" s="254"/>
      <c r="E23" s="76">
        <f>ROUND('【リリースAX】入力(風力)'!E26,0)</f>
        <v>0</v>
      </c>
      <c r="F23" s="76">
        <f>ROUND('【リリースAX】入力(風力)'!F26,0)</f>
        <v>0</v>
      </c>
      <c r="G23" s="76">
        <f>ROUND('【リリースAX】入力(風力)'!G26,0)</f>
        <v>0</v>
      </c>
      <c r="H23" s="76">
        <f>ROUND('【リリースAX】入力(風力)'!H26,0)</f>
        <v>0</v>
      </c>
      <c r="I23" s="76">
        <f>ROUND('【リリースAX】入力(風力)'!I26,0)</f>
        <v>0</v>
      </c>
      <c r="J23" s="76">
        <f>ROUND('【リリースAX】入力(風力)'!J26,0)</f>
        <v>0</v>
      </c>
      <c r="K23" s="76">
        <f>ROUND('【リリースAX】入力(風力)'!K26,0)</f>
        <v>0</v>
      </c>
      <c r="L23" s="76">
        <f>ROUND('【リリースAX】入力(風力)'!L26,0)</f>
        <v>0</v>
      </c>
      <c r="M23" s="76">
        <f>ROUND('【リリースAX】入力(風力)'!M26,0)</f>
        <v>0</v>
      </c>
      <c r="N23" s="76">
        <f>ROUND('【リリースAX】入力(風力)'!N26,0)</f>
        <v>0</v>
      </c>
      <c r="O23" s="76">
        <f>ROUND('【リリースAX】入力(風力)'!O26,0)</f>
        <v>0</v>
      </c>
      <c r="P23" s="76">
        <f>ROUND('【リリースAX】入力(風力)'!P26,0)</f>
        <v>0</v>
      </c>
      <c r="Q23" s="74" t="s">
        <v>126</v>
      </c>
    </row>
    <row r="24" spans="1:17" ht="24" customHeight="1" x14ac:dyDescent="0.3">
      <c r="A24" s="158" t="s">
        <v>82</v>
      </c>
      <c r="B24" s="150"/>
      <c r="C24" s="150"/>
      <c r="D24" s="150"/>
      <c r="E24" s="41" t="s">
        <v>11</v>
      </c>
      <c r="F24" s="41" t="s">
        <v>12</v>
      </c>
      <c r="G24" s="41" t="s">
        <v>13</v>
      </c>
      <c r="H24" s="41" t="s">
        <v>14</v>
      </c>
      <c r="I24" s="41" t="s">
        <v>15</v>
      </c>
      <c r="J24" s="41" t="s">
        <v>16</v>
      </c>
      <c r="K24" s="41" t="s">
        <v>17</v>
      </c>
      <c r="L24" s="41" t="s">
        <v>18</v>
      </c>
      <c r="M24" s="41" t="s">
        <v>19</v>
      </c>
      <c r="N24" s="41" t="s">
        <v>20</v>
      </c>
      <c r="O24" s="41" t="s">
        <v>21</v>
      </c>
      <c r="P24" s="41" t="s">
        <v>22</v>
      </c>
      <c r="Q24" s="5"/>
    </row>
    <row r="25" spans="1:17" ht="24" customHeight="1" x14ac:dyDescent="0.3">
      <c r="A25" s="150"/>
      <c r="B25" s="150"/>
      <c r="C25" s="150"/>
      <c r="D25" s="150"/>
      <c r="E25" s="76">
        <f>ROUND('計算用(風力)'!AD34,0)</f>
        <v>0</v>
      </c>
      <c r="F25" s="76">
        <f>ROUND('計算用(風力)'!AD35,0)</f>
        <v>0</v>
      </c>
      <c r="G25" s="76">
        <f>ROUND('計算用(風力)'!AD36,0)</f>
        <v>0</v>
      </c>
      <c r="H25" s="76">
        <f>ROUND('計算用(風力)'!AD37,0)</f>
        <v>0</v>
      </c>
      <c r="I25" s="76">
        <f>ROUND('計算用(風力)'!AD38,0)</f>
        <v>0</v>
      </c>
      <c r="J25" s="76">
        <f>ROUND('計算用(風力)'!AD39,0)</f>
        <v>0</v>
      </c>
      <c r="K25" s="76">
        <f>ROUND('計算用(風力)'!AD40,0)</f>
        <v>0</v>
      </c>
      <c r="L25" s="76">
        <f>ROUND('計算用(風力)'!AD41,0)</f>
        <v>0</v>
      </c>
      <c r="M25" s="76">
        <f>ROUND('計算用(風力)'!AD42,0)</f>
        <v>0</v>
      </c>
      <c r="N25" s="76">
        <f>ROUND('計算用(風力)'!AD43,0)</f>
        <v>0</v>
      </c>
      <c r="O25" s="76">
        <f>ROUND('計算用(風力)'!AD44,0)</f>
        <v>0</v>
      </c>
      <c r="P25" s="76">
        <f>ROUND('計算用(風力)'!AD45,0)</f>
        <v>0</v>
      </c>
      <c r="Q25" s="24" t="s">
        <v>23</v>
      </c>
    </row>
    <row r="26" spans="1:17" ht="24" customHeight="1" x14ac:dyDescent="0.3">
      <c r="A26" s="150" t="s">
        <v>10</v>
      </c>
      <c r="B26" s="150"/>
      <c r="C26" s="150"/>
      <c r="D26" s="150"/>
      <c r="E26" s="261">
        <f>ROUND('計算用(風力)'!R81,0)</f>
        <v>0</v>
      </c>
      <c r="F26" s="262"/>
      <c r="G26" s="262"/>
      <c r="H26" s="262"/>
      <c r="I26" s="262"/>
      <c r="J26" s="262"/>
      <c r="K26" s="262"/>
      <c r="L26" s="262"/>
      <c r="M26" s="262"/>
      <c r="N26" s="262"/>
      <c r="O26" s="262"/>
      <c r="P26" s="263"/>
      <c r="Q26" s="24" t="s">
        <v>23</v>
      </c>
    </row>
    <row r="27" spans="1:17" x14ac:dyDescent="0.3">
      <c r="A27" s="1" t="s">
        <v>25</v>
      </c>
    </row>
    <row r="28" spans="1:17" x14ac:dyDescent="0.3">
      <c r="A28" s="1" t="s">
        <v>121</v>
      </c>
    </row>
    <row r="29" spans="1:17" x14ac:dyDescent="0.3">
      <c r="B29" s="34" t="s">
        <v>71</v>
      </c>
    </row>
    <row r="30" spans="1:17" x14ac:dyDescent="0.3">
      <c r="B30" s="34" t="s">
        <v>60</v>
      </c>
    </row>
    <row r="31" spans="1:17" x14ac:dyDescent="0.3">
      <c r="B31" s="34" t="s">
        <v>61</v>
      </c>
    </row>
    <row r="32" spans="1:17" x14ac:dyDescent="0.3">
      <c r="B32" s="34" t="s">
        <v>70</v>
      </c>
    </row>
    <row r="33" spans="1:2" x14ac:dyDescent="0.3">
      <c r="B33" s="34" t="s">
        <v>62</v>
      </c>
    </row>
    <row r="34" spans="1:2" x14ac:dyDescent="0.3">
      <c r="B34" s="34" t="s">
        <v>63</v>
      </c>
    </row>
    <row r="35" spans="1:2" x14ac:dyDescent="0.3">
      <c r="B35" s="1" t="s">
        <v>124</v>
      </c>
    </row>
    <row r="36" spans="1:2" x14ac:dyDescent="0.3">
      <c r="B36" s="1" t="s">
        <v>97</v>
      </c>
    </row>
    <row r="37" spans="1:2" x14ac:dyDescent="0.3">
      <c r="B37" s="34" t="s">
        <v>74</v>
      </c>
    </row>
    <row r="38" spans="1:2" x14ac:dyDescent="0.3">
      <c r="B38" s="34" t="s">
        <v>73</v>
      </c>
    </row>
    <row r="39" spans="1:2" x14ac:dyDescent="0.3">
      <c r="B39" s="34"/>
    </row>
    <row r="40" spans="1:2" x14ac:dyDescent="0.3">
      <c r="A40" s="1" t="s">
        <v>122</v>
      </c>
      <c r="B40" s="34"/>
    </row>
    <row r="41" spans="1:2" x14ac:dyDescent="0.3">
      <c r="B41" s="1" t="s">
        <v>98</v>
      </c>
    </row>
    <row r="42" spans="1:2" x14ac:dyDescent="0.3">
      <c r="B42" s="1" t="s">
        <v>99</v>
      </c>
    </row>
    <row r="43" spans="1:2" x14ac:dyDescent="0.3">
      <c r="B43" s="1" t="s">
        <v>100</v>
      </c>
    </row>
  </sheetData>
  <dataConsolidate/>
  <mergeCells count="28">
    <mergeCell ref="A13:D13"/>
    <mergeCell ref="E13:P13"/>
    <mergeCell ref="A14:D14"/>
    <mergeCell ref="A10:D10"/>
    <mergeCell ref="E10:P10"/>
    <mergeCell ref="A11:D11"/>
    <mergeCell ref="E11:P11"/>
    <mergeCell ref="A12:D12"/>
    <mergeCell ref="E12:P12"/>
    <mergeCell ref="E14:P14"/>
    <mergeCell ref="A2:B2"/>
    <mergeCell ref="A4:Q4"/>
    <mergeCell ref="A6:Q6"/>
    <mergeCell ref="A9:D9"/>
    <mergeCell ref="E9:P9"/>
    <mergeCell ref="M8:Q8"/>
    <mergeCell ref="E15:P15"/>
    <mergeCell ref="A26:D26"/>
    <mergeCell ref="E26:P26"/>
    <mergeCell ref="A16:D16"/>
    <mergeCell ref="E16:P16"/>
    <mergeCell ref="A19:D20"/>
    <mergeCell ref="A21:D21"/>
    <mergeCell ref="E21:P21"/>
    <mergeCell ref="A22:D23"/>
    <mergeCell ref="A24:D25"/>
    <mergeCell ref="A17:D18"/>
    <mergeCell ref="A15:D15"/>
  </mergeCells>
  <phoneticPr fontId="2"/>
  <conditionalFormatting sqref="E26:P26">
    <cfRule type="cellIs" dxfId="7" priority="7" operator="greaterThan">
      <formula>$E$21</formula>
    </cfRule>
  </conditionalFormatting>
  <conditionalFormatting sqref="E14:P14">
    <cfRule type="cellIs" dxfId="6" priority="5" operator="lessThan">
      <formula>1000</formula>
    </cfRule>
  </conditionalFormatting>
  <conditionalFormatting sqref="E15:P15">
    <cfRule type="cellIs" dxfId="5" priority="4" operator="greaterThan">
      <formula>$E$14</formula>
    </cfRule>
  </conditionalFormatting>
  <conditionalFormatting sqref="E23:P23">
    <cfRule type="cellIs" dxfId="4" priority="3" operator="greaterThan">
      <formula>#REF!</formula>
    </cfRule>
  </conditionalFormatting>
  <dataValidations count="1">
    <dataValidation type="whole" allowBlank="1" showInputMessage="1" showErrorMessage="1" error="期待容量以下の整数値で入力してください" sqref="E26:P26" xr:uid="{351CE4E6-0E58-424B-BE6B-7161CEA751C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CCFF"/>
    <pageSetUpPr fitToPage="1"/>
  </sheetPr>
  <dimension ref="A1:Q43"/>
  <sheetViews>
    <sheetView zoomScale="60" zoomScaleNormal="60" workbookViewId="0">
      <selection activeCell="E13" sqref="E13:P13"/>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36" t="s">
        <v>66</v>
      </c>
      <c r="B1" s="36"/>
      <c r="C1" s="36"/>
      <c r="D1" s="36"/>
      <c r="E1" s="36"/>
      <c r="F1" s="37" t="s">
        <v>68</v>
      </c>
      <c r="G1" s="37"/>
      <c r="H1" s="37"/>
      <c r="I1" s="38" t="s">
        <v>67</v>
      </c>
    </row>
    <row r="2" spans="1:17" ht="16.2" x14ac:dyDescent="0.3">
      <c r="A2" s="246" t="s">
        <v>0</v>
      </c>
      <c r="B2" s="247"/>
      <c r="C2" s="7"/>
      <c r="D2" s="7"/>
      <c r="E2" s="7"/>
      <c r="F2" s="7"/>
      <c r="G2" s="7"/>
      <c r="H2" s="7"/>
      <c r="I2" s="7"/>
      <c r="J2" s="7"/>
      <c r="K2" s="7"/>
      <c r="L2" s="7"/>
      <c r="M2" s="7"/>
      <c r="N2" s="7"/>
      <c r="O2" s="7"/>
      <c r="P2" s="7"/>
      <c r="Q2" s="7"/>
    </row>
    <row r="3" spans="1:17" ht="16.2" x14ac:dyDescent="0.3">
      <c r="A3" s="27"/>
      <c r="B3" s="27"/>
      <c r="C3" s="7"/>
      <c r="D3" s="7"/>
      <c r="E3" s="7"/>
      <c r="F3" s="7"/>
      <c r="G3" s="7"/>
      <c r="H3" s="7"/>
      <c r="I3" s="7"/>
      <c r="J3" s="7"/>
      <c r="K3" s="7"/>
      <c r="L3" s="7"/>
      <c r="M3" s="7"/>
      <c r="N3" s="7"/>
      <c r="O3" s="7"/>
      <c r="P3" s="7"/>
      <c r="Q3" s="7"/>
    </row>
    <row r="4" spans="1:17" ht="16.2" x14ac:dyDescent="0.3">
      <c r="A4" s="148" t="s">
        <v>120</v>
      </c>
      <c r="B4" s="148"/>
      <c r="C4" s="148"/>
      <c r="D4" s="148"/>
      <c r="E4" s="148"/>
      <c r="F4" s="148"/>
      <c r="G4" s="148"/>
      <c r="H4" s="148"/>
      <c r="I4" s="148"/>
      <c r="J4" s="148"/>
      <c r="K4" s="148"/>
      <c r="L4" s="148"/>
      <c r="M4" s="148"/>
      <c r="N4" s="148"/>
      <c r="O4" s="148"/>
      <c r="P4" s="148"/>
      <c r="Q4" s="148"/>
    </row>
    <row r="5" spans="1:17" ht="16.2" x14ac:dyDescent="0.3">
      <c r="A5" s="7"/>
      <c r="B5" s="7"/>
      <c r="C5" s="7"/>
      <c r="D5" s="7"/>
      <c r="E5" s="7"/>
      <c r="F5" s="7"/>
      <c r="G5" s="7"/>
      <c r="H5" s="7"/>
      <c r="I5" s="7"/>
      <c r="J5" s="7"/>
      <c r="K5" s="7"/>
      <c r="L5" s="7"/>
      <c r="M5" s="7"/>
      <c r="N5" s="7"/>
      <c r="O5" s="7"/>
      <c r="P5" s="7"/>
      <c r="Q5" s="7"/>
    </row>
    <row r="6" spans="1:17" ht="16.2" x14ac:dyDescent="0.3">
      <c r="A6" s="148" t="s">
        <v>52</v>
      </c>
      <c r="B6" s="148"/>
      <c r="C6" s="148"/>
      <c r="D6" s="148"/>
      <c r="E6" s="148"/>
      <c r="F6" s="148"/>
      <c r="G6" s="148"/>
      <c r="H6" s="148"/>
      <c r="I6" s="148"/>
      <c r="J6" s="148"/>
      <c r="K6" s="148"/>
      <c r="L6" s="148"/>
      <c r="M6" s="148"/>
      <c r="N6" s="148"/>
      <c r="O6" s="148"/>
      <c r="P6" s="148"/>
      <c r="Q6" s="148"/>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84" t="e">
        <f>#REF!</f>
        <v>#REF!</v>
      </c>
      <c r="N8" s="184"/>
      <c r="O8" s="184"/>
      <c r="P8" s="184"/>
      <c r="Q8" s="184"/>
    </row>
    <row r="9" spans="1:17" ht="24" customHeight="1" x14ac:dyDescent="0.3">
      <c r="A9" s="150" t="s">
        <v>1</v>
      </c>
      <c r="B9" s="150"/>
      <c r="C9" s="150"/>
      <c r="D9" s="150"/>
      <c r="E9" s="154" t="s">
        <v>24</v>
      </c>
      <c r="F9" s="166"/>
      <c r="G9" s="166"/>
      <c r="H9" s="166"/>
      <c r="I9" s="166"/>
      <c r="J9" s="166"/>
      <c r="K9" s="166"/>
      <c r="L9" s="166"/>
      <c r="M9" s="166"/>
      <c r="N9" s="166"/>
      <c r="O9" s="166"/>
      <c r="P9" s="248"/>
      <c r="Q9" s="25" t="s">
        <v>2</v>
      </c>
    </row>
    <row r="10" spans="1:17" ht="24" customHeight="1" x14ac:dyDescent="0.3">
      <c r="A10" s="150" t="s">
        <v>3</v>
      </c>
      <c r="B10" s="150"/>
      <c r="C10" s="150"/>
      <c r="D10" s="150"/>
      <c r="E10" s="264">
        <f>'【リリースAX】(水力)'!E10</f>
        <v>0</v>
      </c>
      <c r="F10" s="265"/>
      <c r="G10" s="265"/>
      <c r="H10" s="265"/>
      <c r="I10" s="265"/>
      <c r="J10" s="265"/>
      <c r="K10" s="265"/>
      <c r="L10" s="265"/>
      <c r="M10" s="265"/>
      <c r="N10" s="265"/>
      <c r="O10" s="265"/>
      <c r="P10" s="266"/>
      <c r="Q10" s="5"/>
    </row>
    <row r="11" spans="1:17" ht="30" customHeight="1" x14ac:dyDescent="0.3">
      <c r="A11" s="158" t="s">
        <v>4</v>
      </c>
      <c r="B11" s="158"/>
      <c r="C11" s="158"/>
      <c r="D11" s="158"/>
      <c r="E11" s="283">
        <f>'【リリースAX】(水力)'!E11</f>
        <v>0</v>
      </c>
      <c r="F11" s="284"/>
      <c r="G11" s="284"/>
      <c r="H11" s="284"/>
      <c r="I11" s="284"/>
      <c r="J11" s="284"/>
      <c r="K11" s="284"/>
      <c r="L11" s="284"/>
      <c r="M11" s="284"/>
      <c r="N11" s="284"/>
      <c r="O11" s="284"/>
      <c r="P11" s="285"/>
      <c r="Q11" s="5"/>
    </row>
    <row r="12" spans="1:17" ht="24" customHeight="1" x14ac:dyDescent="0.3">
      <c r="A12" s="150" t="s">
        <v>5</v>
      </c>
      <c r="B12" s="150"/>
      <c r="C12" s="150"/>
      <c r="D12" s="150"/>
      <c r="E12" s="292" t="s">
        <v>53</v>
      </c>
      <c r="F12" s="293"/>
      <c r="G12" s="293"/>
      <c r="H12" s="293"/>
      <c r="I12" s="293"/>
      <c r="J12" s="293"/>
      <c r="K12" s="293"/>
      <c r="L12" s="293"/>
      <c r="M12" s="293"/>
      <c r="N12" s="293"/>
      <c r="O12" s="293"/>
      <c r="P12" s="294"/>
      <c r="Q12" s="5"/>
    </row>
    <row r="13" spans="1:17" ht="24" customHeight="1" x14ac:dyDescent="0.3">
      <c r="A13" s="150" t="s">
        <v>6</v>
      </c>
      <c r="B13" s="150"/>
      <c r="C13" s="150"/>
      <c r="D13" s="150"/>
      <c r="E13" s="270">
        <f>'【リリースAX】(水力)'!E13:P13</f>
        <v>0</v>
      </c>
      <c r="F13" s="271"/>
      <c r="G13" s="271"/>
      <c r="H13" s="271"/>
      <c r="I13" s="271"/>
      <c r="J13" s="271"/>
      <c r="K13" s="271"/>
      <c r="L13" s="271"/>
      <c r="M13" s="271"/>
      <c r="N13" s="271"/>
      <c r="O13" s="271"/>
      <c r="P13" s="272"/>
      <c r="Q13" s="5"/>
    </row>
    <row r="14" spans="1:17" ht="24" customHeight="1" x14ac:dyDescent="0.3">
      <c r="A14" s="150" t="s">
        <v>7</v>
      </c>
      <c r="B14" s="150"/>
      <c r="C14" s="150"/>
      <c r="D14" s="150"/>
      <c r="E14" s="273">
        <f>ROUND('【リリースAX】(水力)'!E14:P14,0)</f>
        <v>0</v>
      </c>
      <c r="F14" s="274"/>
      <c r="G14" s="274"/>
      <c r="H14" s="274"/>
      <c r="I14" s="274"/>
      <c r="J14" s="274"/>
      <c r="K14" s="274"/>
      <c r="L14" s="274"/>
      <c r="M14" s="274"/>
      <c r="N14" s="274"/>
      <c r="O14" s="274"/>
      <c r="P14" s="275"/>
      <c r="Q14" s="24" t="s">
        <v>23</v>
      </c>
    </row>
    <row r="15" spans="1:17" ht="24" customHeight="1" x14ac:dyDescent="0.3">
      <c r="A15" s="282" t="s">
        <v>41</v>
      </c>
      <c r="B15" s="256"/>
      <c r="C15" s="256"/>
      <c r="D15" s="257"/>
      <c r="E15" s="289">
        <f>ROUND('【リリースAX】(水力)'!E15:P15,0)</f>
        <v>0</v>
      </c>
      <c r="F15" s="290"/>
      <c r="G15" s="290"/>
      <c r="H15" s="290"/>
      <c r="I15" s="290"/>
      <c r="J15" s="290"/>
      <c r="K15" s="290"/>
      <c r="L15" s="290"/>
      <c r="M15" s="290"/>
      <c r="N15" s="290"/>
      <c r="O15" s="290"/>
      <c r="P15" s="291"/>
      <c r="Q15" s="24" t="s">
        <v>23</v>
      </c>
    </row>
    <row r="16" spans="1:17" ht="24" customHeight="1" x14ac:dyDescent="0.3">
      <c r="A16" s="150" t="s">
        <v>80</v>
      </c>
      <c r="B16" s="150"/>
      <c r="C16" s="150"/>
      <c r="D16" s="150"/>
      <c r="E16" s="276" t="e">
        <f>'計算用(水力)'!B83</f>
        <v>#N/A</v>
      </c>
      <c r="F16" s="277"/>
      <c r="G16" s="277"/>
      <c r="H16" s="277"/>
      <c r="I16" s="277"/>
      <c r="J16" s="277"/>
      <c r="K16" s="277"/>
      <c r="L16" s="277"/>
      <c r="M16" s="277"/>
      <c r="N16" s="277"/>
      <c r="O16" s="277"/>
      <c r="P16" s="278"/>
      <c r="Q16" s="24" t="s">
        <v>81</v>
      </c>
    </row>
    <row r="17" spans="1:17" ht="24" customHeight="1" x14ac:dyDescent="0.3">
      <c r="A17" s="150" t="s">
        <v>79</v>
      </c>
      <c r="B17" s="150"/>
      <c r="C17" s="150"/>
      <c r="D17" s="150"/>
      <c r="E17" s="41" t="s">
        <v>11</v>
      </c>
      <c r="F17" s="41" t="s">
        <v>12</v>
      </c>
      <c r="G17" s="41" t="s">
        <v>13</v>
      </c>
      <c r="H17" s="41" t="s">
        <v>14</v>
      </c>
      <c r="I17" s="41" t="s">
        <v>15</v>
      </c>
      <c r="J17" s="41" t="s">
        <v>16</v>
      </c>
      <c r="K17" s="41" t="s">
        <v>17</v>
      </c>
      <c r="L17" s="41" t="s">
        <v>18</v>
      </c>
      <c r="M17" s="41" t="s">
        <v>19</v>
      </c>
      <c r="N17" s="41" t="s">
        <v>20</v>
      </c>
      <c r="O17" s="41" t="s">
        <v>21</v>
      </c>
      <c r="P17" s="41" t="s">
        <v>22</v>
      </c>
      <c r="Q17" s="5"/>
    </row>
    <row r="18" spans="1:17" ht="24" customHeight="1" x14ac:dyDescent="0.3">
      <c r="A18" s="150"/>
      <c r="B18" s="150"/>
      <c r="C18" s="150"/>
      <c r="D18" s="150"/>
      <c r="E18" s="42" t="e">
        <f>'計算用(水力)'!N20</f>
        <v>#N/A</v>
      </c>
      <c r="F18" s="42" t="e">
        <f>'計算用(水力)'!N21</f>
        <v>#N/A</v>
      </c>
      <c r="G18" s="42" t="e">
        <f>'計算用(水力)'!N22</f>
        <v>#N/A</v>
      </c>
      <c r="H18" s="42" t="e">
        <f>'計算用(水力)'!N23</f>
        <v>#N/A</v>
      </c>
      <c r="I18" s="42" t="e">
        <f>'計算用(水力)'!N24</f>
        <v>#N/A</v>
      </c>
      <c r="J18" s="42" t="e">
        <f>'計算用(水力)'!N25</f>
        <v>#N/A</v>
      </c>
      <c r="K18" s="42" t="e">
        <f>'計算用(水力)'!N26</f>
        <v>#N/A</v>
      </c>
      <c r="L18" s="42" t="e">
        <f>'計算用(水力)'!N27</f>
        <v>#N/A</v>
      </c>
      <c r="M18" s="42" t="e">
        <f>'計算用(水力)'!N28</f>
        <v>#N/A</v>
      </c>
      <c r="N18" s="42" t="e">
        <f>'計算用(水力)'!N29</f>
        <v>#N/A</v>
      </c>
      <c r="O18" s="42" t="e">
        <f>'計算用(水力)'!N30</f>
        <v>#N/A</v>
      </c>
      <c r="P18" s="42" t="e">
        <f>'計算用(水力)'!N31</f>
        <v>#N/A</v>
      </c>
      <c r="Q18" s="24" t="s">
        <v>81</v>
      </c>
    </row>
    <row r="19" spans="1:17" ht="24" customHeight="1" x14ac:dyDescent="0.3">
      <c r="A19" s="150" t="s">
        <v>8</v>
      </c>
      <c r="B19" s="150"/>
      <c r="C19" s="150"/>
      <c r="D19" s="150"/>
      <c r="E19" s="41" t="s">
        <v>11</v>
      </c>
      <c r="F19" s="41" t="s">
        <v>12</v>
      </c>
      <c r="G19" s="41" t="s">
        <v>13</v>
      </c>
      <c r="H19" s="41" t="s">
        <v>14</v>
      </c>
      <c r="I19" s="41" t="s">
        <v>15</v>
      </c>
      <c r="J19" s="41" t="s">
        <v>16</v>
      </c>
      <c r="K19" s="41" t="s">
        <v>17</v>
      </c>
      <c r="L19" s="41" t="s">
        <v>18</v>
      </c>
      <c r="M19" s="41" t="s">
        <v>19</v>
      </c>
      <c r="N19" s="41" t="s">
        <v>20</v>
      </c>
      <c r="O19" s="41" t="s">
        <v>21</v>
      </c>
      <c r="P19" s="41" t="s">
        <v>22</v>
      </c>
      <c r="Q19" s="5"/>
    </row>
    <row r="20" spans="1:17" ht="24" customHeight="1" x14ac:dyDescent="0.3">
      <c r="A20" s="150"/>
      <c r="B20" s="150"/>
      <c r="C20" s="150"/>
      <c r="D20" s="150"/>
      <c r="E20" s="75">
        <f>ROUND('計算用(水力)'!N34,0)</f>
        <v>0</v>
      </c>
      <c r="F20" s="75">
        <f>ROUND('計算用(水力)'!N35,0)</f>
        <v>0</v>
      </c>
      <c r="G20" s="75">
        <f>ROUND('計算用(水力)'!N36,0)</f>
        <v>0</v>
      </c>
      <c r="H20" s="75">
        <f>ROUND('計算用(水力)'!N37,0)</f>
        <v>0</v>
      </c>
      <c r="I20" s="75">
        <f>ROUND('計算用(水力)'!N38,0)</f>
        <v>0</v>
      </c>
      <c r="J20" s="75">
        <f>ROUND('計算用(水力)'!N39,0)</f>
        <v>0</v>
      </c>
      <c r="K20" s="75">
        <f>ROUND('計算用(水力)'!N40,0)</f>
        <v>0</v>
      </c>
      <c r="L20" s="75">
        <f>ROUND('計算用(水力)'!N41,0)</f>
        <v>0</v>
      </c>
      <c r="M20" s="75">
        <f>ROUND('計算用(水力)'!N42,0)</f>
        <v>0</v>
      </c>
      <c r="N20" s="75">
        <f>ROUND('計算用(水力)'!N43,0)</f>
        <v>0</v>
      </c>
      <c r="O20" s="75">
        <f>ROUND('計算用(水力)'!N44,0)</f>
        <v>0</v>
      </c>
      <c r="P20" s="75">
        <f>ROUND('計算用(水力)'!N45,0)</f>
        <v>0</v>
      </c>
      <c r="Q20" s="24" t="s">
        <v>23</v>
      </c>
    </row>
    <row r="21" spans="1:17" ht="24" customHeight="1" x14ac:dyDescent="0.3">
      <c r="A21" s="150" t="s">
        <v>9</v>
      </c>
      <c r="B21" s="150"/>
      <c r="C21" s="150"/>
      <c r="D21" s="150"/>
      <c r="E21" s="286">
        <f>ROUND('計算用(水力)'!B81,0)</f>
        <v>0</v>
      </c>
      <c r="F21" s="287"/>
      <c r="G21" s="287"/>
      <c r="H21" s="287"/>
      <c r="I21" s="287"/>
      <c r="J21" s="287"/>
      <c r="K21" s="287"/>
      <c r="L21" s="287"/>
      <c r="M21" s="287"/>
      <c r="N21" s="287"/>
      <c r="O21" s="287"/>
      <c r="P21" s="288"/>
      <c r="Q21" s="24" t="s">
        <v>23</v>
      </c>
    </row>
    <row r="22" spans="1:17" ht="24" customHeight="1" x14ac:dyDescent="0.3">
      <c r="A22" s="253" t="s">
        <v>123</v>
      </c>
      <c r="B22" s="254"/>
      <c r="C22" s="254"/>
      <c r="D22" s="254"/>
      <c r="E22" s="41" t="s">
        <v>11</v>
      </c>
      <c r="F22" s="41" t="s">
        <v>12</v>
      </c>
      <c r="G22" s="41" t="s">
        <v>13</v>
      </c>
      <c r="H22" s="41" t="s">
        <v>14</v>
      </c>
      <c r="I22" s="41" t="s">
        <v>15</v>
      </c>
      <c r="J22" s="41" t="s">
        <v>16</v>
      </c>
      <c r="K22" s="41" t="s">
        <v>17</v>
      </c>
      <c r="L22" s="41" t="s">
        <v>18</v>
      </c>
      <c r="M22" s="41" t="s">
        <v>19</v>
      </c>
      <c r="N22" s="41" t="s">
        <v>20</v>
      </c>
      <c r="O22" s="41" t="s">
        <v>21</v>
      </c>
      <c r="P22" s="41" t="s">
        <v>22</v>
      </c>
      <c r="Q22" s="5"/>
    </row>
    <row r="23" spans="1:17" ht="24" customHeight="1" x14ac:dyDescent="0.3">
      <c r="A23" s="254"/>
      <c r="B23" s="254"/>
      <c r="C23" s="254"/>
      <c r="D23" s="254"/>
      <c r="E23" s="76">
        <f>ROUND('【リリースAX】(水力)'!E26,0)</f>
        <v>0</v>
      </c>
      <c r="F23" s="76">
        <f>ROUND('【リリースAX】(水力)'!F26,0)</f>
        <v>0</v>
      </c>
      <c r="G23" s="76">
        <f>ROUND('【リリースAX】(水力)'!G26,0)</f>
        <v>0</v>
      </c>
      <c r="H23" s="76">
        <f>ROUND('【リリースAX】(水力)'!H26,0)</f>
        <v>0</v>
      </c>
      <c r="I23" s="76">
        <f>ROUND('【リリースAX】(水力)'!I26,0)</f>
        <v>0</v>
      </c>
      <c r="J23" s="76">
        <f>ROUND('【リリースAX】(水力)'!J26,0)</f>
        <v>0</v>
      </c>
      <c r="K23" s="76">
        <f>ROUND('【リリースAX】(水力)'!K26,0)</f>
        <v>0</v>
      </c>
      <c r="L23" s="76">
        <f>ROUND('【リリースAX】(水力)'!L26,0)</f>
        <v>0</v>
      </c>
      <c r="M23" s="76">
        <f>ROUND('【リリースAX】(水力)'!M26,0)</f>
        <v>0</v>
      </c>
      <c r="N23" s="76">
        <f>ROUND('【リリースAX】(水力)'!N26,0)</f>
        <v>0</v>
      </c>
      <c r="O23" s="76">
        <f>ROUND('【リリースAX】(水力)'!O26,0)</f>
        <v>0</v>
      </c>
      <c r="P23" s="76">
        <f>ROUND('【リリースAX】(水力)'!P26,0)</f>
        <v>0</v>
      </c>
      <c r="Q23" s="74" t="s">
        <v>125</v>
      </c>
    </row>
    <row r="24" spans="1:17" ht="24" customHeight="1" x14ac:dyDescent="0.3">
      <c r="A24" s="158" t="s">
        <v>82</v>
      </c>
      <c r="B24" s="150"/>
      <c r="C24" s="150"/>
      <c r="D24" s="150"/>
      <c r="E24" s="41" t="s">
        <v>11</v>
      </c>
      <c r="F24" s="41" t="s">
        <v>12</v>
      </c>
      <c r="G24" s="41" t="s">
        <v>13</v>
      </c>
      <c r="H24" s="41" t="s">
        <v>14</v>
      </c>
      <c r="I24" s="41" t="s">
        <v>15</v>
      </c>
      <c r="J24" s="41" t="s">
        <v>16</v>
      </c>
      <c r="K24" s="41" t="s">
        <v>17</v>
      </c>
      <c r="L24" s="41" t="s">
        <v>18</v>
      </c>
      <c r="M24" s="41" t="s">
        <v>19</v>
      </c>
      <c r="N24" s="41" t="s">
        <v>20</v>
      </c>
      <c r="O24" s="41" t="s">
        <v>21</v>
      </c>
      <c r="P24" s="41" t="s">
        <v>22</v>
      </c>
      <c r="Q24" s="5"/>
    </row>
    <row r="25" spans="1:17" ht="24" customHeight="1" x14ac:dyDescent="0.3">
      <c r="A25" s="150"/>
      <c r="B25" s="150"/>
      <c r="C25" s="150"/>
      <c r="D25" s="150"/>
      <c r="E25" s="76">
        <f>ROUND('計算用(水力)'!AD34,0)</f>
        <v>0</v>
      </c>
      <c r="F25" s="76">
        <f>ROUND('計算用(水力)'!AD35,0)</f>
        <v>0</v>
      </c>
      <c r="G25" s="76">
        <f>ROUND('計算用(水力)'!AD36,0)</f>
        <v>0</v>
      </c>
      <c r="H25" s="76">
        <f>ROUND('計算用(水力)'!AD37,0)</f>
        <v>0</v>
      </c>
      <c r="I25" s="76">
        <f>ROUND('計算用(水力)'!AD38,0)</f>
        <v>0</v>
      </c>
      <c r="J25" s="76">
        <f>ROUND('計算用(水力)'!AD39,0)</f>
        <v>0</v>
      </c>
      <c r="K25" s="76">
        <f>ROUND('計算用(水力)'!AD40,0)</f>
        <v>0</v>
      </c>
      <c r="L25" s="76">
        <f>ROUND('計算用(水力)'!AD41,0)</f>
        <v>0</v>
      </c>
      <c r="M25" s="76">
        <f>ROUND('計算用(水力)'!AD42,0)</f>
        <v>0</v>
      </c>
      <c r="N25" s="76">
        <f>ROUND('計算用(水力)'!AD43,0)</f>
        <v>0</v>
      </c>
      <c r="O25" s="76">
        <f>ROUND('計算用(水力)'!AD44,0)</f>
        <v>0</v>
      </c>
      <c r="P25" s="76">
        <f>ROUND('計算用(水力)'!AD45,0)</f>
        <v>0</v>
      </c>
      <c r="Q25" s="24" t="s">
        <v>23</v>
      </c>
    </row>
    <row r="26" spans="1:17" ht="24" customHeight="1" x14ac:dyDescent="0.3">
      <c r="A26" s="150" t="s">
        <v>10</v>
      </c>
      <c r="B26" s="150"/>
      <c r="C26" s="150"/>
      <c r="D26" s="150"/>
      <c r="E26" s="261">
        <f>ROUND('計算用(水力)'!R81,0)</f>
        <v>0</v>
      </c>
      <c r="F26" s="262"/>
      <c r="G26" s="262"/>
      <c r="H26" s="262"/>
      <c r="I26" s="262"/>
      <c r="J26" s="262"/>
      <c r="K26" s="262"/>
      <c r="L26" s="262"/>
      <c r="M26" s="262"/>
      <c r="N26" s="262"/>
      <c r="O26" s="262"/>
      <c r="P26" s="263"/>
      <c r="Q26" s="24" t="s">
        <v>23</v>
      </c>
    </row>
    <row r="27" spans="1:17" x14ac:dyDescent="0.3">
      <c r="A27" s="1" t="s">
        <v>25</v>
      </c>
    </row>
    <row r="28" spans="1:17" x14ac:dyDescent="0.3">
      <c r="A28" s="1" t="s">
        <v>121</v>
      </c>
    </row>
    <row r="29" spans="1:17" x14ac:dyDescent="0.3">
      <c r="B29" s="34" t="s">
        <v>71</v>
      </c>
    </row>
    <row r="30" spans="1:17" x14ac:dyDescent="0.3">
      <c r="B30" s="34" t="s">
        <v>60</v>
      </c>
    </row>
    <row r="31" spans="1:17" x14ac:dyDescent="0.3">
      <c r="B31" s="34" t="s">
        <v>61</v>
      </c>
    </row>
    <row r="32" spans="1:17" x14ac:dyDescent="0.3">
      <c r="B32" s="34" t="s">
        <v>72</v>
      </c>
    </row>
    <row r="33" spans="1:2" x14ac:dyDescent="0.3">
      <c r="B33" s="34" t="s">
        <v>62</v>
      </c>
    </row>
    <row r="34" spans="1:2" x14ac:dyDescent="0.3">
      <c r="B34" s="34" t="s">
        <v>63</v>
      </c>
    </row>
    <row r="35" spans="1:2" x14ac:dyDescent="0.3">
      <c r="B35" s="1" t="s">
        <v>124</v>
      </c>
    </row>
    <row r="36" spans="1:2" x14ac:dyDescent="0.3">
      <c r="B36" s="1" t="s">
        <v>97</v>
      </c>
    </row>
    <row r="37" spans="1:2" x14ac:dyDescent="0.3">
      <c r="B37" s="34" t="s">
        <v>74</v>
      </c>
    </row>
    <row r="38" spans="1:2" x14ac:dyDescent="0.3">
      <c r="B38" s="34" t="s">
        <v>73</v>
      </c>
    </row>
    <row r="39" spans="1:2" x14ac:dyDescent="0.3">
      <c r="B39" s="34"/>
    </row>
    <row r="40" spans="1:2" x14ac:dyDescent="0.3">
      <c r="A40" s="1" t="s">
        <v>122</v>
      </c>
      <c r="B40" s="34"/>
    </row>
    <row r="41" spans="1:2" x14ac:dyDescent="0.3">
      <c r="B41" s="1" t="s">
        <v>98</v>
      </c>
    </row>
    <row r="42" spans="1:2" x14ac:dyDescent="0.3">
      <c r="B42" s="1" t="s">
        <v>99</v>
      </c>
    </row>
    <row r="43" spans="1:2" x14ac:dyDescent="0.3">
      <c r="B43" s="1" t="s">
        <v>100</v>
      </c>
    </row>
  </sheetData>
  <dataConsolidate/>
  <mergeCells count="28">
    <mergeCell ref="A2:B2"/>
    <mergeCell ref="A4:Q4"/>
    <mergeCell ref="A6:Q6"/>
    <mergeCell ref="A9:D9"/>
    <mergeCell ref="E9:P9"/>
    <mergeCell ref="M8:Q8"/>
    <mergeCell ref="A10:D10"/>
    <mergeCell ref="E10:P10"/>
    <mergeCell ref="A11:D11"/>
    <mergeCell ref="E11:P11"/>
    <mergeCell ref="A12:D12"/>
    <mergeCell ref="E12:P12"/>
    <mergeCell ref="A13:D13"/>
    <mergeCell ref="E13:P13"/>
    <mergeCell ref="A14:D14"/>
    <mergeCell ref="E14:P14"/>
    <mergeCell ref="E15:P15"/>
    <mergeCell ref="A15:D15"/>
    <mergeCell ref="A26:D26"/>
    <mergeCell ref="E26:P26"/>
    <mergeCell ref="A16:D16"/>
    <mergeCell ref="E16:P16"/>
    <mergeCell ref="A19:D20"/>
    <mergeCell ref="A21:D21"/>
    <mergeCell ref="E21:P21"/>
    <mergeCell ref="A22:D23"/>
    <mergeCell ref="A24:D25"/>
    <mergeCell ref="A17:D18"/>
  </mergeCells>
  <phoneticPr fontId="2"/>
  <conditionalFormatting sqref="E26:P26">
    <cfRule type="cellIs" dxfId="3" priority="7" operator="greaterThan">
      <formula>$E$21</formula>
    </cfRule>
  </conditionalFormatting>
  <conditionalFormatting sqref="E14:P14">
    <cfRule type="cellIs" dxfId="2" priority="5" operator="lessThan">
      <formula>1000</formula>
    </cfRule>
  </conditionalFormatting>
  <conditionalFormatting sqref="E15:P15">
    <cfRule type="cellIs" dxfId="1" priority="4" operator="greaterThan">
      <formula>$E$14</formula>
    </cfRule>
  </conditionalFormatting>
  <conditionalFormatting sqref="E23:P23">
    <cfRule type="cellIs" dxfId="0" priority="3" operator="greaterThan">
      <formula>#REF!</formula>
    </cfRule>
  </conditionalFormatting>
  <dataValidations count="1">
    <dataValidation type="whole" allowBlank="1" showInputMessage="1" showErrorMessage="1" error="期待容量以下の整数値で入力してください" sqref="E26:P26" xr:uid="{28A5287A-C02F-4CEB-8032-DAA852D4B55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98978-B011-40ED-88C8-6EC02E5BA422}">
  <sheetPr>
    <tabColor theme="0" tint="-0.34998626667073579"/>
    <pageSetUpPr fitToPage="1"/>
  </sheetPr>
  <dimension ref="A1:Q38"/>
  <sheetViews>
    <sheetView view="pageBreakPreview" zoomScale="85" zoomScaleNormal="60" zoomScaleSheetLayoutView="85" workbookViewId="0"/>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7" ht="16.2" x14ac:dyDescent="0.3">
      <c r="A1" s="92" t="s">
        <v>132</v>
      </c>
      <c r="B1" s="92"/>
      <c r="C1" s="92"/>
      <c r="D1" s="92"/>
      <c r="E1" s="92"/>
      <c r="F1" s="38" t="s">
        <v>67</v>
      </c>
    </row>
    <row r="2" spans="1:17" ht="16.2" x14ac:dyDescent="0.3">
      <c r="A2" s="146" t="s">
        <v>0</v>
      </c>
      <c r="B2" s="147"/>
      <c r="C2" s="7"/>
      <c r="D2" s="7"/>
      <c r="E2" s="7"/>
      <c r="F2" s="7"/>
      <c r="G2" s="7"/>
      <c r="H2" s="7"/>
      <c r="I2" s="7"/>
      <c r="J2" s="7"/>
      <c r="K2" s="7"/>
      <c r="L2" s="7"/>
      <c r="M2" s="7"/>
      <c r="N2" s="7"/>
      <c r="O2" s="7"/>
      <c r="P2" s="7"/>
      <c r="Q2" s="7"/>
    </row>
    <row r="3" spans="1:17" ht="16.2" x14ac:dyDescent="0.3">
      <c r="A3" s="112"/>
      <c r="B3" s="113"/>
      <c r="C3" s="7"/>
      <c r="D3" s="7"/>
      <c r="E3" s="7"/>
      <c r="F3" s="7"/>
      <c r="G3" s="7"/>
      <c r="H3" s="7"/>
      <c r="I3" s="7"/>
      <c r="J3" s="7"/>
      <c r="K3" s="7"/>
      <c r="L3" s="7"/>
      <c r="M3" s="7"/>
      <c r="N3" s="7"/>
      <c r="O3" s="7"/>
      <c r="P3" s="7"/>
      <c r="Q3" s="7"/>
    </row>
    <row r="4" spans="1:17" ht="16.2" x14ac:dyDescent="0.3">
      <c r="A4" s="148" t="s">
        <v>155</v>
      </c>
      <c r="B4" s="148"/>
      <c r="C4" s="148"/>
      <c r="D4" s="148"/>
      <c r="E4" s="148"/>
      <c r="F4" s="148"/>
      <c r="G4" s="148"/>
      <c r="H4" s="148"/>
      <c r="I4" s="148"/>
      <c r="J4" s="148"/>
      <c r="K4" s="148"/>
      <c r="L4" s="148"/>
      <c r="M4" s="148"/>
      <c r="N4" s="148"/>
      <c r="O4" s="148"/>
      <c r="P4" s="148"/>
      <c r="Q4" s="148"/>
    </row>
    <row r="5" spans="1:17" ht="16.2" x14ac:dyDescent="0.3">
      <c r="A5" s="7"/>
      <c r="B5" s="7"/>
      <c r="C5" s="7"/>
      <c r="D5" s="7"/>
      <c r="E5" s="7"/>
      <c r="F5" s="7"/>
      <c r="G5" s="7"/>
      <c r="H5" s="7"/>
      <c r="I5" s="7"/>
      <c r="J5" s="7"/>
      <c r="K5" s="7"/>
      <c r="L5" s="7"/>
      <c r="M5" s="7"/>
      <c r="N5" s="7"/>
      <c r="O5" s="7"/>
      <c r="P5" s="7"/>
      <c r="Q5" s="7"/>
    </row>
    <row r="6" spans="1:17" ht="16.2" x14ac:dyDescent="0.3">
      <c r="A6" s="148" t="s">
        <v>52</v>
      </c>
      <c r="B6" s="148"/>
      <c r="C6" s="148"/>
      <c r="D6" s="148"/>
      <c r="E6" s="148"/>
      <c r="F6" s="148"/>
      <c r="G6" s="148"/>
      <c r="H6" s="148"/>
      <c r="I6" s="148"/>
      <c r="J6" s="148"/>
      <c r="K6" s="148"/>
      <c r="L6" s="148"/>
      <c r="M6" s="148"/>
      <c r="N6" s="148"/>
      <c r="O6" s="148"/>
      <c r="P6" s="148"/>
      <c r="Q6" s="148"/>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84" t="str">
        <f>'記載例(合計)'!M11:Q11</f>
        <v>&lt;会社名&gt;</v>
      </c>
      <c r="N8" s="184"/>
      <c r="O8" s="184"/>
      <c r="P8" s="184"/>
      <c r="Q8" s="184"/>
    </row>
    <row r="9" spans="1:17" ht="24" customHeight="1" thickBot="1" x14ac:dyDescent="0.35">
      <c r="A9" s="150" t="s">
        <v>1</v>
      </c>
      <c r="B9" s="150"/>
      <c r="C9" s="150"/>
      <c r="D9" s="150"/>
      <c r="E9" s="151" t="s">
        <v>24</v>
      </c>
      <c r="F9" s="152"/>
      <c r="G9" s="152"/>
      <c r="H9" s="152"/>
      <c r="I9" s="152"/>
      <c r="J9" s="152"/>
      <c r="K9" s="152"/>
      <c r="L9" s="152"/>
      <c r="M9" s="152"/>
      <c r="N9" s="152"/>
      <c r="O9" s="152"/>
      <c r="P9" s="153"/>
      <c r="Q9" s="81" t="s">
        <v>2</v>
      </c>
    </row>
    <row r="10" spans="1:17" ht="24" customHeight="1" x14ac:dyDescent="0.3">
      <c r="A10" s="150" t="s">
        <v>3</v>
      </c>
      <c r="B10" s="150"/>
      <c r="C10" s="150"/>
      <c r="D10" s="154"/>
      <c r="E10" s="185">
        <v>0</v>
      </c>
      <c r="F10" s="186"/>
      <c r="G10" s="186"/>
      <c r="H10" s="186"/>
      <c r="I10" s="186"/>
      <c r="J10" s="186"/>
      <c r="K10" s="186"/>
      <c r="L10" s="186"/>
      <c r="M10" s="186"/>
      <c r="N10" s="186"/>
      <c r="O10" s="186"/>
      <c r="P10" s="187"/>
      <c r="Q10" s="83"/>
    </row>
    <row r="11" spans="1:17" ht="30" customHeight="1" x14ac:dyDescent="0.3">
      <c r="A11" s="158" t="s">
        <v>4</v>
      </c>
      <c r="B11" s="158"/>
      <c r="C11" s="158"/>
      <c r="D11" s="159"/>
      <c r="E11" s="188" t="s">
        <v>111</v>
      </c>
      <c r="F11" s="189"/>
      <c r="G11" s="189"/>
      <c r="H11" s="189"/>
      <c r="I11" s="189"/>
      <c r="J11" s="189"/>
      <c r="K11" s="189"/>
      <c r="L11" s="189"/>
      <c r="M11" s="189"/>
      <c r="N11" s="189"/>
      <c r="O11" s="189"/>
      <c r="P11" s="190"/>
      <c r="Q11" s="83"/>
    </row>
    <row r="12" spans="1:17" ht="24" customHeight="1" x14ac:dyDescent="0.3">
      <c r="A12" s="150" t="s">
        <v>5</v>
      </c>
      <c r="B12" s="150"/>
      <c r="C12" s="150"/>
      <c r="D12" s="154"/>
      <c r="E12" s="188" t="s">
        <v>137</v>
      </c>
      <c r="F12" s="189"/>
      <c r="G12" s="189"/>
      <c r="H12" s="189"/>
      <c r="I12" s="189"/>
      <c r="J12" s="189"/>
      <c r="K12" s="189"/>
      <c r="L12" s="189"/>
      <c r="M12" s="189"/>
      <c r="N12" s="189"/>
      <c r="O12" s="189"/>
      <c r="P12" s="190"/>
      <c r="Q12" s="83"/>
    </row>
    <row r="13" spans="1:17" ht="24" customHeight="1" x14ac:dyDescent="0.3">
      <c r="A13" s="150" t="s">
        <v>6</v>
      </c>
      <c r="B13" s="150"/>
      <c r="C13" s="150"/>
      <c r="D13" s="154"/>
      <c r="E13" s="188" t="s">
        <v>114</v>
      </c>
      <c r="F13" s="189"/>
      <c r="G13" s="189"/>
      <c r="H13" s="189"/>
      <c r="I13" s="189"/>
      <c r="J13" s="189"/>
      <c r="K13" s="189"/>
      <c r="L13" s="189"/>
      <c r="M13" s="189"/>
      <c r="N13" s="189"/>
      <c r="O13" s="189"/>
      <c r="P13" s="190"/>
      <c r="Q13" s="83"/>
    </row>
    <row r="14" spans="1:17" ht="24" customHeight="1" x14ac:dyDescent="0.3">
      <c r="A14" s="150" t="s">
        <v>7</v>
      </c>
      <c r="B14" s="150"/>
      <c r="C14" s="150"/>
      <c r="D14" s="154"/>
      <c r="E14" s="191">
        <v>10000</v>
      </c>
      <c r="F14" s="192"/>
      <c r="G14" s="192"/>
      <c r="H14" s="192"/>
      <c r="I14" s="192"/>
      <c r="J14" s="192"/>
      <c r="K14" s="192"/>
      <c r="L14" s="192"/>
      <c r="M14" s="192"/>
      <c r="N14" s="192"/>
      <c r="O14" s="192"/>
      <c r="P14" s="193"/>
      <c r="Q14" s="84" t="s">
        <v>23</v>
      </c>
    </row>
    <row r="15" spans="1:17" ht="24" customHeight="1" x14ac:dyDescent="0.3">
      <c r="A15" s="151" t="s">
        <v>41</v>
      </c>
      <c r="B15" s="152"/>
      <c r="C15" s="152"/>
      <c r="D15" s="152"/>
      <c r="E15" s="191">
        <v>10000</v>
      </c>
      <c r="F15" s="192"/>
      <c r="G15" s="192"/>
      <c r="H15" s="192"/>
      <c r="I15" s="192"/>
      <c r="J15" s="192"/>
      <c r="K15" s="192"/>
      <c r="L15" s="192"/>
      <c r="M15" s="192"/>
      <c r="N15" s="192"/>
      <c r="O15" s="192"/>
      <c r="P15" s="193"/>
      <c r="Q15" s="85" t="s">
        <v>23</v>
      </c>
    </row>
    <row r="16" spans="1:17" ht="36.6" customHeight="1" thickBot="1" x14ac:dyDescent="0.35">
      <c r="A16" s="158" t="s">
        <v>127</v>
      </c>
      <c r="B16" s="150"/>
      <c r="C16" s="150"/>
      <c r="D16" s="154"/>
      <c r="E16" s="194">
        <v>0.13115111860845741</v>
      </c>
      <c r="F16" s="195"/>
      <c r="G16" s="195"/>
      <c r="H16" s="195"/>
      <c r="I16" s="195"/>
      <c r="J16" s="195"/>
      <c r="K16" s="195"/>
      <c r="L16" s="195"/>
      <c r="M16" s="195"/>
      <c r="N16" s="195"/>
      <c r="O16" s="195"/>
      <c r="P16" s="196"/>
      <c r="Q16" s="85" t="s">
        <v>129</v>
      </c>
    </row>
    <row r="17" spans="1:17" ht="24" customHeight="1" x14ac:dyDescent="0.3">
      <c r="A17" s="158" t="s">
        <v>128</v>
      </c>
      <c r="B17" s="150"/>
      <c r="C17" s="150"/>
      <c r="D17" s="150"/>
      <c r="E17" s="86" t="s">
        <v>11</v>
      </c>
      <c r="F17" s="86" t="s">
        <v>12</v>
      </c>
      <c r="G17" s="86" t="s">
        <v>13</v>
      </c>
      <c r="H17" s="86" t="s">
        <v>14</v>
      </c>
      <c r="I17" s="86" t="s">
        <v>15</v>
      </c>
      <c r="J17" s="86" t="s">
        <v>16</v>
      </c>
      <c r="K17" s="86" t="s">
        <v>17</v>
      </c>
      <c r="L17" s="86" t="s">
        <v>18</v>
      </c>
      <c r="M17" s="86" t="s">
        <v>19</v>
      </c>
      <c r="N17" s="86" t="s">
        <v>20</v>
      </c>
      <c r="O17" s="86" t="s">
        <v>21</v>
      </c>
      <c r="P17" s="86" t="s">
        <v>22</v>
      </c>
      <c r="Q17" s="73"/>
    </row>
    <row r="18" spans="1:17" ht="24" customHeight="1" thickBot="1" x14ac:dyDescent="0.35">
      <c r="A18" s="150"/>
      <c r="B18" s="150"/>
      <c r="C18" s="150"/>
      <c r="D18" s="150"/>
      <c r="E18" s="107">
        <v>4.4121488381227723E-2</v>
      </c>
      <c r="F18" s="107">
        <v>0.16361703393235211</v>
      </c>
      <c r="G18" s="107">
        <v>0.1861853993576886</v>
      </c>
      <c r="H18" s="107">
        <v>0.23762540490095496</v>
      </c>
      <c r="I18" s="107">
        <v>0.27445188237473844</v>
      </c>
      <c r="J18" s="107">
        <v>0.17030843401105203</v>
      </c>
      <c r="K18" s="107">
        <v>0.10303436892503745</v>
      </c>
      <c r="L18" s="107">
        <v>3.9749969514393507E-3</v>
      </c>
      <c r="M18" s="107">
        <v>3.9624046566514706E-2</v>
      </c>
      <c r="N18" s="107">
        <v>5.0786227802522253E-2</v>
      </c>
      <c r="O18" s="107">
        <v>2.8238229752686483E-2</v>
      </c>
      <c r="P18" s="107">
        <v>2.2658784985781007E-2</v>
      </c>
      <c r="Q18" s="73" t="s">
        <v>129</v>
      </c>
    </row>
    <row r="19" spans="1:17" ht="24" customHeight="1" x14ac:dyDescent="0.3">
      <c r="A19" s="158" t="s">
        <v>131</v>
      </c>
      <c r="B19" s="150"/>
      <c r="C19" s="150"/>
      <c r="D19" s="154"/>
      <c r="E19" s="89" t="s">
        <v>11</v>
      </c>
      <c r="F19" s="90" t="s">
        <v>12</v>
      </c>
      <c r="G19" s="90" t="s">
        <v>13</v>
      </c>
      <c r="H19" s="90" t="s">
        <v>14</v>
      </c>
      <c r="I19" s="90" t="s">
        <v>15</v>
      </c>
      <c r="J19" s="90" t="s">
        <v>16</v>
      </c>
      <c r="K19" s="90" t="s">
        <v>17</v>
      </c>
      <c r="L19" s="90" t="s">
        <v>18</v>
      </c>
      <c r="M19" s="90" t="s">
        <v>19</v>
      </c>
      <c r="N19" s="90" t="s">
        <v>20</v>
      </c>
      <c r="O19" s="90" t="s">
        <v>21</v>
      </c>
      <c r="P19" s="91" t="s">
        <v>22</v>
      </c>
      <c r="Q19" s="85"/>
    </row>
    <row r="20" spans="1:17" ht="24" customHeight="1" x14ac:dyDescent="0.3">
      <c r="A20" s="150"/>
      <c r="B20" s="150"/>
      <c r="C20" s="150"/>
      <c r="D20" s="154"/>
      <c r="E20" s="122">
        <v>441</v>
      </c>
      <c r="F20" s="108">
        <v>1636</v>
      </c>
      <c r="G20" s="108">
        <v>1862</v>
      </c>
      <c r="H20" s="108">
        <v>2376</v>
      </c>
      <c r="I20" s="108">
        <v>2745</v>
      </c>
      <c r="J20" s="108">
        <v>1703</v>
      </c>
      <c r="K20" s="108">
        <v>1030</v>
      </c>
      <c r="L20" s="108">
        <v>40</v>
      </c>
      <c r="M20" s="108">
        <v>396</v>
      </c>
      <c r="N20" s="108">
        <v>508</v>
      </c>
      <c r="O20" s="108">
        <v>282</v>
      </c>
      <c r="P20" s="123">
        <v>227</v>
      </c>
      <c r="Q20" s="85" t="s">
        <v>23</v>
      </c>
    </row>
    <row r="21" spans="1:17" ht="36" customHeight="1" x14ac:dyDescent="0.3">
      <c r="A21" s="158" t="s">
        <v>134</v>
      </c>
      <c r="B21" s="150"/>
      <c r="C21" s="150"/>
      <c r="D21" s="154"/>
      <c r="E21" s="191">
        <v>1312</v>
      </c>
      <c r="F21" s="192"/>
      <c r="G21" s="192"/>
      <c r="H21" s="192"/>
      <c r="I21" s="192"/>
      <c r="J21" s="192"/>
      <c r="K21" s="192"/>
      <c r="L21" s="192"/>
      <c r="M21" s="192"/>
      <c r="N21" s="192"/>
      <c r="O21" s="192"/>
      <c r="P21" s="193"/>
      <c r="Q21" s="85"/>
    </row>
    <row r="22" spans="1:17" ht="24" customHeight="1" x14ac:dyDescent="0.3">
      <c r="A22" s="158" t="s">
        <v>157</v>
      </c>
      <c r="B22" s="150"/>
      <c r="C22" s="150"/>
      <c r="D22" s="154"/>
      <c r="E22" s="87" t="s">
        <v>11</v>
      </c>
      <c r="F22" s="81" t="s">
        <v>12</v>
      </c>
      <c r="G22" s="81" t="s">
        <v>13</v>
      </c>
      <c r="H22" s="81" t="s">
        <v>14</v>
      </c>
      <c r="I22" s="81" t="s">
        <v>15</v>
      </c>
      <c r="J22" s="81" t="s">
        <v>16</v>
      </c>
      <c r="K22" s="81" t="s">
        <v>17</v>
      </c>
      <c r="L22" s="81" t="s">
        <v>18</v>
      </c>
      <c r="M22" s="81" t="s">
        <v>19</v>
      </c>
      <c r="N22" s="81" t="s">
        <v>20</v>
      </c>
      <c r="O22" s="81" t="s">
        <v>21</v>
      </c>
      <c r="P22" s="88" t="s">
        <v>22</v>
      </c>
      <c r="Q22" s="85"/>
    </row>
    <row r="23" spans="1:17" ht="24" customHeight="1" x14ac:dyDescent="0.3">
      <c r="A23" s="150"/>
      <c r="B23" s="150"/>
      <c r="C23" s="150"/>
      <c r="D23" s="154"/>
      <c r="E23" s="122">
        <v>441</v>
      </c>
      <c r="F23" s="108">
        <v>1636</v>
      </c>
      <c r="G23" s="108">
        <v>1862</v>
      </c>
      <c r="H23" s="108">
        <v>2376</v>
      </c>
      <c r="I23" s="108">
        <v>2745</v>
      </c>
      <c r="J23" s="108">
        <v>1703</v>
      </c>
      <c r="K23" s="108">
        <v>1030</v>
      </c>
      <c r="L23" s="108">
        <v>40</v>
      </c>
      <c r="M23" s="108">
        <v>396</v>
      </c>
      <c r="N23" s="108">
        <v>508</v>
      </c>
      <c r="O23" s="108">
        <v>282</v>
      </c>
      <c r="P23" s="123">
        <v>227</v>
      </c>
      <c r="Q23" s="85" t="s">
        <v>23</v>
      </c>
    </row>
    <row r="24" spans="1:17" ht="36.6" customHeight="1" thickBot="1" x14ac:dyDescent="0.35">
      <c r="A24" s="158" t="s">
        <v>130</v>
      </c>
      <c r="B24" s="150"/>
      <c r="C24" s="150"/>
      <c r="D24" s="154"/>
      <c r="E24" s="200">
        <v>1312</v>
      </c>
      <c r="F24" s="201"/>
      <c r="G24" s="201"/>
      <c r="H24" s="201"/>
      <c r="I24" s="201"/>
      <c r="J24" s="201"/>
      <c r="K24" s="201"/>
      <c r="L24" s="201"/>
      <c r="M24" s="201"/>
      <c r="N24" s="201"/>
      <c r="O24" s="201"/>
      <c r="P24" s="202"/>
      <c r="Q24" s="96" t="s">
        <v>23</v>
      </c>
    </row>
    <row r="25" spans="1:17" ht="24" customHeight="1" x14ac:dyDescent="0.3">
      <c r="A25" s="158" t="s">
        <v>141</v>
      </c>
      <c r="B25" s="150"/>
      <c r="C25" s="150"/>
      <c r="D25" s="150"/>
      <c r="E25" s="90" t="s">
        <v>11</v>
      </c>
      <c r="F25" s="90" t="s">
        <v>12</v>
      </c>
      <c r="G25" s="90" t="s">
        <v>13</v>
      </c>
      <c r="H25" s="90" t="s">
        <v>14</v>
      </c>
      <c r="I25" s="90" t="s">
        <v>15</v>
      </c>
      <c r="J25" s="90" t="s">
        <v>16</v>
      </c>
      <c r="K25" s="90" t="s">
        <v>17</v>
      </c>
      <c r="L25" s="90" t="s">
        <v>18</v>
      </c>
      <c r="M25" s="90" t="s">
        <v>19</v>
      </c>
      <c r="N25" s="90" t="s">
        <v>20</v>
      </c>
      <c r="O25" s="90" t="s">
        <v>21</v>
      </c>
      <c r="P25" s="90" t="s">
        <v>22</v>
      </c>
      <c r="Q25" s="74"/>
    </row>
    <row r="26" spans="1:17" ht="24" customHeight="1" x14ac:dyDescent="0.3">
      <c r="A26" s="150"/>
      <c r="B26" s="150"/>
      <c r="C26" s="150"/>
      <c r="D26" s="150"/>
      <c r="E26" s="108">
        <v>10000</v>
      </c>
      <c r="F26" s="108">
        <v>10000</v>
      </c>
      <c r="G26" s="108">
        <v>10000</v>
      </c>
      <c r="H26" s="108">
        <v>10000</v>
      </c>
      <c r="I26" s="108">
        <v>10000</v>
      </c>
      <c r="J26" s="108">
        <v>10000</v>
      </c>
      <c r="K26" s="108">
        <v>10000</v>
      </c>
      <c r="L26" s="108">
        <v>10000</v>
      </c>
      <c r="M26" s="108">
        <v>10000</v>
      </c>
      <c r="N26" s="108">
        <v>10000</v>
      </c>
      <c r="O26" s="108">
        <v>10000</v>
      </c>
      <c r="P26" s="108">
        <v>10000</v>
      </c>
      <c r="Q26" s="24" t="s">
        <v>125</v>
      </c>
    </row>
    <row r="27" spans="1:17" ht="24" customHeight="1" x14ac:dyDescent="0.3">
      <c r="A27" s="158" t="s">
        <v>135</v>
      </c>
      <c r="B27" s="150"/>
      <c r="C27" s="150"/>
      <c r="D27" s="150"/>
      <c r="E27" s="86" t="s">
        <v>11</v>
      </c>
      <c r="F27" s="86" t="s">
        <v>12</v>
      </c>
      <c r="G27" s="86" t="s">
        <v>13</v>
      </c>
      <c r="H27" s="86" t="s">
        <v>14</v>
      </c>
      <c r="I27" s="86" t="s">
        <v>15</v>
      </c>
      <c r="J27" s="86" t="s">
        <v>16</v>
      </c>
      <c r="K27" s="86" t="s">
        <v>17</v>
      </c>
      <c r="L27" s="86" t="s">
        <v>18</v>
      </c>
      <c r="M27" s="86" t="s">
        <v>19</v>
      </c>
      <c r="N27" s="86" t="s">
        <v>20</v>
      </c>
      <c r="O27" s="86" t="s">
        <v>21</v>
      </c>
      <c r="P27" s="86" t="s">
        <v>22</v>
      </c>
      <c r="Q27" s="95"/>
    </row>
    <row r="28" spans="1:17" ht="24" customHeight="1" x14ac:dyDescent="0.3">
      <c r="A28" s="150"/>
      <c r="B28" s="150"/>
      <c r="C28" s="150"/>
      <c r="D28" s="150"/>
      <c r="E28" s="109">
        <v>0</v>
      </c>
      <c r="F28" s="109">
        <v>0</v>
      </c>
      <c r="G28" s="109">
        <v>0</v>
      </c>
      <c r="H28" s="109">
        <v>0</v>
      </c>
      <c r="I28" s="109">
        <v>0</v>
      </c>
      <c r="J28" s="109">
        <v>0</v>
      </c>
      <c r="K28" s="109">
        <v>0</v>
      </c>
      <c r="L28" s="109">
        <v>0</v>
      </c>
      <c r="M28" s="109">
        <v>0</v>
      </c>
      <c r="N28" s="109">
        <v>0</v>
      </c>
      <c r="O28" s="109">
        <v>0</v>
      </c>
      <c r="P28" s="109">
        <v>0</v>
      </c>
      <c r="Q28" s="73" t="s">
        <v>23</v>
      </c>
    </row>
    <row r="29" spans="1:17" ht="47.4" customHeight="1" x14ac:dyDescent="0.3">
      <c r="A29" s="159" t="s">
        <v>136</v>
      </c>
      <c r="B29" s="182"/>
      <c r="C29" s="182"/>
      <c r="D29" s="183"/>
      <c r="E29" s="203">
        <v>0</v>
      </c>
      <c r="F29" s="204"/>
      <c r="G29" s="204"/>
      <c r="H29" s="204"/>
      <c r="I29" s="204"/>
      <c r="J29" s="204"/>
      <c r="K29" s="204"/>
      <c r="L29" s="204"/>
      <c r="M29" s="204"/>
      <c r="N29" s="204"/>
      <c r="O29" s="204"/>
      <c r="P29" s="205"/>
      <c r="Q29" s="73" t="s">
        <v>23</v>
      </c>
    </row>
    <row r="30" spans="1:17" ht="24" customHeight="1" x14ac:dyDescent="0.3">
      <c r="A30" s="170" t="s">
        <v>138</v>
      </c>
      <c r="B30" s="171"/>
      <c r="C30" s="171"/>
      <c r="D30" s="172"/>
      <c r="E30" s="81" t="s">
        <v>11</v>
      </c>
      <c r="F30" s="81" t="s">
        <v>12</v>
      </c>
      <c r="G30" s="81" t="s">
        <v>13</v>
      </c>
      <c r="H30" s="81" t="s">
        <v>14</v>
      </c>
      <c r="I30" s="81" t="s">
        <v>15</v>
      </c>
      <c r="J30" s="81" t="s">
        <v>16</v>
      </c>
      <c r="K30" s="81" t="s">
        <v>17</v>
      </c>
      <c r="L30" s="81" t="s">
        <v>18</v>
      </c>
      <c r="M30" s="81" t="s">
        <v>19</v>
      </c>
      <c r="N30" s="81" t="s">
        <v>20</v>
      </c>
      <c r="O30" s="81" t="s">
        <v>21</v>
      </c>
      <c r="P30" s="81" t="s">
        <v>22</v>
      </c>
      <c r="Q30" s="73"/>
    </row>
    <row r="31" spans="1:17" ht="24" customHeight="1" x14ac:dyDescent="0.3">
      <c r="A31" s="173"/>
      <c r="B31" s="174"/>
      <c r="C31" s="174"/>
      <c r="D31" s="175"/>
      <c r="E31" s="110">
        <v>441</v>
      </c>
      <c r="F31" s="110">
        <v>1636</v>
      </c>
      <c r="G31" s="110">
        <v>1862</v>
      </c>
      <c r="H31" s="110">
        <v>2376</v>
      </c>
      <c r="I31" s="110">
        <v>2745</v>
      </c>
      <c r="J31" s="110">
        <v>1703</v>
      </c>
      <c r="K31" s="110">
        <v>1030</v>
      </c>
      <c r="L31" s="110">
        <v>40</v>
      </c>
      <c r="M31" s="110">
        <v>396</v>
      </c>
      <c r="N31" s="110">
        <v>508</v>
      </c>
      <c r="O31" s="110">
        <v>282</v>
      </c>
      <c r="P31" s="110">
        <v>227</v>
      </c>
      <c r="Q31" s="73" t="s">
        <v>23</v>
      </c>
    </row>
    <row r="32" spans="1:17" ht="48" customHeight="1" x14ac:dyDescent="0.3">
      <c r="A32" s="158" t="s">
        <v>139</v>
      </c>
      <c r="B32" s="150"/>
      <c r="C32" s="150"/>
      <c r="D32" s="150"/>
      <c r="E32" s="197">
        <v>1312</v>
      </c>
      <c r="F32" s="198"/>
      <c r="G32" s="198"/>
      <c r="H32" s="198"/>
      <c r="I32" s="198"/>
      <c r="J32" s="198"/>
      <c r="K32" s="198"/>
      <c r="L32" s="198"/>
      <c r="M32" s="198"/>
      <c r="N32" s="198"/>
      <c r="O32" s="198"/>
      <c r="P32" s="199"/>
      <c r="Q32" s="24" t="s">
        <v>23</v>
      </c>
    </row>
    <row r="33" spans="1:2" x14ac:dyDescent="0.3">
      <c r="A33" s="1" t="s">
        <v>25</v>
      </c>
    </row>
    <row r="34" spans="1:2" x14ac:dyDescent="0.3">
      <c r="A34" s="1" t="s">
        <v>156</v>
      </c>
    </row>
    <row r="35" spans="1:2" x14ac:dyDescent="0.3">
      <c r="B35" s="35" t="s">
        <v>165</v>
      </c>
    </row>
    <row r="36" spans="1:2" x14ac:dyDescent="0.3">
      <c r="B36" s="1" t="s">
        <v>151</v>
      </c>
    </row>
    <row r="37" spans="1:2" x14ac:dyDescent="0.3">
      <c r="B37" s="1" t="s">
        <v>152</v>
      </c>
    </row>
    <row r="38" spans="1:2" x14ac:dyDescent="0.3">
      <c r="B38" s="1" t="s">
        <v>153</v>
      </c>
    </row>
  </sheetData>
  <sheetProtection algorithmName="SHA-512" hashValue="EKs2RheJHuVXQAUZ0PviGNeJz2B2e2J1huCImLf+envvTUwsLH53jG+xNx2xth7HjEuRlmSZqUW3xUacTI8Wlw==" saltValue="tKcc8cHd8lHS3vJFtzQPFQ==" spinCount="100000" sheet="1" objects="1" scenarios="1"/>
  <dataConsolidate/>
  <mergeCells count="34">
    <mergeCell ref="A30:D31"/>
    <mergeCell ref="A32:D32"/>
    <mergeCell ref="E32:P32"/>
    <mergeCell ref="A22:D23"/>
    <mergeCell ref="A24:D24"/>
    <mergeCell ref="E24:P24"/>
    <mergeCell ref="A25:D26"/>
    <mergeCell ref="A27:D28"/>
    <mergeCell ref="A29:D29"/>
    <mergeCell ref="E29:P29"/>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2:P32">
    <cfRule type="cellIs" dxfId="127" priority="2" operator="greaterThan">
      <formula>#REF!</formula>
    </cfRule>
  </conditionalFormatting>
  <conditionalFormatting sqref="E31:P31">
    <cfRule type="cellIs" dxfId="126" priority="1" operator="lessThan">
      <formula>1000</formula>
    </cfRule>
  </conditionalFormatting>
  <dataValidations count="1">
    <dataValidation allowBlank="1" showInputMessage="1" showErrorMessage="1" error="期待容量以下の整数値で入力してください" sqref="E32:P32" xr:uid="{617D0BAC-FF66-4885-9163-5EE31787463E}"/>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82989-3E92-4C8C-9E15-C90308F6BF9C}">
  <sheetPr>
    <tabColor theme="0" tint="-0.34998626667073579"/>
    <pageSetUpPr fitToPage="1"/>
  </sheetPr>
  <dimension ref="A1:Q38"/>
  <sheetViews>
    <sheetView view="pageBreakPreview" zoomScale="85" zoomScaleNormal="60" zoomScaleSheetLayoutView="85" workbookViewId="0"/>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7" ht="16.2" x14ac:dyDescent="0.3">
      <c r="A1" s="92" t="s">
        <v>132</v>
      </c>
      <c r="B1" s="92"/>
      <c r="C1" s="92"/>
      <c r="D1" s="92"/>
      <c r="E1" s="92"/>
      <c r="F1" s="38" t="s">
        <v>67</v>
      </c>
    </row>
    <row r="2" spans="1:17" ht="16.2" x14ac:dyDescent="0.3">
      <c r="A2" s="146" t="s">
        <v>0</v>
      </c>
      <c r="B2" s="147"/>
      <c r="C2" s="7"/>
      <c r="D2" s="7"/>
      <c r="E2" s="7"/>
      <c r="F2" s="7"/>
      <c r="G2" s="7"/>
      <c r="H2" s="7"/>
      <c r="I2" s="7"/>
      <c r="J2" s="7"/>
      <c r="K2" s="7"/>
      <c r="L2" s="7"/>
      <c r="M2" s="7"/>
      <c r="N2" s="7"/>
      <c r="O2" s="7"/>
      <c r="P2" s="7"/>
      <c r="Q2" s="7"/>
    </row>
    <row r="3" spans="1:17" ht="16.2" x14ac:dyDescent="0.3">
      <c r="A3" s="112"/>
      <c r="B3" s="113"/>
      <c r="C3" s="7"/>
      <c r="D3" s="7"/>
      <c r="E3" s="7"/>
      <c r="F3" s="7"/>
      <c r="G3" s="7"/>
      <c r="H3" s="7"/>
      <c r="I3" s="7"/>
      <c r="J3" s="7"/>
      <c r="K3" s="7"/>
      <c r="L3" s="7"/>
      <c r="M3" s="7"/>
      <c r="N3" s="7"/>
      <c r="O3" s="7"/>
      <c r="P3" s="7"/>
      <c r="Q3" s="7"/>
    </row>
    <row r="4" spans="1:17" ht="16.2" x14ac:dyDescent="0.3">
      <c r="A4" s="148" t="s">
        <v>155</v>
      </c>
      <c r="B4" s="148"/>
      <c r="C4" s="148"/>
      <c r="D4" s="148"/>
      <c r="E4" s="148"/>
      <c r="F4" s="148"/>
      <c r="G4" s="148"/>
      <c r="H4" s="148"/>
      <c r="I4" s="148"/>
      <c r="J4" s="148"/>
      <c r="K4" s="148"/>
      <c r="L4" s="148"/>
      <c r="M4" s="148"/>
      <c r="N4" s="148"/>
      <c r="O4" s="148"/>
      <c r="P4" s="148"/>
      <c r="Q4" s="148"/>
    </row>
    <row r="5" spans="1:17" ht="16.2" x14ac:dyDescent="0.3">
      <c r="A5" s="7"/>
      <c r="B5" s="7"/>
      <c r="C5" s="7"/>
      <c r="D5" s="7"/>
      <c r="E5" s="7"/>
      <c r="F5" s="7"/>
      <c r="G5" s="7"/>
      <c r="H5" s="7"/>
      <c r="I5" s="7"/>
      <c r="J5" s="7"/>
      <c r="K5" s="7"/>
      <c r="L5" s="7"/>
      <c r="M5" s="7"/>
      <c r="N5" s="7"/>
      <c r="O5" s="7"/>
      <c r="P5" s="7"/>
      <c r="Q5" s="7"/>
    </row>
    <row r="6" spans="1:17" ht="16.2" x14ac:dyDescent="0.3">
      <c r="A6" s="148" t="s">
        <v>52</v>
      </c>
      <c r="B6" s="148"/>
      <c r="C6" s="148"/>
      <c r="D6" s="148"/>
      <c r="E6" s="148"/>
      <c r="F6" s="148"/>
      <c r="G6" s="148"/>
      <c r="H6" s="148"/>
      <c r="I6" s="148"/>
      <c r="J6" s="148"/>
      <c r="K6" s="148"/>
      <c r="L6" s="148"/>
      <c r="M6" s="148"/>
      <c r="N6" s="148"/>
      <c r="O6" s="148"/>
      <c r="P6" s="148"/>
      <c r="Q6" s="148"/>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84" t="str">
        <f>'記載例(合計)'!M11:Q11</f>
        <v>&lt;会社名&gt;</v>
      </c>
      <c r="N8" s="184"/>
      <c r="O8" s="184"/>
      <c r="P8" s="184"/>
      <c r="Q8" s="184"/>
    </row>
    <row r="9" spans="1:17" ht="24" customHeight="1" thickBot="1" x14ac:dyDescent="0.35">
      <c r="A9" s="150" t="s">
        <v>1</v>
      </c>
      <c r="B9" s="150"/>
      <c r="C9" s="150"/>
      <c r="D9" s="150"/>
      <c r="E9" s="151" t="s">
        <v>24</v>
      </c>
      <c r="F9" s="152"/>
      <c r="G9" s="152"/>
      <c r="H9" s="152"/>
      <c r="I9" s="152"/>
      <c r="J9" s="152"/>
      <c r="K9" s="152"/>
      <c r="L9" s="152"/>
      <c r="M9" s="152"/>
      <c r="N9" s="152"/>
      <c r="O9" s="152"/>
      <c r="P9" s="153"/>
      <c r="Q9" s="81" t="s">
        <v>2</v>
      </c>
    </row>
    <row r="10" spans="1:17" ht="24" customHeight="1" x14ac:dyDescent="0.3">
      <c r="A10" s="150" t="s">
        <v>3</v>
      </c>
      <c r="B10" s="150"/>
      <c r="C10" s="150"/>
      <c r="D10" s="154"/>
      <c r="E10" s="185">
        <v>0</v>
      </c>
      <c r="F10" s="186"/>
      <c r="G10" s="186"/>
      <c r="H10" s="186"/>
      <c r="I10" s="186"/>
      <c r="J10" s="186"/>
      <c r="K10" s="186"/>
      <c r="L10" s="186"/>
      <c r="M10" s="186"/>
      <c r="N10" s="186"/>
      <c r="O10" s="186"/>
      <c r="P10" s="187"/>
      <c r="Q10" s="83"/>
    </row>
    <row r="11" spans="1:17" ht="30" customHeight="1" x14ac:dyDescent="0.3">
      <c r="A11" s="158" t="s">
        <v>4</v>
      </c>
      <c r="B11" s="158"/>
      <c r="C11" s="158"/>
      <c r="D11" s="159"/>
      <c r="E11" s="188" t="s">
        <v>111</v>
      </c>
      <c r="F11" s="189"/>
      <c r="G11" s="189"/>
      <c r="H11" s="189"/>
      <c r="I11" s="189"/>
      <c r="J11" s="189"/>
      <c r="K11" s="189"/>
      <c r="L11" s="189"/>
      <c r="M11" s="189"/>
      <c r="N11" s="189"/>
      <c r="O11" s="189"/>
      <c r="P11" s="190"/>
      <c r="Q11" s="83"/>
    </row>
    <row r="12" spans="1:17" ht="24" customHeight="1" x14ac:dyDescent="0.3">
      <c r="A12" s="150" t="s">
        <v>5</v>
      </c>
      <c r="B12" s="150"/>
      <c r="C12" s="150"/>
      <c r="D12" s="154"/>
      <c r="E12" s="188" t="s">
        <v>50</v>
      </c>
      <c r="F12" s="189"/>
      <c r="G12" s="189"/>
      <c r="H12" s="189"/>
      <c r="I12" s="189"/>
      <c r="J12" s="189"/>
      <c r="K12" s="189"/>
      <c r="L12" s="189"/>
      <c r="M12" s="189"/>
      <c r="N12" s="189"/>
      <c r="O12" s="189"/>
      <c r="P12" s="190"/>
      <c r="Q12" s="83"/>
    </row>
    <row r="13" spans="1:17" ht="24" customHeight="1" x14ac:dyDescent="0.3">
      <c r="A13" s="150" t="s">
        <v>6</v>
      </c>
      <c r="B13" s="150"/>
      <c r="C13" s="150"/>
      <c r="D13" s="154"/>
      <c r="E13" s="188" t="s">
        <v>114</v>
      </c>
      <c r="F13" s="189"/>
      <c r="G13" s="189"/>
      <c r="H13" s="189"/>
      <c r="I13" s="189"/>
      <c r="J13" s="189"/>
      <c r="K13" s="189"/>
      <c r="L13" s="189"/>
      <c r="M13" s="189"/>
      <c r="N13" s="189"/>
      <c r="O13" s="189"/>
      <c r="P13" s="190"/>
      <c r="Q13" s="83"/>
    </row>
    <row r="14" spans="1:17" ht="24" customHeight="1" x14ac:dyDescent="0.3">
      <c r="A14" s="150" t="s">
        <v>7</v>
      </c>
      <c r="B14" s="150"/>
      <c r="C14" s="150"/>
      <c r="D14" s="154"/>
      <c r="E14" s="191">
        <v>10000</v>
      </c>
      <c r="F14" s="192"/>
      <c r="G14" s="192"/>
      <c r="H14" s="192"/>
      <c r="I14" s="192"/>
      <c r="J14" s="192"/>
      <c r="K14" s="192"/>
      <c r="L14" s="192"/>
      <c r="M14" s="192"/>
      <c r="N14" s="192"/>
      <c r="O14" s="192"/>
      <c r="P14" s="193"/>
      <c r="Q14" s="84" t="s">
        <v>23</v>
      </c>
    </row>
    <row r="15" spans="1:17" ht="24" customHeight="1" x14ac:dyDescent="0.3">
      <c r="A15" s="151" t="s">
        <v>41</v>
      </c>
      <c r="B15" s="152"/>
      <c r="C15" s="152"/>
      <c r="D15" s="152"/>
      <c r="E15" s="191">
        <v>10000</v>
      </c>
      <c r="F15" s="192"/>
      <c r="G15" s="192"/>
      <c r="H15" s="192"/>
      <c r="I15" s="192"/>
      <c r="J15" s="192"/>
      <c r="K15" s="192"/>
      <c r="L15" s="192"/>
      <c r="M15" s="192"/>
      <c r="N15" s="192"/>
      <c r="O15" s="192"/>
      <c r="P15" s="193"/>
      <c r="Q15" s="85" t="s">
        <v>23</v>
      </c>
    </row>
    <row r="16" spans="1:17" ht="36.6" customHeight="1" thickBot="1" x14ac:dyDescent="0.35">
      <c r="A16" s="158" t="s">
        <v>127</v>
      </c>
      <c r="B16" s="150"/>
      <c r="C16" s="150"/>
      <c r="D16" s="154"/>
      <c r="E16" s="194">
        <v>0.13115111860845741</v>
      </c>
      <c r="F16" s="195"/>
      <c r="G16" s="195"/>
      <c r="H16" s="195"/>
      <c r="I16" s="195"/>
      <c r="J16" s="195"/>
      <c r="K16" s="195"/>
      <c r="L16" s="195"/>
      <c r="M16" s="195"/>
      <c r="N16" s="195"/>
      <c r="O16" s="195"/>
      <c r="P16" s="196"/>
      <c r="Q16" s="85" t="s">
        <v>129</v>
      </c>
    </row>
    <row r="17" spans="1:17" ht="24" customHeight="1" x14ac:dyDescent="0.3">
      <c r="A17" s="158" t="s">
        <v>128</v>
      </c>
      <c r="B17" s="150"/>
      <c r="C17" s="150"/>
      <c r="D17" s="150"/>
      <c r="E17" s="102" t="s">
        <v>11</v>
      </c>
      <c r="F17" s="102" t="s">
        <v>12</v>
      </c>
      <c r="G17" s="102" t="s">
        <v>13</v>
      </c>
      <c r="H17" s="102" t="s">
        <v>14</v>
      </c>
      <c r="I17" s="102" t="s">
        <v>15</v>
      </c>
      <c r="J17" s="102" t="s">
        <v>16</v>
      </c>
      <c r="K17" s="102" t="s">
        <v>17</v>
      </c>
      <c r="L17" s="102" t="s">
        <v>18</v>
      </c>
      <c r="M17" s="102" t="s">
        <v>19</v>
      </c>
      <c r="N17" s="102" t="s">
        <v>20</v>
      </c>
      <c r="O17" s="102" t="s">
        <v>21</v>
      </c>
      <c r="P17" s="102" t="s">
        <v>22</v>
      </c>
      <c r="Q17" s="73"/>
    </row>
    <row r="18" spans="1:17" ht="24" customHeight="1" thickBot="1" x14ac:dyDescent="0.35">
      <c r="A18" s="150"/>
      <c r="B18" s="150"/>
      <c r="C18" s="150"/>
      <c r="D18" s="150"/>
      <c r="E18" s="107">
        <v>0.29769872459563673</v>
      </c>
      <c r="F18" s="107">
        <v>0.1578803552872439</v>
      </c>
      <c r="G18" s="107">
        <v>0.18805275992744985</v>
      </c>
      <c r="H18" s="107">
        <v>7.8456538217004934E-2</v>
      </c>
      <c r="I18" s="107">
        <v>0.1183306577240025</v>
      </c>
      <c r="J18" s="107">
        <v>0.13540859027183286</v>
      </c>
      <c r="K18" s="107">
        <v>0.16641939159004432</v>
      </c>
      <c r="L18" s="107">
        <v>0.28764701562732564</v>
      </c>
      <c r="M18" s="107">
        <v>0.27422282348863564</v>
      </c>
      <c r="N18" s="107">
        <v>0.35449322347782714</v>
      </c>
      <c r="O18" s="107">
        <v>0.3679753745018296</v>
      </c>
      <c r="P18" s="107">
        <v>0.35116332027066977</v>
      </c>
      <c r="Q18" s="73" t="s">
        <v>129</v>
      </c>
    </row>
    <row r="19" spans="1:17" ht="24" customHeight="1" x14ac:dyDescent="0.3">
      <c r="A19" s="158" t="s">
        <v>131</v>
      </c>
      <c r="B19" s="150"/>
      <c r="C19" s="150"/>
      <c r="D19" s="154"/>
      <c r="E19" s="89" t="s">
        <v>11</v>
      </c>
      <c r="F19" s="90" t="s">
        <v>12</v>
      </c>
      <c r="G19" s="90" t="s">
        <v>13</v>
      </c>
      <c r="H19" s="90" t="s">
        <v>14</v>
      </c>
      <c r="I19" s="90" t="s">
        <v>15</v>
      </c>
      <c r="J19" s="90" t="s">
        <v>16</v>
      </c>
      <c r="K19" s="90" t="s">
        <v>17</v>
      </c>
      <c r="L19" s="90" t="s">
        <v>18</v>
      </c>
      <c r="M19" s="90" t="s">
        <v>19</v>
      </c>
      <c r="N19" s="90" t="s">
        <v>20</v>
      </c>
      <c r="O19" s="90" t="s">
        <v>21</v>
      </c>
      <c r="P19" s="91" t="s">
        <v>22</v>
      </c>
      <c r="Q19" s="85"/>
    </row>
    <row r="20" spans="1:17" ht="24" customHeight="1" x14ac:dyDescent="0.3">
      <c r="A20" s="150"/>
      <c r="B20" s="150"/>
      <c r="C20" s="150"/>
      <c r="D20" s="154"/>
      <c r="E20" s="122">
        <v>2977</v>
      </c>
      <c r="F20" s="108">
        <v>1579</v>
      </c>
      <c r="G20" s="108">
        <v>1881</v>
      </c>
      <c r="H20" s="108">
        <v>785</v>
      </c>
      <c r="I20" s="108">
        <v>1183</v>
      </c>
      <c r="J20" s="108">
        <v>1354</v>
      </c>
      <c r="K20" s="108">
        <v>1664</v>
      </c>
      <c r="L20" s="108">
        <v>2876</v>
      </c>
      <c r="M20" s="108">
        <v>2742</v>
      </c>
      <c r="N20" s="108">
        <v>3545</v>
      </c>
      <c r="O20" s="108">
        <v>3680</v>
      </c>
      <c r="P20" s="123">
        <v>3512</v>
      </c>
      <c r="Q20" s="85" t="s">
        <v>23</v>
      </c>
    </row>
    <row r="21" spans="1:17" ht="36.6" customHeight="1" x14ac:dyDescent="0.3">
      <c r="A21" s="158" t="s">
        <v>134</v>
      </c>
      <c r="B21" s="150"/>
      <c r="C21" s="150"/>
      <c r="D21" s="154"/>
      <c r="E21" s="191">
        <v>2750</v>
      </c>
      <c r="F21" s="192"/>
      <c r="G21" s="192"/>
      <c r="H21" s="192"/>
      <c r="I21" s="192"/>
      <c r="J21" s="192"/>
      <c r="K21" s="192"/>
      <c r="L21" s="192"/>
      <c r="M21" s="192"/>
      <c r="N21" s="192"/>
      <c r="O21" s="192"/>
      <c r="P21" s="193"/>
      <c r="Q21" s="85"/>
    </row>
    <row r="22" spans="1:17" ht="24" customHeight="1" x14ac:dyDescent="0.3">
      <c r="A22" s="158" t="s">
        <v>157</v>
      </c>
      <c r="B22" s="150"/>
      <c r="C22" s="150"/>
      <c r="D22" s="154"/>
      <c r="E22" s="87" t="s">
        <v>11</v>
      </c>
      <c r="F22" s="81" t="s">
        <v>12</v>
      </c>
      <c r="G22" s="81" t="s">
        <v>13</v>
      </c>
      <c r="H22" s="81" t="s">
        <v>14</v>
      </c>
      <c r="I22" s="81" t="s">
        <v>15</v>
      </c>
      <c r="J22" s="81" t="s">
        <v>16</v>
      </c>
      <c r="K22" s="81" t="s">
        <v>17</v>
      </c>
      <c r="L22" s="81" t="s">
        <v>18</v>
      </c>
      <c r="M22" s="81" t="s">
        <v>19</v>
      </c>
      <c r="N22" s="81" t="s">
        <v>20</v>
      </c>
      <c r="O22" s="81" t="s">
        <v>21</v>
      </c>
      <c r="P22" s="88" t="s">
        <v>22</v>
      </c>
      <c r="Q22" s="85"/>
    </row>
    <row r="23" spans="1:17" ht="24" customHeight="1" x14ac:dyDescent="0.3">
      <c r="A23" s="150"/>
      <c r="B23" s="150"/>
      <c r="C23" s="150"/>
      <c r="D23" s="154"/>
      <c r="E23" s="122">
        <v>2977</v>
      </c>
      <c r="F23" s="108">
        <v>1579</v>
      </c>
      <c r="G23" s="108">
        <v>1881</v>
      </c>
      <c r="H23" s="108">
        <v>785</v>
      </c>
      <c r="I23" s="108">
        <v>1183</v>
      </c>
      <c r="J23" s="108">
        <v>1354</v>
      </c>
      <c r="K23" s="108">
        <v>1664</v>
      </c>
      <c r="L23" s="108">
        <v>2876</v>
      </c>
      <c r="M23" s="108">
        <v>2742</v>
      </c>
      <c r="N23" s="108">
        <v>3545</v>
      </c>
      <c r="O23" s="108">
        <v>3680</v>
      </c>
      <c r="P23" s="123">
        <v>3512</v>
      </c>
      <c r="Q23" s="85" t="s">
        <v>23</v>
      </c>
    </row>
    <row r="24" spans="1:17" ht="36.6" customHeight="1" thickBot="1" x14ac:dyDescent="0.35">
      <c r="A24" s="158" t="s">
        <v>130</v>
      </c>
      <c r="B24" s="150"/>
      <c r="C24" s="150"/>
      <c r="D24" s="154"/>
      <c r="E24" s="179">
        <v>2750</v>
      </c>
      <c r="F24" s="206"/>
      <c r="G24" s="206"/>
      <c r="H24" s="206"/>
      <c r="I24" s="206"/>
      <c r="J24" s="206"/>
      <c r="K24" s="206"/>
      <c r="L24" s="206"/>
      <c r="M24" s="206"/>
      <c r="N24" s="206"/>
      <c r="O24" s="206"/>
      <c r="P24" s="207"/>
      <c r="Q24" s="85" t="s">
        <v>23</v>
      </c>
    </row>
    <row r="25" spans="1:17" ht="24" customHeight="1" x14ac:dyDescent="0.3">
      <c r="A25" s="158" t="s">
        <v>141</v>
      </c>
      <c r="B25" s="150"/>
      <c r="C25" s="150"/>
      <c r="D25" s="150"/>
      <c r="E25" s="90" t="s">
        <v>11</v>
      </c>
      <c r="F25" s="90" t="s">
        <v>12</v>
      </c>
      <c r="G25" s="90" t="s">
        <v>13</v>
      </c>
      <c r="H25" s="90" t="s">
        <v>14</v>
      </c>
      <c r="I25" s="90" t="s">
        <v>15</v>
      </c>
      <c r="J25" s="90" t="s">
        <v>16</v>
      </c>
      <c r="K25" s="90" t="s">
        <v>17</v>
      </c>
      <c r="L25" s="90" t="s">
        <v>18</v>
      </c>
      <c r="M25" s="90" t="s">
        <v>19</v>
      </c>
      <c r="N25" s="90" t="s">
        <v>20</v>
      </c>
      <c r="O25" s="90" t="s">
        <v>21</v>
      </c>
      <c r="P25" s="90" t="s">
        <v>22</v>
      </c>
      <c r="Q25" s="74"/>
    </row>
    <row r="26" spans="1:17" ht="24" customHeight="1" x14ac:dyDescent="0.3">
      <c r="A26" s="150"/>
      <c r="B26" s="150"/>
      <c r="C26" s="150"/>
      <c r="D26" s="150"/>
      <c r="E26" s="108">
        <v>10000</v>
      </c>
      <c r="F26" s="108">
        <v>10000</v>
      </c>
      <c r="G26" s="108">
        <v>10000</v>
      </c>
      <c r="H26" s="108">
        <v>10000</v>
      </c>
      <c r="I26" s="108">
        <v>10000</v>
      </c>
      <c r="J26" s="108">
        <v>10000</v>
      </c>
      <c r="K26" s="108">
        <v>10000</v>
      </c>
      <c r="L26" s="108">
        <v>10000</v>
      </c>
      <c r="M26" s="108">
        <v>10000</v>
      </c>
      <c r="N26" s="108">
        <v>10000</v>
      </c>
      <c r="O26" s="108">
        <v>10000</v>
      </c>
      <c r="P26" s="108">
        <v>10000</v>
      </c>
      <c r="Q26" s="24" t="s">
        <v>125</v>
      </c>
    </row>
    <row r="27" spans="1:17" ht="24" customHeight="1" x14ac:dyDescent="0.3">
      <c r="A27" s="158" t="s">
        <v>135</v>
      </c>
      <c r="B27" s="150"/>
      <c r="C27" s="150"/>
      <c r="D27" s="150"/>
      <c r="E27" s="102" t="s">
        <v>11</v>
      </c>
      <c r="F27" s="102" t="s">
        <v>12</v>
      </c>
      <c r="G27" s="102" t="s">
        <v>13</v>
      </c>
      <c r="H27" s="102" t="s">
        <v>14</v>
      </c>
      <c r="I27" s="102" t="s">
        <v>15</v>
      </c>
      <c r="J27" s="102" t="s">
        <v>16</v>
      </c>
      <c r="K27" s="102" t="s">
        <v>17</v>
      </c>
      <c r="L27" s="102" t="s">
        <v>18</v>
      </c>
      <c r="M27" s="102" t="s">
        <v>19</v>
      </c>
      <c r="N27" s="102" t="s">
        <v>20</v>
      </c>
      <c r="O27" s="102" t="s">
        <v>21</v>
      </c>
      <c r="P27" s="102" t="s">
        <v>22</v>
      </c>
      <c r="Q27" s="73"/>
    </row>
    <row r="28" spans="1:17" ht="24" customHeight="1" x14ac:dyDescent="0.3">
      <c r="A28" s="150"/>
      <c r="B28" s="150"/>
      <c r="C28" s="150"/>
      <c r="D28" s="150"/>
      <c r="E28" s="109">
        <v>0</v>
      </c>
      <c r="F28" s="109">
        <v>0</v>
      </c>
      <c r="G28" s="109">
        <v>0</v>
      </c>
      <c r="H28" s="109">
        <v>0</v>
      </c>
      <c r="I28" s="109">
        <v>0</v>
      </c>
      <c r="J28" s="109">
        <v>0</v>
      </c>
      <c r="K28" s="109">
        <v>0</v>
      </c>
      <c r="L28" s="109">
        <v>0</v>
      </c>
      <c r="M28" s="109">
        <v>0</v>
      </c>
      <c r="N28" s="109">
        <v>0</v>
      </c>
      <c r="O28" s="109">
        <v>0</v>
      </c>
      <c r="P28" s="109">
        <v>0</v>
      </c>
      <c r="Q28" s="73" t="s">
        <v>23</v>
      </c>
    </row>
    <row r="29" spans="1:17" ht="47.4" customHeight="1" x14ac:dyDescent="0.3">
      <c r="A29" s="159" t="s">
        <v>136</v>
      </c>
      <c r="B29" s="182"/>
      <c r="C29" s="182"/>
      <c r="D29" s="183"/>
      <c r="E29" s="203">
        <v>0</v>
      </c>
      <c r="F29" s="204"/>
      <c r="G29" s="204"/>
      <c r="H29" s="204"/>
      <c r="I29" s="204"/>
      <c r="J29" s="204"/>
      <c r="K29" s="204"/>
      <c r="L29" s="204"/>
      <c r="M29" s="204"/>
      <c r="N29" s="204"/>
      <c r="O29" s="204"/>
      <c r="P29" s="205"/>
      <c r="Q29" s="73" t="s">
        <v>23</v>
      </c>
    </row>
    <row r="30" spans="1:17" ht="24" customHeight="1" x14ac:dyDescent="0.3">
      <c r="A30" s="170" t="s">
        <v>138</v>
      </c>
      <c r="B30" s="171"/>
      <c r="C30" s="171"/>
      <c r="D30" s="172"/>
      <c r="E30" s="103" t="s">
        <v>11</v>
      </c>
      <c r="F30" s="103" t="s">
        <v>12</v>
      </c>
      <c r="G30" s="103" t="s">
        <v>13</v>
      </c>
      <c r="H30" s="103" t="s">
        <v>14</v>
      </c>
      <c r="I30" s="103" t="s">
        <v>15</v>
      </c>
      <c r="J30" s="103" t="s">
        <v>16</v>
      </c>
      <c r="K30" s="103" t="s">
        <v>17</v>
      </c>
      <c r="L30" s="103" t="s">
        <v>18</v>
      </c>
      <c r="M30" s="103" t="s">
        <v>19</v>
      </c>
      <c r="N30" s="103" t="s">
        <v>20</v>
      </c>
      <c r="O30" s="103" t="s">
        <v>21</v>
      </c>
      <c r="P30" s="103" t="s">
        <v>22</v>
      </c>
      <c r="Q30" s="73"/>
    </row>
    <row r="31" spans="1:17" ht="24" customHeight="1" x14ac:dyDescent="0.3">
      <c r="A31" s="173"/>
      <c r="B31" s="174"/>
      <c r="C31" s="174"/>
      <c r="D31" s="175"/>
      <c r="E31" s="110">
        <v>2977</v>
      </c>
      <c r="F31" s="110">
        <v>1579</v>
      </c>
      <c r="G31" s="110">
        <v>1881</v>
      </c>
      <c r="H31" s="110">
        <v>785</v>
      </c>
      <c r="I31" s="110">
        <v>1183</v>
      </c>
      <c r="J31" s="110">
        <v>1354</v>
      </c>
      <c r="K31" s="110">
        <v>1664</v>
      </c>
      <c r="L31" s="110">
        <v>2876</v>
      </c>
      <c r="M31" s="110">
        <v>2742</v>
      </c>
      <c r="N31" s="110">
        <v>3545</v>
      </c>
      <c r="O31" s="110">
        <v>3680</v>
      </c>
      <c r="P31" s="110">
        <v>3512</v>
      </c>
      <c r="Q31" s="73" t="s">
        <v>23</v>
      </c>
    </row>
    <row r="32" spans="1:17" ht="48" customHeight="1" x14ac:dyDescent="0.3">
      <c r="A32" s="158" t="s">
        <v>139</v>
      </c>
      <c r="B32" s="150"/>
      <c r="C32" s="150"/>
      <c r="D32" s="150"/>
      <c r="E32" s="197">
        <v>2750</v>
      </c>
      <c r="F32" s="198"/>
      <c r="G32" s="198"/>
      <c r="H32" s="198"/>
      <c r="I32" s="198"/>
      <c r="J32" s="198"/>
      <c r="K32" s="198"/>
      <c r="L32" s="198"/>
      <c r="M32" s="198"/>
      <c r="N32" s="198"/>
      <c r="O32" s="198"/>
      <c r="P32" s="199"/>
      <c r="Q32" s="24" t="s">
        <v>23</v>
      </c>
    </row>
    <row r="33" spans="1:2" x14ac:dyDescent="0.3">
      <c r="A33" s="1" t="s">
        <v>25</v>
      </c>
    </row>
    <row r="34" spans="1:2" x14ac:dyDescent="0.3">
      <c r="A34" s="1" t="s">
        <v>156</v>
      </c>
    </row>
    <row r="35" spans="1:2" x14ac:dyDescent="0.3">
      <c r="B35" s="35" t="s">
        <v>165</v>
      </c>
    </row>
    <row r="36" spans="1:2" x14ac:dyDescent="0.3">
      <c r="B36" s="1" t="s">
        <v>151</v>
      </c>
    </row>
    <row r="37" spans="1:2" x14ac:dyDescent="0.3">
      <c r="B37" s="1" t="s">
        <v>152</v>
      </c>
    </row>
    <row r="38" spans="1:2" x14ac:dyDescent="0.3">
      <c r="B38" s="1" t="s">
        <v>153</v>
      </c>
    </row>
  </sheetData>
  <sheetProtection algorithmName="SHA-512" hashValue="VzDCrxDQ0v3fABOwKZIFKiY848lg5lLVaqM8m9ERbZHhdk8l47fDemg6FHLjSC/jFJUF7uc1KQvCmArKBnxrmA==" saltValue="W4igaBpEDSJK+h0TqQpG3w==" spinCount="100000" sheet="1" objects="1" scenarios="1"/>
  <dataConsolidate/>
  <mergeCells count="34">
    <mergeCell ref="A30:D31"/>
    <mergeCell ref="A32:D32"/>
    <mergeCell ref="E32:P32"/>
    <mergeCell ref="A22:D23"/>
    <mergeCell ref="A24:D24"/>
    <mergeCell ref="E24:P24"/>
    <mergeCell ref="A25:D26"/>
    <mergeCell ref="A27:D28"/>
    <mergeCell ref="A29:D29"/>
    <mergeCell ref="E29:P29"/>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2:P32">
    <cfRule type="cellIs" dxfId="125" priority="3" operator="greaterThan">
      <formula>#REF!</formula>
    </cfRule>
  </conditionalFormatting>
  <conditionalFormatting sqref="E29 E28:P28">
    <cfRule type="cellIs" dxfId="124" priority="2" operator="lessThan">
      <formula>1000</formula>
    </cfRule>
  </conditionalFormatting>
  <conditionalFormatting sqref="E31:P31">
    <cfRule type="cellIs" dxfId="123" priority="1" operator="lessThan">
      <formula>1000</formula>
    </cfRule>
  </conditionalFormatting>
  <dataValidations count="1">
    <dataValidation allowBlank="1" showInputMessage="1" showErrorMessage="1" error="期待容量以下の整数値で入力してください" sqref="E32:P32" xr:uid="{E944081F-3B35-4034-B754-6F7788B4B091}"/>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06F50-59DA-44DD-8369-720376F7496F}">
  <sheetPr>
    <tabColor theme="0" tint="-0.34998626667073579"/>
    <pageSetUpPr fitToPage="1"/>
  </sheetPr>
  <dimension ref="A1:Q38"/>
  <sheetViews>
    <sheetView view="pageBreakPreview" zoomScale="85" zoomScaleNormal="60" zoomScaleSheetLayoutView="85" workbookViewId="0"/>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7" ht="16.2" x14ac:dyDescent="0.3">
      <c r="A1" s="92" t="s">
        <v>132</v>
      </c>
      <c r="B1" s="92"/>
      <c r="C1" s="92"/>
      <c r="D1" s="92"/>
      <c r="E1" s="92"/>
      <c r="F1" s="38" t="s">
        <v>67</v>
      </c>
    </row>
    <row r="2" spans="1:17" ht="16.2" x14ac:dyDescent="0.3">
      <c r="A2" s="146" t="s">
        <v>0</v>
      </c>
      <c r="B2" s="147"/>
      <c r="C2" s="7"/>
      <c r="D2" s="7"/>
      <c r="E2" s="7"/>
      <c r="F2" s="7"/>
      <c r="G2" s="7"/>
      <c r="H2" s="7"/>
      <c r="I2" s="7"/>
      <c r="J2" s="7"/>
      <c r="K2" s="7"/>
      <c r="L2" s="7"/>
      <c r="M2" s="7"/>
      <c r="N2" s="7"/>
      <c r="O2" s="7"/>
      <c r="P2" s="7"/>
      <c r="Q2" s="7"/>
    </row>
    <row r="3" spans="1:17" ht="16.2" x14ac:dyDescent="0.3">
      <c r="A3" s="112"/>
      <c r="B3" s="113"/>
      <c r="C3" s="7"/>
      <c r="D3" s="7"/>
      <c r="E3" s="7"/>
      <c r="F3" s="7"/>
      <c r="G3" s="7"/>
      <c r="H3" s="7"/>
      <c r="I3" s="7"/>
      <c r="J3" s="7"/>
      <c r="K3" s="7"/>
      <c r="L3" s="7"/>
      <c r="M3" s="7"/>
      <c r="N3" s="7"/>
      <c r="O3" s="7"/>
      <c r="P3" s="7"/>
      <c r="Q3" s="7"/>
    </row>
    <row r="4" spans="1:17" ht="16.2" x14ac:dyDescent="0.3">
      <c r="A4" s="148" t="s">
        <v>155</v>
      </c>
      <c r="B4" s="148"/>
      <c r="C4" s="148"/>
      <c r="D4" s="148"/>
      <c r="E4" s="148"/>
      <c r="F4" s="148"/>
      <c r="G4" s="148"/>
      <c r="H4" s="148"/>
      <c r="I4" s="148"/>
      <c r="J4" s="148"/>
      <c r="K4" s="148"/>
      <c r="L4" s="148"/>
      <c r="M4" s="148"/>
      <c r="N4" s="148"/>
      <c r="O4" s="148"/>
      <c r="P4" s="148"/>
      <c r="Q4" s="148"/>
    </row>
    <row r="5" spans="1:17" ht="16.2" x14ac:dyDescent="0.3">
      <c r="A5" s="7"/>
      <c r="B5" s="7"/>
      <c r="C5" s="7"/>
      <c r="D5" s="7"/>
      <c r="E5" s="7"/>
      <c r="F5" s="7"/>
      <c r="G5" s="7"/>
      <c r="H5" s="7"/>
      <c r="I5" s="7"/>
      <c r="J5" s="7"/>
      <c r="K5" s="7"/>
      <c r="L5" s="7"/>
      <c r="M5" s="7"/>
      <c r="N5" s="7"/>
      <c r="O5" s="7"/>
      <c r="P5" s="7"/>
      <c r="Q5" s="7"/>
    </row>
    <row r="6" spans="1:17" ht="16.2" x14ac:dyDescent="0.3">
      <c r="A6" s="148" t="s">
        <v>52</v>
      </c>
      <c r="B6" s="148"/>
      <c r="C6" s="148"/>
      <c r="D6" s="148"/>
      <c r="E6" s="148"/>
      <c r="F6" s="148"/>
      <c r="G6" s="148"/>
      <c r="H6" s="148"/>
      <c r="I6" s="148"/>
      <c r="J6" s="148"/>
      <c r="K6" s="148"/>
      <c r="L6" s="148"/>
      <c r="M6" s="148"/>
      <c r="N6" s="148"/>
      <c r="O6" s="148"/>
      <c r="P6" s="148"/>
      <c r="Q6" s="148"/>
    </row>
    <row r="7" spans="1:17" ht="16.2" x14ac:dyDescent="0.3">
      <c r="C7" s="7"/>
      <c r="D7" s="7"/>
      <c r="E7" s="7"/>
      <c r="F7" s="7"/>
      <c r="G7" s="7"/>
      <c r="H7" s="7"/>
      <c r="I7" s="7"/>
      <c r="J7" s="7"/>
      <c r="K7" s="7"/>
      <c r="L7" s="7"/>
      <c r="M7" s="7"/>
      <c r="N7" s="7"/>
      <c r="O7" s="7"/>
      <c r="P7" s="7"/>
      <c r="Q7" s="7"/>
    </row>
    <row r="8" spans="1:17" ht="16.2" x14ac:dyDescent="0.3">
      <c r="A8" s="28"/>
      <c r="B8" s="28"/>
      <c r="C8" s="28"/>
      <c r="D8" s="28"/>
      <c r="E8" s="28"/>
      <c r="F8" s="28"/>
      <c r="G8" s="28"/>
      <c r="H8" s="28"/>
      <c r="I8" s="28"/>
      <c r="J8" s="28"/>
      <c r="K8" s="28"/>
      <c r="L8" s="28"/>
      <c r="M8" s="184" t="str">
        <f>'記載例(合計)'!M11:Q11</f>
        <v>&lt;会社名&gt;</v>
      </c>
      <c r="N8" s="184"/>
      <c r="O8" s="184"/>
      <c r="P8" s="184"/>
      <c r="Q8" s="184"/>
    </row>
    <row r="9" spans="1:17" ht="24" customHeight="1" thickBot="1" x14ac:dyDescent="0.35">
      <c r="A9" s="150" t="s">
        <v>1</v>
      </c>
      <c r="B9" s="150"/>
      <c r="C9" s="150"/>
      <c r="D9" s="150"/>
      <c r="E9" s="151" t="s">
        <v>24</v>
      </c>
      <c r="F9" s="152"/>
      <c r="G9" s="152"/>
      <c r="H9" s="152"/>
      <c r="I9" s="152"/>
      <c r="J9" s="152"/>
      <c r="K9" s="152"/>
      <c r="L9" s="152"/>
      <c r="M9" s="152"/>
      <c r="N9" s="152"/>
      <c r="O9" s="152"/>
      <c r="P9" s="153"/>
      <c r="Q9" s="81" t="s">
        <v>2</v>
      </c>
    </row>
    <row r="10" spans="1:17" ht="24" customHeight="1" x14ac:dyDescent="0.3">
      <c r="A10" s="150" t="s">
        <v>3</v>
      </c>
      <c r="B10" s="150"/>
      <c r="C10" s="150"/>
      <c r="D10" s="154"/>
      <c r="E10" s="185">
        <v>0</v>
      </c>
      <c r="F10" s="186"/>
      <c r="G10" s="186"/>
      <c r="H10" s="186"/>
      <c r="I10" s="186"/>
      <c r="J10" s="186"/>
      <c r="K10" s="186"/>
      <c r="L10" s="186"/>
      <c r="M10" s="186"/>
      <c r="N10" s="186"/>
      <c r="O10" s="186"/>
      <c r="P10" s="187"/>
      <c r="Q10" s="83"/>
    </row>
    <row r="11" spans="1:17" ht="30" customHeight="1" x14ac:dyDescent="0.3">
      <c r="A11" s="158" t="s">
        <v>4</v>
      </c>
      <c r="B11" s="158"/>
      <c r="C11" s="158"/>
      <c r="D11" s="159"/>
      <c r="E11" s="188" t="s">
        <v>111</v>
      </c>
      <c r="F11" s="189"/>
      <c r="G11" s="189"/>
      <c r="H11" s="189"/>
      <c r="I11" s="189"/>
      <c r="J11" s="189"/>
      <c r="K11" s="189"/>
      <c r="L11" s="189"/>
      <c r="M11" s="189"/>
      <c r="N11" s="189"/>
      <c r="O11" s="189"/>
      <c r="P11" s="190"/>
      <c r="Q11" s="83"/>
    </row>
    <row r="12" spans="1:17" ht="24" customHeight="1" x14ac:dyDescent="0.3">
      <c r="A12" s="150" t="s">
        <v>5</v>
      </c>
      <c r="B12" s="150"/>
      <c r="C12" s="150"/>
      <c r="D12" s="154"/>
      <c r="E12" s="188" t="s">
        <v>140</v>
      </c>
      <c r="F12" s="189"/>
      <c r="G12" s="189"/>
      <c r="H12" s="189"/>
      <c r="I12" s="189"/>
      <c r="J12" s="189"/>
      <c r="K12" s="189"/>
      <c r="L12" s="189"/>
      <c r="M12" s="189"/>
      <c r="N12" s="189"/>
      <c r="O12" s="189"/>
      <c r="P12" s="190"/>
      <c r="Q12" s="83"/>
    </row>
    <row r="13" spans="1:17" ht="24" customHeight="1" x14ac:dyDescent="0.3">
      <c r="A13" s="150" t="s">
        <v>6</v>
      </c>
      <c r="B13" s="150"/>
      <c r="C13" s="150"/>
      <c r="D13" s="154"/>
      <c r="E13" s="188" t="s">
        <v>114</v>
      </c>
      <c r="F13" s="189"/>
      <c r="G13" s="189"/>
      <c r="H13" s="189"/>
      <c r="I13" s="189"/>
      <c r="J13" s="189"/>
      <c r="K13" s="189"/>
      <c r="L13" s="189"/>
      <c r="M13" s="189"/>
      <c r="N13" s="189"/>
      <c r="O13" s="189"/>
      <c r="P13" s="190"/>
      <c r="Q13" s="83"/>
    </row>
    <row r="14" spans="1:17" ht="24" customHeight="1" x14ac:dyDescent="0.3">
      <c r="A14" s="150" t="s">
        <v>7</v>
      </c>
      <c r="B14" s="150"/>
      <c r="C14" s="150"/>
      <c r="D14" s="154"/>
      <c r="E14" s="191">
        <v>10000</v>
      </c>
      <c r="F14" s="192"/>
      <c r="G14" s="192"/>
      <c r="H14" s="192"/>
      <c r="I14" s="192"/>
      <c r="J14" s="192"/>
      <c r="K14" s="192"/>
      <c r="L14" s="192"/>
      <c r="M14" s="192"/>
      <c r="N14" s="192"/>
      <c r="O14" s="192"/>
      <c r="P14" s="193"/>
      <c r="Q14" s="84" t="s">
        <v>23</v>
      </c>
    </row>
    <row r="15" spans="1:17" ht="24" customHeight="1" x14ac:dyDescent="0.3">
      <c r="A15" s="151" t="s">
        <v>41</v>
      </c>
      <c r="B15" s="152"/>
      <c r="C15" s="152"/>
      <c r="D15" s="152"/>
      <c r="E15" s="191">
        <v>10000</v>
      </c>
      <c r="F15" s="192"/>
      <c r="G15" s="192"/>
      <c r="H15" s="192"/>
      <c r="I15" s="192"/>
      <c r="J15" s="192"/>
      <c r="K15" s="192"/>
      <c r="L15" s="192"/>
      <c r="M15" s="192"/>
      <c r="N15" s="192"/>
      <c r="O15" s="192"/>
      <c r="P15" s="193"/>
      <c r="Q15" s="85" t="s">
        <v>23</v>
      </c>
    </row>
    <row r="16" spans="1:17" ht="36.6" customHeight="1" thickBot="1" x14ac:dyDescent="0.35">
      <c r="A16" s="158" t="s">
        <v>127</v>
      </c>
      <c r="B16" s="150"/>
      <c r="C16" s="150"/>
      <c r="D16" s="154"/>
      <c r="E16" s="194">
        <v>0.13115111860845741</v>
      </c>
      <c r="F16" s="195"/>
      <c r="G16" s="195"/>
      <c r="H16" s="195"/>
      <c r="I16" s="195"/>
      <c r="J16" s="195"/>
      <c r="K16" s="195"/>
      <c r="L16" s="195"/>
      <c r="M16" s="195"/>
      <c r="N16" s="195"/>
      <c r="O16" s="195"/>
      <c r="P16" s="196"/>
      <c r="Q16" s="85" t="s">
        <v>129</v>
      </c>
    </row>
    <row r="17" spans="1:17" ht="24" customHeight="1" x14ac:dyDescent="0.3">
      <c r="A17" s="158" t="s">
        <v>128</v>
      </c>
      <c r="B17" s="150"/>
      <c r="C17" s="150"/>
      <c r="D17" s="150"/>
      <c r="E17" s="102" t="s">
        <v>11</v>
      </c>
      <c r="F17" s="102" t="s">
        <v>12</v>
      </c>
      <c r="G17" s="102" t="s">
        <v>13</v>
      </c>
      <c r="H17" s="102" t="s">
        <v>14</v>
      </c>
      <c r="I17" s="102" t="s">
        <v>15</v>
      </c>
      <c r="J17" s="102" t="s">
        <v>16</v>
      </c>
      <c r="K17" s="102" t="s">
        <v>17</v>
      </c>
      <c r="L17" s="102" t="s">
        <v>18</v>
      </c>
      <c r="M17" s="102" t="s">
        <v>19</v>
      </c>
      <c r="N17" s="102" t="s">
        <v>20</v>
      </c>
      <c r="O17" s="102" t="s">
        <v>21</v>
      </c>
      <c r="P17" s="102" t="s">
        <v>22</v>
      </c>
      <c r="Q17" s="73"/>
    </row>
    <row r="18" spans="1:17" ht="24" customHeight="1" thickBot="1" x14ac:dyDescent="0.35">
      <c r="A18" s="150"/>
      <c r="B18" s="150"/>
      <c r="C18" s="150"/>
      <c r="D18" s="150"/>
      <c r="E18" s="107">
        <v>0.5203716511169848</v>
      </c>
      <c r="F18" s="107">
        <v>0.58403987417345848</v>
      </c>
      <c r="G18" s="107">
        <v>0.56441318750795433</v>
      </c>
      <c r="H18" s="107">
        <v>0.59812334372964138</v>
      </c>
      <c r="I18" s="107">
        <v>0.47929459385415957</v>
      </c>
      <c r="J18" s="107">
        <v>0.43230080556164896</v>
      </c>
      <c r="K18" s="107">
        <v>0.32690811057178221</v>
      </c>
      <c r="L18" s="107">
        <v>0.30298870752003515</v>
      </c>
      <c r="M18" s="107">
        <v>0.3462969869374532</v>
      </c>
      <c r="N18" s="107">
        <v>0.33830303963197494</v>
      </c>
      <c r="O18" s="107">
        <v>0.3655896201295068</v>
      </c>
      <c r="P18" s="107">
        <v>0.42564682574175933</v>
      </c>
      <c r="Q18" s="73" t="s">
        <v>129</v>
      </c>
    </row>
    <row r="19" spans="1:17" ht="24" customHeight="1" x14ac:dyDescent="0.3">
      <c r="A19" s="158" t="s">
        <v>131</v>
      </c>
      <c r="B19" s="150"/>
      <c r="C19" s="150"/>
      <c r="D19" s="154"/>
      <c r="E19" s="89" t="s">
        <v>11</v>
      </c>
      <c r="F19" s="90" t="s">
        <v>12</v>
      </c>
      <c r="G19" s="90" t="s">
        <v>13</v>
      </c>
      <c r="H19" s="90" t="s">
        <v>14</v>
      </c>
      <c r="I19" s="90" t="s">
        <v>15</v>
      </c>
      <c r="J19" s="90" t="s">
        <v>16</v>
      </c>
      <c r="K19" s="90" t="s">
        <v>17</v>
      </c>
      <c r="L19" s="90" t="s">
        <v>18</v>
      </c>
      <c r="M19" s="90" t="s">
        <v>19</v>
      </c>
      <c r="N19" s="90" t="s">
        <v>20</v>
      </c>
      <c r="O19" s="90" t="s">
        <v>21</v>
      </c>
      <c r="P19" s="91" t="s">
        <v>22</v>
      </c>
      <c r="Q19" s="85"/>
    </row>
    <row r="20" spans="1:17" ht="24" customHeight="1" x14ac:dyDescent="0.3">
      <c r="A20" s="150"/>
      <c r="B20" s="150"/>
      <c r="C20" s="150"/>
      <c r="D20" s="154"/>
      <c r="E20" s="122">
        <v>5204</v>
      </c>
      <c r="F20" s="108">
        <v>5840</v>
      </c>
      <c r="G20" s="108">
        <v>5644</v>
      </c>
      <c r="H20" s="108">
        <v>5981</v>
      </c>
      <c r="I20" s="108">
        <v>4793</v>
      </c>
      <c r="J20" s="108">
        <v>4323</v>
      </c>
      <c r="K20" s="108">
        <v>3269</v>
      </c>
      <c r="L20" s="108">
        <v>3030</v>
      </c>
      <c r="M20" s="108">
        <v>3463</v>
      </c>
      <c r="N20" s="108">
        <v>3383</v>
      </c>
      <c r="O20" s="108">
        <v>3656</v>
      </c>
      <c r="P20" s="123">
        <v>4256</v>
      </c>
      <c r="Q20" s="85" t="s">
        <v>23</v>
      </c>
    </row>
    <row r="21" spans="1:17" ht="36" customHeight="1" x14ac:dyDescent="0.3">
      <c r="A21" s="158" t="s">
        <v>134</v>
      </c>
      <c r="B21" s="150"/>
      <c r="C21" s="150"/>
      <c r="D21" s="154"/>
      <c r="E21" s="191">
        <v>5232</v>
      </c>
      <c r="F21" s="192"/>
      <c r="G21" s="192"/>
      <c r="H21" s="192"/>
      <c r="I21" s="192"/>
      <c r="J21" s="192"/>
      <c r="K21" s="192"/>
      <c r="L21" s="192"/>
      <c r="M21" s="192"/>
      <c r="N21" s="192"/>
      <c r="O21" s="192"/>
      <c r="P21" s="193"/>
      <c r="Q21" s="85"/>
    </row>
    <row r="22" spans="1:17" ht="24" customHeight="1" x14ac:dyDescent="0.3">
      <c r="A22" s="158" t="s">
        <v>157</v>
      </c>
      <c r="B22" s="150"/>
      <c r="C22" s="150"/>
      <c r="D22" s="154"/>
      <c r="E22" s="87" t="s">
        <v>11</v>
      </c>
      <c r="F22" s="81" t="s">
        <v>12</v>
      </c>
      <c r="G22" s="81" t="s">
        <v>13</v>
      </c>
      <c r="H22" s="81" t="s">
        <v>14</v>
      </c>
      <c r="I22" s="81" t="s">
        <v>15</v>
      </c>
      <c r="J22" s="81" t="s">
        <v>16</v>
      </c>
      <c r="K22" s="81" t="s">
        <v>17</v>
      </c>
      <c r="L22" s="81" t="s">
        <v>18</v>
      </c>
      <c r="M22" s="81" t="s">
        <v>19</v>
      </c>
      <c r="N22" s="81" t="s">
        <v>20</v>
      </c>
      <c r="O22" s="81" t="s">
        <v>21</v>
      </c>
      <c r="P22" s="88" t="s">
        <v>22</v>
      </c>
      <c r="Q22" s="85"/>
    </row>
    <row r="23" spans="1:17" ht="24" customHeight="1" x14ac:dyDescent="0.3">
      <c r="A23" s="150"/>
      <c r="B23" s="150"/>
      <c r="C23" s="150"/>
      <c r="D23" s="154"/>
      <c r="E23" s="122">
        <v>5204</v>
      </c>
      <c r="F23" s="108">
        <v>5840</v>
      </c>
      <c r="G23" s="108">
        <v>5644</v>
      </c>
      <c r="H23" s="108">
        <v>5981</v>
      </c>
      <c r="I23" s="108">
        <v>4793</v>
      </c>
      <c r="J23" s="108">
        <v>4323</v>
      </c>
      <c r="K23" s="108">
        <v>3269</v>
      </c>
      <c r="L23" s="108">
        <v>3030</v>
      </c>
      <c r="M23" s="108">
        <v>3463</v>
      </c>
      <c r="N23" s="108">
        <v>3383</v>
      </c>
      <c r="O23" s="108">
        <v>3656</v>
      </c>
      <c r="P23" s="123">
        <v>4256</v>
      </c>
      <c r="Q23" s="85" t="s">
        <v>23</v>
      </c>
    </row>
    <row r="24" spans="1:17" ht="36.6" customHeight="1" thickBot="1" x14ac:dyDescent="0.35">
      <c r="A24" s="158" t="s">
        <v>130</v>
      </c>
      <c r="B24" s="150"/>
      <c r="C24" s="150"/>
      <c r="D24" s="154"/>
      <c r="E24" s="179">
        <v>5232</v>
      </c>
      <c r="F24" s="206"/>
      <c r="G24" s="206"/>
      <c r="H24" s="206"/>
      <c r="I24" s="206"/>
      <c r="J24" s="206"/>
      <c r="K24" s="206"/>
      <c r="L24" s="206"/>
      <c r="M24" s="206"/>
      <c r="N24" s="206"/>
      <c r="O24" s="206"/>
      <c r="P24" s="207"/>
      <c r="Q24" s="85" t="s">
        <v>23</v>
      </c>
    </row>
    <row r="25" spans="1:17" ht="24" customHeight="1" x14ac:dyDescent="0.3">
      <c r="A25" s="158" t="s">
        <v>141</v>
      </c>
      <c r="B25" s="150"/>
      <c r="C25" s="150"/>
      <c r="D25" s="150"/>
      <c r="E25" s="90" t="s">
        <v>11</v>
      </c>
      <c r="F25" s="90" t="s">
        <v>12</v>
      </c>
      <c r="G25" s="90" t="s">
        <v>13</v>
      </c>
      <c r="H25" s="90" t="s">
        <v>14</v>
      </c>
      <c r="I25" s="90" t="s">
        <v>15</v>
      </c>
      <c r="J25" s="90" t="s">
        <v>16</v>
      </c>
      <c r="K25" s="90" t="s">
        <v>17</v>
      </c>
      <c r="L25" s="90" t="s">
        <v>18</v>
      </c>
      <c r="M25" s="90" t="s">
        <v>19</v>
      </c>
      <c r="N25" s="90" t="s">
        <v>20</v>
      </c>
      <c r="O25" s="90" t="s">
        <v>21</v>
      </c>
      <c r="P25" s="90" t="s">
        <v>22</v>
      </c>
      <c r="Q25" s="74"/>
    </row>
    <row r="26" spans="1:17" ht="24" customHeight="1" x14ac:dyDescent="0.3">
      <c r="A26" s="150"/>
      <c r="B26" s="150"/>
      <c r="C26" s="150"/>
      <c r="D26" s="150"/>
      <c r="E26" s="108">
        <v>10000</v>
      </c>
      <c r="F26" s="108">
        <v>10000</v>
      </c>
      <c r="G26" s="108">
        <v>10000</v>
      </c>
      <c r="H26" s="108">
        <v>10000</v>
      </c>
      <c r="I26" s="108">
        <v>10000</v>
      </c>
      <c r="J26" s="108">
        <v>10000</v>
      </c>
      <c r="K26" s="108">
        <v>10000</v>
      </c>
      <c r="L26" s="108">
        <v>10000</v>
      </c>
      <c r="M26" s="108">
        <v>10000</v>
      </c>
      <c r="N26" s="108">
        <v>10000</v>
      </c>
      <c r="O26" s="108">
        <v>10000</v>
      </c>
      <c r="P26" s="108">
        <v>10000</v>
      </c>
      <c r="Q26" s="24" t="s">
        <v>125</v>
      </c>
    </row>
    <row r="27" spans="1:17" ht="24" customHeight="1" x14ac:dyDescent="0.3">
      <c r="A27" s="214" t="s">
        <v>135</v>
      </c>
      <c r="B27" s="215"/>
      <c r="C27" s="215"/>
      <c r="D27" s="215"/>
      <c r="E27" s="102" t="s">
        <v>11</v>
      </c>
      <c r="F27" s="102" t="s">
        <v>12</v>
      </c>
      <c r="G27" s="102" t="s">
        <v>13</v>
      </c>
      <c r="H27" s="102" t="s">
        <v>14</v>
      </c>
      <c r="I27" s="102" t="s">
        <v>15</v>
      </c>
      <c r="J27" s="102" t="s">
        <v>16</v>
      </c>
      <c r="K27" s="102" t="s">
        <v>17</v>
      </c>
      <c r="L27" s="102" t="s">
        <v>18</v>
      </c>
      <c r="M27" s="102" t="s">
        <v>19</v>
      </c>
      <c r="N27" s="102" t="s">
        <v>20</v>
      </c>
      <c r="O27" s="102" t="s">
        <v>21</v>
      </c>
      <c r="P27" s="102" t="s">
        <v>22</v>
      </c>
      <c r="Q27" s="105"/>
    </row>
    <row r="28" spans="1:17" ht="24" customHeight="1" x14ac:dyDescent="0.3">
      <c r="A28" s="215"/>
      <c r="B28" s="215"/>
      <c r="C28" s="215"/>
      <c r="D28" s="215"/>
      <c r="E28" s="109">
        <v>0</v>
      </c>
      <c r="F28" s="109">
        <v>0</v>
      </c>
      <c r="G28" s="109">
        <v>0</v>
      </c>
      <c r="H28" s="109">
        <v>0</v>
      </c>
      <c r="I28" s="109">
        <v>0</v>
      </c>
      <c r="J28" s="109">
        <v>0</v>
      </c>
      <c r="K28" s="109">
        <v>0</v>
      </c>
      <c r="L28" s="109">
        <v>0</v>
      </c>
      <c r="M28" s="109">
        <v>0</v>
      </c>
      <c r="N28" s="109">
        <v>0</v>
      </c>
      <c r="O28" s="109">
        <v>0</v>
      </c>
      <c r="P28" s="109">
        <v>0</v>
      </c>
      <c r="Q28" s="105" t="s">
        <v>23</v>
      </c>
    </row>
    <row r="29" spans="1:17" ht="47.4" customHeight="1" x14ac:dyDescent="0.3">
      <c r="A29" s="216" t="s">
        <v>136</v>
      </c>
      <c r="B29" s="217"/>
      <c r="C29" s="217"/>
      <c r="D29" s="218"/>
      <c r="E29" s="203">
        <v>0</v>
      </c>
      <c r="F29" s="204"/>
      <c r="G29" s="204"/>
      <c r="H29" s="204"/>
      <c r="I29" s="204"/>
      <c r="J29" s="204"/>
      <c r="K29" s="204"/>
      <c r="L29" s="204"/>
      <c r="M29" s="204"/>
      <c r="N29" s="204"/>
      <c r="O29" s="204"/>
      <c r="P29" s="205"/>
      <c r="Q29" s="105" t="s">
        <v>23</v>
      </c>
    </row>
    <row r="30" spans="1:17" ht="24" customHeight="1" x14ac:dyDescent="0.3">
      <c r="A30" s="208" t="s">
        <v>138</v>
      </c>
      <c r="B30" s="209"/>
      <c r="C30" s="209"/>
      <c r="D30" s="210"/>
      <c r="E30" s="104" t="s">
        <v>11</v>
      </c>
      <c r="F30" s="104" t="s">
        <v>12</v>
      </c>
      <c r="G30" s="104" t="s">
        <v>13</v>
      </c>
      <c r="H30" s="104" t="s">
        <v>14</v>
      </c>
      <c r="I30" s="104" t="s">
        <v>15</v>
      </c>
      <c r="J30" s="104" t="s">
        <v>16</v>
      </c>
      <c r="K30" s="104" t="s">
        <v>17</v>
      </c>
      <c r="L30" s="104" t="s">
        <v>18</v>
      </c>
      <c r="M30" s="104" t="s">
        <v>19</v>
      </c>
      <c r="N30" s="104" t="s">
        <v>20</v>
      </c>
      <c r="O30" s="104" t="s">
        <v>21</v>
      </c>
      <c r="P30" s="104" t="s">
        <v>22</v>
      </c>
      <c r="Q30" s="105"/>
    </row>
    <row r="31" spans="1:17" ht="24" customHeight="1" x14ac:dyDescent="0.3">
      <c r="A31" s="211"/>
      <c r="B31" s="212"/>
      <c r="C31" s="212"/>
      <c r="D31" s="213"/>
      <c r="E31" s="110">
        <v>5204</v>
      </c>
      <c r="F31" s="110">
        <v>5840</v>
      </c>
      <c r="G31" s="110">
        <v>5644</v>
      </c>
      <c r="H31" s="110">
        <v>5981</v>
      </c>
      <c r="I31" s="110">
        <v>4793</v>
      </c>
      <c r="J31" s="110">
        <v>4323</v>
      </c>
      <c r="K31" s="110">
        <v>3269</v>
      </c>
      <c r="L31" s="110">
        <v>3030</v>
      </c>
      <c r="M31" s="110">
        <v>3463</v>
      </c>
      <c r="N31" s="110">
        <v>3383</v>
      </c>
      <c r="O31" s="110">
        <v>3656</v>
      </c>
      <c r="P31" s="110">
        <v>4256</v>
      </c>
      <c r="Q31" s="105" t="s">
        <v>23</v>
      </c>
    </row>
    <row r="32" spans="1:17" ht="48" customHeight="1" x14ac:dyDescent="0.3">
      <c r="A32" s="214" t="s">
        <v>139</v>
      </c>
      <c r="B32" s="215"/>
      <c r="C32" s="215"/>
      <c r="D32" s="215"/>
      <c r="E32" s="197">
        <v>5232</v>
      </c>
      <c r="F32" s="198"/>
      <c r="G32" s="198"/>
      <c r="H32" s="198"/>
      <c r="I32" s="198"/>
      <c r="J32" s="198"/>
      <c r="K32" s="198"/>
      <c r="L32" s="198"/>
      <c r="M32" s="198"/>
      <c r="N32" s="198"/>
      <c r="O32" s="198"/>
      <c r="P32" s="199"/>
      <c r="Q32" s="106" t="s">
        <v>23</v>
      </c>
    </row>
    <row r="33" spans="1:2" x14ac:dyDescent="0.3">
      <c r="A33" s="1" t="s">
        <v>25</v>
      </c>
    </row>
    <row r="34" spans="1:2" x14ac:dyDescent="0.3">
      <c r="A34" s="1" t="s">
        <v>156</v>
      </c>
    </row>
    <row r="35" spans="1:2" x14ac:dyDescent="0.3">
      <c r="B35" s="35" t="s">
        <v>165</v>
      </c>
    </row>
    <row r="36" spans="1:2" x14ac:dyDescent="0.3">
      <c r="B36" s="1" t="s">
        <v>151</v>
      </c>
    </row>
    <row r="37" spans="1:2" x14ac:dyDescent="0.3">
      <c r="B37" s="1" t="s">
        <v>152</v>
      </c>
    </row>
    <row r="38" spans="1:2" x14ac:dyDescent="0.3">
      <c r="B38" s="1" t="s">
        <v>153</v>
      </c>
    </row>
  </sheetData>
  <sheetProtection algorithmName="SHA-512" hashValue="7S6JSA4kYpPNrqpktwPFEwCcFL7IgEONcIJOp15FrsxZyEuoumkKRqVKUyN9LfP/3K/WJO65YcGENTnDdSUzmg==" saltValue="UUiWC6O6H0NBudDII2pHCA==" spinCount="100000" sheet="1" objects="1" scenarios="1"/>
  <dataConsolidate/>
  <mergeCells count="34">
    <mergeCell ref="A30:D31"/>
    <mergeCell ref="A32:D32"/>
    <mergeCell ref="E32:P32"/>
    <mergeCell ref="A22:D23"/>
    <mergeCell ref="A24:D24"/>
    <mergeCell ref="E24:P24"/>
    <mergeCell ref="A25:D26"/>
    <mergeCell ref="A27:D28"/>
    <mergeCell ref="A29:D29"/>
    <mergeCell ref="E29:P29"/>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32:P32">
    <cfRule type="cellIs" dxfId="122" priority="3" operator="greaterThan">
      <formula>#REF!</formula>
    </cfRule>
  </conditionalFormatting>
  <conditionalFormatting sqref="E29 E28:P28">
    <cfRule type="cellIs" dxfId="121" priority="2" operator="lessThan">
      <formula>1000</formula>
    </cfRule>
  </conditionalFormatting>
  <conditionalFormatting sqref="E31:P31">
    <cfRule type="cellIs" dxfId="120" priority="1" operator="lessThan">
      <formula>1000</formula>
    </cfRule>
  </conditionalFormatting>
  <dataValidations count="1">
    <dataValidation allowBlank="1" showInputMessage="1" showErrorMessage="1" error="期待容量以下の整数値で入力してください" sqref="E32:P32" xr:uid="{818F55B9-FB57-4902-9755-4CC3F8E3D8A1}"/>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F28F4-0D18-4831-8FDC-76BC83F206DA}">
  <sheetPr>
    <tabColor rgb="FFFFFF00"/>
    <pageSetUpPr fitToPage="1"/>
  </sheetPr>
  <dimension ref="A1:Q39"/>
  <sheetViews>
    <sheetView tabSelected="1" view="pageBreakPreview" zoomScale="85" zoomScaleNormal="60" zoomScaleSheetLayoutView="85"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92" t="s">
        <v>132</v>
      </c>
      <c r="B1" s="92"/>
      <c r="C1" s="92"/>
      <c r="D1" s="92"/>
      <c r="E1" s="92"/>
      <c r="F1" s="38" t="s">
        <v>67</v>
      </c>
    </row>
    <row r="2" spans="1:17" ht="16.2" x14ac:dyDescent="0.3">
      <c r="A2" s="146" t="s">
        <v>0</v>
      </c>
      <c r="B2" s="147"/>
      <c r="C2" s="7"/>
      <c r="D2" s="7"/>
      <c r="E2" s="7"/>
      <c r="F2" s="7"/>
      <c r="G2" s="7"/>
      <c r="H2" s="7"/>
      <c r="I2" s="7"/>
      <c r="J2" s="7"/>
      <c r="K2" s="7"/>
      <c r="L2" s="7"/>
      <c r="M2" s="7"/>
      <c r="N2" s="7"/>
      <c r="O2" s="7"/>
      <c r="P2" s="7"/>
      <c r="Q2" s="7"/>
    </row>
    <row r="3" spans="1:17" ht="16.2" x14ac:dyDescent="0.3">
      <c r="A3" s="112"/>
      <c r="B3" s="113"/>
      <c r="C3" s="7"/>
      <c r="D3" s="7"/>
      <c r="E3" s="7"/>
      <c r="F3" s="7"/>
      <c r="G3" s="7"/>
      <c r="H3" s="7"/>
      <c r="I3" s="7"/>
      <c r="J3" s="7"/>
      <c r="K3" s="7"/>
      <c r="L3" s="7"/>
      <c r="M3" s="7"/>
      <c r="N3" s="7"/>
      <c r="O3" s="7"/>
      <c r="P3" s="7"/>
      <c r="Q3" s="7"/>
    </row>
    <row r="4" spans="1:17" ht="16.2" x14ac:dyDescent="0.3">
      <c r="A4" s="148" t="s">
        <v>155</v>
      </c>
      <c r="B4" s="148"/>
      <c r="C4" s="148"/>
      <c r="D4" s="148"/>
      <c r="E4" s="148"/>
      <c r="F4" s="148"/>
      <c r="G4" s="148"/>
      <c r="H4" s="148"/>
      <c r="I4" s="148"/>
      <c r="J4" s="148"/>
      <c r="K4" s="148"/>
      <c r="L4" s="148"/>
      <c r="M4" s="148"/>
      <c r="N4" s="148"/>
      <c r="O4" s="148"/>
      <c r="P4" s="148"/>
      <c r="Q4" s="148"/>
    </row>
    <row r="5" spans="1:17" ht="16.2" x14ac:dyDescent="0.3">
      <c r="A5" s="7"/>
      <c r="B5" s="7"/>
      <c r="C5" s="7"/>
      <c r="D5" s="7"/>
      <c r="E5" s="7"/>
      <c r="F5" s="7"/>
      <c r="G5" s="7"/>
      <c r="H5" s="7"/>
      <c r="I5" s="7"/>
      <c r="J5" s="7"/>
      <c r="K5" s="7"/>
      <c r="L5" s="7"/>
      <c r="M5" s="7"/>
      <c r="N5" s="7"/>
      <c r="O5" s="7"/>
      <c r="P5" s="7"/>
      <c r="Q5" s="7"/>
    </row>
    <row r="6" spans="1:17" ht="16.2" x14ac:dyDescent="0.3">
      <c r="A6" s="148" t="s">
        <v>40</v>
      </c>
      <c r="B6" s="148"/>
      <c r="C6" s="148"/>
      <c r="D6" s="148"/>
      <c r="E6" s="148"/>
      <c r="F6" s="148"/>
      <c r="G6" s="148"/>
      <c r="H6" s="148"/>
      <c r="I6" s="148"/>
      <c r="J6" s="148"/>
      <c r="K6" s="148"/>
      <c r="L6" s="148"/>
      <c r="M6" s="148"/>
      <c r="N6" s="148"/>
      <c r="O6" s="148"/>
      <c r="P6" s="148"/>
      <c r="Q6" s="148"/>
    </row>
    <row r="7" spans="1:17" ht="16.2" x14ac:dyDescent="0.3">
      <c r="A7" s="77"/>
      <c r="B7" s="77"/>
      <c r="C7" s="77"/>
      <c r="D7" s="77"/>
      <c r="E7" s="77"/>
      <c r="F7" s="77"/>
      <c r="G7" s="77"/>
      <c r="H7" s="77"/>
      <c r="I7" s="77"/>
      <c r="J7" s="77"/>
      <c r="K7" s="77"/>
      <c r="L7" s="77"/>
      <c r="M7" s="77"/>
      <c r="N7" s="77"/>
      <c r="O7" s="77"/>
      <c r="P7" s="77"/>
      <c r="Q7" s="77"/>
    </row>
    <row r="8" spans="1:17" ht="16.2" x14ac:dyDescent="0.3">
      <c r="A8" s="114" t="s">
        <v>149</v>
      </c>
      <c r="B8" s="77"/>
      <c r="C8" s="77"/>
      <c r="D8" s="77"/>
      <c r="E8" s="77"/>
      <c r="F8" s="77"/>
      <c r="G8" s="77"/>
      <c r="H8" s="77"/>
      <c r="I8" s="77"/>
      <c r="J8" s="77"/>
      <c r="K8" s="77"/>
      <c r="L8" s="77"/>
      <c r="M8" s="77"/>
      <c r="N8" s="77"/>
      <c r="O8" s="77"/>
      <c r="P8" s="77"/>
      <c r="Q8" s="77"/>
    </row>
    <row r="9" spans="1:17" ht="16.2" x14ac:dyDescent="0.3">
      <c r="A9" s="77"/>
      <c r="B9" s="115" t="s">
        <v>104</v>
      </c>
      <c r="C9" s="77"/>
      <c r="D9" s="77"/>
      <c r="E9" s="77"/>
      <c r="F9" s="77"/>
      <c r="G9" s="77"/>
      <c r="H9" s="77"/>
      <c r="I9" s="77"/>
      <c r="J9" s="77"/>
      <c r="K9" s="77"/>
      <c r="L9" s="77"/>
      <c r="M9" s="77"/>
      <c r="N9" s="77"/>
      <c r="O9" s="77"/>
      <c r="P9" s="77"/>
      <c r="Q9" s="77"/>
    </row>
    <row r="10" spans="1:17" ht="16.2" x14ac:dyDescent="0.3">
      <c r="C10" s="7"/>
      <c r="D10" s="7"/>
      <c r="E10" s="7"/>
      <c r="F10" s="7"/>
      <c r="G10" s="7"/>
      <c r="H10" s="7"/>
      <c r="I10" s="7"/>
      <c r="J10" s="7"/>
      <c r="K10" s="7"/>
      <c r="L10" s="7"/>
      <c r="M10" s="7"/>
      <c r="N10" s="7"/>
      <c r="O10" s="7"/>
      <c r="P10" s="7"/>
      <c r="Q10" s="7"/>
    </row>
    <row r="11" spans="1:17" ht="16.2" x14ac:dyDescent="0.3">
      <c r="A11" s="29"/>
      <c r="B11" s="29"/>
      <c r="C11" s="29"/>
      <c r="D11" s="29"/>
      <c r="E11" s="29"/>
      <c r="F11" s="29"/>
      <c r="G11" s="29"/>
      <c r="H11" s="29"/>
      <c r="I11" s="29"/>
      <c r="J11" s="29"/>
      <c r="K11" s="29"/>
      <c r="L11" s="29"/>
      <c r="M11" s="149" t="s">
        <v>75</v>
      </c>
      <c r="N11" s="149"/>
      <c r="O11" s="149"/>
      <c r="P11" s="149"/>
      <c r="Q11" s="149"/>
    </row>
    <row r="12" spans="1:17" ht="24" customHeight="1" thickBot="1" x14ac:dyDescent="0.35">
      <c r="A12" s="150" t="s">
        <v>1</v>
      </c>
      <c r="B12" s="150"/>
      <c r="C12" s="150"/>
      <c r="D12" s="150"/>
      <c r="E12" s="151" t="s">
        <v>24</v>
      </c>
      <c r="F12" s="152"/>
      <c r="G12" s="152"/>
      <c r="H12" s="152"/>
      <c r="I12" s="152"/>
      <c r="J12" s="152"/>
      <c r="K12" s="152"/>
      <c r="L12" s="152"/>
      <c r="M12" s="152"/>
      <c r="N12" s="152"/>
      <c r="O12" s="152"/>
      <c r="P12" s="153"/>
      <c r="Q12" s="78" t="s">
        <v>2</v>
      </c>
    </row>
    <row r="13" spans="1:17" ht="24" customHeight="1" x14ac:dyDescent="0.3">
      <c r="A13" s="150" t="s">
        <v>3</v>
      </c>
      <c r="B13" s="150"/>
      <c r="C13" s="150"/>
      <c r="D13" s="154"/>
      <c r="E13" s="155"/>
      <c r="F13" s="156"/>
      <c r="G13" s="156"/>
      <c r="H13" s="156"/>
      <c r="I13" s="156"/>
      <c r="J13" s="156"/>
      <c r="K13" s="156"/>
      <c r="L13" s="156"/>
      <c r="M13" s="156"/>
      <c r="N13" s="156"/>
      <c r="O13" s="156"/>
      <c r="P13" s="157"/>
      <c r="Q13" s="83"/>
    </row>
    <row r="14" spans="1:17" ht="30" customHeight="1" x14ac:dyDescent="0.3">
      <c r="A14" s="158" t="s">
        <v>4</v>
      </c>
      <c r="B14" s="158"/>
      <c r="C14" s="158"/>
      <c r="D14" s="159"/>
      <c r="E14" s="160"/>
      <c r="F14" s="161"/>
      <c r="G14" s="161"/>
      <c r="H14" s="161"/>
      <c r="I14" s="161"/>
      <c r="J14" s="161"/>
      <c r="K14" s="161"/>
      <c r="L14" s="161"/>
      <c r="M14" s="161"/>
      <c r="N14" s="161"/>
      <c r="O14" s="161"/>
      <c r="P14" s="162"/>
      <c r="Q14" s="83"/>
    </row>
    <row r="15" spans="1:17" ht="24" customHeight="1" x14ac:dyDescent="0.3">
      <c r="A15" s="150" t="s">
        <v>5</v>
      </c>
      <c r="B15" s="150"/>
      <c r="C15" s="150"/>
      <c r="D15" s="154"/>
      <c r="E15" s="160"/>
      <c r="F15" s="161"/>
      <c r="G15" s="161"/>
      <c r="H15" s="161"/>
      <c r="I15" s="161"/>
      <c r="J15" s="161"/>
      <c r="K15" s="161"/>
      <c r="L15" s="161"/>
      <c r="M15" s="161"/>
      <c r="N15" s="161"/>
      <c r="O15" s="161"/>
      <c r="P15" s="162"/>
      <c r="Q15" s="83"/>
    </row>
    <row r="16" spans="1:17" ht="24" customHeight="1" x14ac:dyDescent="0.3">
      <c r="A16" s="150" t="s">
        <v>6</v>
      </c>
      <c r="B16" s="150"/>
      <c r="C16" s="150"/>
      <c r="D16" s="154"/>
      <c r="E16" s="160"/>
      <c r="F16" s="161"/>
      <c r="G16" s="161"/>
      <c r="H16" s="161"/>
      <c r="I16" s="161"/>
      <c r="J16" s="161"/>
      <c r="K16" s="161"/>
      <c r="L16" s="161"/>
      <c r="M16" s="161"/>
      <c r="N16" s="161"/>
      <c r="O16" s="161"/>
      <c r="P16" s="162"/>
      <c r="Q16" s="83"/>
    </row>
    <row r="17" spans="1:17" ht="24" customHeight="1" x14ac:dyDescent="0.3">
      <c r="A17" s="150" t="s">
        <v>7</v>
      </c>
      <c r="B17" s="150"/>
      <c r="C17" s="150"/>
      <c r="D17" s="154"/>
      <c r="E17" s="222" t="s">
        <v>51</v>
      </c>
      <c r="F17" s="223"/>
      <c r="G17" s="223"/>
      <c r="H17" s="223"/>
      <c r="I17" s="223"/>
      <c r="J17" s="223"/>
      <c r="K17" s="223"/>
      <c r="L17" s="223"/>
      <c r="M17" s="223"/>
      <c r="N17" s="223"/>
      <c r="O17" s="223"/>
      <c r="P17" s="224"/>
      <c r="Q17" s="84" t="s">
        <v>23</v>
      </c>
    </row>
    <row r="18" spans="1:17" ht="24" customHeight="1" x14ac:dyDescent="0.3">
      <c r="A18" s="150" t="s">
        <v>41</v>
      </c>
      <c r="B18" s="150"/>
      <c r="C18" s="150"/>
      <c r="D18" s="154"/>
      <c r="E18" s="222" t="s">
        <v>51</v>
      </c>
      <c r="F18" s="223"/>
      <c r="G18" s="223"/>
      <c r="H18" s="223"/>
      <c r="I18" s="223"/>
      <c r="J18" s="223"/>
      <c r="K18" s="223"/>
      <c r="L18" s="223"/>
      <c r="M18" s="223"/>
      <c r="N18" s="223"/>
      <c r="O18" s="223"/>
      <c r="P18" s="224"/>
      <c r="Q18" s="84" t="s">
        <v>23</v>
      </c>
    </row>
    <row r="19" spans="1:17" ht="24" customHeight="1" x14ac:dyDescent="0.3">
      <c r="A19" s="154" t="s">
        <v>42</v>
      </c>
      <c r="B19" s="166"/>
      <c r="C19" s="166"/>
      <c r="D19" s="166"/>
      <c r="E19" s="222" t="s">
        <v>51</v>
      </c>
      <c r="F19" s="223"/>
      <c r="G19" s="223"/>
      <c r="H19" s="223"/>
      <c r="I19" s="223"/>
      <c r="J19" s="223"/>
      <c r="K19" s="223"/>
      <c r="L19" s="223"/>
      <c r="M19" s="223"/>
      <c r="N19" s="223"/>
      <c r="O19" s="223"/>
      <c r="P19" s="224"/>
      <c r="Q19" s="84" t="s">
        <v>166</v>
      </c>
    </row>
    <row r="20" spans="1:17" ht="24" customHeight="1" x14ac:dyDescent="0.3">
      <c r="A20" s="158" t="s">
        <v>131</v>
      </c>
      <c r="B20" s="150"/>
      <c r="C20" s="150"/>
      <c r="D20" s="154"/>
      <c r="E20" s="87" t="s">
        <v>11</v>
      </c>
      <c r="F20" s="80" t="s">
        <v>12</v>
      </c>
      <c r="G20" s="80" t="s">
        <v>13</v>
      </c>
      <c r="H20" s="80" t="s">
        <v>14</v>
      </c>
      <c r="I20" s="80" t="s">
        <v>15</v>
      </c>
      <c r="J20" s="80" t="s">
        <v>16</v>
      </c>
      <c r="K20" s="80" t="s">
        <v>17</v>
      </c>
      <c r="L20" s="80" t="s">
        <v>18</v>
      </c>
      <c r="M20" s="80" t="s">
        <v>19</v>
      </c>
      <c r="N20" s="80" t="s">
        <v>20</v>
      </c>
      <c r="O20" s="80" t="s">
        <v>21</v>
      </c>
      <c r="P20" s="88" t="s">
        <v>22</v>
      </c>
      <c r="Q20" s="83"/>
    </row>
    <row r="21" spans="1:17" ht="24" customHeight="1" x14ac:dyDescent="0.3">
      <c r="A21" s="150"/>
      <c r="B21" s="150"/>
      <c r="C21" s="150"/>
      <c r="D21" s="154"/>
      <c r="E21" s="116"/>
      <c r="F21" s="117"/>
      <c r="G21" s="117"/>
      <c r="H21" s="117"/>
      <c r="I21" s="117"/>
      <c r="J21" s="117"/>
      <c r="K21" s="117"/>
      <c r="L21" s="117"/>
      <c r="M21" s="117"/>
      <c r="N21" s="117"/>
      <c r="O21" s="117"/>
      <c r="P21" s="118"/>
      <c r="Q21" s="84" t="s">
        <v>23</v>
      </c>
    </row>
    <row r="22" spans="1:17" ht="33.6" customHeight="1" x14ac:dyDescent="0.3">
      <c r="A22" s="158" t="s">
        <v>134</v>
      </c>
      <c r="B22" s="150"/>
      <c r="C22" s="150"/>
      <c r="D22" s="154"/>
      <c r="E22" s="167"/>
      <c r="F22" s="168"/>
      <c r="G22" s="168"/>
      <c r="H22" s="168"/>
      <c r="I22" s="168"/>
      <c r="J22" s="168"/>
      <c r="K22" s="168"/>
      <c r="L22" s="168"/>
      <c r="M22" s="168"/>
      <c r="N22" s="168"/>
      <c r="O22" s="168"/>
      <c r="P22" s="169"/>
      <c r="Q22" s="85"/>
    </row>
    <row r="23" spans="1:17" ht="24" customHeight="1" x14ac:dyDescent="0.3">
      <c r="A23" s="158" t="s">
        <v>157</v>
      </c>
      <c r="B23" s="150"/>
      <c r="C23" s="150"/>
      <c r="D23" s="154"/>
      <c r="E23" s="87" t="s">
        <v>11</v>
      </c>
      <c r="F23" s="80" t="s">
        <v>12</v>
      </c>
      <c r="G23" s="80" t="s">
        <v>13</v>
      </c>
      <c r="H23" s="80" t="s">
        <v>14</v>
      </c>
      <c r="I23" s="80" t="s">
        <v>15</v>
      </c>
      <c r="J23" s="80" t="s">
        <v>16</v>
      </c>
      <c r="K23" s="80" t="s">
        <v>17</v>
      </c>
      <c r="L23" s="80" t="s">
        <v>18</v>
      </c>
      <c r="M23" s="80" t="s">
        <v>19</v>
      </c>
      <c r="N23" s="80" t="s">
        <v>20</v>
      </c>
      <c r="O23" s="80" t="s">
        <v>21</v>
      </c>
      <c r="P23" s="88" t="s">
        <v>22</v>
      </c>
      <c r="Q23" s="85"/>
    </row>
    <row r="24" spans="1:17" ht="24" customHeight="1" x14ac:dyDescent="0.3">
      <c r="A24" s="150"/>
      <c r="B24" s="150"/>
      <c r="C24" s="150"/>
      <c r="D24" s="154"/>
      <c r="E24" s="119"/>
      <c r="F24" s="120"/>
      <c r="G24" s="120"/>
      <c r="H24" s="120"/>
      <c r="I24" s="120"/>
      <c r="J24" s="120"/>
      <c r="K24" s="120"/>
      <c r="L24" s="120"/>
      <c r="M24" s="120"/>
      <c r="N24" s="120"/>
      <c r="O24" s="120"/>
      <c r="P24" s="121"/>
      <c r="Q24" s="85" t="s">
        <v>23</v>
      </c>
    </row>
    <row r="25" spans="1:17" ht="33" customHeight="1" thickBot="1" x14ac:dyDescent="0.35">
      <c r="A25" s="158" t="s">
        <v>130</v>
      </c>
      <c r="B25" s="150"/>
      <c r="C25" s="150"/>
      <c r="D25" s="154"/>
      <c r="E25" s="219"/>
      <c r="F25" s="220"/>
      <c r="G25" s="220"/>
      <c r="H25" s="220"/>
      <c r="I25" s="220"/>
      <c r="J25" s="220"/>
      <c r="K25" s="220"/>
      <c r="L25" s="220"/>
      <c r="M25" s="220"/>
      <c r="N25" s="220"/>
      <c r="O25" s="220"/>
      <c r="P25" s="221"/>
      <c r="Q25" s="84" t="s">
        <v>23</v>
      </c>
    </row>
    <row r="26" spans="1:17" ht="24" customHeight="1" x14ac:dyDescent="0.3">
      <c r="A26" s="158" t="s">
        <v>141</v>
      </c>
      <c r="B26" s="150"/>
      <c r="C26" s="150"/>
      <c r="D26" s="150"/>
      <c r="E26" s="86" t="s">
        <v>11</v>
      </c>
      <c r="F26" s="86" t="s">
        <v>12</v>
      </c>
      <c r="G26" s="86" t="s">
        <v>13</v>
      </c>
      <c r="H26" s="86" t="s">
        <v>14</v>
      </c>
      <c r="I26" s="86" t="s">
        <v>15</v>
      </c>
      <c r="J26" s="86" t="s">
        <v>16</v>
      </c>
      <c r="K26" s="86" t="s">
        <v>17</v>
      </c>
      <c r="L26" s="86" t="s">
        <v>18</v>
      </c>
      <c r="M26" s="86" t="s">
        <v>19</v>
      </c>
      <c r="N26" s="86" t="s">
        <v>20</v>
      </c>
      <c r="O26" s="86" t="s">
        <v>21</v>
      </c>
      <c r="P26" s="86" t="s">
        <v>22</v>
      </c>
      <c r="Q26" s="24" t="s">
        <v>23</v>
      </c>
    </row>
    <row r="27" spans="1:17" ht="24" customHeight="1" x14ac:dyDescent="0.3">
      <c r="A27" s="150"/>
      <c r="B27" s="150"/>
      <c r="C27" s="150"/>
      <c r="D27" s="150"/>
      <c r="E27" s="111">
        <f>'【リリースAX】入力 (太陽光)'!E26+'【リリースAX】入力(風力)'!E26+'【リリースAX】(水力)'!E26</f>
        <v>0</v>
      </c>
      <c r="F27" s="111">
        <f>'【リリースAX】入力 (太陽光)'!F26+'【リリースAX】入力(風力)'!F26+'【リリースAX】(水力)'!F26</f>
        <v>0</v>
      </c>
      <c r="G27" s="111">
        <f>'【リリースAX】入力 (太陽光)'!G26+'【リリースAX】入力(風力)'!G26+'【リリースAX】(水力)'!G26</f>
        <v>0</v>
      </c>
      <c r="H27" s="111">
        <f>'【リリースAX】入力 (太陽光)'!H26+'【リリースAX】入力(風力)'!H26+'【リリースAX】(水力)'!H26</f>
        <v>0</v>
      </c>
      <c r="I27" s="111">
        <f>'【リリースAX】入力 (太陽光)'!I26+'【リリースAX】入力(風力)'!I26+'【リリースAX】(水力)'!I26</f>
        <v>0</v>
      </c>
      <c r="J27" s="111">
        <f>'【リリースAX】入力 (太陽光)'!J26+'【リリースAX】入力(風力)'!J26+'【リリースAX】(水力)'!J26</f>
        <v>0</v>
      </c>
      <c r="K27" s="111">
        <f>'【リリースAX】入力 (太陽光)'!K26+'【リリースAX】入力(風力)'!K26+'【リリースAX】(水力)'!K26</f>
        <v>0</v>
      </c>
      <c r="L27" s="111">
        <f>'【リリースAX】入力 (太陽光)'!L26+'【リリースAX】入力(風力)'!L26+'【リリースAX】(水力)'!L26</f>
        <v>0</v>
      </c>
      <c r="M27" s="111">
        <f>'【リリースAX】入力 (太陽光)'!M26+'【リリースAX】入力(風力)'!M26+'【リリースAX】(水力)'!M26</f>
        <v>0</v>
      </c>
      <c r="N27" s="111">
        <f>'【リリースAX】入力 (太陽光)'!N26+'【リリースAX】入力(風力)'!N26+'【リリースAX】(水力)'!N26</f>
        <v>0</v>
      </c>
      <c r="O27" s="111">
        <f>'【リリースAX】入力 (太陽光)'!O26+'【リリースAX】入力(風力)'!O26+'【リリースAX】(水力)'!O26</f>
        <v>0</v>
      </c>
      <c r="P27" s="111">
        <f>'【リリースAX】入力 (太陽光)'!P26+'【リリースAX】入力(風力)'!P26+'【リリースAX】(水力)'!P26</f>
        <v>0</v>
      </c>
      <c r="Q27" s="24" t="s">
        <v>23</v>
      </c>
    </row>
    <row r="28" spans="1:17" ht="24" customHeight="1" x14ac:dyDescent="0.3">
      <c r="A28" s="158" t="s">
        <v>135</v>
      </c>
      <c r="B28" s="150"/>
      <c r="C28" s="150"/>
      <c r="D28" s="150"/>
      <c r="E28" s="81" t="s">
        <v>11</v>
      </c>
      <c r="F28" s="81" t="s">
        <v>12</v>
      </c>
      <c r="G28" s="81" t="s">
        <v>13</v>
      </c>
      <c r="H28" s="81" t="s">
        <v>14</v>
      </c>
      <c r="I28" s="81" t="s">
        <v>15</v>
      </c>
      <c r="J28" s="81" t="s">
        <v>16</v>
      </c>
      <c r="K28" s="81" t="s">
        <v>17</v>
      </c>
      <c r="L28" s="81" t="s">
        <v>18</v>
      </c>
      <c r="M28" s="81" t="s">
        <v>19</v>
      </c>
      <c r="N28" s="81" t="s">
        <v>20</v>
      </c>
      <c r="O28" s="81" t="s">
        <v>21</v>
      </c>
      <c r="P28" s="81" t="s">
        <v>22</v>
      </c>
      <c r="Q28" s="24"/>
    </row>
    <row r="29" spans="1:17" ht="24" customHeight="1" x14ac:dyDescent="0.3">
      <c r="A29" s="150"/>
      <c r="B29" s="150"/>
      <c r="C29" s="150"/>
      <c r="D29" s="150"/>
      <c r="E29" s="111">
        <f>'【リリースAX】入力 (太陽光)'!E28+'【リリースAX】入力(風力)'!E28+'【リリースAX】(水力)'!E28</f>
        <v>0</v>
      </c>
      <c r="F29" s="111">
        <f>'【リリースAX】入力 (太陽光)'!F28+'【リリースAX】入力(風力)'!F28+'【リリースAX】(水力)'!F28</f>
        <v>0</v>
      </c>
      <c r="G29" s="111">
        <f>'【リリースAX】入力 (太陽光)'!G28+'【リリースAX】入力(風力)'!G28+'【リリースAX】(水力)'!G28</f>
        <v>0</v>
      </c>
      <c r="H29" s="111">
        <f>'【リリースAX】入力 (太陽光)'!H28+'【リリースAX】入力(風力)'!H28+'【リリースAX】(水力)'!H28</f>
        <v>0</v>
      </c>
      <c r="I29" s="111">
        <f>'【リリースAX】入力 (太陽光)'!I28+'【リリースAX】入力(風力)'!I28+'【リリースAX】(水力)'!I28</f>
        <v>0</v>
      </c>
      <c r="J29" s="111">
        <f>'【リリースAX】入力 (太陽光)'!J28+'【リリースAX】入力(風力)'!J28+'【リリースAX】(水力)'!J28</f>
        <v>0</v>
      </c>
      <c r="K29" s="111">
        <f>'【リリースAX】入力 (太陽光)'!K28+'【リリースAX】入力(風力)'!K28+'【リリースAX】(水力)'!K28</f>
        <v>0</v>
      </c>
      <c r="L29" s="111">
        <f>'【リリースAX】入力 (太陽光)'!L28+'【リリースAX】入力(風力)'!L28+'【リリースAX】(水力)'!L28</f>
        <v>0</v>
      </c>
      <c r="M29" s="111">
        <f>'【リリースAX】入力 (太陽光)'!M28+'【リリースAX】入力(風力)'!M28+'【リリースAX】(水力)'!M28</f>
        <v>0</v>
      </c>
      <c r="N29" s="111">
        <f>'【リリースAX】入力 (太陽光)'!N28+'【リリースAX】入力(風力)'!N28+'【リリースAX】(水力)'!N28</f>
        <v>0</v>
      </c>
      <c r="O29" s="111">
        <f>'【リリースAX】入力 (太陽光)'!O28+'【リリースAX】入力(風力)'!O28+'【リリースAX】(水力)'!O28</f>
        <v>0</v>
      </c>
      <c r="P29" s="111">
        <f>'【リリースAX】入力 (太陽光)'!P28+'【リリースAX】入力(風力)'!P28+'【リリースAX】(水力)'!P28</f>
        <v>0</v>
      </c>
      <c r="Q29" s="24" t="s">
        <v>23</v>
      </c>
    </row>
    <row r="30" spans="1:17" ht="39.6" customHeight="1" x14ac:dyDescent="0.3">
      <c r="A30" s="159" t="s">
        <v>136</v>
      </c>
      <c r="B30" s="182"/>
      <c r="C30" s="182"/>
      <c r="D30" s="183"/>
      <c r="E30" s="176">
        <f>'【リリースAX】入力 (太陽光)'!E29:P29+'【リリースAX】入力(風力)'!E29:P29+'【リリースAX】(水力)'!E29:P29</f>
        <v>0</v>
      </c>
      <c r="F30" s="177"/>
      <c r="G30" s="177"/>
      <c r="H30" s="177"/>
      <c r="I30" s="177"/>
      <c r="J30" s="177"/>
      <c r="K30" s="177"/>
      <c r="L30" s="177"/>
      <c r="M30" s="177"/>
      <c r="N30" s="177"/>
      <c r="O30" s="177"/>
      <c r="P30" s="178"/>
      <c r="Q30" s="24" t="s">
        <v>23</v>
      </c>
    </row>
    <row r="31" spans="1:17" ht="22.95" customHeight="1" x14ac:dyDescent="0.3">
      <c r="A31" s="170" t="s">
        <v>138</v>
      </c>
      <c r="B31" s="171"/>
      <c r="C31" s="171"/>
      <c r="D31" s="172"/>
      <c r="E31" s="78" t="s">
        <v>11</v>
      </c>
      <c r="F31" s="78" t="s">
        <v>12</v>
      </c>
      <c r="G31" s="78" t="s">
        <v>13</v>
      </c>
      <c r="H31" s="78" t="s">
        <v>14</v>
      </c>
      <c r="I31" s="78" t="s">
        <v>15</v>
      </c>
      <c r="J31" s="78" t="s">
        <v>16</v>
      </c>
      <c r="K31" s="78" t="s">
        <v>17</v>
      </c>
      <c r="L31" s="78" t="s">
        <v>18</v>
      </c>
      <c r="M31" s="78" t="s">
        <v>19</v>
      </c>
      <c r="N31" s="78" t="s">
        <v>20</v>
      </c>
      <c r="O31" s="78" t="s">
        <v>21</v>
      </c>
      <c r="P31" s="78" t="s">
        <v>22</v>
      </c>
      <c r="Q31" s="24"/>
    </row>
    <row r="32" spans="1:17" ht="22.95" customHeight="1" x14ac:dyDescent="0.3">
      <c r="A32" s="173"/>
      <c r="B32" s="174"/>
      <c r="C32" s="174"/>
      <c r="D32" s="175"/>
      <c r="E32" s="111">
        <f>'【リリースAX】入力 (太陽光)'!E31+'【リリースAX】入力(風力)'!E31+'【リリースAX】(水力)'!E31</f>
        <v>0</v>
      </c>
      <c r="F32" s="111">
        <f>'【リリースAX】入力 (太陽光)'!F31+'【リリースAX】入力(風力)'!F31+'【リリースAX】(水力)'!F31</f>
        <v>0</v>
      </c>
      <c r="G32" s="111">
        <f>'【リリースAX】入力 (太陽光)'!G31+'【リリースAX】入力(風力)'!G31+'【リリースAX】(水力)'!G31</f>
        <v>0</v>
      </c>
      <c r="H32" s="111">
        <f>'【リリースAX】入力 (太陽光)'!H31+'【リリースAX】入力(風力)'!H31+'【リリースAX】(水力)'!H31</f>
        <v>0</v>
      </c>
      <c r="I32" s="111">
        <f>'【リリースAX】入力 (太陽光)'!I31+'【リリースAX】入力(風力)'!I31+'【リリースAX】(水力)'!I31</f>
        <v>0</v>
      </c>
      <c r="J32" s="111">
        <f>'【リリースAX】入力 (太陽光)'!J31+'【リリースAX】入力(風力)'!J31+'【リリースAX】(水力)'!J31</f>
        <v>0</v>
      </c>
      <c r="K32" s="111">
        <f>'【リリースAX】入力 (太陽光)'!K31+'【リリースAX】入力(風力)'!K31+'【リリースAX】(水力)'!K31</f>
        <v>0</v>
      </c>
      <c r="L32" s="111">
        <f>'【リリースAX】入力 (太陽光)'!L31+'【リリースAX】入力(風力)'!L31+'【リリースAX】(水力)'!L31</f>
        <v>0</v>
      </c>
      <c r="M32" s="111">
        <f>'【リリースAX】入力 (太陽光)'!M31+'【リリースAX】入力(風力)'!M31+'【リリースAX】(水力)'!M31</f>
        <v>0</v>
      </c>
      <c r="N32" s="111">
        <f>'【リリースAX】入力 (太陽光)'!N31+'【リリースAX】入力(風力)'!N31+'【リリースAX】(水力)'!N31</f>
        <v>0</v>
      </c>
      <c r="O32" s="111">
        <f>'【リリースAX】入力 (太陽光)'!O31+'【リリースAX】入力(風力)'!O31+'【リリースAX】(水力)'!O31</f>
        <v>0</v>
      </c>
      <c r="P32" s="111">
        <f>'【リリースAX】入力 (太陽光)'!P31+'【リリースAX】入力(風力)'!P31+'【リリースAX】(水力)'!P31</f>
        <v>0</v>
      </c>
      <c r="Q32" s="24" t="s">
        <v>23</v>
      </c>
    </row>
    <row r="33" spans="1:17" ht="39.6" customHeight="1" x14ac:dyDescent="0.3">
      <c r="A33" s="158" t="s">
        <v>139</v>
      </c>
      <c r="B33" s="150"/>
      <c r="C33" s="150"/>
      <c r="D33" s="150"/>
      <c r="E33" s="176">
        <f>'【リリースAX】入力 (太陽光)'!E32:P32+'【リリースAX】入力(風力)'!E32:P32+'【リリースAX】(水力)'!E32:P32</f>
        <v>0</v>
      </c>
      <c r="F33" s="177"/>
      <c r="G33" s="177"/>
      <c r="H33" s="177"/>
      <c r="I33" s="177"/>
      <c r="J33" s="177"/>
      <c r="K33" s="177"/>
      <c r="L33" s="177"/>
      <c r="M33" s="177"/>
      <c r="N33" s="177"/>
      <c r="O33" s="177"/>
      <c r="P33" s="178"/>
      <c r="Q33" s="24" t="s">
        <v>23</v>
      </c>
    </row>
    <row r="34" spans="1:17" x14ac:dyDescent="0.3">
      <c r="A34" s="1" t="s">
        <v>25</v>
      </c>
    </row>
    <row r="35" spans="1:17" x14ac:dyDescent="0.3">
      <c r="A35" s="1" t="s">
        <v>156</v>
      </c>
    </row>
    <row r="36" spans="1:17" x14ac:dyDescent="0.3">
      <c r="B36" s="35" t="s">
        <v>165</v>
      </c>
    </row>
    <row r="37" spans="1:17" x14ac:dyDescent="0.3">
      <c r="B37" s="1" t="s">
        <v>151</v>
      </c>
    </row>
    <row r="38" spans="1:17" x14ac:dyDescent="0.3">
      <c r="B38" s="1" t="s">
        <v>152</v>
      </c>
    </row>
    <row r="39" spans="1:17" x14ac:dyDescent="0.3">
      <c r="B39" s="1" t="s">
        <v>153</v>
      </c>
    </row>
  </sheetData>
  <sheetProtection algorithmName="SHA-512" hashValue="2VLEvnWa/JuSqMtIC3+OcXVE3Fc+NhmCPE+mJXYCnovccbTlGsHtnoiH7TpYGX5D5BJDA05wu9wHYXtE0283GQ==" saltValue="J8cxPznPk81+t5ElxfBvsQ==" spinCount="100000" sheet="1" objects="1" scenarios="1"/>
  <dataConsolidate/>
  <mergeCells count="33">
    <mergeCell ref="A2:B2"/>
    <mergeCell ref="A4:Q4"/>
    <mergeCell ref="A6:Q6"/>
    <mergeCell ref="M11:Q11"/>
    <mergeCell ref="A12:D12"/>
    <mergeCell ref="E12:P12"/>
    <mergeCell ref="A13:D13"/>
    <mergeCell ref="E13:P13"/>
    <mergeCell ref="A14:D14"/>
    <mergeCell ref="E14:P14"/>
    <mergeCell ref="A15:D15"/>
    <mergeCell ref="E15:P15"/>
    <mergeCell ref="A19:D19"/>
    <mergeCell ref="E19:P19"/>
    <mergeCell ref="A20:D21"/>
    <mergeCell ref="A16:D16"/>
    <mergeCell ref="E16:P16"/>
    <mergeCell ref="A17:D17"/>
    <mergeCell ref="E17:P17"/>
    <mergeCell ref="A18:D18"/>
    <mergeCell ref="E18:P18"/>
    <mergeCell ref="A31:D32"/>
    <mergeCell ref="A33:D33"/>
    <mergeCell ref="E33:P33"/>
    <mergeCell ref="E30:P30"/>
    <mergeCell ref="A22:D22"/>
    <mergeCell ref="E25:P25"/>
    <mergeCell ref="A23:D24"/>
    <mergeCell ref="A25:D25"/>
    <mergeCell ref="A26:D27"/>
    <mergeCell ref="A30:D30"/>
    <mergeCell ref="E22:P22"/>
    <mergeCell ref="A28:D29"/>
  </mergeCells>
  <phoneticPr fontId="2"/>
  <conditionalFormatting sqref="E29">
    <cfRule type="cellIs" dxfId="119" priority="27" operator="greaterThan">
      <formula>E24</formula>
    </cfRule>
  </conditionalFormatting>
  <conditionalFormatting sqref="F29">
    <cfRule type="cellIs" dxfId="118" priority="26" operator="greaterThan">
      <formula>F24</formula>
    </cfRule>
  </conditionalFormatting>
  <conditionalFormatting sqref="G29">
    <cfRule type="cellIs" dxfId="117" priority="25" operator="greaterThan">
      <formula>G24</formula>
    </cfRule>
  </conditionalFormatting>
  <conditionalFormatting sqref="H29">
    <cfRule type="cellIs" dxfId="116" priority="24" operator="greaterThan">
      <formula>H24</formula>
    </cfRule>
  </conditionalFormatting>
  <conditionalFormatting sqref="I29">
    <cfRule type="cellIs" dxfId="115" priority="23" operator="greaterThan">
      <formula>I24</formula>
    </cfRule>
  </conditionalFormatting>
  <conditionalFormatting sqref="J29">
    <cfRule type="cellIs" dxfId="114" priority="22" operator="greaterThan">
      <formula>J24</formula>
    </cfRule>
  </conditionalFormatting>
  <conditionalFormatting sqref="K29">
    <cfRule type="cellIs" dxfId="113" priority="21" operator="greaterThan">
      <formula>K24</formula>
    </cfRule>
  </conditionalFormatting>
  <conditionalFormatting sqref="L29">
    <cfRule type="cellIs" dxfId="112" priority="20" operator="greaterThan">
      <formula>L24</formula>
    </cfRule>
  </conditionalFormatting>
  <conditionalFormatting sqref="M29">
    <cfRule type="cellIs" dxfId="111" priority="19" operator="greaterThan">
      <formula>M24</formula>
    </cfRule>
  </conditionalFormatting>
  <conditionalFormatting sqref="N29">
    <cfRule type="cellIs" dxfId="110" priority="18" operator="greaterThan">
      <formula>N24</formula>
    </cfRule>
  </conditionalFormatting>
  <conditionalFormatting sqref="O29">
    <cfRule type="cellIs" dxfId="109" priority="17" operator="greaterThan">
      <formula>O24</formula>
    </cfRule>
  </conditionalFormatting>
  <conditionalFormatting sqref="P29">
    <cfRule type="cellIs" dxfId="108" priority="16" operator="greaterThan">
      <formula>P24</formula>
    </cfRule>
  </conditionalFormatting>
  <conditionalFormatting sqref="E30:P30">
    <cfRule type="cellIs" dxfId="107" priority="15" operator="greaterThan">
      <formula>$E$25</formula>
    </cfRule>
  </conditionalFormatting>
  <conditionalFormatting sqref="E32">
    <cfRule type="cellIs" dxfId="106" priority="14" operator="greaterThan">
      <formula>E24</formula>
    </cfRule>
  </conditionalFormatting>
  <conditionalFormatting sqref="F32">
    <cfRule type="cellIs" dxfId="105" priority="13" operator="greaterThan">
      <formula>F24</formula>
    </cfRule>
  </conditionalFormatting>
  <conditionalFormatting sqref="G32">
    <cfRule type="cellIs" dxfId="104" priority="12" operator="greaterThan">
      <formula>G24</formula>
    </cfRule>
  </conditionalFormatting>
  <conditionalFormatting sqref="H32">
    <cfRule type="cellIs" dxfId="103" priority="11" operator="greaterThan">
      <formula>H24</formula>
    </cfRule>
  </conditionalFormatting>
  <conditionalFormatting sqref="I32">
    <cfRule type="cellIs" dxfId="102" priority="10" operator="greaterThan">
      <formula>I24</formula>
    </cfRule>
  </conditionalFormatting>
  <conditionalFormatting sqref="J32">
    <cfRule type="cellIs" dxfId="101" priority="9" operator="greaterThan">
      <formula>J24</formula>
    </cfRule>
  </conditionalFormatting>
  <conditionalFormatting sqref="K32">
    <cfRule type="cellIs" dxfId="100" priority="8" operator="greaterThan">
      <formula>K24</formula>
    </cfRule>
  </conditionalFormatting>
  <conditionalFormatting sqref="L32">
    <cfRule type="cellIs" dxfId="99" priority="7" operator="greaterThan">
      <formula>L24</formula>
    </cfRule>
  </conditionalFormatting>
  <conditionalFormatting sqref="M32">
    <cfRule type="cellIs" dxfId="98" priority="6" operator="greaterThan">
      <formula>M24</formula>
    </cfRule>
  </conditionalFormatting>
  <conditionalFormatting sqref="N32">
    <cfRule type="cellIs" dxfId="97" priority="5" operator="greaterThan">
      <formula>N24</formula>
    </cfRule>
  </conditionalFormatting>
  <conditionalFormatting sqref="O32">
    <cfRule type="cellIs" dxfId="96" priority="4" operator="greaterThan">
      <formula>O24</formula>
    </cfRule>
  </conditionalFormatting>
  <conditionalFormatting sqref="P32">
    <cfRule type="cellIs" dxfId="95" priority="3" operator="greaterThan">
      <formula>P24</formula>
    </cfRule>
  </conditionalFormatting>
  <conditionalFormatting sqref="E33:P33">
    <cfRule type="cellIs" dxfId="94" priority="1" operator="greaterThan">
      <formula>$E$25</formula>
    </cfRule>
    <cfRule type="cellIs" dxfId="93" priority="2" operator="lessThan">
      <formula>1000</formula>
    </cfRule>
  </conditionalFormatting>
  <pageMargins left="0.11811023622047245" right="0.11811023622047245" top="0.35433070866141736" bottom="0.35433070866141736" header="0.31496062992125984" footer="0.31496062992125984"/>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C2A-B627-4C1B-A8AB-677B39199BF1}">
  <sheetPr>
    <tabColor rgb="FFFFFF00"/>
    <pageSetUpPr fitToPage="1"/>
  </sheetPr>
  <dimension ref="A1:R38"/>
  <sheetViews>
    <sheetView view="pageBreakPreview" zoomScale="85" zoomScaleNormal="60" zoomScaleSheetLayoutView="85" workbookViewId="0"/>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8" ht="16.2" x14ac:dyDescent="0.3">
      <c r="A1" s="92" t="s">
        <v>132</v>
      </c>
      <c r="B1" s="92"/>
      <c r="C1" s="92"/>
      <c r="D1" s="92"/>
      <c r="E1" s="92"/>
      <c r="F1" s="38" t="s">
        <v>67</v>
      </c>
    </row>
    <row r="2" spans="1:18" ht="16.2" x14ac:dyDescent="0.3">
      <c r="A2" s="146" t="s">
        <v>0</v>
      </c>
      <c r="B2" s="147"/>
      <c r="C2" s="7"/>
      <c r="D2" s="7"/>
      <c r="E2" s="7"/>
      <c r="F2" s="7"/>
      <c r="G2" s="7"/>
      <c r="H2" s="7"/>
      <c r="I2" s="7"/>
      <c r="J2" s="7"/>
      <c r="K2" s="7"/>
      <c r="L2" s="7"/>
      <c r="M2" s="7"/>
      <c r="N2" s="7"/>
      <c r="O2" s="7"/>
      <c r="P2" s="7"/>
      <c r="Q2" s="7"/>
    </row>
    <row r="3" spans="1:18" ht="16.2" x14ac:dyDescent="0.3">
      <c r="A3" s="112"/>
      <c r="B3" s="113"/>
      <c r="C3" s="7"/>
      <c r="D3" s="7"/>
      <c r="E3" s="7"/>
      <c r="F3" s="7"/>
      <c r="G3" s="7"/>
      <c r="H3" s="7"/>
      <c r="I3" s="7"/>
      <c r="J3" s="7"/>
      <c r="K3" s="7"/>
      <c r="L3" s="7"/>
      <c r="M3" s="7"/>
      <c r="N3" s="7"/>
      <c r="O3" s="7"/>
      <c r="P3" s="7"/>
      <c r="Q3" s="7"/>
    </row>
    <row r="4" spans="1:18" ht="16.2" x14ac:dyDescent="0.3">
      <c r="A4" s="148" t="s">
        <v>155</v>
      </c>
      <c r="B4" s="148"/>
      <c r="C4" s="148"/>
      <c r="D4" s="148"/>
      <c r="E4" s="148"/>
      <c r="F4" s="148"/>
      <c r="G4" s="148"/>
      <c r="H4" s="148"/>
      <c r="I4" s="148"/>
      <c r="J4" s="148"/>
      <c r="K4" s="148"/>
      <c r="L4" s="148"/>
      <c r="M4" s="148"/>
      <c r="N4" s="148"/>
      <c r="O4" s="148"/>
      <c r="P4" s="148"/>
      <c r="Q4" s="148"/>
    </row>
    <row r="5" spans="1:18" ht="16.2" x14ac:dyDescent="0.3">
      <c r="A5" s="7"/>
      <c r="B5" s="7"/>
      <c r="C5" s="7"/>
      <c r="D5" s="7"/>
      <c r="E5" s="7"/>
      <c r="F5" s="7"/>
      <c r="G5" s="7"/>
      <c r="H5" s="7"/>
      <c r="I5" s="7"/>
      <c r="J5" s="7"/>
      <c r="K5" s="7"/>
      <c r="L5" s="7"/>
      <c r="M5" s="7"/>
      <c r="N5" s="7"/>
      <c r="O5" s="7"/>
      <c r="P5" s="7"/>
      <c r="Q5" s="7"/>
    </row>
    <row r="6" spans="1:18" ht="16.2" x14ac:dyDescent="0.3">
      <c r="A6" s="148" t="s">
        <v>52</v>
      </c>
      <c r="B6" s="148"/>
      <c r="C6" s="148"/>
      <c r="D6" s="148"/>
      <c r="E6" s="148"/>
      <c r="F6" s="148"/>
      <c r="G6" s="148"/>
      <c r="H6" s="148"/>
      <c r="I6" s="148"/>
      <c r="J6" s="148"/>
      <c r="K6" s="148"/>
      <c r="L6" s="148"/>
      <c r="M6" s="148"/>
      <c r="N6" s="148"/>
      <c r="O6" s="148"/>
      <c r="P6" s="148"/>
      <c r="Q6" s="148"/>
    </row>
    <row r="7" spans="1:18" ht="16.2" x14ac:dyDescent="0.3">
      <c r="C7" s="7"/>
      <c r="D7" s="7"/>
      <c r="E7" s="7"/>
      <c r="F7" s="7"/>
      <c r="G7" s="7"/>
      <c r="H7" s="7"/>
      <c r="I7" s="7"/>
      <c r="J7" s="7"/>
      <c r="K7" s="7"/>
      <c r="L7" s="7"/>
      <c r="M7" s="7"/>
      <c r="N7" s="7"/>
      <c r="O7" s="7"/>
      <c r="P7" s="7"/>
      <c r="Q7" s="7"/>
    </row>
    <row r="8" spans="1:18" ht="16.2" x14ac:dyDescent="0.3">
      <c r="A8" s="28"/>
      <c r="B8" s="28"/>
      <c r="C8" s="28"/>
      <c r="D8" s="28"/>
      <c r="E8" s="140" t="str">
        <f>IF(OR($R$25=1),"！！！入力エラーがあります。R列のコメントを確認してください。！！！","")</f>
        <v/>
      </c>
      <c r="F8" s="141"/>
      <c r="G8" s="141"/>
      <c r="H8" s="141"/>
      <c r="I8" s="141"/>
      <c r="J8" s="141"/>
      <c r="K8" s="141"/>
      <c r="L8" s="141"/>
      <c r="M8" s="225" t="str">
        <f>【リリースAX】合計!M11</f>
        <v>&lt;会社名&gt;</v>
      </c>
      <c r="N8" s="225"/>
      <c r="O8" s="225"/>
      <c r="P8" s="225"/>
      <c r="Q8" s="225"/>
      <c r="R8" s="142"/>
    </row>
    <row r="9" spans="1:18" ht="24" customHeight="1" thickBot="1" x14ac:dyDescent="0.35">
      <c r="A9" s="150" t="s">
        <v>1</v>
      </c>
      <c r="B9" s="150"/>
      <c r="C9" s="150"/>
      <c r="D9" s="150"/>
      <c r="E9" s="151" t="s">
        <v>24</v>
      </c>
      <c r="F9" s="152"/>
      <c r="G9" s="152"/>
      <c r="H9" s="152"/>
      <c r="I9" s="152"/>
      <c r="J9" s="152"/>
      <c r="K9" s="152"/>
      <c r="L9" s="152"/>
      <c r="M9" s="152"/>
      <c r="N9" s="152"/>
      <c r="O9" s="152"/>
      <c r="P9" s="153"/>
      <c r="Q9" s="72" t="s">
        <v>2</v>
      </c>
      <c r="R9" s="142"/>
    </row>
    <row r="10" spans="1:18" ht="24" customHeight="1" x14ac:dyDescent="0.3">
      <c r="A10" s="150" t="s">
        <v>3</v>
      </c>
      <c r="B10" s="150"/>
      <c r="C10" s="150"/>
      <c r="D10" s="154"/>
      <c r="E10" s="185"/>
      <c r="F10" s="186"/>
      <c r="G10" s="186"/>
      <c r="H10" s="186"/>
      <c r="I10" s="186"/>
      <c r="J10" s="186"/>
      <c r="K10" s="186"/>
      <c r="L10" s="186"/>
      <c r="M10" s="186"/>
      <c r="N10" s="186"/>
      <c r="O10" s="186"/>
      <c r="P10" s="187"/>
      <c r="Q10" s="83"/>
      <c r="R10" s="142"/>
    </row>
    <row r="11" spans="1:18" ht="30" customHeight="1" x14ac:dyDescent="0.3">
      <c r="A11" s="158" t="s">
        <v>4</v>
      </c>
      <c r="B11" s="158"/>
      <c r="C11" s="158"/>
      <c r="D11" s="159"/>
      <c r="E11" s="188"/>
      <c r="F11" s="189"/>
      <c r="G11" s="189"/>
      <c r="H11" s="189"/>
      <c r="I11" s="189"/>
      <c r="J11" s="189"/>
      <c r="K11" s="189"/>
      <c r="L11" s="189"/>
      <c r="M11" s="189"/>
      <c r="N11" s="189"/>
      <c r="O11" s="189"/>
      <c r="P11" s="190"/>
      <c r="Q11" s="83"/>
      <c r="R11" s="142"/>
    </row>
    <row r="12" spans="1:18" ht="24" customHeight="1" x14ac:dyDescent="0.3">
      <c r="A12" s="150" t="s">
        <v>5</v>
      </c>
      <c r="B12" s="150"/>
      <c r="C12" s="150"/>
      <c r="D12" s="154"/>
      <c r="E12" s="188" t="s">
        <v>162</v>
      </c>
      <c r="F12" s="189"/>
      <c r="G12" s="189"/>
      <c r="H12" s="189"/>
      <c r="I12" s="189"/>
      <c r="J12" s="189"/>
      <c r="K12" s="189"/>
      <c r="L12" s="189"/>
      <c r="M12" s="189"/>
      <c r="N12" s="189"/>
      <c r="O12" s="189"/>
      <c r="P12" s="190"/>
      <c r="Q12" s="83"/>
      <c r="R12" s="142"/>
    </row>
    <row r="13" spans="1:18" ht="24" customHeight="1" x14ac:dyDescent="0.3">
      <c r="A13" s="150" t="s">
        <v>6</v>
      </c>
      <c r="B13" s="150"/>
      <c r="C13" s="150"/>
      <c r="D13" s="154"/>
      <c r="E13" s="188"/>
      <c r="F13" s="189"/>
      <c r="G13" s="189"/>
      <c r="H13" s="189"/>
      <c r="I13" s="189"/>
      <c r="J13" s="189"/>
      <c r="K13" s="189"/>
      <c r="L13" s="189"/>
      <c r="M13" s="189"/>
      <c r="N13" s="189"/>
      <c r="O13" s="189"/>
      <c r="P13" s="190"/>
      <c r="Q13" s="83"/>
      <c r="R13" s="142"/>
    </row>
    <row r="14" spans="1:18" ht="24" customHeight="1" x14ac:dyDescent="0.3">
      <c r="A14" s="150" t="s">
        <v>7</v>
      </c>
      <c r="B14" s="150"/>
      <c r="C14" s="150"/>
      <c r="D14" s="154"/>
      <c r="E14" s="191"/>
      <c r="F14" s="192"/>
      <c r="G14" s="192"/>
      <c r="H14" s="192"/>
      <c r="I14" s="192"/>
      <c r="J14" s="192"/>
      <c r="K14" s="192"/>
      <c r="L14" s="192"/>
      <c r="M14" s="192"/>
      <c r="N14" s="192"/>
      <c r="O14" s="192"/>
      <c r="P14" s="193"/>
      <c r="Q14" s="84" t="s">
        <v>23</v>
      </c>
      <c r="R14" s="142"/>
    </row>
    <row r="15" spans="1:18" ht="24" customHeight="1" x14ac:dyDescent="0.3">
      <c r="A15" s="151" t="s">
        <v>41</v>
      </c>
      <c r="B15" s="152"/>
      <c r="C15" s="152"/>
      <c r="D15" s="152"/>
      <c r="E15" s="191"/>
      <c r="F15" s="192"/>
      <c r="G15" s="192"/>
      <c r="H15" s="192"/>
      <c r="I15" s="192"/>
      <c r="J15" s="192"/>
      <c r="K15" s="192"/>
      <c r="L15" s="192"/>
      <c r="M15" s="192"/>
      <c r="N15" s="192"/>
      <c r="O15" s="192"/>
      <c r="P15" s="193"/>
      <c r="Q15" s="85" t="s">
        <v>23</v>
      </c>
      <c r="R15" s="142"/>
    </row>
    <row r="16" spans="1:18" ht="36.6" customHeight="1" thickBot="1" x14ac:dyDescent="0.35">
      <c r="A16" s="158" t="s">
        <v>127</v>
      </c>
      <c r="B16" s="150"/>
      <c r="C16" s="150"/>
      <c r="D16" s="154"/>
      <c r="E16" s="194"/>
      <c r="F16" s="195"/>
      <c r="G16" s="195"/>
      <c r="H16" s="195"/>
      <c r="I16" s="195"/>
      <c r="J16" s="195"/>
      <c r="K16" s="195"/>
      <c r="L16" s="195"/>
      <c r="M16" s="195"/>
      <c r="N16" s="195"/>
      <c r="O16" s="195"/>
      <c r="P16" s="196"/>
      <c r="Q16" s="85" t="s">
        <v>129</v>
      </c>
      <c r="R16" s="142"/>
    </row>
    <row r="17" spans="1:18" ht="24" customHeight="1" x14ac:dyDescent="0.3">
      <c r="A17" s="158" t="s">
        <v>128</v>
      </c>
      <c r="B17" s="150"/>
      <c r="C17" s="150"/>
      <c r="D17" s="150"/>
      <c r="E17" s="86" t="s">
        <v>11</v>
      </c>
      <c r="F17" s="86" t="s">
        <v>12</v>
      </c>
      <c r="G17" s="86" t="s">
        <v>13</v>
      </c>
      <c r="H17" s="86" t="s">
        <v>14</v>
      </c>
      <c r="I17" s="86" t="s">
        <v>15</v>
      </c>
      <c r="J17" s="86" t="s">
        <v>16</v>
      </c>
      <c r="K17" s="86" t="s">
        <v>17</v>
      </c>
      <c r="L17" s="86" t="s">
        <v>18</v>
      </c>
      <c r="M17" s="86" t="s">
        <v>19</v>
      </c>
      <c r="N17" s="86" t="s">
        <v>20</v>
      </c>
      <c r="O17" s="86" t="s">
        <v>21</v>
      </c>
      <c r="P17" s="86" t="s">
        <v>22</v>
      </c>
      <c r="Q17" s="73"/>
      <c r="R17" s="142"/>
    </row>
    <row r="18" spans="1:18" ht="24" customHeight="1" thickBot="1" x14ac:dyDescent="0.35">
      <c r="A18" s="150"/>
      <c r="B18" s="150"/>
      <c r="C18" s="150"/>
      <c r="D18" s="150"/>
      <c r="E18" s="107" t="e">
        <f>'入力(太陽光)'!E18</f>
        <v>#N/A</v>
      </c>
      <c r="F18" s="107" t="e">
        <f>'入力(太陽光)'!F18</f>
        <v>#N/A</v>
      </c>
      <c r="G18" s="107" t="e">
        <f>'入力(太陽光)'!G18</f>
        <v>#N/A</v>
      </c>
      <c r="H18" s="107" t="e">
        <f>'入力(太陽光)'!H18</f>
        <v>#N/A</v>
      </c>
      <c r="I18" s="107" t="e">
        <f>'入力(太陽光)'!I18</f>
        <v>#N/A</v>
      </c>
      <c r="J18" s="107" t="e">
        <f>'入力(太陽光)'!J18</f>
        <v>#N/A</v>
      </c>
      <c r="K18" s="107" t="e">
        <f>'入力(太陽光)'!K18</f>
        <v>#N/A</v>
      </c>
      <c r="L18" s="107" t="e">
        <f>'入力(太陽光)'!L18</f>
        <v>#N/A</v>
      </c>
      <c r="M18" s="107" t="e">
        <f>'入力(太陽光)'!M18</f>
        <v>#N/A</v>
      </c>
      <c r="N18" s="107" t="e">
        <f>'入力(太陽光)'!N18</f>
        <v>#N/A</v>
      </c>
      <c r="O18" s="107" t="e">
        <f>'入力(太陽光)'!O18</f>
        <v>#N/A</v>
      </c>
      <c r="P18" s="107" t="e">
        <f>'入力(太陽光)'!P18</f>
        <v>#N/A</v>
      </c>
      <c r="Q18" s="73" t="s">
        <v>129</v>
      </c>
      <c r="R18" s="142"/>
    </row>
    <row r="19" spans="1:18" ht="24" customHeight="1" x14ac:dyDescent="0.3">
      <c r="A19" s="158" t="s">
        <v>131</v>
      </c>
      <c r="B19" s="150"/>
      <c r="C19" s="150"/>
      <c r="D19" s="154"/>
      <c r="E19" s="89" t="s">
        <v>11</v>
      </c>
      <c r="F19" s="90" t="s">
        <v>12</v>
      </c>
      <c r="G19" s="90" t="s">
        <v>13</v>
      </c>
      <c r="H19" s="90" t="s">
        <v>14</v>
      </c>
      <c r="I19" s="90" t="s">
        <v>15</v>
      </c>
      <c r="J19" s="90" t="s">
        <v>16</v>
      </c>
      <c r="K19" s="90" t="s">
        <v>17</v>
      </c>
      <c r="L19" s="90" t="s">
        <v>18</v>
      </c>
      <c r="M19" s="90" t="s">
        <v>19</v>
      </c>
      <c r="N19" s="90" t="s">
        <v>20</v>
      </c>
      <c r="O19" s="90" t="s">
        <v>21</v>
      </c>
      <c r="P19" s="91" t="s">
        <v>22</v>
      </c>
      <c r="Q19" s="85"/>
      <c r="R19" s="142"/>
    </row>
    <row r="20" spans="1:18" ht="24" customHeight="1" x14ac:dyDescent="0.3">
      <c r="A20" s="150"/>
      <c r="B20" s="150"/>
      <c r="C20" s="150"/>
      <c r="D20" s="154"/>
      <c r="E20" s="122"/>
      <c r="F20" s="108"/>
      <c r="G20" s="108"/>
      <c r="H20" s="108"/>
      <c r="I20" s="108"/>
      <c r="J20" s="108"/>
      <c r="K20" s="108"/>
      <c r="L20" s="108"/>
      <c r="M20" s="108"/>
      <c r="N20" s="108"/>
      <c r="O20" s="108"/>
      <c r="P20" s="123"/>
      <c r="Q20" s="85" t="s">
        <v>23</v>
      </c>
      <c r="R20" s="142"/>
    </row>
    <row r="21" spans="1:18" ht="36" customHeight="1" x14ac:dyDescent="0.3">
      <c r="A21" s="158" t="s">
        <v>134</v>
      </c>
      <c r="B21" s="150"/>
      <c r="C21" s="150"/>
      <c r="D21" s="154"/>
      <c r="E21" s="191"/>
      <c r="F21" s="192"/>
      <c r="G21" s="192"/>
      <c r="H21" s="192"/>
      <c r="I21" s="192"/>
      <c r="J21" s="192"/>
      <c r="K21" s="192"/>
      <c r="L21" s="192"/>
      <c r="M21" s="192"/>
      <c r="N21" s="192"/>
      <c r="O21" s="192"/>
      <c r="P21" s="193"/>
      <c r="Q21" s="85"/>
      <c r="R21" s="142"/>
    </row>
    <row r="22" spans="1:18" ht="24" customHeight="1" x14ac:dyDescent="0.3">
      <c r="A22" s="158" t="s">
        <v>157</v>
      </c>
      <c r="B22" s="150"/>
      <c r="C22" s="150"/>
      <c r="D22" s="154"/>
      <c r="E22" s="87" t="s">
        <v>11</v>
      </c>
      <c r="F22" s="80" t="s">
        <v>12</v>
      </c>
      <c r="G22" s="80" t="s">
        <v>13</v>
      </c>
      <c r="H22" s="80" t="s">
        <v>14</v>
      </c>
      <c r="I22" s="80" t="s">
        <v>15</v>
      </c>
      <c r="J22" s="80" t="s">
        <v>16</v>
      </c>
      <c r="K22" s="80" t="s">
        <v>17</v>
      </c>
      <c r="L22" s="80" t="s">
        <v>18</v>
      </c>
      <c r="M22" s="80" t="s">
        <v>19</v>
      </c>
      <c r="N22" s="80" t="s">
        <v>20</v>
      </c>
      <c r="O22" s="80" t="s">
        <v>21</v>
      </c>
      <c r="P22" s="88" t="s">
        <v>22</v>
      </c>
      <c r="Q22" s="85"/>
      <c r="R22" s="142"/>
    </row>
    <row r="23" spans="1:18" ht="24" customHeight="1" x14ac:dyDescent="0.3">
      <c r="A23" s="150"/>
      <c r="B23" s="150"/>
      <c r="C23" s="150"/>
      <c r="D23" s="154"/>
      <c r="E23" s="122"/>
      <c r="F23" s="108"/>
      <c r="G23" s="108"/>
      <c r="H23" s="108"/>
      <c r="I23" s="108"/>
      <c r="J23" s="108"/>
      <c r="K23" s="108"/>
      <c r="L23" s="108"/>
      <c r="M23" s="108"/>
      <c r="N23" s="108"/>
      <c r="O23" s="108"/>
      <c r="P23" s="123"/>
      <c r="Q23" s="85" t="s">
        <v>23</v>
      </c>
      <c r="R23" s="142"/>
    </row>
    <row r="24" spans="1:18" ht="36.6" customHeight="1" thickBot="1" x14ac:dyDescent="0.35">
      <c r="A24" s="158" t="s">
        <v>130</v>
      </c>
      <c r="B24" s="150"/>
      <c r="C24" s="150"/>
      <c r="D24" s="154"/>
      <c r="E24" s="200"/>
      <c r="F24" s="201"/>
      <c r="G24" s="201"/>
      <c r="H24" s="201"/>
      <c r="I24" s="201"/>
      <c r="J24" s="201"/>
      <c r="K24" s="201"/>
      <c r="L24" s="201"/>
      <c r="M24" s="201"/>
      <c r="N24" s="201"/>
      <c r="O24" s="201"/>
      <c r="P24" s="202"/>
      <c r="Q24" s="96" t="s">
        <v>23</v>
      </c>
      <c r="R24" s="142"/>
    </row>
    <row r="25" spans="1:18" ht="24" customHeight="1" x14ac:dyDescent="0.3">
      <c r="A25" s="158" t="s">
        <v>141</v>
      </c>
      <c r="B25" s="150"/>
      <c r="C25" s="150"/>
      <c r="D25" s="150"/>
      <c r="E25" s="90" t="s">
        <v>11</v>
      </c>
      <c r="F25" s="90" t="s">
        <v>12</v>
      </c>
      <c r="G25" s="90" t="s">
        <v>13</v>
      </c>
      <c r="H25" s="90" t="s">
        <v>14</v>
      </c>
      <c r="I25" s="90" t="s">
        <v>15</v>
      </c>
      <c r="J25" s="90" t="s">
        <v>16</v>
      </c>
      <c r="K25" s="90" t="s">
        <v>17</v>
      </c>
      <c r="L25" s="90" t="s">
        <v>18</v>
      </c>
      <c r="M25" s="90" t="s">
        <v>19</v>
      </c>
      <c r="N25" s="90" t="s">
        <v>20</v>
      </c>
      <c r="O25" s="90" t="s">
        <v>21</v>
      </c>
      <c r="P25" s="90" t="s">
        <v>22</v>
      </c>
      <c r="Q25" s="74"/>
      <c r="R25" s="143">
        <f>IF(MAX(E26:P26)&gt;$E$15,1,0)</f>
        <v>0</v>
      </c>
    </row>
    <row r="26" spans="1:18" ht="24" customHeight="1" x14ac:dyDescent="0.3">
      <c r="A26" s="150"/>
      <c r="B26" s="150"/>
      <c r="C26" s="150"/>
      <c r="D26" s="150"/>
      <c r="E26" s="108"/>
      <c r="F26" s="108"/>
      <c r="G26" s="108"/>
      <c r="H26" s="108"/>
      <c r="I26" s="108"/>
      <c r="J26" s="108"/>
      <c r="K26" s="108"/>
      <c r="L26" s="108"/>
      <c r="M26" s="108"/>
      <c r="N26" s="108"/>
      <c r="O26" s="108"/>
      <c r="P26" s="108"/>
      <c r="Q26" s="24" t="s">
        <v>125</v>
      </c>
      <c r="R26" s="144" t="str">
        <f>IF(MAX(E26:P26)&gt;$E$15,"※「リリースする各月の送電可能電力」が「送電可能電力」を超過している月があります。入力値を修正してください。","")</f>
        <v/>
      </c>
    </row>
    <row r="27" spans="1:18" ht="24" customHeight="1" x14ac:dyDescent="0.3">
      <c r="A27" s="158" t="s">
        <v>135</v>
      </c>
      <c r="B27" s="150"/>
      <c r="C27" s="150"/>
      <c r="D27" s="150"/>
      <c r="E27" s="86" t="s">
        <v>11</v>
      </c>
      <c r="F27" s="86" t="s">
        <v>12</v>
      </c>
      <c r="G27" s="86" t="s">
        <v>13</v>
      </c>
      <c r="H27" s="86" t="s">
        <v>14</v>
      </c>
      <c r="I27" s="86" t="s">
        <v>15</v>
      </c>
      <c r="J27" s="86" t="s">
        <v>16</v>
      </c>
      <c r="K27" s="86" t="s">
        <v>17</v>
      </c>
      <c r="L27" s="86" t="s">
        <v>18</v>
      </c>
      <c r="M27" s="86" t="s">
        <v>19</v>
      </c>
      <c r="N27" s="86" t="s">
        <v>20</v>
      </c>
      <c r="O27" s="86" t="s">
        <v>21</v>
      </c>
      <c r="P27" s="86" t="s">
        <v>22</v>
      </c>
      <c r="Q27" s="95"/>
      <c r="R27" s="142"/>
    </row>
    <row r="28" spans="1:18" ht="24" customHeight="1" x14ac:dyDescent="0.3">
      <c r="A28" s="150"/>
      <c r="B28" s="150"/>
      <c r="C28" s="150"/>
      <c r="D28" s="150"/>
      <c r="E28" s="109">
        <f>'入力(太陽光)'!E25</f>
        <v>0</v>
      </c>
      <c r="F28" s="109">
        <f>'入力(太陽光)'!F25</f>
        <v>0</v>
      </c>
      <c r="G28" s="109">
        <f>'入力(太陽光)'!G25</f>
        <v>0</v>
      </c>
      <c r="H28" s="109">
        <f>'入力(太陽光)'!H25</f>
        <v>0</v>
      </c>
      <c r="I28" s="109">
        <f>'入力(太陽光)'!I25</f>
        <v>0</v>
      </c>
      <c r="J28" s="109">
        <f>'入力(太陽光)'!J25</f>
        <v>0</v>
      </c>
      <c r="K28" s="109">
        <f>'入力(太陽光)'!K25</f>
        <v>0</v>
      </c>
      <c r="L28" s="109">
        <f>'入力(太陽光)'!L25</f>
        <v>0</v>
      </c>
      <c r="M28" s="109">
        <f>'入力(太陽光)'!M25</f>
        <v>0</v>
      </c>
      <c r="N28" s="109">
        <f>'入力(太陽光)'!N25</f>
        <v>0</v>
      </c>
      <c r="O28" s="109">
        <f>'入力(太陽光)'!O25</f>
        <v>0</v>
      </c>
      <c r="P28" s="109">
        <f>'入力(太陽光)'!P25</f>
        <v>0</v>
      </c>
      <c r="Q28" s="73" t="s">
        <v>23</v>
      </c>
      <c r="R28" s="142"/>
    </row>
    <row r="29" spans="1:18" ht="47.4" customHeight="1" x14ac:dyDescent="0.3">
      <c r="A29" s="159" t="s">
        <v>136</v>
      </c>
      <c r="B29" s="182"/>
      <c r="C29" s="182"/>
      <c r="D29" s="183"/>
      <c r="E29" s="203">
        <f>'入力(太陽光)'!E26:P26</f>
        <v>0</v>
      </c>
      <c r="F29" s="204"/>
      <c r="G29" s="204"/>
      <c r="H29" s="204"/>
      <c r="I29" s="204"/>
      <c r="J29" s="204"/>
      <c r="K29" s="204"/>
      <c r="L29" s="204"/>
      <c r="M29" s="204"/>
      <c r="N29" s="204"/>
      <c r="O29" s="204"/>
      <c r="P29" s="205"/>
      <c r="Q29" s="73" t="s">
        <v>23</v>
      </c>
      <c r="R29" s="142"/>
    </row>
    <row r="30" spans="1:18" ht="24" customHeight="1" x14ac:dyDescent="0.3">
      <c r="A30" s="170" t="s">
        <v>138</v>
      </c>
      <c r="B30" s="171"/>
      <c r="C30" s="171"/>
      <c r="D30" s="172"/>
      <c r="E30" s="79" t="s">
        <v>11</v>
      </c>
      <c r="F30" s="79" t="s">
        <v>12</v>
      </c>
      <c r="G30" s="79" t="s">
        <v>13</v>
      </c>
      <c r="H30" s="79" t="s">
        <v>14</v>
      </c>
      <c r="I30" s="79" t="s">
        <v>15</v>
      </c>
      <c r="J30" s="79" t="s">
        <v>16</v>
      </c>
      <c r="K30" s="79" t="s">
        <v>17</v>
      </c>
      <c r="L30" s="79" t="s">
        <v>18</v>
      </c>
      <c r="M30" s="79" t="s">
        <v>19</v>
      </c>
      <c r="N30" s="79" t="s">
        <v>20</v>
      </c>
      <c r="O30" s="79" t="s">
        <v>21</v>
      </c>
      <c r="P30" s="79" t="s">
        <v>22</v>
      </c>
      <c r="Q30" s="73"/>
      <c r="R30" s="142"/>
    </row>
    <row r="31" spans="1:18" ht="24" customHeight="1" x14ac:dyDescent="0.3">
      <c r="A31" s="173"/>
      <c r="B31" s="174"/>
      <c r="C31" s="174"/>
      <c r="D31" s="175"/>
      <c r="E31" s="110">
        <f>E23-E28</f>
        <v>0</v>
      </c>
      <c r="F31" s="110">
        <f t="shared" ref="F31:P31" si="0">F23-F28</f>
        <v>0</v>
      </c>
      <c r="G31" s="110">
        <f t="shared" si="0"/>
        <v>0</v>
      </c>
      <c r="H31" s="110">
        <f t="shared" si="0"/>
        <v>0</v>
      </c>
      <c r="I31" s="110">
        <f t="shared" si="0"/>
        <v>0</v>
      </c>
      <c r="J31" s="110">
        <f t="shared" si="0"/>
        <v>0</v>
      </c>
      <c r="K31" s="110">
        <f t="shared" si="0"/>
        <v>0</v>
      </c>
      <c r="L31" s="110">
        <f t="shared" si="0"/>
        <v>0</v>
      </c>
      <c r="M31" s="110">
        <f t="shared" si="0"/>
        <v>0</v>
      </c>
      <c r="N31" s="110">
        <f t="shared" si="0"/>
        <v>0</v>
      </c>
      <c r="O31" s="110">
        <f t="shared" si="0"/>
        <v>0</v>
      </c>
      <c r="P31" s="110">
        <f t="shared" si="0"/>
        <v>0</v>
      </c>
      <c r="Q31" s="73" t="s">
        <v>23</v>
      </c>
      <c r="R31" s="142"/>
    </row>
    <row r="32" spans="1:18" ht="48" customHeight="1" x14ac:dyDescent="0.3">
      <c r="A32" s="158" t="s">
        <v>139</v>
      </c>
      <c r="B32" s="150"/>
      <c r="C32" s="150"/>
      <c r="D32" s="150"/>
      <c r="E32" s="197">
        <f>E24-E29</f>
        <v>0</v>
      </c>
      <c r="F32" s="198"/>
      <c r="G32" s="198"/>
      <c r="H32" s="198"/>
      <c r="I32" s="198"/>
      <c r="J32" s="198"/>
      <c r="K32" s="198"/>
      <c r="L32" s="198"/>
      <c r="M32" s="198"/>
      <c r="N32" s="198"/>
      <c r="O32" s="198"/>
      <c r="P32" s="199"/>
      <c r="Q32" s="24" t="s">
        <v>23</v>
      </c>
      <c r="R32" s="142"/>
    </row>
    <row r="33" spans="1:18" x14ac:dyDescent="0.3">
      <c r="A33" s="1" t="s">
        <v>25</v>
      </c>
      <c r="N33" s="142"/>
      <c r="O33" s="142"/>
      <c r="P33" s="145" t="str">
        <f>E8</f>
        <v/>
      </c>
      <c r="Q33" s="142"/>
      <c r="R33" s="142"/>
    </row>
    <row r="34" spans="1:18" x14ac:dyDescent="0.3">
      <c r="A34" s="1" t="s">
        <v>156</v>
      </c>
    </row>
    <row r="35" spans="1:18" x14ac:dyDescent="0.3">
      <c r="B35" s="35" t="s">
        <v>165</v>
      </c>
    </row>
    <row r="36" spans="1:18" x14ac:dyDescent="0.3">
      <c r="B36" s="1" t="s">
        <v>151</v>
      </c>
    </row>
    <row r="37" spans="1:18" x14ac:dyDescent="0.3">
      <c r="B37" s="1" t="s">
        <v>152</v>
      </c>
    </row>
    <row r="38" spans="1:18" x14ac:dyDescent="0.3">
      <c r="B38" s="1" t="s">
        <v>153</v>
      </c>
    </row>
  </sheetData>
  <sheetProtection algorithmName="SHA-512" hashValue="kuGYxwRP2f0QQpFz2vHu0bK//8SbeXQSNJAlVzm/AzYEnQdcANcy82ujFCsgsG/DyGmOlJYZnWNqzZiqACImUA==" saltValue="pACAm2OQTZozb10kDpN0qA==" spinCount="100000" sheet="1" objects="1" scenarios="1"/>
  <dataConsolidate/>
  <mergeCells count="34">
    <mergeCell ref="A32:D32"/>
    <mergeCell ref="E32:P32"/>
    <mergeCell ref="A30:D31"/>
    <mergeCell ref="A13:D13"/>
    <mergeCell ref="E13:P13"/>
    <mergeCell ref="A14:D14"/>
    <mergeCell ref="E14:P14"/>
    <mergeCell ref="A15:D15"/>
    <mergeCell ref="E15:P15"/>
    <mergeCell ref="A16:D16"/>
    <mergeCell ref="E16:P16"/>
    <mergeCell ref="A29:D29"/>
    <mergeCell ref="E29:P29"/>
    <mergeCell ref="A27:D28"/>
    <mergeCell ref="A17:D18"/>
    <mergeCell ref="A24:D24"/>
    <mergeCell ref="A22:D23"/>
    <mergeCell ref="E24:P24"/>
    <mergeCell ref="A19:D20"/>
    <mergeCell ref="A25:D26"/>
    <mergeCell ref="A21:D21"/>
    <mergeCell ref="E21:P21"/>
    <mergeCell ref="A2:B2"/>
    <mergeCell ref="A4:Q4"/>
    <mergeCell ref="A6:Q6"/>
    <mergeCell ref="M8:Q8"/>
    <mergeCell ref="A9:D9"/>
    <mergeCell ref="E9:P9"/>
    <mergeCell ref="A10:D10"/>
    <mergeCell ref="E10:P10"/>
    <mergeCell ref="A11:D11"/>
    <mergeCell ref="E11:P11"/>
    <mergeCell ref="A12:D12"/>
    <mergeCell ref="E12:P12"/>
  </mergeCells>
  <phoneticPr fontId="2"/>
  <conditionalFormatting sqref="E32:P32">
    <cfRule type="cellIs" dxfId="92" priority="13" operator="greaterThan">
      <formula>$E$24</formula>
    </cfRule>
    <cfRule type="cellIs" dxfId="91" priority="60" operator="lessThan">
      <formula>1000</formula>
    </cfRule>
  </conditionalFormatting>
  <conditionalFormatting sqref="E28">
    <cfRule type="cellIs" dxfId="90" priority="26" operator="greaterThan">
      <formula>E23</formula>
    </cfRule>
  </conditionalFormatting>
  <conditionalFormatting sqref="F28">
    <cfRule type="cellIs" dxfId="89" priority="25" operator="greaterThan">
      <formula>F23</formula>
    </cfRule>
  </conditionalFormatting>
  <conditionalFormatting sqref="G28">
    <cfRule type="cellIs" dxfId="88" priority="24" operator="greaterThan">
      <formula>G23</formula>
    </cfRule>
  </conditionalFormatting>
  <conditionalFormatting sqref="H28">
    <cfRule type="cellIs" dxfId="87" priority="23" operator="greaterThan">
      <formula>H23</formula>
    </cfRule>
  </conditionalFormatting>
  <conditionalFormatting sqref="I28">
    <cfRule type="cellIs" dxfId="86" priority="22" operator="greaterThan">
      <formula>I23</formula>
    </cfRule>
  </conditionalFormatting>
  <conditionalFormatting sqref="J28">
    <cfRule type="cellIs" dxfId="85" priority="21" operator="greaterThan">
      <formula>J23</formula>
    </cfRule>
  </conditionalFormatting>
  <conditionalFormatting sqref="K28">
    <cfRule type="cellIs" dxfId="84" priority="20" operator="greaterThan">
      <formula>K23</formula>
    </cfRule>
  </conditionalFormatting>
  <conditionalFormatting sqref="L28">
    <cfRule type="cellIs" dxfId="83" priority="19" operator="greaterThan">
      <formula>L23</formula>
    </cfRule>
  </conditionalFormatting>
  <conditionalFormatting sqref="M28">
    <cfRule type="cellIs" dxfId="82" priority="18" operator="greaterThan">
      <formula>M23</formula>
    </cfRule>
  </conditionalFormatting>
  <conditionalFormatting sqref="N28">
    <cfRule type="cellIs" dxfId="81" priority="17" operator="greaterThan">
      <formula>N23</formula>
    </cfRule>
  </conditionalFormatting>
  <conditionalFormatting sqref="O28">
    <cfRule type="cellIs" dxfId="80" priority="16" operator="greaterThan">
      <formula>O23</formula>
    </cfRule>
  </conditionalFormatting>
  <conditionalFormatting sqref="P28">
    <cfRule type="cellIs" dxfId="79" priority="15" operator="greaterThan">
      <formula>P23</formula>
    </cfRule>
  </conditionalFormatting>
  <conditionalFormatting sqref="E29:P29">
    <cfRule type="cellIs" dxfId="78" priority="14" operator="greaterThan">
      <formula>$E$24</formula>
    </cfRule>
  </conditionalFormatting>
  <conditionalFormatting sqref="E31">
    <cfRule type="cellIs" dxfId="77" priority="12" operator="greaterThan">
      <formula>E23</formula>
    </cfRule>
  </conditionalFormatting>
  <conditionalFormatting sqref="F31">
    <cfRule type="cellIs" dxfId="76" priority="11" operator="greaterThan">
      <formula>F23</formula>
    </cfRule>
  </conditionalFormatting>
  <conditionalFormatting sqref="G31">
    <cfRule type="cellIs" dxfId="75" priority="10" operator="greaterThan">
      <formula>G23</formula>
    </cfRule>
  </conditionalFormatting>
  <conditionalFormatting sqref="H31">
    <cfRule type="cellIs" dxfId="74" priority="9" operator="greaterThan">
      <formula>H23</formula>
    </cfRule>
  </conditionalFormatting>
  <conditionalFormatting sqref="I31">
    <cfRule type="cellIs" dxfId="73" priority="8" operator="greaterThan">
      <formula>I23</formula>
    </cfRule>
  </conditionalFormatting>
  <conditionalFormatting sqref="J31">
    <cfRule type="cellIs" dxfId="72" priority="7" operator="greaterThan">
      <formula>J23</formula>
    </cfRule>
  </conditionalFormatting>
  <conditionalFormatting sqref="K31">
    <cfRule type="cellIs" dxfId="71" priority="6" operator="greaterThan">
      <formula>K23</formula>
    </cfRule>
  </conditionalFormatting>
  <conditionalFormatting sqref="L31">
    <cfRule type="cellIs" dxfId="70" priority="5" operator="greaterThan">
      <formula>L23</formula>
    </cfRule>
  </conditionalFormatting>
  <conditionalFormatting sqref="M31">
    <cfRule type="cellIs" dxfId="69" priority="4" operator="greaterThan">
      <formula>M23</formula>
    </cfRule>
  </conditionalFormatting>
  <conditionalFormatting sqref="N31">
    <cfRule type="cellIs" dxfId="68" priority="3" operator="greaterThan">
      <formula>N23</formula>
    </cfRule>
  </conditionalFormatting>
  <conditionalFormatting sqref="O31">
    <cfRule type="cellIs" dxfId="67" priority="2" operator="greaterThan">
      <formula>O23</formula>
    </cfRule>
  </conditionalFormatting>
  <conditionalFormatting sqref="P31">
    <cfRule type="cellIs" dxfId="66" priority="1" operator="greaterThan">
      <formula>P23</formula>
    </cfRule>
  </conditionalFormatting>
  <dataValidations count="1">
    <dataValidation type="whole" operator="lessThanOrEqual" allowBlank="1" showInputMessage="1" showErrorMessage="1" error="「送電可能電力」以下の整数値を入力してください" sqref="E26:P26" xr:uid="{A24D6D37-9F8D-47A7-845F-27DD5FD76243}">
      <formula1>$E$15</formula1>
    </dataValidation>
  </dataValidations>
  <pageMargins left="0.11811023622047245" right="0.11811023622047245" top="0.35433070866141736" bottom="0.35433070866141736" header="0.31496062992125984" footer="0.31496062992125984"/>
  <pageSetup paperSize="9" scale="6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D2ED6-9B11-4344-B27F-E83F9DCB6EDE}">
  <sheetPr>
    <tabColor rgb="FFFFFF00"/>
    <pageSetUpPr fitToPage="1"/>
  </sheetPr>
  <dimension ref="A1:R38"/>
  <sheetViews>
    <sheetView view="pageBreakPreview" zoomScale="85" zoomScaleNormal="60" zoomScaleSheetLayoutView="85" workbookViewId="0">
      <selection activeCell="Q22" sqref="Q22"/>
    </sheetView>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8" ht="16.2" x14ac:dyDescent="0.3">
      <c r="A1" s="92" t="s">
        <v>132</v>
      </c>
      <c r="B1" s="92"/>
      <c r="C1" s="92"/>
      <c r="D1" s="92"/>
      <c r="E1" s="92"/>
      <c r="F1" s="38" t="s">
        <v>67</v>
      </c>
    </row>
    <row r="2" spans="1:18" ht="16.2" x14ac:dyDescent="0.3">
      <c r="A2" s="146" t="s">
        <v>0</v>
      </c>
      <c r="B2" s="147"/>
      <c r="C2" s="7"/>
      <c r="D2" s="7"/>
      <c r="E2" s="7"/>
      <c r="F2" s="7"/>
      <c r="G2" s="7"/>
      <c r="H2" s="7"/>
      <c r="I2" s="7"/>
      <c r="J2" s="7"/>
      <c r="K2" s="7"/>
      <c r="L2" s="7"/>
      <c r="M2" s="7"/>
      <c r="N2" s="7"/>
      <c r="O2" s="7"/>
      <c r="P2" s="7"/>
      <c r="Q2" s="7"/>
    </row>
    <row r="3" spans="1:18" ht="16.2" x14ac:dyDescent="0.3">
      <c r="A3" s="112"/>
      <c r="B3" s="113"/>
      <c r="C3" s="7"/>
      <c r="D3" s="7"/>
      <c r="E3" s="7"/>
      <c r="F3" s="7"/>
      <c r="G3" s="7"/>
      <c r="H3" s="7"/>
      <c r="I3" s="7"/>
      <c r="J3" s="7"/>
      <c r="K3" s="7"/>
      <c r="L3" s="7"/>
      <c r="M3" s="7"/>
      <c r="N3" s="7"/>
      <c r="O3" s="7"/>
      <c r="P3" s="7"/>
      <c r="Q3" s="7"/>
    </row>
    <row r="4" spans="1:18" ht="16.2" x14ac:dyDescent="0.3">
      <c r="A4" s="148" t="s">
        <v>155</v>
      </c>
      <c r="B4" s="148"/>
      <c r="C4" s="148"/>
      <c r="D4" s="148"/>
      <c r="E4" s="148"/>
      <c r="F4" s="148"/>
      <c r="G4" s="148"/>
      <c r="H4" s="148"/>
      <c r="I4" s="148"/>
      <c r="J4" s="148"/>
      <c r="K4" s="148"/>
      <c r="L4" s="148"/>
      <c r="M4" s="148"/>
      <c r="N4" s="148"/>
      <c r="O4" s="148"/>
      <c r="P4" s="148"/>
      <c r="Q4" s="148"/>
    </row>
    <row r="5" spans="1:18" ht="16.2" x14ac:dyDescent="0.3">
      <c r="A5" s="7"/>
      <c r="B5" s="7"/>
      <c r="C5" s="7"/>
      <c r="D5" s="7"/>
      <c r="E5" s="7"/>
      <c r="F5" s="7"/>
      <c r="G5" s="7"/>
      <c r="H5" s="7"/>
      <c r="I5" s="7"/>
      <c r="J5" s="7"/>
      <c r="K5" s="7"/>
      <c r="L5" s="7"/>
      <c r="M5" s="7"/>
      <c r="N5" s="7"/>
      <c r="O5" s="7"/>
      <c r="P5" s="7"/>
      <c r="Q5" s="7"/>
    </row>
    <row r="6" spans="1:18" ht="16.2" x14ac:dyDescent="0.3">
      <c r="A6" s="148" t="s">
        <v>52</v>
      </c>
      <c r="B6" s="148"/>
      <c r="C6" s="148"/>
      <c r="D6" s="148"/>
      <c r="E6" s="148"/>
      <c r="F6" s="148"/>
      <c r="G6" s="148"/>
      <c r="H6" s="148"/>
      <c r="I6" s="148"/>
      <c r="J6" s="148"/>
      <c r="K6" s="148"/>
      <c r="L6" s="148"/>
      <c r="M6" s="148"/>
      <c r="N6" s="148"/>
      <c r="O6" s="148"/>
      <c r="P6" s="148"/>
      <c r="Q6" s="148"/>
    </row>
    <row r="7" spans="1:18" ht="16.2" x14ac:dyDescent="0.3">
      <c r="C7" s="7"/>
      <c r="D7" s="7"/>
      <c r="E7" s="7"/>
      <c r="F7" s="7"/>
      <c r="G7" s="7"/>
      <c r="H7" s="7"/>
      <c r="I7" s="7"/>
      <c r="J7" s="7"/>
      <c r="K7" s="7"/>
      <c r="L7" s="7"/>
      <c r="M7" s="7"/>
      <c r="N7" s="7"/>
      <c r="O7" s="7"/>
      <c r="P7" s="7"/>
      <c r="Q7" s="7"/>
    </row>
    <row r="8" spans="1:18" ht="16.2" x14ac:dyDescent="0.3">
      <c r="A8" s="28"/>
      <c r="B8" s="28"/>
      <c r="C8" s="28"/>
      <c r="D8" s="28"/>
      <c r="E8" s="140" t="str">
        <f>IF(OR($R$25=1),"！！！入力エラーがあります。R列のコメントを確認してください。！！！","")</f>
        <v/>
      </c>
      <c r="F8" s="141"/>
      <c r="G8" s="141"/>
      <c r="H8" s="141"/>
      <c r="I8" s="141"/>
      <c r="J8" s="141"/>
      <c r="K8" s="141"/>
      <c r="L8" s="141"/>
      <c r="M8" s="225" t="str">
        <f>【リリースAX】合計!M11</f>
        <v>&lt;会社名&gt;</v>
      </c>
      <c r="N8" s="225"/>
      <c r="O8" s="225"/>
      <c r="P8" s="225"/>
      <c r="Q8" s="225"/>
      <c r="R8" s="142"/>
    </row>
    <row r="9" spans="1:18" ht="24" customHeight="1" thickBot="1" x14ac:dyDescent="0.35">
      <c r="A9" s="150" t="s">
        <v>1</v>
      </c>
      <c r="B9" s="150"/>
      <c r="C9" s="150"/>
      <c r="D9" s="150"/>
      <c r="E9" s="151" t="s">
        <v>24</v>
      </c>
      <c r="F9" s="152"/>
      <c r="G9" s="152"/>
      <c r="H9" s="152"/>
      <c r="I9" s="152"/>
      <c r="J9" s="152"/>
      <c r="K9" s="152"/>
      <c r="L9" s="152"/>
      <c r="M9" s="152"/>
      <c r="N9" s="152"/>
      <c r="O9" s="152"/>
      <c r="P9" s="153"/>
      <c r="Q9" s="80" t="s">
        <v>2</v>
      </c>
      <c r="R9" s="142"/>
    </row>
    <row r="10" spans="1:18" ht="24" customHeight="1" x14ac:dyDescent="0.3">
      <c r="A10" s="150" t="s">
        <v>3</v>
      </c>
      <c r="B10" s="150"/>
      <c r="C10" s="150"/>
      <c r="D10" s="154"/>
      <c r="E10" s="185"/>
      <c r="F10" s="186"/>
      <c r="G10" s="186"/>
      <c r="H10" s="186"/>
      <c r="I10" s="186"/>
      <c r="J10" s="186"/>
      <c r="K10" s="186"/>
      <c r="L10" s="186"/>
      <c r="M10" s="186"/>
      <c r="N10" s="186"/>
      <c r="O10" s="186"/>
      <c r="P10" s="187"/>
      <c r="Q10" s="83"/>
      <c r="R10" s="142"/>
    </row>
    <row r="11" spans="1:18" ht="30" customHeight="1" x14ac:dyDescent="0.3">
      <c r="A11" s="158" t="s">
        <v>4</v>
      </c>
      <c r="B11" s="158"/>
      <c r="C11" s="158"/>
      <c r="D11" s="159"/>
      <c r="E11" s="188"/>
      <c r="F11" s="189"/>
      <c r="G11" s="189"/>
      <c r="H11" s="189"/>
      <c r="I11" s="189"/>
      <c r="J11" s="189"/>
      <c r="K11" s="189"/>
      <c r="L11" s="189"/>
      <c r="M11" s="189"/>
      <c r="N11" s="189"/>
      <c r="O11" s="189"/>
      <c r="P11" s="190"/>
      <c r="Q11" s="83"/>
      <c r="R11" s="142"/>
    </row>
    <row r="12" spans="1:18" ht="24" customHeight="1" x14ac:dyDescent="0.3">
      <c r="A12" s="150" t="s">
        <v>5</v>
      </c>
      <c r="B12" s="150"/>
      <c r="C12" s="150"/>
      <c r="D12" s="154"/>
      <c r="E12" s="188" t="s">
        <v>163</v>
      </c>
      <c r="F12" s="189"/>
      <c r="G12" s="189"/>
      <c r="H12" s="189"/>
      <c r="I12" s="189"/>
      <c r="J12" s="189"/>
      <c r="K12" s="189"/>
      <c r="L12" s="189"/>
      <c r="M12" s="189"/>
      <c r="N12" s="189"/>
      <c r="O12" s="189"/>
      <c r="P12" s="190"/>
      <c r="Q12" s="83"/>
      <c r="R12" s="142"/>
    </row>
    <row r="13" spans="1:18" ht="24" customHeight="1" x14ac:dyDescent="0.3">
      <c r="A13" s="150" t="s">
        <v>6</v>
      </c>
      <c r="B13" s="150"/>
      <c r="C13" s="150"/>
      <c r="D13" s="154"/>
      <c r="E13" s="188"/>
      <c r="F13" s="189"/>
      <c r="G13" s="189"/>
      <c r="H13" s="189"/>
      <c r="I13" s="189"/>
      <c r="J13" s="189"/>
      <c r="K13" s="189"/>
      <c r="L13" s="189"/>
      <c r="M13" s="189"/>
      <c r="N13" s="189"/>
      <c r="O13" s="189"/>
      <c r="P13" s="190"/>
      <c r="Q13" s="83"/>
      <c r="R13" s="142"/>
    </row>
    <row r="14" spans="1:18" ht="24" customHeight="1" x14ac:dyDescent="0.3">
      <c r="A14" s="150" t="s">
        <v>7</v>
      </c>
      <c r="B14" s="150"/>
      <c r="C14" s="150"/>
      <c r="D14" s="154"/>
      <c r="E14" s="191"/>
      <c r="F14" s="192"/>
      <c r="G14" s="192"/>
      <c r="H14" s="192"/>
      <c r="I14" s="192"/>
      <c r="J14" s="192"/>
      <c r="K14" s="192"/>
      <c r="L14" s="192"/>
      <c r="M14" s="192"/>
      <c r="N14" s="192"/>
      <c r="O14" s="192"/>
      <c r="P14" s="193"/>
      <c r="Q14" s="84" t="s">
        <v>23</v>
      </c>
      <c r="R14" s="142"/>
    </row>
    <row r="15" spans="1:18" ht="24" customHeight="1" x14ac:dyDescent="0.3">
      <c r="A15" s="151" t="s">
        <v>41</v>
      </c>
      <c r="B15" s="152"/>
      <c r="C15" s="152"/>
      <c r="D15" s="152"/>
      <c r="E15" s="191"/>
      <c r="F15" s="192"/>
      <c r="G15" s="192"/>
      <c r="H15" s="192"/>
      <c r="I15" s="192"/>
      <c r="J15" s="192"/>
      <c r="K15" s="192"/>
      <c r="L15" s="192"/>
      <c r="M15" s="192"/>
      <c r="N15" s="192"/>
      <c r="O15" s="192"/>
      <c r="P15" s="193"/>
      <c r="Q15" s="85" t="s">
        <v>23</v>
      </c>
      <c r="R15" s="142"/>
    </row>
    <row r="16" spans="1:18" ht="36.6" customHeight="1" thickBot="1" x14ac:dyDescent="0.35">
      <c r="A16" s="158" t="s">
        <v>127</v>
      </c>
      <c r="B16" s="150"/>
      <c r="C16" s="150"/>
      <c r="D16" s="154"/>
      <c r="E16" s="194"/>
      <c r="F16" s="195"/>
      <c r="G16" s="195"/>
      <c r="H16" s="195"/>
      <c r="I16" s="195"/>
      <c r="J16" s="195"/>
      <c r="K16" s="195"/>
      <c r="L16" s="195"/>
      <c r="M16" s="195"/>
      <c r="N16" s="195"/>
      <c r="O16" s="195"/>
      <c r="P16" s="196"/>
      <c r="Q16" s="85" t="s">
        <v>129</v>
      </c>
      <c r="R16" s="142"/>
    </row>
    <row r="17" spans="1:18" ht="24" customHeight="1" x14ac:dyDescent="0.3">
      <c r="A17" s="158" t="s">
        <v>128</v>
      </c>
      <c r="B17" s="150"/>
      <c r="C17" s="150"/>
      <c r="D17" s="150"/>
      <c r="E17" s="86" t="s">
        <v>11</v>
      </c>
      <c r="F17" s="86" t="s">
        <v>12</v>
      </c>
      <c r="G17" s="86" t="s">
        <v>13</v>
      </c>
      <c r="H17" s="86" t="s">
        <v>14</v>
      </c>
      <c r="I17" s="86" t="s">
        <v>15</v>
      </c>
      <c r="J17" s="86" t="s">
        <v>16</v>
      </c>
      <c r="K17" s="86" t="s">
        <v>17</v>
      </c>
      <c r="L17" s="86" t="s">
        <v>18</v>
      </c>
      <c r="M17" s="86" t="s">
        <v>19</v>
      </c>
      <c r="N17" s="86" t="s">
        <v>20</v>
      </c>
      <c r="O17" s="86" t="s">
        <v>21</v>
      </c>
      <c r="P17" s="86" t="s">
        <v>22</v>
      </c>
      <c r="Q17" s="73"/>
      <c r="R17" s="142"/>
    </row>
    <row r="18" spans="1:18" ht="24" customHeight="1" thickBot="1" x14ac:dyDescent="0.35">
      <c r="A18" s="150"/>
      <c r="B18" s="150"/>
      <c r="C18" s="150"/>
      <c r="D18" s="150"/>
      <c r="E18" s="107" t="e">
        <f>'入力(風力)'!E18</f>
        <v>#N/A</v>
      </c>
      <c r="F18" s="107" t="e">
        <f>'入力(風力)'!F18</f>
        <v>#N/A</v>
      </c>
      <c r="G18" s="107" t="e">
        <f>'入力(風力)'!G18</f>
        <v>#N/A</v>
      </c>
      <c r="H18" s="107" t="e">
        <f>'入力(風力)'!H18</f>
        <v>#N/A</v>
      </c>
      <c r="I18" s="107" t="e">
        <f>'入力(風力)'!I18</f>
        <v>#N/A</v>
      </c>
      <c r="J18" s="107" t="e">
        <f>'入力(風力)'!J18</f>
        <v>#N/A</v>
      </c>
      <c r="K18" s="107" t="e">
        <f>'入力(風力)'!K18</f>
        <v>#N/A</v>
      </c>
      <c r="L18" s="107" t="e">
        <f>'入力(風力)'!L18</f>
        <v>#N/A</v>
      </c>
      <c r="M18" s="107" t="e">
        <f>'入力(風力)'!M18</f>
        <v>#N/A</v>
      </c>
      <c r="N18" s="107" t="e">
        <f>'入力(風力)'!N18</f>
        <v>#N/A</v>
      </c>
      <c r="O18" s="107" t="e">
        <f>'入力(風力)'!O18</f>
        <v>#N/A</v>
      </c>
      <c r="P18" s="107" t="e">
        <f>'入力(風力)'!P18</f>
        <v>#N/A</v>
      </c>
      <c r="Q18" s="73" t="s">
        <v>129</v>
      </c>
      <c r="R18" s="142"/>
    </row>
    <row r="19" spans="1:18" ht="24" customHeight="1" x14ac:dyDescent="0.3">
      <c r="A19" s="158" t="s">
        <v>131</v>
      </c>
      <c r="B19" s="150"/>
      <c r="C19" s="150"/>
      <c r="D19" s="154"/>
      <c r="E19" s="89" t="s">
        <v>11</v>
      </c>
      <c r="F19" s="90" t="s">
        <v>12</v>
      </c>
      <c r="G19" s="90" t="s">
        <v>13</v>
      </c>
      <c r="H19" s="90" t="s">
        <v>14</v>
      </c>
      <c r="I19" s="90" t="s">
        <v>15</v>
      </c>
      <c r="J19" s="90" t="s">
        <v>16</v>
      </c>
      <c r="K19" s="90" t="s">
        <v>17</v>
      </c>
      <c r="L19" s="90" t="s">
        <v>18</v>
      </c>
      <c r="M19" s="90" t="s">
        <v>19</v>
      </c>
      <c r="N19" s="90" t="s">
        <v>20</v>
      </c>
      <c r="O19" s="90" t="s">
        <v>21</v>
      </c>
      <c r="P19" s="91" t="s">
        <v>22</v>
      </c>
      <c r="Q19" s="85"/>
      <c r="R19" s="142"/>
    </row>
    <row r="20" spans="1:18" ht="24" customHeight="1" x14ac:dyDescent="0.3">
      <c r="A20" s="150"/>
      <c r="B20" s="150"/>
      <c r="C20" s="150"/>
      <c r="D20" s="154"/>
      <c r="E20" s="122"/>
      <c r="F20" s="108"/>
      <c r="G20" s="108"/>
      <c r="H20" s="108"/>
      <c r="I20" s="108"/>
      <c r="J20" s="108"/>
      <c r="K20" s="108"/>
      <c r="L20" s="108"/>
      <c r="M20" s="108"/>
      <c r="N20" s="108"/>
      <c r="O20" s="108"/>
      <c r="P20" s="123"/>
      <c r="Q20" s="85" t="s">
        <v>23</v>
      </c>
      <c r="R20" s="142"/>
    </row>
    <row r="21" spans="1:18" ht="36.6" customHeight="1" x14ac:dyDescent="0.3">
      <c r="A21" s="158" t="s">
        <v>134</v>
      </c>
      <c r="B21" s="150"/>
      <c r="C21" s="150"/>
      <c r="D21" s="154"/>
      <c r="E21" s="191"/>
      <c r="F21" s="192"/>
      <c r="G21" s="192"/>
      <c r="H21" s="192"/>
      <c r="I21" s="192"/>
      <c r="J21" s="192"/>
      <c r="K21" s="192"/>
      <c r="L21" s="192"/>
      <c r="M21" s="192"/>
      <c r="N21" s="192"/>
      <c r="O21" s="192"/>
      <c r="P21" s="193"/>
      <c r="Q21" s="85"/>
      <c r="R21" s="142"/>
    </row>
    <row r="22" spans="1:18" ht="24" customHeight="1" x14ac:dyDescent="0.3">
      <c r="A22" s="158" t="s">
        <v>157</v>
      </c>
      <c r="B22" s="150"/>
      <c r="C22" s="150"/>
      <c r="D22" s="154"/>
      <c r="E22" s="87" t="s">
        <v>11</v>
      </c>
      <c r="F22" s="139" t="s">
        <v>12</v>
      </c>
      <c r="G22" s="139" t="s">
        <v>13</v>
      </c>
      <c r="H22" s="139" t="s">
        <v>14</v>
      </c>
      <c r="I22" s="139" t="s">
        <v>15</v>
      </c>
      <c r="J22" s="139" t="s">
        <v>16</v>
      </c>
      <c r="K22" s="139" t="s">
        <v>17</v>
      </c>
      <c r="L22" s="139" t="s">
        <v>18</v>
      </c>
      <c r="M22" s="139" t="s">
        <v>19</v>
      </c>
      <c r="N22" s="139" t="s">
        <v>20</v>
      </c>
      <c r="O22" s="139" t="s">
        <v>21</v>
      </c>
      <c r="P22" s="88" t="s">
        <v>22</v>
      </c>
      <c r="Q22" s="85"/>
      <c r="R22" s="142"/>
    </row>
    <row r="23" spans="1:18" ht="24" customHeight="1" x14ac:dyDescent="0.3">
      <c r="A23" s="150"/>
      <c r="B23" s="150"/>
      <c r="C23" s="150"/>
      <c r="D23" s="154"/>
      <c r="E23" s="122"/>
      <c r="F23" s="108"/>
      <c r="G23" s="108"/>
      <c r="H23" s="108"/>
      <c r="I23" s="108"/>
      <c r="J23" s="108"/>
      <c r="K23" s="108"/>
      <c r="L23" s="108"/>
      <c r="M23" s="108"/>
      <c r="N23" s="108"/>
      <c r="O23" s="108"/>
      <c r="P23" s="123"/>
      <c r="Q23" s="85" t="s">
        <v>23</v>
      </c>
      <c r="R23" s="142"/>
    </row>
    <row r="24" spans="1:18" ht="36.6" customHeight="1" thickBot="1" x14ac:dyDescent="0.35">
      <c r="A24" s="158" t="s">
        <v>130</v>
      </c>
      <c r="B24" s="150"/>
      <c r="C24" s="150"/>
      <c r="D24" s="154"/>
      <c r="E24" s="200"/>
      <c r="F24" s="201"/>
      <c r="G24" s="201"/>
      <c r="H24" s="201"/>
      <c r="I24" s="201"/>
      <c r="J24" s="201"/>
      <c r="K24" s="201"/>
      <c r="L24" s="201"/>
      <c r="M24" s="201"/>
      <c r="N24" s="201"/>
      <c r="O24" s="201"/>
      <c r="P24" s="202"/>
      <c r="Q24" s="85" t="s">
        <v>23</v>
      </c>
      <c r="R24" s="142"/>
    </row>
    <row r="25" spans="1:18" ht="24" customHeight="1" x14ac:dyDescent="0.3">
      <c r="A25" s="158" t="s">
        <v>141</v>
      </c>
      <c r="B25" s="150"/>
      <c r="C25" s="150"/>
      <c r="D25" s="150"/>
      <c r="E25" s="90" t="s">
        <v>11</v>
      </c>
      <c r="F25" s="90" t="s">
        <v>12</v>
      </c>
      <c r="G25" s="90" t="s">
        <v>13</v>
      </c>
      <c r="H25" s="90" t="s">
        <v>14</v>
      </c>
      <c r="I25" s="90" t="s">
        <v>15</v>
      </c>
      <c r="J25" s="90" t="s">
        <v>16</v>
      </c>
      <c r="K25" s="90" t="s">
        <v>17</v>
      </c>
      <c r="L25" s="90" t="s">
        <v>18</v>
      </c>
      <c r="M25" s="90" t="s">
        <v>19</v>
      </c>
      <c r="N25" s="90" t="s">
        <v>20</v>
      </c>
      <c r="O25" s="90" t="s">
        <v>21</v>
      </c>
      <c r="P25" s="90" t="s">
        <v>22</v>
      </c>
      <c r="Q25" s="74"/>
      <c r="R25" s="143">
        <f>IF(MAX(E26:P26)&gt;$E$15,1,0)</f>
        <v>0</v>
      </c>
    </row>
    <row r="26" spans="1:18" ht="24" customHeight="1" x14ac:dyDescent="0.3">
      <c r="A26" s="150"/>
      <c r="B26" s="150"/>
      <c r="C26" s="150"/>
      <c r="D26" s="150"/>
      <c r="E26" s="108"/>
      <c r="F26" s="108"/>
      <c r="G26" s="108"/>
      <c r="H26" s="108"/>
      <c r="I26" s="108"/>
      <c r="J26" s="108"/>
      <c r="K26" s="108"/>
      <c r="L26" s="108"/>
      <c r="M26" s="108"/>
      <c r="N26" s="108"/>
      <c r="O26" s="108"/>
      <c r="P26" s="108"/>
      <c r="Q26" s="24" t="s">
        <v>125</v>
      </c>
      <c r="R26" s="144" t="str">
        <f>IF(MAX(E26:P26)&gt;$E$15,"※「リリースする各月の送電可能電力」が「送電可能電力」を超過している月があります。入力値を修正してください。","")</f>
        <v/>
      </c>
    </row>
    <row r="27" spans="1:18" ht="24" customHeight="1" x14ac:dyDescent="0.3">
      <c r="A27" s="158" t="s">
        <v>135</v>
      </c>
      <c r="B27" s="150"/>
      <c r="C27" s="150"/>
      <c r="D27" s="150"/>
      <c r="E27" s="86" t="s">
        <v>11</v>
      </c>
      <c r="F27" s="86" t="s">
        <v>12</v>
      </c>
      <c r="G27" s="86" t="s">
        <v>13</v>
      </c>
      <c r="H27" s="86" t="s">
        <v>14</v>
      </c>
      <c r="I27" s="86" t="s">
        <v>15</v>
      </c>
      <c r="J27" s="86" t="s">
        <v>16</v>
      </c>
      <c r="K27" s="86" t="s">
        <v>17</v>
      </c>
      <c r="L27" s="86" t="s">
        <v>18</v>
      </c>
      <c r="M27" s="86" t="s">
        <v>19</v>
      </c>
      <c r="N27" s="86" t="s">
        <v>20</v>
      </c>
      <c r="O27" s="86" t="s">
        <v>21</v>
      </c>
      <c r="P27" s="86" t="s">
        <v>22</v>
      </c>
      <c r="Q27" s="73"/>
      <c r="R27" s="142"/>
    </row>
    <row r="28" spans="1:18" ht="24" customHeight="1" x14ac:dyDescent="0.3">
      <c r="A28" s="150"/>
      <c r="B28" s="150"/>
      <c r="C28" s="150"/>
      <c r="D28" s="150"/>
      <c r="E28" s="109">
        <f>'入力(風力)'!E25</f>
        <v>0</v>
      </c>
      <c r="F28" s="109">
        <f>'入力(風力)'!F25</f>
        <v>0</v>
      </c>
      <c r="G28" s="109">
        <f>'入力(風力)'!G25</f>
        <v>0</v>
      </c>
      <c r="H28" s="109">
        <f>'入力(風力)'!H25</f>
        <v>0</v>
      </c>
      <c r="I28" s="109">
        <f>'入力(風力)'!I25</f>
        <v>0</v>
      </c>
      <c r="J28" s="109">
        <f>'入力(風力)'!J25</f>
        <v>0</v>
      </c>
      <c r="K28" s="109">
        <f>'入力(風力)'!K25</f>
        <v>0</v>
      </c>
      <c r="L28" s="109">
        <f>'入力(風力)'!L25</f>
        <v>0</v>
      </c>
      <c r="M28" s="109">
        <f>'入力(風力)'!M25</f>
        <v>0</v>
      </c>
      <c r="N28" s="109">
        <f>'入力(風力)'!N25</f>
        <v>0</v>
      </c>
      <c r="O28" s="109">
        <f>'入力(風力)'!O25</f>
        <v>0</v>
      </c>
      <c r="P28" s="109">
        <f>'入力(風力)'!P25</f>
        <v>0</v>
      </c>
      <c r="Q28" s="73" t="s">
        <v>23</v>
      </c>
      <c r="R28" s="142"/>
    </row>
    <row r="29" spans="1:18" ht="47.4" customHeight="1" x14ac:dyDescent="0.3">
      <c r="A29" s="159" t="s">
        <v>136</v>
      </c>
      <c r="B29" s="182"/>
      <c r="C29" s="182"/>
      <c r="D29" s="183"/>
      <c r="E29" s="203">
        <f>'入力(風力)'!E26:P26</f>
        <v>0</v>
      </c>
      <c r="F29" s="204"/>
      <c r="G29" s="204"/>
      <c r="H29" s="204"/>
      <c r="I29" s="204"/>
      <c r="J29" s="204"/>
      <c r="K29" s="204"/>
      <c r="L29" s="204"/>
      <c r="M29" s="204"/>
      <c r="N29" s="204"/>
      <c r="O29" s="204"/>
      <c r="P29" s="205"/>
      <c r="Q29" s="73" t="s">
        <v>23</v>
      </c>
      <c r="R29" s="142"/>
    </row>
    <row r="30" spans="1:18" ht="24" customHeight="1" x14ac:dyDescent="0.3">
      <c r="A30" s="170" t="s">
        <v>138</v>
      </c>
      <c r="B30" s="171"/>
      <c r="C30" s="171"/>
      <c r="D30" s="172"/>
      <c r="E30" s="101" t="s">
        <v>11</v>
      </c>
      <c r="F30" s="101" t="s">
        <v>12</v>
      </c>
      <c r="G30" s="101" t="s">
        <v>13</v>
      </c>
      <c r="H30" s="101" t="s">
        <v>14</v>
      </c>
      <c r="I30" s="101" t="s">
        <v>15</v>
      </c>
      <c r="J30" s="101" t="s">
        <v>16</v>
      </c>
      <c r="K30" s="101" t="s">
        <v>17</v>
      </c>
      <c r="L30" s="101" t="s">
        <v>18</v>
      </c>
      <c r="M30" s="101" t="s">
        <v>19</v>
      </c>
      <c r="N30" s="101" t="s">
        <v>20</v>
      </c>
      <c r="O30" s="101" t="s">
        <v>21</v>
      </c>
      <c r="P30" s="101" t="s">
        <v>22</v>
      </c>
      <c r="Q30" s="73"/>
      <c r="R30" s="142"/>
    </row>
    <row r="31" spans="1:18" ht="24" customHeight="1" x14ac:dyDescent="0.3">
      <c r="A31" s="173"/>
      <c r="B31" s="174"/>
      <c r="C31" s="174"/>
      <c r="D31" s="175"/>
      <c r="E31" s="110">
        <f>E23-E28</f>
        <v>0</v>
      </c>
      <c r="F31" s="110">
        <f t="shared" ref="F31:P31" si="0">F23-F28</f>
        <v>0</v>
      </c>
      <c r="G31" s="110">
        <f t="shared" si="0"/>
        <v>0</v>
      </c>
      <c r="H31" s="110">
        <f t="shared" si="0"/>
        <v>0</v>
      </c>
      <c r="I31" s="110">
        <f t="shared" si="0"/>
        <v>0</v>
      </c>
      <c r="J31" s="110">
        <f t="shared" si="0"/>
        <v>0</v>
      </c>
      <c r="K31" s="110">
        <f t="shared" si="0"/>
        <v>0</v>
      </c>
      <c r="L31" s="110">
        <f t="shared" si="0"/>
        <v>0</v>
      </c>
      <c r="M31" s="110">
        <f t="shared" si="0"/>
        <v>0</v>
      </c>
      <c r="N31" s="110">
        <f t="shared" si="0"/>
        <v>0</v>
      </c>
      <c r="O31" s="110">
        <f t="shared" si="0"/>
        <v>0</v>
      </c>
      <c r="P31" s="110">
        <f t="shared" si="0"/>
        <v>0</v>
      </c>
      <c r="Q31" s="73" t="s">
        <v>23</v>
      </c>
      <c r="R31" s="142"/>
    </row>
    <row r="32" spans="1:18" ht="48" customHeight="1" x14ac:dyDescent="0.3">
      <c r="A32" s="158" t="s">
        <v>139</v>
      </c>
      <c r="B32" s="150"/>
      <c r="C32" s="150"/>
      <c r="D32" s="150"/>
      <c r="E32" s="197">
        <f>E24-E29</f>
        <v>0</v>
      </c>
      <c r="F32" s="198"/>
      <c r="G32" s="198"/>
      <c r="H32" s="198"/>
      <c r="I32" s="198"/>
      <c r="J32" s="198"/>
      <c r="K32" s="198"/>
      <c r="L32" s="198"/>
      <c r="M32" s="198"/>
      <c r="N32" s="198"/>
      <c r="O32" s="198"/>
      <c r="P32" s="199"/>
      <c r="Q32" s="24" t="s">
        <v>23</v>
      </c>
      <c r="R32" s="142"/>
    </row>
    <row r="33" spans="1:18" x14ac:dyDescent="0.3">
      <c r="A33" s="1" t="s">
        <v>25</v>
      </c>
      <c r="N33" s="142"/>
      <c r="O33" s="142"/>
      <c r="P33" s="145" t="str">
        <f>E8</f>
        <v/>
      </c>
      <c r="Q33" s="142"/>
      <c r="R33" s="142"/>
    </row>
    <row r="34" spans="1:18" x14ac:dyDescent="0.3">
      <c r="A34" s="1" t="s">
        <v>156</v>
      </c>
    </row>
    <row r="35" spans="1:18" x14ac:dyDescent="0.3">
      <c r="B35" s="35" t="s">
        <v>165</v>
      </c>
    </row>
    <row r="36" spans="1:18" x14ac:dyDescent="0.3">
      <c r="B36" s="1" t="s">
        <v>151</v>
      </c>
    </row>
    <row r="37" spans="1:18" x14ac:dyDescent="0.3">
      <c r="B37" s="1" t="s">
        <v>152</v>
      </c>
    </row>
    <row r="38" spans="1:18" x14ac:dyDescent="0.3">
      <c r="B38" s="1" t="s">
        <v>153</v>
      </c>
    </row>
  </sheetData>
  <sheetProtection algorithmName="SHA-512" hashValue="ut27nCSbsVZUdObioN3/jLU4aEYLAOf5H12OJG/bc1SJhFUPRo7ZyP/KS6xE1IB2FBB47CSeGBDVHL6D2A0c0A==" saltValue="BvHqeUiOdo6b8Gu31k86Rg==" spinCount="100000" sheet="1" objects="1" scenarios="1"/>
  <dataConsolidate/>
  <mergeCells count="34">
    <mergeCell ref="A25:D26"/>
    <mergeCell ref="A21:D21"/>
    <mergeCell ref="E21:P21"/>
    <mergeCell ref="A2:B2"/>
    <mergeCell ref="A4:Q4"/>
    <mergeCell ref="A6:Q6"/>
    <mergeCell ref="M8:Q8"/>
    <mergeCell ref="A9:D9"/>
    <mergeCell ref="E9:P9"/>
    <mergeCell ref="A10:D10"/>
    <mergeCell ref="E10:P10"/>
    <mergeCell ref="A11:D11"/>
    <mergeCell ref="E11:P11"/>
    <mergeCell ref="A12:D12"/>
    <mergeCell ref="E12:P12"/>
    <mergeCell ref="A24:D24"/>
    <mergeCell ref="E24:P24"/>
    <mergeCell ref="A13:D13"/>
    <mergeCell ref="E13:P13"/>
    <mergeCell ref="A14:D14"/>
    <mergeCell ref="E14:P14"/>
    <mergeCell ref="A15:D15"/>
    <mergeCell ref="E15:P15"/>
    <mergeCell ref="A16:D16"/>
    <mergeCell ref="E16:P16"/>
    <mergeCell ref="A17:D18"/>
    <mergeCell ref="A19:D20"/>
    <mergeCell ref="A22:D23"/>
    <mergeCell ref="A27:D28"/>
    <mergeCell ref="A29:D29"/>
    <mergeCell ref="E29:P29"/>
    <mergeCell ref="A30:D31"/>
    <mergeCell ref="A32:D32"/>
    <mergeCell ref="E32:P32"/>
  </mergeCells>
  <phoneticPr fontId="2"/>
  <conditionalFormatting sqref="E32:P32">
    <cfRule type="cellIs" dxfId="65" priority="13" operator="lessThan">
      <formula>1000</formula>
    </cfRule>
    <cfRule type="cellIs" dxfId="64" priority="33" operator="greaterThan">
      <formula>$E$24</formula>
    </cfRule>
  </conditionalFormatting>
  <conditionalFormatting sqref="E28">
    <cfRule type="cellIs" dxfId="63" priority="26" operator="greaterThan">
      <formula>E23</formula>
    </cfRule>
  </conditionalFormatting>
  <conditionalFormatting sqref="F28">
    <cfRule type="cellIs" dxfId="62" priority="25" operator="greaterThan">
      <formula>F23</formula>
    </cfRule>
  </conditionalFormatting>
  <conditionalFormatting sqref="G28">
    <cfRule type="cellIs" dxfId="61" priority="24" operator="greaterThan">
      <formula>G23</formula>
    </cfRule>
  </conditionalFormatting>
  <conditionalFormatting sqref="H28">
    <cfRule type="cellIs" dxfId="60" priority="23" operator="greaterThan">
      <formula>H23</formula>
    </cfRule>
  </conditionalFormatting>
  <conditionalFormatting sqref="I28">
    <cfRule type="cellIs" dxfId="59" priority="22" operator="greaterThan">
      <formula>I23</formula>
    </cfRule>
  </conditionalFormatting>
  <conditionalFormatting sqref="J28">
    <cfRule type="cellIs" dxfId="58" priority="21" operator="greaterThan">
      <formula>J23</formula>
    </cfRule>
  </conditionalFormatting>
  <conditionalFormatting sqref="K28">
    <cfRule type="cellIs" dxfId="57" priority="20" operator="greaterThan">
      <formula>K23</formula>
    </cfRule>
  </conditionalFormatting>
  <conditionalFormatting sqref="L28">
    <cfRule type="cellIs" dxfId="56" priority="19" operator="greaterThan">
      <formula>L23</formula>
    </cfRule>
  </conditionalFormatting>
  <conditionalFormatting sqref="M28">
    <cfRule type="cellIs" dxfId="55" priority="18" operator="greaterThan">
      <formula>M23</formula>
    </cfRule>
  </conditionalFormatting>
  <conditionalFormatting sqref="N28">
    <cfRule type="cellIs" dxfId="54" priority="17" operator="greaterThan">
      <formula>N23</formula>
    </cfRule>
  </conditionalFormatting>
  <conditionalFormatting sqref="O28">
    <cfRule type="cellIs" dxfId="53" priority="16" operator="greaterThan">
      <formula>O23</formula>
    </cfRule>
  </conditionalFormatting>
  <conditionalFormatting sqref="P28">
    <cfRule type="cellIs" dxfId="52" priority="15" operator="greaterThan">
      <formula>P23</formula>
    </cfRule>
  </conditionalFormatting>
  <conditionalFormatting sqref="E29:P29">
    <cfRule type="cellIs" dxfId="51" priority="14" operator="greaterThan">
      <formula>$E$24</formula>
    </cfRule>
  </conditionalFormatting>
  <conditionalFormatting sqref="E31">
    <cfRule type="cellIs" dxfId="50" priority="12" operator="greaterThan">
      <formula>E23</formula>
    </cfRule>
  </conditionalFormatting>
  <conditionalFormatting sqref="F31">
    <cfRule type="cellIs" dxfId="49" priority="11" operator="greaterThan">
      <formula>F23</formula>
    </cfRule>
  </conditionalFormatting>
  <conditionalFormatting sqref="G31">
    <cfRule type="cellIs" dxfId="48" priority="10" operator="greaterThan">
      <formula>G23</formula>
    </cfRule>
  </conditionalFormatting>
  <conditionalFormatting sqref="H31">
    <cfRule type="cellIs" dxfId="47" priority="9" operator="greaterThan">
      <formula>H23</formula>
    </cfRule>
  </conditionalFormatting>
  <conditionalFormatting sqref="I31">
    <cfRule type="cellIs" dxfId="46" priority="8" operator="greaterThan">
      <formula>I23</formula>
    </cfRule>
  </conditionalFormatting>
  <conditionalFormatting sqref="J31">
    <cfRule type="cellIs" dxfId="45" priority="7" operator="greaterThan">
      <formula>J23</formula>
    </cfRule>
  </conditionalFormatting>
  <conditionalFormatting sqref="K31">
    <cfRule type="cellIs" dxfId="44" priority="6" operator="greaterThan">
      <formula>K23</formula>
    </cfRule>
  </conditionalFormatting>
  <conditionalFormatting sqref="L31">
    <cfRule type="cellIs" dxfId="43" priority="5" operator="greaterThan">
      <formula>L23</formula>
    </cfRule>
  </conditionalFormatting>
  <conditionalFormatting sqref="M31">
    <cfRule type="cellIs" dxfId="42" priority="4" operator="greaterThan">
      <formula>M23</formula>
    </cfRule>
  </conditionalFormatting>
  <conditionalFormatting sqref="N31">
    <cfRule type="cellIs" dxfId="41" priority="3" operator="greaterThan">
      <formula>N23</formula>
    </cfRule>
  </conditionalFormatting>
  <conditionalFormatting sqref="O31">
    <cfRule type="cellIs" dxfId="40" priority="2" operator="greaterThan">
      <formula>O23</formula>
    </cfRule>
  </conditionalFormatting>
  <conditionalFormatting sqref="P31">
    <cfRule type="cellIs" dxfId="39" priority="1" operator="greaterThan">
      <formula>P23</formula>
    </cfRule>
  </conditionalFormatting>
  <dataValidations count="2">
    <dataValidation allowBlank="1" showInputMessage="1" showErrorMessage="1" error="期待容量以下の整数値で入力してください" sqref="E32:P32" xr:uid="{03324D50-AB91-4DAD-9179-06F65A1A4D22}"/>
    <dataValidation type="whole" operator="lessThanOrEqual" allowBlank="1" showInputMessage="1" showErrorMessage="1" error="「送電可能電力」以下の整数値を入力してください" sqref="E26:P26" xr:uid="{2D8FE8C3-85E5-46AC-A888-EB23A46E11E9}">
      <formula1>$E$15</formula1>
    </dataValidation>
  </dataValidations>
  <pageMargins left="0.11811023622047245" right="0.11811023622047245" top="0.35433070866141736" bottom="0.35433070866141736" header="0.31496062992125984" footer="0.31496062992125984"/>
  <pageSetup paperSize="9" scale="64" orientation="landscape" r:id="rId1"/>
  <rowBreaks count="2" manualBreakCount="2">
    <brk id="9" max="16383" man="1"/>
    <brk id="25" max="16383" man="1"/>
  </rowBreaks>
  <colBreaks count="1" manualBreakCount="1">
    <brk id="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06CF0-4687-4CC0-B375-474F7F246EED}">
  <sheetPr>
    <tabColor rgb="FFFFFF00"/>
    <pageSetUpPr fitToPage="1"/>
  </sheetPr>
  <dimension ref="A1:R38"/>
  <sheetViews>
    <sheetView view="pageBreakPreview" zoomScale="85" zoomScaleNormal="60" zoomScaleSheetLayoutView="85" workbookViewId="0"/>
  </sheetViews>
  <sheetFormatPr defaultColWidth="9" defaultRowHeight="15" x14ac:dyDescent="0.3"/>
  <cols>
    <col min="1" max="4" width="5.6640625" style="1" customWidth="1"/>
    <col min="5" max="5" width="10.44140625" style="1" bestFit="1" customWidth="1"/>
    <col min="6" max="11" width="12.6640625" style="1" bestFit="1" customWidth="1"/>
    <col min="12" max="16" width="10.44140625" style="1" bestFit="1" customWidth="1"/>
    <col min="17" max="20" width="5.6640625" style="1" customWidth="1"/>
    <col min="21" max="16384" width="9" style="1"/>
  </cols>
  <sheetData>
    <row r="1" spans="1:18" ht="16.2" x14ac:dyDescent="0.3">
      <c r="A1" s="92" t="s">
        <v>132</v>
      </c>
      <c r="B1" s="92"/>
      <c r="C1" s="92"/>
      <c r="D1" s="92"/>
      <c r="E1" s="92"/>
      <c r="F1" s="38" t="s">
        <v>67</v>
      </c>
    </row>
    <row r="2" spans="1:18" ht="16.2" x14ac:dyDescent="0.3">
      <c r="A2" s="146" t="s">
        <v>0</v>
      </c>
      <c r="B2" s="147"/>
      <c r="C2" s="7"/>
      <c r="D2" s="7"/>
      <c r="E2" s="7"/>
      <c r="F2" s="7"/>
      <c r="G2" s="7"/>
      <c r="H2" s="7"/>
      <c r="I2" s="7"/>
      <c r="J2" s="7"/>
      <c r="K2" s="7"/>
      <c r="L2" s="7"/>
      <c r="M2" s="7"/>
      <c r="N2" s="7"/>
      <c r="O2" s="7"/>
      <c r="P2" s="7"/>
      <c r="Q2" s="7"/>
    </row>
    <row r="3" spans="1:18" ht="16.2" x14ac:dyDescent="0.3">
      <c r="A3" s="112"/>
      <c r="B3" s="113"/>
      <c r="C3" s="7"/>
      <c r="D3" s="7"/>
      <c r="E3" s="7"/>
      <c r="F3" s="7"/>
      <c r="G3" s="7"/>
      <c r="H3" s="7"/>
      <c r="I3" s="7"/>
      <c r="J3" s="7"/>
      <c r="K3" s="7"/>
      <c r="L3" s="7"/>
      <c r="M3" s="7"/>
      <c r="N3" s="7"/>
      <c r="O3" s="7"/>
      <c r="P3" s="7"/>
      <c r="Q3" s="7"/>
    </row>
    <row r="4" spans="1:18" ht="16.2" x14ac:dyDescent="0.3">
      <c r="A4" s="148" t="s">
        <v>155</v>
      </c>
      <c r="B4" s="148"/>
      <c r="C4" s="148"/>
      <c r="D4" s="148"/>
      <c r="E4" s="148"/>
      <c r="F4" s="148"/>
      <c r="G4" s="148"/>
      <c r="H4" s="148"/>
      <c r="I4" s="148"/>
      <c r="J4" s="148"/>
      <c r="K4" s="148"/>
      <c r="L4" s="148"/>
      <c r="M4" s="148"/>
      <c r="N4" s="148"/>
      <c r="O4" s="148"/>
      <c r="P4" s="148"/>
      <c r="Q4" s="148"/>
    </row>
    <row r="5" spans="1:18" ht="16.2" x14ac:dyDescent="0.3">
      <c r="A5" s="7"/>
      <c r="B5" s="7"/>
      <c r="C5" s="7"/>
      <c r="D5" s="7"/>
      <c r="E5" s="7"/>
      <c r="F5" s="7"/>
      <c r="G5" s="7"/>
      <c r="H5" s="7"/>
      <c r="I5" s="7"/>
      <c r="J5" s="7"/>
      <c r="K5" s="7"/>
      <c r="L5" s="7"/>
      <c r="M5" s="7"/>
      <c r="N5" s="7"/>
      <c r="O5" s="7"/>
      <c r="P5" s="7"/>
      <c r="Q5" s="7"/>
    </row>
    <row r="6" spans="1:18" ht="16.2" x14ac:dyDescent="0.3">
      <c r="A6" s="148" t="s">
        <v>52</v>
      </c>
      <c r="B6" s="148"/>
      <c r="C6" s="148"/>
      <c r="D6" s="148"/>
      <c r="E6" s="148"/>
      <c r="F6" s="148"/>
      <c r="G6" s="148"/>
      <c r="H6" s="148"/>
      <c r="I6" s="148"/>
      <c r="J6" s="148"/>
      <c r="K6" s="148"/>
      <c r="L6" s="148"/>
      <c r="M6" s="148"/>
      <c r="N6" s="148"/>
      <c r="O6" s="148"/>
      <c r="P6" s="148"/>
      <c r="Q6" s="148"/>
    </row>
    <row r="7" spans="1:18" ht="16.2" x14ac:dyDescent="0.3">
      <c r="C7" s="7"/>
      <c r="D7" s="7"/>
      <c r="E7" s="7"/>
      <c r="F7" s="7"/>
      <c r="G7" s="7"/>
      <c r="H7" s="7"/>
      <c r="I7" s="7"/>
      <c r="J7" s="7"/>
      <c r="K7" s="7"/>
      <c r="L7" s="7"/>
      <c r="M7" s="7"/>
      <c r="N7" s="7"/>
      <c r="O7" s="7"/>
      <c r="P7" s="7"/>
      <c r="Q7" s="7"/>
    </row>
    <row r="8" spans="1:18" ht="16.2" x14ac:dyDescent="0.3">
      <c r="A8" s="28"/>
      <c r="B8" s="28"/>
      <c r="C8" s="28"/>
      <c r="D8" s="28"/>
      <c r="E8" s="140" t="str">
        <f>IF(OR($R$25=1),"！！！入力エラーがあります。R列のコメントを確認してください。！！！","")</f>
        <v/>
      </c>
      <c r="F8" s="141"/>
      <c r="G8" s="141"/>
      <c r="H8" s="141"/>
      <c r="I8" s="141"/>
      <c r="J8" s="141"/>
      <c r="K8" s="141"/>
      <c r="L8" s="141"/>
      <c r="M8" s="225" t="str">
        <f>【リリースAX】合計!M11</f>
        <v>&lt;会社名&gt;</v>
      </c>
      <c r="N8" s="225"/>
      <c r="O8" s="225"/>
      <c r="P8" s="225"/>
      <c r="Q8" s="225"/>
      <c r="R8" s="142"/>
    </row>
    <row r="9" spans="1:18" ht="24" customHeight="1" thickBot="1" x14ac:dyDescent="0.35">
      <c r="A9" s="150" t="s">
        <v>1</v>
      </c>
      <c r="B9" s="150"/>
      <c r="C9" s="150"/>
      <c r="D9" s="150"/>
      <c r="E9" s="151" t="s">
        <v>24</v>
      </c>
      <c r="F9" s="152"/>
      <c r="G9" s="152"/>
      <c r="H9" s="152"/>
      <c r="I9" s="152"/>
      <c r="J9" s="152"/>
      <c r="K9" s="152"/>
      <c r="L9" s="152"/>
      <c r="M9" s="152"/>
      <c r="N9" s="152"/>
      <c r="O9" s="152"/>
      <c r="P9" s="153"/>
      <c r="Q9" s="80" t="s">
        <v>2</v>
      </c>
      <c r="R9" s="142"/>
    </row>
    <row r="10" spans="1:18" ht="24" customHeight="1" x14ac:dyDescent="0.3">
      <c r="A10" s="150" t="s">
        <v>3</v>
      </c>
      <c r="B10" s="150"/>
      <c r="C10" s="150"/>
      <c r="D10" s="154"/>
      <c r="E10" s="185"/>
      <c r="F10" s="186"/>
      <c r="G10" s="186"/>
      <c r="H10" s="186"/>
      <c r="I10" s="186"/>
      <c r="J10" s="186"/>
      <c r="K10" s="186"/>
      <c r="L10" s="186"/>
      <c r="M10" s="186"/>
      <c r="N10" s="186"/>
      <c r="O10" s="186"/>
      <c r="P10" s="187"/>
      <c r="Q10" s="83"/>
      <c r="R10" s="142"/>
    </row>
    <row r="11" spans="1:18" ht="30" customHeight="1" x14ac:dyDescent="0.3">
      <c r="A11" s="158" t="s">
        <v>4</v>
      </c>
      <c r="B11" s="158"/>
      <c r="C11" s="158"/>
      <c r="D11" s="159"/>
      <c r="E11" s="188"/>
      <c r="F11" s="189"/>
      <c r="G11" s="189"/>
      <c r="H11" s="189"/>
      <c r="I11" s="189"/>
      <c r="J11" s="189"/>
      <c r="K11" s="189"/>
      <c r="L11" s="189"/>
      <c r="M11" s="189"/>
      <c r="N11" s="189"/>
      <c r="O11" s="189"/>
      <c r="P11" s="190"/>
      <c r="Q11" s="83"/>
      <c r="R11" s="142"/>
    </row>
    <row r="12" spans="1:18" ht="24" customHeight="1" x14ac:dyDescent="0.3">
      <c r="A12" s="150" t="s">
        <v>5</v>
      </c>
      <c r="B12" s="150"/>
      <c r="C12" s="150"/>
      <c r="D12" s="154"/>
      <c r="E12" s="188" t="s">
        <v>164</v>
      </c>
      <c r="F12" s="189"/>
      <c r="G12" s="189"/>
      <c r="H12" s="189"/>
      <c r="I12" s="189"/>
      <c r="J12" s="189"/>
      <c r="K12" s="189"/>
      <c r="L12" s="189"/>
      <c r="M12" s="189"/>
      <c r="N12" s="189"/>
      <c r="O12" s="189"/>
      <c r="P12" s="190"/>
      <c r="Q12" s="83"/>
      <c r="R12" s="142"/>
    </row>
    <row r="13" spans="1:18" ht="24" customHeight="1" x14ac:dyDescent="0.3">
      <c r="A13" s="150" t="s">
        <v>6</v>
      </c>
      <c r="B13" s="150"/>
      <c r="C13" s="150"/>
      <c r="D13" s="154"/>
      <c r="E13" s="188"/>
      <c r="F13" s="189"/>
      <c r="G13" s="189"/>
      <c r="H13" s="189"/>
      <c r="I13" s="189"/>
      <c r="J13" s="189"/>
      <c r="K13" s="189"/>
      <c r="L13" s="189"/>
      <c r="M13" s="189"/>
      <c r="N13" s="189"/>
      <c r="O13" s="189"/>
      <c r="P13" s="190"/>
      <c r="Q13" s="83"/>
      <c r="R13" s="142"/>
    </row>
    <row r="14" spans="1:18" ht="24" customHeight="1" x14ac:dyDescent="0.3">
      <c r="A14" s="150" t="s">
        <v>7</v>
      </c>
      <c r="B14" s="150"/>
      <c r="C14" s="150"/>
      <c r="D14" s="154"/>
      <c r="E14" s="191"/>
      <c r="F14" s="192"/>
      <c r="G14" s="192"/>
      <c r="H14" s="192"/>
      <c r="I14" s="192"/>
      <c r="J14" s="192"/>
      <c r="K14" s="192"/>
      <c r="L14" s="192"/>
      <c r="M14" s="192"/>
      <c r="N14" s="192"/>
      <c r="O14" s="192"/>
      <c r="P14" s="193"/>
      <c r="Q14" s="84" t="s">
        <v>23</v>
      </c>
      <c r="R14" s="142"/>
    </row>
    <row r="15" spans="1:18" ht="24" customHeight="1" x14ac:dyDescent="0.3">
      <c r="A15" s="151" t="s">
        <v>41</v>
      </c>
      <c r="B15" s="152"/>
      <c r="C15" s="152"/>
      <c r="D15" s="152"/>
      <c r="E15" s="191"/>
      <c r="F15" s="192"/>
      <c r="G15" s="192"/>
      <c r="H15" s="192"/>
      <c r="I15" s="192"/>
      <c r="J15" s="192"/>
      <c r="K15" s="192"/>
      <c r="L15" s="192"/>
      <c r="M15" s="192"/>
      <c r="N15" s="192"/>
      <c r="O15" s="192"/>
      <c r="P15" s="193"/>
      <c r="Q15" s="85" t="s">
        <v>23</v>
      </c>
      <c r="R15" s="142"/>
    </row>
    <row r="16" spans="1:18" ht="36.6" customHeight="1" thickBot="1" x14ac:dyDescent="0.35">
      <c r="A16" s="158" t="s">
        <v>127</v>
      </c>
      <c r="B16" s="150"/>
      <c r="C16" s="150"/>
      <c r="D16" s="154"/>
      <c r="E16" s="194"/>
      <c r="F16" s="195"/>
      <c r="G16" s="195"/>
      <c r="H16" s="195"/>
      <c r="I16" s="195"/>
      <c r="J16" s="195"/>
      <c r="K16" s="195"/>
      <c r="L16" s="195"/>
      <c r="M16" s="195"/>
      <c r="N16" s="195"/>
      <c r="O16" s="195"/>
      <c r="P16" s="196"/>
      <c r="Q16" s="85" t="s">
        <v>129</v>
      </c>
      <c r="R16" s="142"/>
    </row>
    <row r="17" spans="1:18" ht="24" customHeight="1" x14ac:dyDescent="0.3">
      <c r="A17" s="214" t="s">
        <v>128</v>
      </c>
      <c r="B17" s="215"/>
      <c r="C17" s="215"/>
      <c r="D17" s="215"/>
      <c r="E17" s="102" t="s">
        <v>11</v>
      </c>
      <c r="F17" s="102" t="s">
        <v>12</v>
      </c>
      <c r="G17" s="102" t="s">
        <v>13</v>
      </c>
      <c r="H17" s="102" t="s">
        <v>14</v>
      </c>
      <c r="I17" s="102" t="s">
        <v>15</v>
      </c>
      <c r="J17" s="102" t="s">
        <v>16</v>
      </c>
      <c r="K17" s="102" t="s">
        <v>17</v>
      </c>
      <c r="L17" s="102" t="s">
        <v>18</v>
      </c>
      <c r="M17" s="102" t="s">
        <v>19</v>
      </c>
      <c r="N17" s="102" t="s">
        <v>20</v>
      </c>
      <c r="O17" s="102" t="s">
        <v>21</v>
      </c>
      <c r="P17" s="102" t="s">
        <v>22</v>
      </c>
      <c r="Q17" s="105"/>
      <c r="R17" s="142"/>
    </row>
    <row r="18" spans="1:18" ht="24" customHeight="1" thickBot="1" x14ac:dyDescent="0.35">
      <c r="A18" s="215"/>
      <c r="B18" s="215"/>
      <c r="C18" s="215"/>
      <c r="D18" s="215"/>
      <c r="E18" s="107" t="e">
        <f>'入力(水力)'!E18</f>
        <v>#N/A</v>
      </c>
      <c r="F18" s="107" t="e">
        <f>'入力(水力)'!F18</f>
        <v>#N/A</v>
      </c>
      <c r="G18" s="107" t="e">
        <f>'入力(水力)'!G18</f>
        <v>#N/A</v>
      </c>
      <c r="H18" s="107" t="e">
        <f>'入力(水力)'!H18</f>
        <v>#N/A</v>
      </c>
      <c r="I18" s="107" t="e">
        <f>'入力(水力)'!I18</f>
        <v>#N/A</v>
      </c>
      <c r="J18" s="107" t="e">
        <f>'入力(水力)'!J18</f>
        <v>#N/A</v>
      </c>
      <c r="K18" s="107" t="e">
        <f>'入力(水力)'!K18</f>
        <v>#N/A</v>
      </c>
      <c r="L18" s="107" t="e">
        <f>'入力(水力)'!L18</f>
        <v>#N/A</v>
      </c>
      <c r="M18" s="107" t="e">
        <f>'入力(水力)'!M18</f>
        <v>#N/A</v>
      </c>
      <c r="N18" s="107" t="e">
        <f>'入力(水力)'!N18</f>
        <v>#N/A</v>
      </c>
      <c r="O18" s="107" t="e">
        <f>'入力(水力)'!O18</f>
        <v>#N/A</v>
      </c>
      <c r="P18" s="107" t="e">
        <f>'入力(水力)'!P18</f>
        <v>#N/A</v>
      </c>
      <c r="Q18" s="105" t="s">
        <v>129</v>
      </c>
      <c r="R18" s="142"/>
    </row>
    <row r="19" spans="1:18" ht="24" customHeight="1" x14ac:dyDescent="0.3">
      <c r="A19" s="158" t="s">
        <v>131</v>
      </c>
      <c r="B19" s="150"/>
      <c r="C19" s="150"/>
      <c r="D19" s="154"/>
      <c r="E19" s="89" t="s">
        <v>11</v>
      </c>
      <c r="F19" s="90" t="s">
        <v>12</v>
      </c>
      <c r="G19" s="90" t="s">
        <v>13</v>
      </c>
      <c r="H19" s="90" t="s">
        <v>14</v>
      </c>
      <c r="I19" s="90" t="s">
        <v>15</v>
      </c>
      <c r="J19" s="90" t="s">
        <v>16</v>
      </c>
      <c r="K19" s="90" t="s">
        <v>17</v>
      </c>
      <c r="L19" s="90" t="s">
        <v>18</v>
      </c>
      <c r="M19" s="90" t="s">
        <v>19</v>
      </c>
      <c r="N19" s="90" t="s">
        <v>20</v>
      </c>
      <c r="O19" s="90" t="s">
        <v>21</v>
      </c>
      <c r="P19" s="91" t="s">
        <v>22</v>
      </c>
      <c r="Q19" s="85"/>
      <c r="R19" s="142"/>
    </row>
    <row r="20" spans="1:18" ht="24" customHeight="1" x14ac:dyDescent="0.3">
      <c r="A20" s="150"/>
      <c r="B20" s="150"/>
      <c r="C20" s="150"/>
      <c r="D20" s="154"/>
      <c r="E20" s="122"/>
      <c r="F20" s="108"/>
      <c r="G20" s="108"/>
      <c r="H20" s="108"/>
      <c r="I20" s="108"/>
      <c r="J20" s="108"/>
      <c r="K20" s="108"/>
      <c r="L20" s="108"/>
      <c r="M20" s="108"/>
      <c r="N20" s="108"/>
      <c r="O20" s="108"/>
      <c r="P20" s="123"/>
      <c r="Q20" s="85" t="s">
        <v>23</v>
      </c>
      <c r="R20" s="142"/>
    </row>
    <row r="21" spans="1:18" ht="36" customHeight="1" x14ac:dyDescent="0.3">
      <c r="A21" s="158" t="s">
        <v>134</v>
      </c>
      <c r="B21" s="150"/>
      <c r="C21" s="150"/>
      <c r="D21" s="154"/>
      <c r="E21" s="191"/>
      <c r="F21" s="192"/>
      <c r="G21" s="192"/>
      <c r="H21" s="192"/>
      <c r="I21" s="192"/>
      <c r="J21" s="192"/>
      <c r="K21" s="192"/>
      <c r="L21" s="192"/>
      <c r="M21" s="192"/>
      <c r="N21" s="192"/>
      <c r="O21" s="192"/>
      <c r="P21" s="193"/>
      <c r="Q21" s="85"/>
      <c r="R21" s="142"/>
    </row>
    <row r="22" spans="1:18" ht="24" customHeight="1" x14ac:dyDescent="0.3">
      <c r="A22" s="158" t="s">
        <v>157</v>
      </c>
      <c r="B22" s="150"/>
      <c r="C22" s="150"/>
      <c r="D22" s="154"/>
      <c r="E22" s="87" t="s">
        <v>11</v>
      </c>
      <c r="F22" s="139" t="s">
        <v>12</v>
      </c>
      <c r="G22" s="139" t="s">
        <v>13</v>
      </c>
      <c r="H22" s="139" t="s">
        <v>14</v>
      </c>
      <c r="I22" s="139" t="s">
        <v>15</v>
      </c>
      <c r="J22" s="139" t="s">
        <v>16</v>
      </c>
      <c r="K22" s="139" t="s">
        <v>17</v>
      </c>
      <c r="L22" s="139" t="s">
        <v>18</v>
      </c>
      <c r="M22" s="139" t="s">
        <v>19</v>
      </c>
      <c r="N22" s="139" t="s">
        <v>20</v>
      </c>
      <c r="O22" s="139" t="s">
        <v>21</v>
      </c>
      <c r="P22" s="88" t="s">
        <v>22</v>
      </c>
      <c r="Q22" s="85"/>
      <c r="R22" s="142"/>
    </row>
    <row r="23" spans="1:18" ht="24" customHeight="1" x14ac:dyDescent="0.3">
      <c r="A23" s="150"/>
      <c r="B23" s="150"/>
      <c r="C23" s="150"/>
      <c r="D23" s="154"/>
      <c r="E23" s="122"/>
      <c r="F23" s="108"/>
      <c r="G23" s="108"/>
      <c r="H23" s="108"/>
      <c r="I23" s="108"/>
      <c r="J23" s="108"/>
      <c r="K23" s="108"/>
      <c r="L23" s="108"/>
      <c r="M23" s="108"/>
      <c r="N23" s="108"/>
      <c r="O23" s="108"/>
      <c r="P23" s="123"/>
      <c r="Q23" s="85" t="s">
        <v>23</v>
      </c>
      <c r="R23" s="142"/>
    </row>
    <row r="24" spans="1:18" ht="36.6" customHeight="1" thickBot="1" x14ac:dyDescent="0.35">
      <c r="A24" s="158" t="s">
        <v>130</v>
      </c>
      <c r="B24" s="150"/>
      <c r="C24" s="150"/>
      <c r="D24" s="154"/>
      <c r="E24" s="200"/>
      <c r="F24" s="201"/>
      <c r="G24" s="201"/>
      <c r="H24" s="201"/>
      <c r="I24" s="201"/>
      <c r="J24" s="201"/>
      <c r="K24" s="201"/>
      <c r="L24" s="201"/>
      <c r="M24" s="201"/>
      <c r="N24" s="201"/>
      <c r="O24" s="201"/>
      <c r="P24" s="202"/>
      <c r="Q24" s="85" t="s">
        <v>23</v>
      </c>
      <c r="R24" s="142"/>
    </row>
    <row r="25" spans="1:18" ht="24" customHeight="1" x14ac:dyDescent="0.3">
      <c r="A25" s="158" t="s">
        <v>141</v>
      </c>
      <c r="B25" s="150"/>
      <c r="C25" s="150"/>
      <c r="D25" s="150"/>
      <c r="E25" s="90" t="s">
        <v>11</v>
      </c>
      <c r="F25" s="90" t="s">
        <v>12</v>
      </c>
      <c r="G25" s="90" t="s">
        <v>13</v>
      </c>
      <c r="H25" s="90" t="s">
        <v>14</v>
      </c>
      <c r="I25" s="90" t="s">
        <v>15</v>
      </c>
      <c r="J25" s="90" t="s">
        <v>16</v>
      </c>
      <c r="K25" s="90" t="s">
        <v>17</v>
      </c>
      <c r="L25" s="90" t="s">
        <v>18</v>
      </c>
      <c r="M25" s="90" t="s">
        <v>19</v>
      </c>
      <c r="N25" s="90" t="s">
        <v>20</v>
      </c>
      <c r="O25" s="90" t="s">
        <v>21</v>
      </c>
      <c r="P25" s="90" t="s">
        <v>22</v>
      </c>
      <c r="Q25" s="74"/>
      <c r="R25" s="143">
        <f>IF(MAX(E26:P26)&gt;$E$15,1,0)</f>
        <v>0</v>
      </c>
    </row>
    <row r="26" spans="1:18" ht="24" customHeight="1" x14ac:dyDescent="0.3">
      <c r="A26" s="150"/>
      <c r="B26" s="150"/>
      <c r="C26" s="150"/>
      <c r="D26" s="150"/>
      <c r="E26" s="108"/>
      <c r="F26" s="108"/>
      <c r="G26" s="108"/>
      <c r="H26" s="108"/>
      <c r="I26" s="108"/>
      <c r="J26" s="108"/>
      <c r="K26" s="108"/>
      <c r="L26" s="108"/>
      <c r="M26" s="108"/>
      <c r="N26" s="108"/>
      <c r="O26" s="108"/>
      <c r="P26" s="108"/>
      <c r="Q26" s="24" t="s">
        <v>125</v>
      </c>
      <c r="R26" s="144" t="str">
        <f>IF(MAX(E26:P26)&gt;$E$15,"※「リリースする各月の送電可能電力」が「送電可能電力」を超過している月があります。入力値を修正してください。","")</f>
        <v/>
      </c>
    </row>
    <row r="27" spans="1:18" ht="24" customHeight="1" x14ac:dyDescent="0.3">
      <c r="A27" s="214" t="s">
        <v>135</v>
      </c>
      <c r="B27" s="215"/>
      <c r="C27" s="215"/>
      <c r="D27" s="215"/>
      <c r="E27" s="102" t="s">
        <v>11</v>
      </c>
      <c r="F27" s="102" t="s">
        <v>12</v>
      </c>
      <c r="G27" s="102" t="s">
        <v>13</v>
      </c>
      <c r="H27" s="102" t="s">
        <v>14</v>
      </c>
      <c r="I27" s="102" t="s">
        <v>15</v>
      </c>
      <c r="J27" s="102" t="s">
        <v>16</v>
      </c>
      <c r="K27" s="102" t="s">
        <v>17</v>
      </c>
      <c r="L27" s="102" t="s">
        <v>18</v>
      </c>
      <c r="M27" s="102" t="s">
        <v>19</v>
      </c>
      <c r="N27" s="102" t="s">
        <v>20</v>
      </c>
      <c r="O27" s="102" t="s">
        <v>21</v>
      </c>
      <c r="P27" s="102" t="s">
        <v>22</v>
      </c>
      <c r="Q27" s="105"/>
      <c r="R27" s="142"/>
    </row>
    <row r="28" spans="1:18" ht="24" customHeight="1" x14ac:dyDescent="0.3">
      <c r="A28" s="215"/>
      <c r="B28" s="215"/>
      <c r="C28" s="215"/>
      <c r="D28" s="215"/>
      <c r="E28" s="109">
        <f>'入力(水力)'!E25</f>
        <v>0</v>
      </c>
      <c r="F28" s="109">
        <f>'入力(水力)'!F25</f>
        <v>0</v>
      </c>
      <c r="G28" s="109">
        <f>'入力(水力)'!G25</f>
        <v>0</v>
      </c>
      <c r="H28" s="109">
        <f>'入力(水力)'!H25</f>
        <v>0</v>
      </c>
      <c r="I28" s="109">
        <f>'入力(水力)'!I25</f>
        <v>0</v>
      </c>
      <c r="J28" s="109">
        <f>'入力(水力)'!J25</f>
        <v>0</v>
      </c>
      <c r="K28" s="109">
        <f>'入力(水力)'!K25</f>
        <v>0</v>
      </c>
      <c r="L28" s="109">
        <f>'入力(水力)'!L25</f>
        <v>0</v>
      </c>
      <c r="M28" s="109">
        <f>'入力(水力)'!M25</f>
        <v>0</v>
      </c>
      <c r="N28" s="109">
        <f>'入力(水力)'!N25</f>
        <v>0</v>
      </c>
      <c r="O28" s="109">
        <f>'入力(水力)'!O25</f>
        <v>0</v>
      </c>
      <c r="P28" s="109">
        <f>'入力(水力)'!P25</f>
        <v>0</v>
      </c>
      <c r="Q28" s="105" t="s">
        <v>23</v>
      </c>
      <c r="R28" s="142"/>
    </row>
    <row r="29" spans="1:18" ht="47.4" customHeight="1" x14ac:dyDescent="0.3">
      <c r="A29" s="216" t="s">
        <v>136</v>
      </c>
      <c r="B29" s="217"/>
      <c r="C29" s="217"/>
      <c r="D29" s="218"/>
      <c r="E29" s="203">
        <f>'入力(水力)'!E26:P26</f>
        <v>0</v>
      </c>
      <c r="F29" s="204"/>
      <c r="G29" s="204"/>
      <c r="H29" s="204"/>
      <c r="I29" s="204"/>
      <c r="J29" s="204"/>
      <c r="K29" s="204"/>
      <c r="L29" s="204"/>
      <c r="M29" s="204"/>
      <c r="N29" s="204"/>
      <c r="O29" s="204"/>
      <c r="P29" s="205"/>
      <c r="Q29" s="105" t="s">
        <v>23</v>
      </c>
      <c r="R29" s="142"/>
    </row>
    <row r="30" spans="1:18" ht="24" customHeight="1" x14ac:dyDescent="0.3">
      <c r="A30" s="208" t="s">
        <v>138</v>
      </c>
      <c r="B30" s="209"/>
      <c r="C30" s="209"/>
      <c r="D30" s="210"/>
      <c r="E30" s="103" t="s">
        <v>11</v>
      </c>
      <c r="F30" s="103" t="s">
        <v>12</v>
      </c>
      <c r="G30" s="103" t="s">
        <v>13</v>
      </c>
      <c r="H30" s="103" t="s">
        <v>14</v>
      </c>
      <c r="I30" s="103" t="s">
        <v>15</v>
      </c>
      <c r="J30" s="103" t="s">
        <v>16</v>
      </c>
      <c r="K30" s="103" t="s">
        <v>17</v>
      </c>
      <c r="L30" s="103" t="s">
        <v>18</v>
      </c>
      <c r="M30" s="103" t="s">
        <v>19</v>
      </c>
      <c r="N30" s="103" t="s">
        <v>20</v>
      </c>
      <c r="O30" s="103" t="s">
        <v>21</v>
      </c>
      <c r="P30" s="103" t="s">
        <v>22</v>
      </c>
      <c r="Q30" s="105"/>
      <c r="R30" s="142"/>
    </row>
    <row r="31" spans="1:18" ht="24" customHeight="1" x14ac:dyDescent="0.3">
      <c r="A31" s="211"/>
      <c r="B31" s="212"/>
      <c r="C31" s="212"/>
      <c r="D31" s="213"/>
      <c r="E31" s="110">
        <f>E23-E28</f>
        <v>0</v>
      </c>
      <c r="F31" s="110">
        <f t="shared" ref="F31:P31" si="0">F23-F28</f>
        <v>0</v>
      </c>
      <c r="G31" s="110">
        <f t="shared" si="0"/>
        <v>0</v>
      </c>
      <c r="H31" s="110">
        <f t="shared" si="0"/>
        <v>0</v>
      </c>
      <c r="I31" s="110">
        <f t="shared" si="0"/>
        <v>0</v>
      </c>
      <c r="J31" s="110">
        <f t="shared" si="0"/>
        <v>0</v>
      </c>
      <c r="K31" s="110">
        <f t="shared" si="0"/>
        <v>0</v>
      </c>
      <c r="L31" s="110">
        <f t="shared" si="0"/>
        <v>0</v>
      </c>
      <c r="M31" s="110">
        <f t="shared" si="0"/>
        <v>0</v>
      </c>
      <c r="N31" s="110">
        <f t="shared" si="0"/>
        <v>0</v>
      </c>
      <c r="O31" s="110">
        <f t="shared" si="0"/>
        <v>0</v>
      </c>
      <c r="P31" s="110">
        <f t="shared" si="0"/>
        <v>0</v>
      </c>
      <c r="Q31" s="105" t="s">
        <v>23</v>
      </c>
      <c r="R31" s="142"/>
    </row>
    <row r="32" spans="1:18" ht="48" customHeight="1" x14ac:dyDescent="0.3">
      <c r="A32" s="214" t="s">
        <v>139</v>
      </c>
      <c r="B32" s="215"/>
      <c r="C32" s="215"/>
      <c r="D32" s="215"/>
      <c r="E32" s="197">
        <f>E24-E29</f>
        <v>0</v>
      </c>
      <c r="F32" s="198"/>
      <c r="G32" s="198"/>
      <c r="H32" s="198"/>
      <c r="I32" s="198"/>
      <c r="J32" s="198"/>
      <c r="K32" s="198"/>
      <c r="L32" s="198"/>
      <c r="M32" s="198"/>
      <c r="N32" s="198"/>
      <c r="O32" s="198"/>
      <c r="P32" s="199"/>
      <c r="Q32" s="106" t="s">
        <v>23</v>
      </c>
      <c r="R32" s="142"/>
    </row>
    <row r="33" spans="1:18" x14ac:dyDescent="0.3">
      <c r="A33" s="1" t="s">
        <v>25</v>
      </c>
      <c r="N33" s="142"/>
      <c r="O33" s="142"/>
      <c r="P33" s="145" t="str">
        <f>E8</f>
        <v/>
      </c>
      <c r="Q33" s="142"/>
      <c r="R33" s="142"/>
    </row>
    <row r="34" spans="1:18" x14ac:dyDescent="0.3">
      <c r="A34" s="1" t="s">
        <v>156</v>
      </c>
    </row>
    <row r="35" spans="1:18" x14ac:dyDescent="0.3">
      <c r="B35" s="35" t="s">
        <v>165</v>
      </c>
    </row>
    <row r="36" spans="1:18" x14ac:dyDescent="0.3">
      <c r="B36" s="1" t="s">
        <v>151</v>
      </c>
    </row>
    <row r="37" spans="1:18" x14ac:dyDescent="0.3">
      <c r="B37" s="1" t="s">
        <v>152</v>
      </c>
    </row>
    <row r="38" spans="1:18" x14ac:dyDescent="0.3">
      <c r="B38" s="1" t="s">
        <v>153</v>
      </c>
    </row>
  </sheetData>
  <sheetProtection algorithmName="SHA-512" hashValue="z974EQw8ftWD31YPES2Bnqtu4sPN8kjEAPyqLoyFN0Il2WBBZBKny2UTmQz2TtcMgAKCfZhM7A23R8O/xO/AJA==" saltValue="MPLPabXwHmLmvQfOfjIC/Q==" spinCount="100000" sheet="1" objects="1" scenarios="1"/>
  <dataConsolidate/>
  <mergeCells count="34">
    <mergeCell ref="A25:D26"/>
    <mergeCell ref="A21:D21"/>
    <mergeCell ref="E21:P21"/>
    <mergeCell ref="A2:B2"/>
    <mergeCell ref="A4:Q4"/>
    <mergeCell ref="A6:Q6"/>
    <mergeCell ref="M8:Q8"/>
    <mergeCell ref="A9:D9"/>
    <mergeCell ref="E9:P9"/>
    <mergeCell ref="A10:D10"/>
    <mergeCell ref="E10:P10"/>
    <mergeCell ref="A11:D11"/>
    <mergeCell ref="E11:P11"/>
    <mergeCell ref="A12:D12"/>
    <mergeCell ref="E12:P12"/>
    <mergeCell ref="A24:D24"/>
    <mergeCell ref="E24:P24"/>
    <mergeCell ref="A13:D13"/>
    <mergeCell ref="E13:P13"/>
    <mergeCell ref="A14:D14"/>
    <mergeCell ref="E14:P14"/>
    <mergeCell ref="A15:D15"/>
    <mergeCell ref="E15:P15"/>
    <mergeCell ref="A16:D16"/>
    <mergeCell ref="E16:P16"/>
    <mergeCell ref="A17:D18"/>
    <mergeCell ref="A19:D20"/>
    <mergeCell ref="A22:D23"/>
    <mergeCell ref="A27:D28"/>
    <mergeCell ref="A29:D29"/>
    <mergeCell ref="E29:P29"/>
    <mergeCell ref="A30:D31"/>
    <mergeCell ref="A32:D32"/>
    <mergeCell ref="E32:P32"/>
  </mergeCells>
  <phoneticPr fontId="2"/>
  <conditionalFormatting sqref="E32:P32">
    <cfRule type="cellIs" dxfId="38" priority="13" operator="lessThan">
      <formula>1000</formula>
    </cfRule>
    <cfRule type="cellIs" dxfId="37" priority="41" operator="greaterThan">
      <formula>$E$24</formula>
    </cfRule>
  </conditionalFormatting>
  <conditionalFormatting sqref="E28">
    <cfRule type="cellIs" dxfId="36" priority="26" operator="greaterThan">
      <formula>E23</formula>
    </cfRule>
  </conditionalFormatting>
  <conditionalFormatting sqref="F28">
    <cfRule type="cellIs" dxfId="35" priority="25" operator="greaterThan">
      <formula>F23</formula>
    </cfRule>
  </conditionalFormatting>
  <conditionalFormatting sqref="G28">
    <cfRule type="cellIs" dxfId="34" priority="24" operator="greaterThan">
      <formula>G23</formula>
    </cfRule>
  </conditionalFormatting>
  <conditionalFormatting sqref="H28">
    <cfRule type="cellIs" dxfId="33" priority="23" operator="greaterThan">
      <formula>H23</formula>
    </cfRule>
  </conditionalFormatting>
  <conditionalFormatting sqref="I28">
    <cfRule type="cellIs" dxfId="32" priority="22" operator="greaterThan">
      <formula>I23</formula>
    </cfRule>
  </conditionalFormatting>
  <conditionalFormatting sqref="J28">
    <cfRule type="cellIs" dxfId="31" priority="21" operator="greaterThan">
      <formula>J23</formula>
    </cfRule>
  </conditionalFormatting>
  <conditionalFormatting sqref="K28">
    <cfRule type="cellIs" dxfId="30" priority="20" operator="greaterThan">
      <formula>K23</formula>
    </cfRule>
  </conditionalFormatting>
  <conditionalFormatting sqref="L28">
    <cfRule type="cellIs" dxfId="29" priority="19" operator="greaterThan">
      <formula>L23</formula>
    </cfRule>
  </conditionalFormatting>
  <conditionalFormatting sqref="M28">
    <cfRule type="cellIs" dxfId="28" priority="18" operator="greaterThan">
      <formula>M23</formula>
    </cfRule>
  </conditionalFormatting>
  <conditionalFormatting sqref="N28">
    <cfRule type="cellIs" dxfId="27" priority="17" operator="greaterThan">
      <formula>N23</formula>
    </cfRule>
  </conditionalFormatting>
  <conditionalFormatting sqref="O28">
    <cfRule type="cellIs" dxfId="26" priority="16" operator="greaterThan">
      <formula>O23</formula>
    </cfRule>
  </conditionalFormatting>
  <conditionalFormatting sqref="P28">
    <cfRule type="cellIs" dxfId="25" priority="15" operator="greaterThan">
      <formula>P23</formula>
    </cfRule>
  </conditionalFormatting>
  <conditionalFormatting sqref="E29:P29">
    <cfRule type="cellIs" dxfId="24" priority="14" operator="greaterThan">
      <formula>$E$24</formula>
    </cfRule>
  </conditionalFormatting>
  <conditionalFormatting sqref="E31">
    <cfRule type="cellIs" dxfId="23" priority="12" operator="greaterThan">
      <formula>E23</formula>
    </cfRule>
  </conditionalFormatting>
  <conditionalFormatting sqref="F31">
    <cfRule type="cellIs" dxfId="22" priority="11" operator="greaterThan">
      <formula>F23</formula>
    </cfRule>
  </conditionalFormatting>
  <conditionalFormatting sqref="G31">
    <cfRule type="cellIs" dxfId="21" priority="10" operator="greaterThan">
      <formula>G23</formula>
    </cfRule>
  </conditionalFormatting>
  <conditionalFormatting sqref="H31">
    <cfRule type="cellIs" dxfId="20" priority="9" operator="greaterThan">
      <formula>H23</formula>
    </cfRule>
  </conditionalFormatting>
  <conditionalFormatting sqref="I31">
    <cfRule type="cellIs" dxfId="19" priority="8" operator="greaterThan">
      <formula>I23</formula>
    </cfRule>
  </conditionalFormatting>
  <conditionalFormatting sqref="J31">
    <cfRule type="cellIs" dxfId="18" priority="7" operator="greaterThan">
      <formula>J23</formula>
    </cfRule>
  </conditionalFormatting>
  <conditionalFormatting sqref="K31">
    <cfRule type="cellIs" dxfId="17" priority="6" operator="greaterThan">
      <formula>K23</formula>
    </cfRule>
  </conditionalFormatting>
  <conditionalFormatting sqref="L31">
    <cfRule type="cellIs" dxfId="16" priority="5" operator="greaterThan">
      <formula>L23</formula>
    </cfRule>
  </conditionalFormatting>
  <conditionalFormatting sqref="M31">
    <cfRule type="cellIs" dxfId="15" priority="4" operator="greaterThan">
      <formula>M23</formula>
    </cfRule>
  </conditionalFormatting>
  <conditionalFormatting sqref="N31">
    <cfRule type="cellIs" dxfId="14" priority="3" operator="greaterThan">
      <formula>N23</formula>
    </cfRule>
  </conditionalFormatting>
  <conditionalFormatting sqref="O31">
    <cfRule type="cellIs" dxfId="13" priority="2" operator="greaterThan">
      <formula>O23</formula>
    </cfRule>
  </conditionalFormatting>
  <conditionalFormatting sqref="P31">
    <cfRule type="cellIs" dxfId="12" priority="1" operator="greaterThan">
      <formula>P23</formula>
    </cfRule>
  </conditionalFormatting>
  <dataValidations count="2">
    <dataValidation allowBlank="1" showInputMessage="1" showErrorMessage="1" error="期待容量以下の整数値で入力してください" sqref="E32:P32" xr:uid="{200A4157-B56C-4009-9208-D63B25588AD4}"/>
    <dataValidation type="whole" operator="lessThanOrEqual" allowBlank="1" showInputMessage="1" showErrorMessage="1" error="「送電可能電力」以下の整数値を入力してください" sqref="E26:P26" xr:uid="{553200A6-44B4-41A8-A50F-050A444CE457}">
      <formula1>$E$15</formula1>
    </dataValidation>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2">
    <tabColor theme="8" tint="0.59999389629810485"/>
  </sheetPr>
  <dimension ref="B2:C15"/>
  <sheetViews>
    <sheetView workbookViewId="0">
      <selection activeCell="E13" sqref="E13:P13"/>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96</v>
      </c>
    </row>
    <row r="3" spans="2:3" x14ac:dyDescent="0.3">
      <c r="B3" s="1" t="s">
        <v>83</v>
      </c>
      <c r="C3" s="43" t="s">
        <v>93</v>
      </c>
    </row>
    <row r="4" spans="2:3" x14ac:dyDescent="0.3">
      <c r="B4" s="1" t="s">
        <v>83</v>
      </c>
      <c r="C4" s="43" t="s">
        <v>94</v>
      </c>
    </row>
    <row r="5" spans="2:3" x14ac:dyDescent="0.3">
      <c r="C5" s="43" t="s">
        <v>95</v>
      </c>
    </row>
    <row r="7" spans="2:3" x14ac:dyDescent="0.3">
      <c r="B7" s="1" t="s">
        <v>84</v>
      </c>
    </row>
    <row r="8" spans="2:3" x14ac:dyDescent="0.3">
      <c r="C8" s="43" t="s">
        <v>85</v>
      </c>
    </row>
    <row r="9" spans="2:3" x14ac:dyDescent="0.3">
      <c r="C9" s="43" t="s">
        <v>86</v>
      </c>
    </row>
    <row r="10" spans="2:3" x14ac:dyDescent="0.3">
      <c r="C10" s="43" t="s">
        <v>87</v>
      </c>
    </row>
    <row r="11" spans="2:3" x14ac:dyDescent="0.3">
      <c r="C11" s="43" t="s">
        <v>88</v>
      </c>
    </row>
    <row r="12" spans="2:3" x14ac:dyDescent="0.3">
      <c r="C12" s="43" t="s">
        <v>92</v>
      </c>
    </row>
    <row r="13" spans="2:3" x14ac:dyDescent="0.3">
      <c r="C13" s="43" t="s">
        <v>89</v>
      </c>
    </row>
    <row r="14" spans="2:3" x14ac:dyDescent="0.3">
      <c r="C14" s="43" t="s">
        <v>90</v>
      </c>
    </row>
    <row r="15" spans="2:3" x14ac:dyDescent="0.3">
      <c r="C15" s="43" t="s">
        <v>91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記載例(合計)</vt:lpstr>
      <vt:lpstr>記載例(太陽光)</vt:lpstr>
      <vt:lpstr>記載例(風力)</vt:lpstr>
      <vt:lpstr>記載例(水力)</vt:lpstr>
      <vt:lpstr>【リリースAX】合計</vt:lpstr>
      <vt:lpstr>【リリースAX】入力 (太陽光)</vt:lpstr>
      <vt:lpstr>【リリースAX】入力(風力)</vt:lpstr>
      <vt:lpstr>【リリースAX】(水力)</vt:lpstr>
      <vt:lpstr>webにUP時は非表示にする⇒</vt:lpstr>
      <vt:lpstr>計算用(太陽光)</vt:lpstr>
      <vt:lpstr>計算用(風力)</vt:lpstr>
      <vt:lpstr>計算用(水力)</vt:lpstr>
      <vt:lpstr>合計</vt:lpstr>
      <vt:lpstr>入力(太陽光)</vt:lpstr>
      <vt:lpstr>入力(風力)</vt:lpstr>
      <vt:lpstr>入力(水力)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2025-04-03T00:32:04Z</dcterms:modified>
</cp:coreProperties>
</file>