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Password="B63D" lockStructure="1"/>
  <bookViews>
    <workbookView xWindow="0" yWindow="0" windowWidth="20490" windowHeight="7770"/>
  </bookViews>
  <sheets>
    <sheet name="記載例(合計)" sheetId="10" r:id="rId1"/>
    <sheet name="記載例(太陽光)" sheetId="11" r:id="rId2"/>
    <sheet name="記載例(風力)" sheetId="12" r:id="rId3"/>
    <sheet name="記載例(水力)" sheetId="13" r:id="rId4"/>
    <sheet name="合計" sheetId="9" r:id="rId5"/>
    <sheet name="入力(太陽光)" sheetId="1" r:id="rId6"/>
    <sheet name="入力(風力)" sheetId="7" r:id="rId7"/>
    <sheet name="入力(水力)" sheetId="8" r:id="rId8"/>
    <sheet name="計算用(太陽光)" sheetId="2" state="hidden" r:id="rId9"/>
    <sheet name="計算用(風力)" sheetId="5" state="hidden" r:id="rId10"/>
    <sheet name="計算用(水力)" sheetId="6" state="hidden" r:id="rId11"/>
    <sheet name="計算用(記載例太陽光)" sheetId="14" r:id="rId12"/>
    <sheet name="計算用(記載例風力)" sheetId="15" state="hidden" r:id="rId13"/>
    <sheet name="計算用(記載例水力)" sheetId="16" state="hidden" r:id="rId14"/>
  </sheets>
  <calcPr calcId="152511"/>
</workbook>
</file>

<file path=xl/calcChain.xml><?xml version="1.0" encoding="utf-8"?>
<calcChain xmlns="http://schemas.openxmlformats.org/spreadsheetml/2006/main">
  <c r="P18" i="11" l="1"/>
  <c r="O18" i="11"/>
  <c r="N18" i="11"/>
  <c r="M18" i="11"/>
  <c r="L18" i="11"/>
  <c r="K18" i="11"/>
  <c r="J18" i="11"/>
  <c r="I18" i="11"/>
  <c r="H18" i="11"/>
  <c r="G18" i="11"/>
  <c r="F18" i="11"/>
  <c r="E18" i="11"/>
  <c r="P21" i="8"/>
  <c r="O21" i="8"/>
  <c r="N21" i="8"/>
  <c r="M21" i="8"/>
  <c r="L21" i="8"/>
  <c r="K21" i="8"/>
  <c r="J21" i="8"/>
  <c r="I21" i="8"/>
  <c r="H21" i="8"/>
  <c r="G21" i="8"/>
  <c r="F21" i="8"/>
  <c r="E21" i="8"/>
  <c r="P21" i="7"/>
  <c r="O21" i="7"/>
  <c r="N21" i="7"/>
  <c r="M21" i="7"/>
  <c r="L21" i="7"/>
  <c r="K21" i="7"/>
  <c r="J21" i="7"/>
  <c r="I21" i="7"/>
  <c r="H21" i="7"/>
  <c r="G21" i="7"/>
  <c r="F21" i="7"/>
  <c r="E21" i="7"/>
  <c r="P21" i="1"/>
  <c r="O21" i="1"/>
  <c r="N21" i="1"/>
  <c r="M21" i="1"/>
  <c r="L21" i="1"/>
  <c r="K21" i="1"/>
  <c r="J21" i="1"/>
  <c r="I21" i="1"/>
  <c r="H21" i="1"/>
  <c r="G21" i="1"/>
  <c r="F21" i="1"/>
  <c r="E21" i="1"/>
  <c r="J49" i="16" l="1"/>
  <c r="I49" i="16"/>
  <c r="H49" i="16"/>
  <c r="G49" i="16"/>
  <c r="F49" i="16"/>
  <c r="E49" i="16"/>
  <c r="D49" i="16"/>
  <c r="C49" i="16"/>
  <c r="B49" i="16"/>
  <c r="J48" i="16"/>
  <c r="I48" i="16"/>
  <c r="H48" i="16"/>
  <c r="G48" i="16"/>
  <c r="F48" i="16"/>
  <c r="E48" i="16"/>
  <c r="D48" i="16"/>
  <c r="C48" i="16"/>
  <c r="B48" i="16"/>
  <c r="J47" i="16"/>
  <c r="I47" i="16"/>
  <c r="H47" i="16"/>
  <c r="G47" i="16"/>
  <c r="F47" i="16"/>
  <c r="E47" i="16"/>
  <c r="K47" i="16" s="1"/>
  <c r="N47" i="16" s="1"/>
  <c r="N18" i="13" s="1"/>
  <c r="D47" i="16"/>
  <c r="C47" i="16"/>
  <c r="B47" i="16"/>
  <c r="J46" i="16"/>
  <c r="I46" i="16"/>
  <c r="H46" i="16"/>
  <c r="G46" i="16"/>
  <c r="F46" i="16"/>
  <c r="E46" i="16"/>
  <c r="D46" i="16"/>
  <c r="C46" i="16"/>
  <c r="B46" i="16"/>
  <c r="J45" i="16"/>
  <c r="I45" i="16"/>
  <c r="H45" i="16"/>
  <c r="G45" i="16"/>
  <c r="F45" i="16"/>
  <c r="E45" i="16"/>
  <c r="D45" i="16"/>
  <c r="C45" i="16"/>
  <c r="B45" i="16"/>
  <c r="J44" i="16"/>
  <c r="I44" i="16"/>
  <c r="H44" i="16"/>
  <c r="G44" i="16"/>
  <c r="F44" i="16"/>
  <c r="E44" i="16"/>
  <c r="D44" i="16"/>
  <c r="C44" i="16"/>
  <c r="B44" i="16"/>
  <c r="J43" i="16"/>
  <c r="I43" i="16"/>
  <c r="H43" i="16"/>
  <c r="G43" i="16"/>
  <c r="F43" i="16"/>
  <c r="E43" i="16"/>
  <c r="D43" i="16"/>
  <c r="C43" i="16"/>
  <c r="B43" i="16"/>
  <c r="J42" i="16"/>
  <c r="I42" i="16"/>
  <c r="H42" i="16"/>
  <c r="G42" i="16"/>
  <c r="F42" i="16"/>
  <c r="E42" i="16"/>
  <c r="D42" i="16"/>
  <c r="C42" i="16"/>
  <c r="B42" i="16"/>
  <c r="J41" i="16"/>
  <c r="I41" i="16"/>
  <c r="H41" i="16"/>
  <c r="G41" i="16"/>
  <c r="F41" i="16"/>
  <c r="E41" i="16"/>
  <c r="D41" i="16"/>
  <c r="C41" i="16"/>
  <c r="B41" i="16"/>
  <c r="J40" i="16"/>
  <c r="I40" i="16"/>
  <c r="H40" i="16"/>
  <c r="G40" i="16"/>
  <c r="F40" i="16"/>
  <c r="E40" i="16"/>
  <c r="D40" i="16"/>
  <c r="C40" i="16"/>
  <c r="B40" i="16"/>
  <c r="J39" i="16"/>
  <c r="I39" i="16"/>
  <c r="H39" i="16"/>
  <c r="G39" i="16"/>
  <c r="F39" i="16"/>
  <c r="E39" i="16"/>
  <c r="D39" i="16"/>
  <c r="C39" i="16"/>
  <c r="B39" i="16"/>
  <c r="J38" i="16"/>
  <c r="I38" i="16"/>
  <c r="H38" i="16"/>
  <c r="G38" i="16"/>
  <c r="F38" i="16"/>
  <c r="E38" i="16"/>
  <c r="D38" i="16"/>
  <c r="C38" i="16"/>
  <c r="B38" i="16"/>
  <c r="J49" i="15"/>
  <c r="I49" i="15"/>
  <c r="H49" i="15"/>
  <c r="G49" i="15"/>
  <c r="F49" i="15"/>
  <c r="E49" i="15"/>
  <c r="D49" i="15"/>
  <c r="C49" i="15"/>
  <c r="B49" i="15"/>
  <c r="J48" i="15"/>
  <c r="I48" i="15"/>
  <c r="H48" i="15"/>
  <c r="G48" i="15"/>
  <c r="F48" i="15"/>
  <c r="E48" i="15"/>
  <c r="D48" i="15"/>
  <c r="C48" i="15"/>
  <c r="B48" i="15"/>
  <c r="J47" i="15"/>
  <c r="I47" i="15"/>
  <c r="H47" i="15"/>
  <c r="G47" i="15"/>
  <c r="F47" i="15"/>
  <c r="E47" i="15"/>
  <c r="D47" i="15"/>
  <c r="C47" i="15"/>
  <c r="B47" i="15"/>
  <c r="J46" i="15"/>
  <c r="I46" i="15"/>
  <c r="H46" i="15"/>
  <c r="G46" i="15"/>
  <c r="F46" i="15"/>
  <c r="E46" i="15"/>
  <c r="D46" i="15"/>
  <c r="C46" i="15"/>
  <c r="B46" i="15"/>
  <c r="J45" i="15"/>
  <c r="I45" i="15"/>
  <c r="H45" i="15"/>
  <c r="G45" i="15"/>
  <c r="F45" i="15"/>
  <c r="E45" i="15"/>
  <c r="D45" i="15"/>
  <c r="C45" i="15"/>
  <c r="B45" i="15"/>
  <c r="J44" i="15"/>
  <c r="I44" i="15"/>
  <c r="H44" i="15"/>
  <c r="G44" i="15"/>
  <c r="F44" i="15"/>
  <c r="E44" i="15"/>
  <c r="D44" i="15"/>
  <c r="C44" i="15"/>
  <c r="B44" i="15"/>
  <c r="J43" i="15"/>
  <c r="I43" i="15"/>
  <c r="H43" i="15"/>
  <c r="G43" i="15"/>
  <c r="F43" i="15"/>
  <c r="E43" i="15"/>
  <c r="D43" i="15"/>
  <c r="C43" i="15"/>
  <c r="B43" i="15"/>
  <c r="J42" i="15"/>
  <c r="I42" i="15"/>
  <c r="H42" i="15"/>
  <c r="G42" i="15"/>
  <c r="F42" i="15"/>
  <c r="E42" i="15"/>
  <c r="D42" i="15"/>
  <c r="C42" i="15"/>
  <c r="B42" i="15"/>
  <c r="J41" i="15"/>
  <c r="I41" i="15"/>
  <c r="H41" i="15"/>
  <c r="G41" i="15"/>
  <c r="F41" i="15"/>
  <c r="E41" i="15"/>
  <c r="D41" i="15"/>
  <c r="C41" i="15"/>
  <c r="K41" i="15" s="1"/>
  <c r="N41" i="15" s="1"/>
  <c r="H18" i="12" s="1"/>
  <c r="B41" i="15"/>
  <c r="J40" i="15"/>
  <c r="I40" i="15"/>
  <c r="H40" i="15"/>
  <c r="G40" i="15"/>
  <c r="F40" i="15"/>
  <c r="E40" i="15"/>
  <c r="D40" i="15"/>
  <c r="C40" i="15"/>
  <c r="B40" i="15"/>
  <c r="J39" i="15"/>
  <c r="I39" i="15"/>
  <c r="H39" i="15"/>
  <c r="G39" i="15"/>
  <c r="F39" i="15"/>
  <c r="E39" i="15"/>
  <c r="D39" i="15"/>
  <c r="C39" i="15"/>
  <c r="B39" i="15"/>
  <c r="J38" i="15"/>
  <c r="I38" i="15"/>
  <c r="H38" i="15"/>
  <c r="G38" i="15"/>
  <c r="F38" i="15"/>
  <c r="E38" i="15"/>
  <c r="D38" i="15"/>
  <c r="C38" i="15"/>
  <c r="B38" i="15"/>
  <c r="J49" i="14"/>
  <c r="I49" i="14"/>
  <c r="H49" i="14"/>
  <c r="G49" i="14"/>
  <c r="F49" i="14"/>
  <c r="E49" i="14"/>
  <c r="D49" i="14"/>
  <c r="C49" i="14"/>
  <c r="B49" i="14"/>
  <c r="J48" i="14"/>
  <c r="I48" i="14"/>
  <c r="H48" i="14"/>
  <c r="G48" i="14"/>
  <c r="F48" i="14"/>
  <c r="E48" i="14"/>
  <c r="D48" i="14"/>
  <c r="C48" i="14"/>
  <c r="B48" i="14"/>
  <c r="B76" i="14" s="1"/>
  <c r="J47" i="14"/>
  <c r="I47" i="14"/>
  <c r="H47" i="14"/>
  <c r="G47" i="14"/>
  <c r="F47" i="14"/>
  <c r="E47" i="14"/>
  <c r="D47" i="14"/>
  <c r="C47" i="14"/>
  <c r="B47" i="14"/>
  <c r="J46" i="14"/>
  <c r="I46" i="14"/>
  <c r="H46" i="14"/>
  <c r="G46" i="14"/>
  <c r="F46" i="14"/>
  <c r="E46" i="14"/>
  <c r="D46" i="14"/>
  <c r="C46" i="14"/>
  <c r="B46" i="14"/>
  <c r="J45" i="14"/>
  <c r="I45" i="14"/>
  <c r="H45" i="14"/>
  <c r="G45" i="14"/>
  <c r="F45" i="14"/>
  <c r="E45" i="14"/>
  <c r="D45" i="14"/>
  <c r="C45" i="14"/>
  <c r="B45" i="14"/>
  <c r="J44" i="14"/>
  <c r="I44" i="14"/>
  <c r="H44" i="14"/>
  <c r="G44" i="14"/>
  <c r="F44" i="14"/>
  <c r="E44" i="14"/>
  <c r="D44" i="14"/>
  <c r="C44" i="14"/>
  <c r="B44" i="14"/>
  <c r="B72" i="14" s="1"/>
  <c r="J43" i="14"/>
  <c r="I43" i="14"/>
  <c r="H43" i="14"/>
  <c r="G43" i="14"/>
  <c r="F43" i="14"/>
  <c r="E43" i="14"/>
  <c r="D43" i="14"/>
  <c r="C43" i="14"/>
  <c r="B43" i="14"/>
  <c r="J42" i="14"/>
  <c r="I42" i="14"/>
  <c r="H42" i="14"/>
  <c r="G42" i="14"/>
  <c r="F42" i="14"/>
  <c r="E42" i="14"/>
  <c r="D42" i="14"/>
  <c r="C42" i="14"/>
  <c r="B42" i="14"/>
  <c r="J41" i="14"/>
  <c r="I41" i="14"/>
  <c r="H41" i="14"/>
  <c r="G41" i="14"/>
  <c r="F41" i="14"/>
  <c r="E41" i="14"/>
  <c r="D41" i="14"/>
  <c r="C41" i="14"/>
  <c r="K41" i="14" s="1"/>
  <c r="N41" i="14" s="1"/>
  <c r="B41" i="14"/>
  <c r="J40" i="14"/>
  <c r="I40" i="14"/>
  <c r="H40" i="14"/>
  <c r="G40" i="14"/>
  <c r="F40" i="14"/>
  <c r="E40" i="14"/>
  <c r="D40" i="14"/>
  <c r="C40" i="14"/>
  <c r="B40" i="14"/>
  <c r="B68" i="14" s="1"/>
  <c r="J39" i="14"/>
  <c r="I39" i="14"/>
  <c r="H39" i="14"/>
  <c r="G39" i="14"/>
  <c r="F39" i="14"/>
  <c r="E39" i="14"/>
  <c r="D39" i="14"/>
  <c r="C39" i="14"/>
  <c r="B39" i="14"/>
  <c r="J38" i="14"/>
  <c r="I38" i="14"/>
  <c r="H38" i="14"/>
  <c r="G38" i="14"/>
  <c r="F38" i="14"/>
  <c r="E38" i="14"/>
  <c r="D38" i="14"/>
  <c r="C38" i="14"/>
  <c r="B38" i="14"/>
  <c r="D97" i="16"/>
  <c r="B21" i="16"/>
  <c r="C21" i="16" s="1"/>
  <c r="D21" i="16" s="1"/>
  <c r="E21" i="16" s="1"/>
  <c r="F21" i="16" s="1"/>
  <c r="G21" i="16" s="1"/>
  <c r="H21" i="16" s="1"/>
  <c r="I21" i="16" s="1"/>
  <c r="J21" i="16" s="1"/>
  <c r="J58" i="16" s="1"/>
  <c r="K19" i="16"/>
  <c r="J19" i="16"/>
  <c r="I19" i="16"/>
  <c r="H19" i="16"/>
  <c r="H60" i="16" s="1"/>
  <c r="G19" i="16"/>
  <c r="F19" i="16"/>
  <c r="E19" i="16"/>
  <c r="D19" i="16"/>
  <c r="C19" i="16"/>
  <c r="B19" i="16"/>
  <c r="B17" i="16"/>
  <c r="J15" i="16"/>
  <c r="I15" i="16"/>
  <c r="H15" i="16"/>
  <c r="G15" i="16"/>
  <c r="F15" i="16"/>
  <c r="F63" i="16" s="1"/>
  <c r="F77" i="16" s="1"/>
  <c r="E15" i="16"/>
  <c r="D15" i="16"/>
  <c r="C15" i="16"/>
  <c r="B15" i="16"/>
  <c r="B63" i="16" s="1"/>
  <c r="B77" i="16" s="1"/>
  <c r="J14" i="16"/>
  <c r="I14" i="16"/>
  <c r="H14" i="16"/>
  <c r="G14" i="16"/>
  <c r="G62" i="16" s="1"/>
  <c r="G76" i="16" s="1"/>
  <c r="F14" i="16"/>
  <c r="E14" i="16"/>
  <c r="D14" i="16"/>
  <c r="C14" i="16"/>
  <c r="C62" i="16" s="1"/>
  <c r="C76" i="16" s="1"/>
  <c r="B14" i="16"/>
  <c r="J13" i="16"/>
  <c r="I13" i="16"/>
  <c r="H13" i="16"/>
  <c r="H61" i="16" s="1"/>
  <c r="H75" i="16" s="1"/>
  <c r="G13" i="16"/>
  <c r="F13" i="16"/>
  <c r="E13" i="16"/>
  <c r="D13" i="16"/>
  <c r="D61" i="16" s="1"/>
  <c r="D75" i="16" s="1"/>
  <c r="C13" i="16"/>
  <c r="B13" i="16"/>
  <c r="J12" i="16"/>
  <c r="I12" i="16"/>
  <c r="H12" i="16"/>
  <c r="G12" i="16"/>
  <c r="F12" i="16"/>
  <c r="E12" i="16"/>
  <c r="E60" i="16" s="1"/>
  <c r="E74" i="16" s="1"/>
  <c r="D12" i="16"/>
  <c r="C12" i="16"/>
  <c r="B12" i="16"/>
  <c r="J11" i="16"/>
  <c r="J59" i="16" s="1"/>
  <c r="J73" i="16" s="1"/>
  <c r="I11" i="16"/>
  <c r="H11" i="16"/>
  <c r="G11" i="16"/>
  <c r="F11" i="16"/>
  <c r="F59" i="16" s="1"/>
  <c r="F73" i="16" s="1"/>
  <c r="E11" i="16"/>
  <c r="D11" i="16"/>
  <c r="C11" i="16"/>
  <c r="B11" i="16"/>
  <c r="B59" i="16" s="1"/>
  <c r="B73" i="16" s="1"/>
  <c r="J10" i="16"/>
  <c r="I10" i="16"/>
  <c r="H10" i="16"/>
  <c r="G10" i="16"/>
  <c r="G58" i="16" s="1"/>
  <c r="G72" i="16" s="1"/>
  <c r="F10" i="16"/>
  <c r="E10" i="16"/>
  <c r="D10" i="16"/>
  <c r="C10" i="16"/>
  <c r="C58" i="16" s="1"/>
  <c r="C72" i="16" s="1"/>
  <c r="B10" i="16"/>
  <c r="J9" i="16"/>
  <c r="I9" i="16"/>
  <c r="H9" i="16"/>
  <c r="H57" i="16" s="1"/>
  <c r="H71" i="16" s="1"/>
  <c r="G9" i="16"/>
  <c r="F9" i="16"/>
  <c r="E9" i="16"/>
  <c r="D9" i="16"/>
  <c r="D57" i="16" s="1"/>
  <c r="D71" i="16" s="1"/>
  <c r="C9" i="16"/>
  <c r="B9" i="16"/>
  <c r="J8" i="16"/>
  <c r="I8" i="16"/>
  <c r="H8" i="16"/>
  <c r="G8" i="16"/>
  <c r="F8" i="16"/>
  <c r="E8" i="16"/>
  <c r="E56" i="16" s="1"/>
  <c r="E70" i="16" s="1"/>
  <c r="D8" i="16"/>
  <c r="C8" i="16"/>
  <c r="B8" i="16"/>
  <c r="J7" i="16"/>
  <c r="I7" i="16"/>
  <c r="H7" i="16"/>
  <c r="G7" i="16"/>
  <c r="F7" i="16"/>
  <c r="F55" i="16" s="1"/>
  <c r="F69" i="16" s="1"/>
  <c r="E7" i="16"/>
  <c r="D7" i="16"/>
  <c r="C7" i="16"/>
  <c r="B7" i="16"/>
  <c r="B55" i="16" s="1"/>
  <c r="B69" i="16" s="1"/>
  <c r="J6" i="16"/>
  <c r="I6" i="16"/>
  <c r="H6" i="16"/>
  <c r="G6" i="16"/>
  <c r="G54" i="16" s="1"/>
  <c r="G68" i="16" s="1"/>
  <c r="F6" i="16"/>
  <c r="E6" i="16"/>
  <c r="D6" i="16"/>
  <c r="C6" i="16"/>
  <c r="C54" i="16" s="1"/>
  <c r="C68" i="16" s="1"/>
  <c r="B6" i="16"/>
  <c r="J5" i="16"/>
  <c r="I5" i="16"/>
  <c r="H5" i="16"/>
  <c r="H53" i="16" s="1"/>
  <c r="H67" i="16" s="1"/>
  <c r="G5" i="16"/>
  <c r="F5" i="16"/>
  <c r="E5" i="16"/>
  <c r="D5" i="16"/>
  <c r="D53" i="16" s="1"/>
  <c r="D67" i="16" s="1"/>
  <c r="C5" i="16"/>
  <c r="B5" i="16"/>
  <c r="J4" i="16"/>
  <c r="I4" i="16"/>
  <c r="I52" i="16" s="1"/>
  <c r="I66" i="16" s="1"/>
  <c r="H4" i="16"/>
  <c r="G4" i="16"/>
  <c r="F4" i="16"/>
  <c r="E4" i="16"/>
  <c r="E52" i="16" s="1"/>
  <c r="E66" i="16" s="1"/>
  <c r="D4" i="16"/>
  <c r="C4" i="16"/>
  <c r="B4" i="16"/>
  <c r="D97" i="15"/>
  <c r="B63" i="15"/>
  <c r="B77" i="15" s="1"/>
  <c r="C62" i="15"/>
  <c r="C76" i="15" s="1"/>
  <c r="D61" i="15"/>
  <c r="B55" i="15"/>
  <c r="B69" i="15" s="1"/>
  <c r="C54" i="15"/>
  <c r="C68" i="15" s="1"/>
  <c r="D53" i="15"/>
  <c r="B21" i="15"/>
  <c r="C21" i="15" s="1"/>
  <c r="D21" i="15" s="1"/>
  <c r="E21" i="15" s="1"/>
  <c r="K19" i="15"/>
  <c r="J19" i="15"/>
  <c r="I19" i="15"/>
  <c r="H19" i="15"/>
  <c r="G19" i="15"/>
  <c r="F19" i="15"/>
  <c r="E19" i="15"/>
  <c r="D19" i="15"/>
  <c r="C19" i="15"/>
  <c r="B19" i="15"/>
  <c r="B17" i="15"/>
  <c r="J15" i="15"/>
  <c r="I15" i="15"/>
  <c r="H15" i="15"/>
  <c r="G15" i="15"/>
  <c r="F15" i="15"/>
  <c r="E15" i="15"/>
  <c r="E63" i="15" s="1"/>
  <c r="E77" i="15" s="1"/>
  <c r="D15" i="15"/>
  <c r="D63" i="15" s="1"/>
  <c r="D77" i="15" s="1"/>
  <c r="C15" i="15"/>
  <c r="B15" i="15"/>
  <c r="J14" i="15"/>
  <c r="I14" i="15"/>
  <c r="H14" i="15"/>
  <c r="G14" i="15"/>
  <c r="F14" i="15"/>
  <c r="E14" i="15"/>
  <c r="D14" i="15"/>
  <c r="D62" i="15" s="1"/>
  <c r="C14" i="15"/>
  <c r="B14" i="15"/>
  <c r="B62" i="15" s="1"/>
  <c r="B76" i="15" s="1"/>
  <c r="J13" i="15"/>
  <c r="I13" i="15"/>
  <c r="H13" i="15"/>
  <c r="G13" i="15"/>
  <c r="F13" i="15"/>
  <c r="E13" i="15"/>
  <c r="D13" i="15"/>
  <c r="C13" i="15"/>
  <c r="C61" i="15" s="1"/>
  <c r="C75" i="15" s="1"/>
  <c r="B13" i="15"/>
  <c r="B61" i="15" s="1"/>
  <c r="B75" i="15" s="1"/>
  <c r="J12" i="15"/>
  <c r="I12" i="15"/>
  <c r="H12" i="15"/>
  <c r="G12" i="15"/>
  <c r="F12" i="15"/>
  <c r="E12" i="15"/>
  <c r="D12" i="15"/>
  <c r="D60" i="15" s="1"/>
  <c r="D74" i="15" s="1"/>
  <c r="C12" i="15"/>
  <c r="C60" i="15" s="1"/>
  <c r="C74" i="15" s="1"/>
  <c r="B12" i="15"/>
  <c r="B60" i="15" s="1"/>
  <c r="J11" i="15"/>
  <c r="I11" i="15"/>
  <c r="H11" i="15"/>
  <c r="G11" i="15"/>
  <c r="F11" i="15"/>
  <c r="E11" i="15"/>
  <c r="E59" i="15" s="1"/>
  <c r="E73" i="15" s="1"/>
  <c r="D11" i="15"/>
  <c r="D59" i="15" s="1"/>
  <c r="D73" i="15" s="1"/>
  <c r="C11" i="15"/>
  <c r="B11" i="15"/>
  <c r="B59" i="15" s="1"/>
  <c r="B73" i="15" s="1"/>
  <c r="J10" i="15"/>
  <c r="I10" i="15"/>
  <c r="H10" i="15"/>
  <c r="G10" i="15"/>
  <c r="F10" i="15"/>
  <c r="E10" i="15"/>
  <c r="D10" i="15"/>
  <c r="D58" i="15" s="1"/>
  <c r="C10" i="15"/>
  <c r="C58" i="15" s="1"/>
  <c r="C72" i="15" s="1"/>
  <c r="B10" i="15"/>
  <c r="B58" i="15" s="1"/>
  <c r="B72" i="15" s="1"/>
  <c r="J9" i="15"/>
  <c r="I9" i="15"/>
  <c r="H9" i="15"/>
  <c r="G9" i="15"/>
  <c r="F9" i="15"/>
  <c r="E9" i="15"/>
  <c r="D9" i="15"/>
  <c r="D57" i="15" s="1"/>
  <c r="D71" i="15" s="1"/>
  <c r="C9" i="15"/>
  <c r="C57" i="15" s="1"/>
  <c r="C71" i="15" s="1"/>
  <c r="B9" i="15"/>
  <c r="B57" i="15" s="1"/>
  <c r="B71" i="15" s="1"/>
  <c r="J8" i="15"/>
  <c r="I8" i="15"/>
  <c r="H8" i="15"/>
  <c r="G8" i="15"/>
  <c r="F8" i="15"/>
  <c r="E8" i="15"/>
  <c r="E56" i="15" s="1"/>
  <c r="E70" i="15" s="1"/>
  <c r="D8" i="15"/>
  <c r="D56" i="15" s="1"/>
  <c r="D70" i="15" s="1"/>
  <c r="C8" i="15"/>
  <c r="C56" i="15" s="1"/>
  <c r="C70" i="15" s="1"/>
  <c r="B8" i="15"/>
  <c r="B56" i="15" s="1"/>
  <c r="J7" i="15"/>
  <c r="I7" i="15"/>
  <c r="H7" i="15"/>
  <c r="G7" i="15"/>
  <c r="F7" i="15"/>
  <c r="E7" i="15"/>
  <c r="E55" i="15" s="1"/>
  <c r="E69" i="15" s="1"/>
  <c r="D7" i="15"/>
  <c r="D55" i="15" s="1"/>
  <c r="D69" i="15" s="1"/>
  <c r="C7" i="15"/>
  <c r="B7" i="15"/>
  <c r="J6" i="15"/>
  <c r="I6" i="15"/>
  <c r="H6" i="15"/>
  <c r="G6" i="15"/>
  <c r="F6" i="15"/>
  <c r="E6" i="15"/>
  <c r="D6" i="15"/>
  <c r="D54" i="15" s="1"/>
  <c r="C6" i="15"/>
  <c r="B6" i="15"/>
  <c r="B54" i="15" s="1"/>
  <c r="B68" i="15" s="1"/>
  <c r="J5" i="15"/>
  <c r="I5" i="15"/>
  <c r="H5" i="15"/>
  <c r="G5" i="15"/>
  <c r="F5" i="15"/>
  <c r="E5" i="15"/>
  <c r="D5" i="15"/>
  <c r="C5" i="15"/>
  <c r="C53" i="15" s="1"/>
  <c r="C67" i="15" s="1"/>
  <c r="B5" i="15"/>
  <c r="B53" i="15" s="1"/>
  <c r="B67" i="15" s="1"/>
  <c r="J4" i="15"/>
  <c r="I4" i="15"/>
  <c r="H4" i="15"/>
  <c r="G4" i="15"/>
  <c r="F4" i="15"/>
  <c r="E4" i="15"/>
  <c r="D4" i="15"/>
  <c r="D52" i="15" s="1"/>
  <c r="D66" i="15" s="1"/>
  <c r="C4" i="15"/>
  <c r="C52" i="15" s="1"/>
  <c r="C66" i="15" s="1"/>
  <c r="B4" i="15"/>
  <c r="B52" i="15" s="1"/>
  <c r="B63" i="14"/>
  <c r="C62" i="14"/>
  <c r="C76" i="14" s="1"/>
  <c r="B62" i="14"/>
  <c r="B61" i="14"/>
  <c r="B60" i="14"/>
  <c r="B59" i="14"/>
  <c r="C58" i="14"/>
  <c r="C72" i="14" s="1"/>
  <c r="B58" i="14"/>
  <c r="B57" i="14"/>
  <c r="B56" i="14"/>
  <c r="B55" i="14"/>
  <c r="C54" i="14"/>
  <c r="C68" i="14" s="1"/>
  <c r="B54" i="14"/>
  <c r="B53" i="14"/>
  <c r="B52" i="14"/>
  <c r="B66" i="14" s="1"/>
  <c r="C21" i="14"/>
  <c r="K40" i="16" l="1"/>
  <c r="N40" i="16" s="1"/>
  <c r="G18" i="13" s="1"/>
  <c r="K44" i="16"/>
  <c r="N44" i="16" s="1"/>
  <c r="K18" i="13" s="1"/>
  <c r="B74" i="14"/>
  <c r="K49" i="14"/>
  <c r="N49" i="14" s="1"/>
  <c r="B70" i="14"/>
  <c r="H74" i="16"/>
  <c r="J72" i="16"/>
  <c r="K48" i="16"/>
  <c r="N48" i="16" s="1"/>
  <c r="O18" i="13" s="1"/>
  <c r="K38" i="15"/>
  <c r="N38" i="15" s="1"/>
  <c r="E18" i="12" s="1"/>
  <c r="K45" i="15"/>
  <c r="N45" i="15" s="1"/>
  <c r="L18" i="12" s="1"/>
  <c r="K49" i="15"/>
  <c r="N49" i="15" s="1"/>
  <c r="P18" i="12" s="1"/>
  <c r="B66" i="15"/>
  <c r="D68" i="15"/>
  <c r="B70" i="15"/>
  <c r="D72" i="15"/>
  <c r="B74" i="15"/>
  <c r="D76" i="15"/>
  <c r="K39" i="14"/>
  <c r="N39" i="14" s="1"/>
  <c r="K43" i="14"/>
  <c r="N43" i="14" s="1"/>
  <c r="K45" i="14"/>
  <c r="N45" i="14" s="1"/>
  <c r="K47" i="14"/>
  <c r="N47" i="14" s="1"/>
  <c r="F63" i="15"/>
  <c r="F77" i="15" s="1"/>
  <c r="E60" i="15"/>
  <c r="E74" i="15" s="1"/>
  <c r="E52" i="15"/>
  <c r="E66" i="15" s="1"/>
  <c r="F21" i="15"/>
  <c r="E54" i="15"/>
  <c r="E68" i="15" s="1"/>
  <c r="E62" i="15"/>
  <c r="E76" i="15" s="1"/>
  <c r="J55" i="16"/>
  <c r="J69" i="16" s="1"/>
  <c r="I60" i="16"/>
  <c r="I74" i="16" s="1"/>
  <c r="B73" i="14"/>
  <c r="B77" i="14"/>
  <c r="K44" i="15"/>
  <c r="N44" i="15" s="1"/>
  <c r="K18" i="12" s="1"/>
  <c r="G53" i="16"/>
  <c r="G67" i="16" s="1"/>
  <c r="C61" i="14"/>
  <c r="C75" i="14" s="1"/>
  <c r="C57" i="14"/>
  <c r="C71" i="14" s="1"/>
  <c r="C53" i="14"/>
  <c r="C67" i="14" s="1"/>
  <c r="C60" i="14"/>
  <c r="C74" i="14" s="1"/>
  <c r="C56" i="14"/>
  <c r="C70" i="14" s="1"/>
  <c r="C52" i="14"/>
  <c r="C66" i="14" s="1"/>
  <c r="D21" i="14"/>
  <c r="K40" i="14"/>
  <c r="N40" i="14" s="1"/>
  <c r="K42" i="14"/>
  <c r="N42" i="14" s="1"/>
  <c r="K44" i="14"/>
  <c r="N44" i="14" s="1"/>
  <c r="K46" i="14"/>
  <c r="N46" i="14" s="1"/>
  <c r="K48" i="14"/>
  <c r="N48" i="14" s="1"/>
  <c r="C55" i="14"/>
  <c r="C69" i="14" s="1"/>
  <c r="C59" i="14"/>
  <c r="C73" i="14" s="1"/>
  <c r="C63" i="14"/>
  <c r="C77" i="14" s="1"/>
  <c r="K40" i="15"/>
  <c r="N40" i="15" s="1"/>
  <c r="G18" i="12" s="1"/>
  <c r="K43" i="15"/>
  <c r="N43" i="15" s="1"/>
  <c r="J18" i="12" s="1"/>
  <c r="K47" i="15"/>
  <c r="N47" i="15" s="1"/>
  <c r="N18" i="12" s="1"/>
  <c r="F57" i="15"/>
  <c r="F71" i="15" s="1"/>
  <c r="E58" i="15"/>
  <c r="E72" i="15" s="1"/>
  <c r="F61" i="15"/>
  <c r="F75" i="15" s="1"/>
  <c r="D67" i="15"/>
  <c r="D75" i="15"/>
  <c r="I56" i="16"/>
  <c r="I70" i="16" s="1"/>
  <c r="J63" i="16"/>
  <c r="J77" i="16" s="1"/>
  <c r="B69" i="14"/>
  <c r="K48" i="15"/>
  <c r="N48" i="15" s="1"/>
  <c r="O18" i="12" s="1"/>
  <c r="C57" i="16"/>
  <c r="C71" i="16" s="1"/>
  <c r="K38" i="14"/>
  <c r="B67" i="14"/>
  <c r="B71" i="14"/>
  <c r="B75" i="14"/>
  <c r="F52" i="15"/>
  <c r="F66" i="15" s="1"/>
  <c r="E53" i="15"/>
  <c r="E67" i="15" s="1"/>
  <c r="C55" i="15"/>
  <c r="C69" i="15" s="1"/>
  <c r="F56" i="15"/>
  <c r="F70" i="15" s="1"/>
  <c r="E57" i="15"/>
  <c r="E71" i="15" s="1"/>
  <c r="C59" i="15"/>
  <c r="C73" i="15" s="1"/>
  <c r="F60" i="15"/>
  <c r="F74" i="15" s="1"/>
  <c r="E61" i="15"/>
  <c r="E75" i="15" s="1"/>
  <c r="C63" i="15"/>
  <c r="C77" i="15" s="1"/>
  <c r="K39" i="15"/>
  <c r="N39" i="15" s="1"/>
  <c r="F18" i="12" s="1"/>
  <c r="K42" i="15"/>
  <c r="N42" i="15" s="1"/>
  <c r="I18" i="12" s="1"/>
  <c r="K46" i="15"/>
  <c r="N46" i="15" s="1"/>
  <c r="M18" i="12" s="1"/>
  <c r="H52" i="16"/>
  <c r="H66" i="16" s="1"/>
  <c r="F54" i="16"/>
  <c r="F68" i="16" s="1"/>
  <c r="D56" i="16"/>
  <c r="D70" i="16" s="1"/>
  <c r="B58" i="16"/>
  <c r="B72" i="16" s="1"/>
  <c r="I59" i="16"/>
  <c r="I73" i="16" s="1"/>
  <c r="G61" i="16"/>
  <c r="G75" i="16" s="1"/>
  <c r="E63" i="16"/>
  <c r="E77" i="16" s="1"/>
  <c r="E55" i="16"/>
  <c r="E69" i="16" s="1"/>
  <c r="F62" i="16"/>
  <c r="F76" i="16" s="1"/>
  <c r="D52" i="16"/>
  <c r="D66" i="16" s="1"/>
  <c r="C53" i="16"/>
  <c r="C67" i="16" s="1"/>
  <c r="B54" i="16"/>
  <c r="B68" i="16" s="1"/>
  <c r="J54" i="16"/>
  <c r="J68" i="16" s="1"/>
  <c r="I55" i="16"/>
  <c r="I69" i="16" s="1"/>
  <c r="H56" i="16"/>
  <c r="H70" i="16" s="1"/>
  <c r="G57" i="16"/>
  <c r="G71" i="16" s="1"/>
  <c r="F58" i="16"/>
  <c r="F72" i="16" s="1"/>
  <c r="E59" i="16"/>
  <c r="E73" i="16" s="1"/>
  <c r="D60" i="16"/>
  <c r="D74" i="16" s="1"/>
  <c r="C61" i="16"/>
  <c r="C75" i="16" s="1"/>
  <c r="B62" i="16"/>
  <c r="B76" i="16" s="1"/>
  <c r="J62" i="16"/>
  <c r="J76" i="16" s="1"/>
  <c r="I63" i="16"/>
  <c r="I77" i="16" s="1"/>
  <c r="B52" i="16"/>
  <c r="B66" i="16" s="1"/>
  <c r="F52" i="16"/>
  <c r="F66" i="16" s="1"/>
  <c r="J52" i="16"/>
  <c r="J66" i="16" s="1"/>
  <c r="E53" i="16"/>
  <c r="E67" i="16" s="1"/>
  <c r="I53" i="16"/>
  <c r="I67" i="16" s="1"/>
  <c r="D54" i="16"/>
  <c r="D68" i="16" s="1"/>
  <c r="H54" i="16"/>
  <c r="H68" i="16" s="1"/>
  <c r="C55" i="16"/>
  <c r="C69" i="16" s="1"/>
  <c r="G55" i="16"/>
  <c r="G69" i="16" s="1"/>
  <c r="B56" i="16"/>
  <c r="B70" i="16" s="1"/>
  <c r="F56" i="16"/>
  <c r="F70" i="16" s="1"/>
  <c r="J56" i="16"/>
  <c r="J70" i="16" s="1"/>
  <c r="E57" i="16"/>
  <c r="E71" i="16" s="1"/>
  <c r="I57" i="16"/>
  <c r="I71" i="16" s="1"/>
  <c r="D58" i="16"/>
  <c r="D72" i="16" s="1"/>
  <c r="H58" i="16"/>
  <c r="H72" i="16" s="1"/>
  <c r="C59" i="16"/>
  <c r="C73" i="16" s="1"/>
  <c r="G59" i="16"/>
  <c r="G73" i="16" s="1"/>
  <c r="B60" i="16"/>
  <c r="B74" i="16" s="1"/>
  <c r="F60" i="16"/>
  <c r="F74" i="16" s="1"/>
  <c r="J60" i="16"/>
  <c r="J74" i="16" s="1"/>
  <c r="E61" i="16"/>
  <c r="E75" i="16" s="1"/>
  <c r="I61" i="16"/>
  <c r="I75" i="16" s="1"/>
  <c r="D62" i="16"/>
  <c r="D76" i="16" s="1"/>
  <c r="H62" i="16"/>
  <c r="H76" i="16" s="1"/>
  <c r="C63" i="16"/>
  <c r="C77" i="16" s="1"/>
  <c r="G63" i="16"/>
  <c r="G77" i="16" s="1"/>
  <c r="K39" i="16"/>
  <c r="N39" i="16" s="1"/>
  <c r="F18" i="13" s="1"/>
  <c r="K42" i="16"/>
  <c r="N42" i="16" s="1"/>
  <c r="I18" i="13" s="1"/>
  <c r="K43" i="16"/>
  <c r="N43" i="16" s="1"/>
  <c r="J18" i="13" s="1"/>
  <c r="K46" i="16"/>
  <c r="N46" i="16" s="1"/>
  <c r="M18" i="13" s="1"/>
  <c r="C52" i="16"/>
  <c r="C66" i="16" s="1"/>
  <c r="G52" i="16"/>
  <c r="G66" i="16" s="1"/>
  <c r="B53" i="16"/>
  <c r="B67" i="16" s="1"/>
  <c r="F53" i="16"/>
  <c r="F67" i="16" s="1"/>
  <c r="J53" i="16"/>
  <c r="J67" i="16" s="1"/>
  <c r="E54" i="16"/>
  <c r="E68" i="16" s="1"/>
  <c r="I54" i="16"/>
  <c r="I68" i="16" s="1"/>
  <c r="D55" i="16"/>
  <c r="D69" i="16" s="1"/>
  <c r="H55" i="16"/>
  <c r="H69" i="16" s="1"/>
  <c r="C56" i="16"/>
  <c r="C70" i="16" s="1"/>
  <c r="G56" i="16"/>
  <c r="G70" i="16" s="1"/>
  <c r="B57" i="16"/>
  <c r="B71" i="16" s="1"/>
  <c r="F57" i="16"/>
  <c r="F71" i="16" s="1"/>
  <c r="J57" i="16"/>
  <c r="J71" i="16" s="1"/>
  <c r="E58" i="16"/>
  <c r="E72" i="16" s="1"/>
  <c r="I58" i="16"/>
  <c r="I72" i="16" s="1"/>
  <c r="D59" i="16"/>
  <c r="D73" i="16" s="1"/>
  <c r="H59" i="16"/>
  <c r="H73" i="16" s="1"/>
  <c r="C60" i="16"/>
  <c r="C74" i="16" s="1"/>
  <c r="G60" i="16"/>
  <c r="G74" i="16" s="1"/>
  <c r="B61" i="16"/>
  <c r="B75" i="16" s="1"/>
  <c r="F61" i="16"/>
  <c r="F75" i="16" s="1"/>
  <c r="J61" i="16"/>
  <c r="J75" i="16" s="1"/>
  <c r="E62" i="16"/>
  <c r="E76" i="16" s="1"/>
  <c r="I62" i="16"/>
  <c r="I76" i="16" s="1"/>
  <c r="D63" i="16"/>
  <c r="D77" i="16" s="1"/>
  <c r="H63" i="16"/>
  <c r="H77" i="16" s="1"/>
  <c r="K38" i="16"/>
  <c r="K41" i="16"/>
  <c r="N41" i="16" s="1"/>
  <c r="H18" i="13" s="1"/>
  <c r="K45" i="16"/>
  <c r="N45" i="16" s="1"/>
  <c r="L18" i="13" s="1"/>
  <c r="K49" i="16"/>
  <c r="N49" i="16" s="1"/>
  <c r="P18" i="13" s="1"/>
  <c r="E13" i="13"/>
  <c r="E11" i="13"/>
  <c r="E10" i="13"/>
  <c r="M8" i="13"/>
  <c r="E13" i="12"/>
  <c r="E11" i="12"/>
  <c r="E10" i="12"/>
  <c r="M8" i="12"/>
  <c r="E13" i="11"/>
  <c r="E11" i="11"/>
  <c r="E10" i="11"/>
  <c r="M8" i="11"/>
  <c r="E22" i="10"/>
  <c r="B79" i="15" l="1"/>
  <c r="K77" i="16"/>
  <c r="K73" i="16"/>
  <c r="K75" i="16"/>
  <c r="K69" i="16"/>
  <c r="K66" i="16"/>
  <c r="L42" i="15"/>
  <c r="L46" i="16"/>
  <c r="L42" i="16"/>
  <c r="L38" i="16"/>
  <c r="L47" i="16"/>
  <c r="L43" i="16"/>
  <c r="L39" i="16"/>
  <c r="L48" i="16"/>
  <c r="L44" i="16"/>
  <c r="L40" i="16"/>
  <c r="L49" i="16"/>
  <c r="L41" i="16"/>
  <c r="N38" i="16"/>
  <c r="E18" i="13" s="1"/>
  <c r="L45" i="16"/>
  <c r="L49" i="14"/>
  <c r="L48" i="14"/>
  <c r="L47" i="14"/>
  <c r="L46" i="14"/>
  <c r="L45" i="14"/>
  <c r="L44" i="14"/>
  <c r="L43" i="14"/>
  <c r="L42" i="14"/>
  <c r="L41" i="14"/>
  <c r="L40" i="14"/>
  <c r="L39" i="14"/>
  <c r="L38" i="14"/>
  <c r="N38" i="14"/>
  <c r="B79" i="14"/>
  <c r="L40" i="15"/>
  <c r="L38" i="15"/>
  <c r="G21" i="15"/>
  <c r="F59" i="15"/>
  <c r="F73" i="15" s="1"/>
  <c r="F54" i="15"/>
  <c r="F68" i="15" s="1"/>
  <c r="K76" i="16"/>
  <c r="L45" i="15"/>
  <c r="K71" i="16"/>
  <c r="B79" i="16"/>
  <c r="K68" i="16"/>
  <c r="L39" i="15"/>
  <c r="L46" i="15"/>
  <c r="L48" i="15"/>
  <c r="L41" i="15"/>
  <c r="F53" i="15"/>
  <c r="F67" i="15" s="1"/>
  <c r="K67" i="16"/>
  <c r="K74" i="16"/>
  <c r="K72" i="16"/>
  <c r="F55" i="15"/>
  <c r="F69" i="15" s="1"/>
  <c r="F62" i="15"/>
  <c r="F76" i="15" s="1"/>
  <c r="F58" i="15"/>
  <c r="F72" i="15" s="1"/>
  <c r="K70" i="16"/>
  <c r="L43" i="15"/>
  <c r="L44" i="15"/>
  <c r="D60" i="14"/>
  <c r="D74" i="14" s="1"/>
  <c r="D56" i="14"/>
  <c r="D70" i="14" s="1"/>
  <c r="D52" i="14"/>
  <c r="D66" i="14" s="1"/>
  <c r="E21" i="14"/>
  <c r="D63" i="14"/>
  <c r="D77" i="14" s="1"/>
  <c r="D59" i="14"/>
  <c r="D73" i="14" s="1"/>
  <c r="D55" i="14"/>
  <c r="D69" i="14" s="1"/>
  <c r="D61" i="14"/>
  <c r="D75" i="14" s="1"/>
  <c r="D57" i="14"/>
  <c r="D71" i="14" s="1"/>
  <c r="D53" i="14"/>
  <c r="D67" i="14" s="1"/>
  <c r="D62" i="14"/>
  <c r="D76" i="14" s="1"/>
  <c r="D58" i="14"/>
  <c r="D72" i="14" s="1"/>
  <c r="D54" i="14"/>
  <c r="D68" i="14" s="1"/>
  <c r="L49" i="15"/>
  <c r="L47" i="15"/>
  <c r="E13" i="1"/>
  <c r="B90" i="16" l="1"/>
  <c r="B86" i="16"/>
  <c r="B82" i="16"/>
  <c r="B93" i="16"/>
  <c r="B89" i="16"/>
  <c r="B85" i="16"/>
  <c r="B88" i="16"/>
  <c r="B87" i="16"/>
  <c r="B83" i="16"/>
  <c r="B92" i="16"/>
  <c r="B91" i="16"/>
  <c r="B84" i="16"/>
  <c r="H21" i="15"/>
  <c r="G58" i="15"/>
  <c r="G72" i="15" s="1"/>
  <c r="G57" i="15"/>
  <c r="G71" i="15" s="1"/>
  <c r="G54" i="15"/>
  <c r="G68" i="15" s="1"/>
  <c r="G63" i="15"/>
  <c r="G77" i="15" s="1"/>
  <c r="G53" i="15"/>
  <c r="G67" i="15" s="1"/>
  <c r="G52" i="15"/>
  <c r="G66" i="15" s="1"/>
  <c r="G60" i="15"/>
  <c r="G74" i="15" s="1"/>
  <c r="G55" i="15"/>
  <c r="G69" i="15" s="1"/>
  <c r="G59" i="15"/>
  <c r="G73" i="15" s="1"/>
  <c r="G62" i="15"/>
  <c r="G76" i="15" s="1"/>
  <c r="G61" i="15"/>
  <c r="G75" i="15" s="1"/>
  <c r="G56" i="15"/>
  <c r="G70" i="15" s="1"/>
  <c r="E63" i="14"/>
  <c r="E77" i="14" s="1"/>
  <c r="E59" i="14"/>
  <c r="E73" i="14" s="1"/>
  <c r="E55" i="14"/>
  <c r="E69" i="14" s="1"/>
  <c r="E62" i="14"/>
  <c r="E76" i="14" s="1"/>
  <c r="E58" i="14"/>
  <c r="E72" i="14" s="1"/>
  <c r="E54" i="14"/>
  <c r="E68" i="14" s="1"/>
  <c r="E60" i="14"/>
  <c r="E74" i="14" s="1"/>
  <c r="E56" i="14"/>
  <c r="E70" i="14" s="1"/>
  <c r="E52" i="14"/>
  <c r="E66" i="14" s="1"/>
  <c r="F21" i="14"/>
  <c r="E53" i="14"/>
  <c r="E67" i="14" s="1"/>
  <c r="E61" i="14"/>
  <c r="E75" i="14" s="1"/>
  <c r="E57" i="14"/>
  <c r="E71" i="14" s="1"/>
  <c r="E13" i="8"/>
  <c r="B96" i="16" l="1"/>
  <c r="B99" i="16" s="1"/>
  <c r="B101" i="16" s="1"/>
  <c r="E16" i="13" s="1"/>
  <c r="B94" i="16"/>
  <c r="I21" i="15"/>
  <c r="H57" i="15"/>
  <c r="H71" i="15" s="1"/>
  <c r="H56" i="15"/>
  <c r="H70" i="15" s="1"/>
  <c r="H61" i="15"/>
  <c r="H75" i="15" s="1"/>
  <c r="H55" i="15"/>
  <c r="H69" i="15" s="1"/>
  <c r="H63" i="15"/>
  <c r="H77" i="15" s="1"/>
  <c r="H60" i="15"/>
  <c r="H74" i="15" s="1"/>
  <c r="H52" i="15"/>
  <c r="H66" i="15" s="1"/>
  <c r="H62" i="15"/>
  <c r="H76" i="15" s="1"/>
  <c r="H58" i="15"/>
  <c r="H72" i="15" s="1"/>
  <c r="H53" i="15"/>
  <c r="H67" i="15" s="1"/>
  <c r="H59" i="15"/>
  <c r="H73" i="15" s="1"/>
  <c r="H54" i="15"/>
  <c r="H68" i="15" s="1"/>
  <c r="F62" i="14"/>
  <c r="F76" i="14" s="1"/>
  <c r="F58" i="14"/>
  <c r="F72" i="14" s="1"/>
  <c r="F54" i="14"/>
  <c r="F68" i="14" s="1"/>
  <c r="F61" i="14"/>
  <c r="F75" i="14" s="1"/>
  <c r="F57" i="14"/>
  <c r="F71" i="14" s="1"/>
  <c r="F53" i="14"/>
  <c r="F67" i="14" s="1"/>
  <c r="F63" i="14"/>
  <c r="F77" i="14" s="1"/>
  <c r="F59" i="14"/>
  <c r="F73" i="14" s="1"/>
  <c r="F55" i="14"/>
  <c r="F69" i="14" s="1"/>
  <c r="F60" i="14"/>
  <c r="F74" i="14" s="1"/>
  <c r="F56" i="14"/>
  <c r="F70" i="14" s="1"/>
  <c r="F52" i="14"/>
  <c r="F66" i="14" s="1"/>
  <c r="G21" i="14"/>
  <c r="B38" i="2"/>
  <c r="B66" i="2" s="1"/>
  <c r="C38" i="2"/>
  <c r="C66" i="2" s="1"/>
  <c r="D38" i="2"/>
  <c r="D66" i="2" s="1"/>
  <c r="E38" i="2"/>
  <c r="E66" i="2" s="1"/>
  <c r="F38" i="2"/>
  <c r="F66" i="2" s="1"/>
  <c r="G38" i="2"/>
  <c r="G66" i="2" s="1"/>
  <c r="H38" i="2"/>
  <c r="H66" i="2" s="1"/>
  <c r="I38" i="2"/>
  <c r="I66" i="2" s="1"/>
  <c r="J38" i="2"/>
  <c r="J66" i="2" s="1"/>
  <c r="B39" i="2"/>
  <c r="B67" i="2" s="1"/>
  <c r="C39" i="2"/>
  <c r="C67" i="2" s="1"/>
  <c r="D39" i="2"/>
  <c r="D67" i="2" s="1"/>
  <c r="E39" i="2"/>
  <c r="E67" i="2" s="1"/>
  <c r="F39" i="2"/>
  <c r="F67" i="2" s="1"/>
  <c r="G39" i="2"/>
  <c r="G67" i="2" s="1"/>
  <c r="H39" i="2"/>
  <c r="H67" i="2" s="1"/>
  <c r="I39" i="2"/>
  <c r="I67" i="2" s="1"/>
  <c r="J39" i="2"/>
  <c r="J67" i="2" s="1"/>
  <c r="B40" i="2"/>
  <c r="B68" i="2" s="1"/>
  <c r="C40" i="2"/>
  <c r="C68" i="2" s="1"/>
  <c r="D40" i="2"/>
  <c r="D68" i="2" s="1"/>
  <c r="E40" i="2"/>
  <c r="E68" i="2" s="1"/>
  <c r="F40" i="2"/>
  <c r="F68" i="2" s="1"/>
  <c r="G40" i="2"/>
  <c r="G68" i="2" s="1"/>
  <c r="H40" i="2"/>
  <c r="H68" i="2" s="1"/>
  <c r="I40" i="2"/>
  <c r="I68" i="2" s="1"/>
  <c r="J40" i="2"/>
  <c r="J68" i="2" s="1"/>
  <c r="B41" i="2"/>
  <c r="B69" i="2" s="1"/>
  <c r="C41" i="2"/>
  <c r="C69" i="2" s="1"/>
  <c r="D41" i="2"/>
  <c r="D69" i="2" s="1"/>
  <c r="E41" i="2"/>
  <c r="E69" i="2" s="1"/>
  <c r="F41" i="2"/>
  <c r="F69" i="2" s="1"/>
  <c r="G41" i="2"/>
  <c r="G69" i="2" s="1"/>
  <c r="H41" i="2"/>
  <c r="H69" i="2" s="1"/>
  <c r="I41" i="2"/>
  <c r="I69" i="2" s="1"/>
  <c r="J41" i="2"/>
  <c r="J69" i="2" s="1"/>
  <c r="B42" i="2"/>
  <c r="B70" i="2" s="1"/>
  <c r="C42" i="2"/>
  <c r="C70" i="2" s="1"/>
  <c r="D42" i="2"/>
  <c r="D70" i="2" s="1"/>
  <c r="E42" i="2"/>
  <c r="E70" i="2" s="1"/>
  <c r="F42" i="2"/>
  <c r="F70" i="2" s="1"/>
  <c r="G42" i="2"/>
  <c r="G70" i="2" s="1"/>
  <c r="H42" i="2"/>
  <c r="H70" i="2" s="1"/>
  <c r="I42" i="2"/>
  <c r="I70" i="2" s="1"/>
  <c r="J42" i="2"/>
  <c r="J70" i="2" s="1"/>
  <c r="B43" i="2"/>
  <c r="B71" i="2" s="1"/>
  <c r="C43" i="2"/>
  <c r="C71" i="2" s="1"/>
  <c r="D43" i="2"/>
  <c r="D71" i="2" s="1"/>
  <c r="E43" i="2"/>
  <c r="E71" i="2" s="1"/>
  <c r="F43" i="2"/>
  <c r="F71" i="2" s="1"/>
  <c r="G43" i="2"/>
  <c r="G71" i="2" s="1"/>
  <c r="H43" i="2"/>
  <c r="H71" i="2" s="1"/>
  <c r="I43" i="2"/>
  <c r="I71" i="2" s="1"/>
  <c r="J43" i="2"/>
  <c r="J71" i="2" s="1"/>
  <c r="B44" i="2"/>
  <c r="B72" i="2" s="1"/>
  <c r="C44" i="2"/>
  <c r="C72" i="2" s="1"/>
  <c r="D44" i="2"/>
  <c r="D72" i="2" s="1"/>
  <c r="E44" i="2"/>
  <c r="E72" i="2" s="1"/>
  <c r="F44" i="2"/>
  <c r="F72" i="2" s="1"/>
  <c r="G44" i="2"/>
  <c r="G72" i="2" s="1"/>
  <c r="H44" i="2"/>
  <c r="H72" i="2" s="1"/>
  <c r="I44" i="2"/>
  <c r="I72" i="2" s="1"/>
  <c r="J44" i="2"/>
  <c r="J72" i="2" s="1"/>
  <c r="B45" i="2"/>
  <c r="B73" i="2" s="1"/>
  <c r="C45" i="2"/>
  <c r="C73" i="2" s="1"/>
  <c r="D45" i="2"/>
  <c r="D73" i="2" s="1"/>
  <c r="E45" i="2"/>
  <c r="E73" i="2" s="1"/>
  <c r="F45" i="2"/>
  <c r="F73" i="2" s="1"/>
  <c r="G45" i="2"/>
  <c r="G73" i="2" s="1"/>
  <c r="H45" i="2"/>
  <c r="H73" i="2" s="1"/>
  <c r="I45" i="2"/>
  <c r="I73" i="2" s="1"/>
  <c r="J45" i="2"/>
  <c r="J73" i="2" s="1"/>
  <c r="B46" i="2"/>
  <c r="B74" i="2" s="1"/>
  <c r="C46" i="2"/>
  <c r="C74" i="2" s="1"/>
  <c r="D46" i="2"/>
  <c r="D74" i="2" s="1"/>
  <c r="E46" i="2"/>
  <c r="E74" i="2" s="1"/>
  <c r="F46" i="2"/>
  <c r="F74" i="2" s="1"/>
  <c r="G46" i="2"/>
  <c r="G74" i="2" s="1"/>
  <c r="H46" i="2"/>
  <c r="H74" i="2" s="1"/>
  <c r="I46" i="2"/>
  <c r="I74" i="2" s="1"/>
  <c r="J46" i="2"/>
  <c r="J74" i="2" s="1"/>
  <c r="B47" i="2"/>
  <c r="B75" i="2" s="1"/>
  <c r="C47" i="2"/>
  <c r="C75" i="2" s="1"/>
  <c r="D47" i="2"/>
  <c r="D75" i="2" s="1"/>
  <c r="E47" i="2"/>
  <c r="E75" i="2" s="1"/>
  <c r="F47" i="2"/>
  <c r="F75" i="2" s="1"/>
  <c r="G47" i="2"/>
  <c r="G75" i="2" s="1"/>
  <c r="H47" i="2"/>
  <c r="H75" i="2" s="1"/>
  <c r="I47" i="2"/>
  <c r="I75" i="2" s="1"/>
  <c r="J47" i="2"/>
  <c r="J75" i="2" s="1"/>
  <c r="B48" i="2"/>
  <c r="B76" i="2" s="1"/>
  <c r="C48" i="2"/>
  <c r="C76" i="2" s="1"/>
  <c r="D48" i="2"/>
  <c r="D76" i="2" s="1"/>
  <c r="E48" i="2"/>
  <c r="E76" i="2" s="1"/>
  <c r="F48" i="2"/>
  <c r="F76" i="2" s="1"/>
  <c r="G48" i="2"/>
  <c r="G76" i="2" s="1"/>
  <c r="H48" i="2"/>
  <c r="H76" i="2" s="1"/>
  <c r="I48" i="2"/>
  <c r="I76" i="2" s="1"/>
  <c r="J48" i="2"/>
  <c r="J76" i="2" s="1"/>
  <c r="B49" i="2"/>
  <c r="B77" i="2" s="1"/>
  <c r="C49" i="2"/>
  <c r="C77" i="2" s="1"/>
  <c r="D49" i="2"/>
  <c r="D77" i="2" s="1"/>
  <c r="E49" i="2"/>
  <c r="E77" i="2" s="1"/>
  <c r="F49" i="2"/>
  <c r="F77" i="2" s="1"/>
  <c r="G49" i="2"/>
  <c r="G77" i="2" s="1"/>
  <c r="H49" i="2"/>
  <c r="H77" i="2" s="1"/>
  <c r="I49" i="2"/>
  <c r="I77" i="2" s="1"/>
  <c r="J49" i="2"/>
  <c r="J77" i="2" s="1"/>
  <c r="B4" i="6"/>
  <c r="B19" i="6"/>
  <c r="B21" i="6"/>
  <c r="B52" i="6"/>
  <c r="B38" i="6"/>
  <c r="B66" i="6" s="1"/>
  <c r="C4" i="6"/>
  <c r="C19" i="6"/>
  <c r="C21" i="6"/>
  <c r="C52" i="6"/>
  <c r="C38" i="6"/>
  <c r="C66" i="6" s="1"/>
  <c r="D4" i="6"/>
  <c r="D19" i="6"/>
  <c r="D21" i="6"/>
  <c r="D52" i="6"/>
  <c r="D38" i="6"/>
  <c r="D66" i="6" s="1"/>
  <c r="E4" i="6"/>
  <c r="E19" i="6"/>
  <c r="E21" i="6"/>
  <c r="E52" i="6"/>
  <c r="E38" i="6"/>
  <c r="E66" i="6" s="1"/>
  <c r="F4" i="6"/>
  <c r="F19" i="6"/>
  <c r="F21" i="6"/>
  <c r="F52" i="6"/>
  <c r="F38" i="6"/>
  <c r="F66" i="6" s="1"/>
  <c r="G4" i="6"/>
  <c r="G19" i="6"/>
  <c r="G21" i="6"/>
  <c r="G52" i="6"/>
  <c r="G38" i="6"/>
  <c r="G66" i="6" s="1"/>
  <c r="H4" i="6"/>
  <c r="H19" i="6"/>
  <c r="H21" i="6"/>
  <c r="H52" i="6"/>
  <c r="H38" i="6"/>
  <c r="H66" i="6" s="1"/>
  <c r="I4" i="6"/>
  <c r="I19" i="6"/>
  <c r="I21" i="6"/>
  <c r="I52" i="6"/>
  <c r="I38" i="6"/>
  <c r="I66" i="6" s="1"/>
  <c r="J4" i="6"/>
  <c r="J19" i="6"/>
  <c r="J21" i="6"/>
  <c r="J52" i="6"/>
  <c r="J38" i="6"/>
  <c r="J66" i="6" s="1"/>
  <c r="B17" i="6"/>
  <c r="B39" i="6"/>
  <c r="B67" i="6" s="1"/>
  <c r="C39" i="6"/>
  <c r="C67" i="6" s="1"/>
  <c r="D39" i="6"/>
  <c r="D67" i="6" s="1"/>
  <c r="E39" i="6"/>
  <c r="F39" i="6"/>
  <c r="F67" i="6" s="1"/>
  <c r="G39" i="6"/>
  <c r="G67" i="6" s="1"/>
  <c r="H39" i="6"/>
  <c r="H67" i="6" s="1"/>
  <c r="I39" i="6"/>
  <c r="I67" i="6" s="1"/>
  <c r="J39" i="6"/>
  <c r="J67" i="6" s="1"/>
  <c r="B40" i="6"/>
  <c r="C40" i="6"/>
  <c r="C68" i="6" s="1"/>
  <c r="D40" i="6"/>
  <c r="E40" i="6"/>
  <c r="E68" i="6" s="1"/>
  <c r="F40" i="6"/>
  <c r="F68" i="6" s="1"/>
  <c r="G40" i="6"/>
  <c r="G68" i="6" s="1"/>
  <c r="H40" i="6"/>
  <c r="H68" i="6" s="1"/>
  <c r="I40" i="6"/>
  <c r="I68" i="6" s="1"/>
  <c r="J40" i="6"/>
  <c r="J68" i="6" s="1"/>
  <c r="B41" i="6"/>
  <c r="B69" i="6" s="1"/>
  <c r="C41" i="6"/>
  <c r="C69" i="6" s="1"/>
  <c r="D41" i="6"/>
  <c r="D69" i="6" s="1"/>
  <c r="E41" i="6"/>
  <c r="E69" i="6" s="1"/>
  <c r="F41" i="6"/>
  <c r="F69" i="6" s="1"/>
  <c r="G41" i="6"/>
  <c r="G69" i="6" s="1"/>
  <c r="H41" i="6"/>
  <c r="H69" i="6" s="1"/>
  <c r="I41" i="6"/>
  <c r="I69" i="6" s="1"/>
  <c r="J41" i="6"/>
  <c r="J69" i="6" s="1"/>
  <c r="B42" i="6"/>
  <c r="C42" i="6"/>
  <c r="C70" i="6" s="1"/>
  <c r="D42" i="6"/>
  <c r="D70" i="6" s="1"/>
  <c r="E42" i="6"/>
  <c r="E70" i="6" s="1"/>
  <c r="F42" i="6"/>
  <c r="F70" i="6" s="1"/>
  <c r="G42" i="6"/>
  <c r="G70" i="6" s="1"/>
  <c r="H42" i="6"/>
  <c r="H70" i="6" s="1"/>
  <c r="I42" i="6"/>
  <c r="I70" i="6" s="1"/>
  <c r="J42" i="6"/>
  <c r="J70" i="6" s="1"/>
  <c r="B43" i="6"/>
  <c r="B71" i="6" s="1"/>
  <c r="C43" i="6"/>
  <c r="C71" i="6" s="1"/>
  <c r="D43" i="6"/>
  <c r="D71" i="6" s="1"/>
  <c r="E43" i="6"/>
  <c r="E71" i="6" s="1"/>
  <c r="F43" i="6"/>
  <c r="F71" i="6" s="1"/>
  <c r="G43" i="6"/>
  <c r="G71" i="6" s="1"/>
  <c r="H43" i="6"/>
  <c r="H71" i="6" s="1"/>
  <c r="I43" i="6"/>
  <c r="I71" i="6" s="1"/>
  <c r="J43" i="6"/>
  <c r="J71" i="6" s="1"/>
  <c r="B44" i="6"/>
  <c r="C44" i="6"/>
  <c r="C72" i="6" s="1"/>
  <c r="D44" i="6"/>
  <c r="D72" i="6" s="1"/>
  <c r="E44" i="6"/>
  <c r="E72" i="6" s="1"/>
  <c r="F44" i="6"/>
  <c r="F72" i="6" s="1"/>
  <c r="G44" i="6"/>
  <c r="G72" i="6" s="1"/>
  <c r="H44" i="6"/>
  <c r="H72" i="6" s="1"/>
  <c r="I44" i="6"/>
  <c r="I72" i="6" s="1"/>
  <c r="J44" i="6"/>
  <c r="J72" i="6" s="1"/>
  <c r="B45" i="6"/>
  <c r="B73" i="6" s="1"/>
  <c r="C45" i="6"/>
  <c r="C73" i="6" s="1"/>
  <c r="D45" i="6"/>
  <c r="D73" i="6" s="1"/>
  <c r="E45" i="6"/>
  <c r="E73" i="6" s="1"/>
  <c r="F45" i="6"/>
  <c r="F73" i="6" s="1"/>
  <c r="G45" i="6"/>
  <c r="G73" i="6" s="1"/>
  <c r="H45" i="6"/>
  <c r="H73" i="6" s="1"/>
  <c r="I45" i="6"/>
  <c r="I73" i="6" s="1"/>
  <c r="J45" i="6"/>
  <c r="J73" i="6" s="1"/>
  <c r="B46" i="6"/>
  <c r="C46" i="6"/>
  <c r="C74" i="6" s="1"/>
  <c r="D46" i="6"/>
  <c r="D74" i="6" s="1"/>
  <c r="E46" i="6"/>
  <c r="E74" i="6" s="1"/>
  <c r="F46" i="6"/>
  <c r="F74" i="6" s="1"/>
  <c r="G46" i="6"/>
  <c r="G74" i="6" s="1"/>
  <c r="H46" i="6"/>
  <c r="H74" i="6" s="1"/>
  <c r="I46" i="6"/>
  <c r="I74" i="6" s="1"/>
  <c r="J46" i="6"/>
  <c r="J74" i="6" s="1"/>
  <c r="B47" i="6"/>
  <c r="B75" i="6" s="1"/>
  <c r="C47" i="6"/>
  <c r="C75" i="6" s="1"/>
  <c r="D47" i="6"/>
  <c r="D75" i="6" s="1"/>
  <c r="E47" i="6"/>
  <c r="E75" i="6" s="1"/>
  <c r="F47" i="6"/>
  <c r="F75" i="6" s="1"/>
  <c r="G47" i="6"/>
  <c r="G75" i="6" s="1"/>
  <c r="H47" i="6"/>
  <c r="H75" i="6" s="1"/>
  <c r="I47" i="6"/>
  <c r="J47" i="6"/>
  <c r="J75" i="6" s="1"/>
  <c r="B48" i="6"/>
  <c r="C48" i="6"/>
  <c r="C76" i="6" s="1"/>
  <c r="D48" i="6"/>
  <c r="D76" i="6" s="1"/>
  <c r="E48" i="6"/>
  <c r="E76" i="6" s="1"/>
  <c r="F48" i="6"/>
  <c r="F76" i="6" s="1"/>
  <c r="G48" i="6"/>
  <c r="G76" i="6" s="1"/>
  <c r="H48" i="6"/>
  <c r="I48" i="6"/>
  <c r="I76" i="6" s="1"/>
  <c r="J48" i="6"/>
  <c r="J76" i="6" s="1"/>
  <c r="B49" i="6"/>
  <c r="B77" i="6" s="1"/>
  <c r="C49" i="6"/>
  <c r="C77" i="6" s="1"/>
  <c r="D49" i="6"/>
  <c r="D77" i="6" s="1"/>
  <c r="E49" i="6"/>
  <c r="E77" i="6" s="1"/>
  <c r="F49" i="6"/>
  <c r="F77" i="6" s="1"/>
  <c r="G49" i="6"/>
  <c r="G77" i="6" s="1"/>
  <c r="H49" i="6"/>
  <c r="H77" i="6" s="1"/>
  <c r="I49" i="6"/>
  <c r="I77" i="6" s="1"/>
  <c r="J49" i="6"/>
  <c r="J77" i="6" s="1"/>
  <c r="B5" i="6"/>
  <c r="B53" i="6"/>
  <c r="C5" i="6"/>
  <c r="C53" i="6"/>
  <c r="D5" i="6"/>
  <c r="D53" i="6"/>
  <c r="E5" i="6"/>
  <c r="E53" i="6"/>
  <c r="E67" i="6"/>
  <c r="F5" i="6"/>
  <c r="F53" i="6"/>
  <c r="G5" i="6"/>
  <c r="G53" i="6"/>
  <c r="H5" i="6"/>
  <c r="H53" i="6"/>
  <c r="I5" i="6"/>
  <c r="I53" i="6"/>
  <c r="J5" i="6"/>
  <c r="J53" i="6"/>
  <c r="B6" i="6"/>
  <c r="B54" i="6"/>
  <c r="C6" i="6"/>
  <c r="C54" i="6"/>
  <c r="D6" i="6"/>
  <c r="D54" i="6"/>
  <c r="D68" i="6"/>
  <c r="E6" i="6"/>
  <c r="E54" i="6"/>
  <c r="F6" i="6"/>
  <c r="F54" i="6"/>
  <c r="G6" i="6"/>
  <c r="G54" i="6"/>
  <c r="H6" i="6"/>
  <c r="H54" i="6"/>
  <c r="I6" i="6"/>
  <c r="I54" i="6"/>
  <c r="J6" i="6"/>
  <c r="J54" i="6"/>
  <c r="B7" i="6"/>
  <c r="B55" i="6"/>
  <c r="C7" i="6"/>
  <c r="C55" i="6"/>
  <c r="D7" i="6"/>
  <c r="D55" i="6"/>
  <c r="E7" i="6"/>
  <c r="E55" i="6"/>
  <c r="F7" i="6"/>
  <c r="F55" i="6"/>
  <c r="G7" i="6"/>
  <c r="G55" i="6"/>
  <c r="H7" i="6"/>
  <c r="H55" i="6"/>
  <c r="I7" i="6"/>
  <c r="I55" i="6"/>
  <c r="J7" i="6"/>
  <c r="J55" i="6"/>
  <c r="B8" i="6"/>
  <c r="B56" i="6"/>
  <c r="C8" i="6"/>
  <c r="C56" i="6"/>
  <c r="D8" i="6"/>
  <c r="D56" i="6"/>
  <c r="E8" i="6"/>
  <c r="E56" i="6"/>
  <c r="F8" i="6"/>
  <c r="F56" i="6"/>
  <c r="G8" i="6"/>
  <c r="G56" i="6"/>
  <c r="H8" i="6"/>
  <c r="H56" i="6"/>
  <c r="I8" i="6"/>
  <c r="I56" i="6"/>
  <c r="J8" i="6"/>
  <c r="J56" i="6"/>
  <c r="B9" i="6"/>
  <c r="B57" i="6"/>
  <c r="C9" i="6"/>
  <c r="C57" i="6"/>
  <c r="D9" i="6"/>
  <c r="D57" i="6"/>
  <c r="E9" i="6"/>
  <c r="E57" i="6"/>
  <c r="F9" i="6"/>
  <c r="F57" i="6"/>
  <c r="G9" i="6"/>
  <c r="G57" i="6"/>
  <c r="H9" i="6"/>
  <c r="H57" i="6"/>
  <c r="I9" i="6"/>
  <c r="I57" i="6"/>
  <c r="J9" i="6"/>
  <c r="J57" i="6"/>
  <c r="B10" i="6"/>
  <c r="B58" i="6"/>
  <c r="C10" i="6"/>
  <c r="C58" i="6"/>
  <c r="D10" i="6"/>
  <c r="D58" i="6"/>
  <c r="E10" i="6"/>
  <c r="E58" i="6"/>
  <c r="F10" i="6"/>
  <c r="F58" i="6"/>
  <c r="G10" i="6"/>
  <c r="G58" i="6"/>
  <c r="H10" i="6"/>
  <c r="H58" i="6"/>
  <c r="I10" i="6"/>
  <c r="I58" i="6"/>
  <c r="J10" i="6"/>
  <c r="J58" i="6"/>
  <c r="B11" i="6"/>
  <c r="B59" i="6"/>
  <c r="C11" i="6"/>
  <c r="C59" i="6"/>
  <c r="D11" i="6"/>
  <c r="D59" i="6"/>
  <c r="E11" i="6"/>
  <c r="E59" i="6"/>
  <c r="F11" i="6"/>
  <c r="F59" i="6"/>
  <c r="G11" i="6"/>
  <c r="G59" i="6"/>
  <c r="H11" i="6"/>
  <c r="H59" i="6"/>
  <c r="I11" i="6"/>
  <c r="I59" i="6"/>
  <c r="J11" i="6"/>
  <c r="J59" i="6"/>
  <c r="B12" i="6"/>
  <c r="B60" i="6"/>
  <c r="C12" i="6"/>
  <c r="C60" i="6"/>
  <c r="D12" i="6"/>
  <c r="D60" i="6"/>
  <c r="E12" i="6"/>
  <c r="E60" i="6"/>
  <c r="F12" i="6"/>
  <c r="F60" i="6"/>
  <c r="G12" i="6"/>
  <c r="G60" i="6"/>
  <c r="H12" i="6"/>
  <c r="H60" i="6"/>
  <c r="I12" i="6"/>
  <c r="I60" i="6"/>
  <c r="J12" i="6"/>
  <c r="J60" i="6"/>
  <c r="B13" i="6"/>
  <c r="B61" i="6"/>
  <c r="C13" i="6"/>
  <c r="C61" i="6"/>
  <c r="D13" i="6"/>
  <c r="D61" i="6"/>
  <c r="E13" i="6"/>
  <c r="E61" i="6"/>
  <c r="F13" i="6"/>
  <c r="F61" i="6"/>
  <c r="G13" i="6"/>
  <c r="G61" i="6"/>
  <c r="H13" i="6"/>
  <c r="H61" i="6"/>
  <c r="I13" i="6"/>
  <c r="I61" i="6"/>
  <c r="I75" i="6"/>
  <c r="J13" i="6"/>
  <c r="J61" i="6"/>
  <c r="B14" i="6"/>
  <c r="B62" i="6"/>
  <c r="C14" i="6"/>
  <c r="C62" i="6"/>
  <c r="D14" i="6"/>
  <c r="D62" i="6"/>
  <c r="E14" i="6"/>
  <c r="E62" i="6"/>
  <c r="F14" i="6"/>
  <c r="F62" i="6"/>
  <c r="G14" i="6"/>
  <c r="G62" i="6"/>
  <c r="H14" i="6"/>
  <c r="H62" i="6"/>
  <c r="H76" i="6"/>
  <c r="I14" i="6"/>
  <c r="I62" i="6"/>
  <c r="J14" i="6"/>
  <c r="J62" i="6"/>
  <c r="B15" i="6"/>
  <c r="B63" i="6"/>
  <c r="C15" i="6"/>
  <c r="C63" i="6"/>
  <c r="D15" i="6"/>
  <c r="D63" i="6"/>
  <c r="E15" i="6"/>
  <c r="E63" i="6"/>
  <c r="F15" i="6"/>
  <c r="F63" i="6"/>
  <c r="G15" i="6"/>
  <c r="G63" i="6"/>
  <c r="H15" i="6"/>
  <c r="H63" i="6"/>
  <c r="I15" i="6"/>
  <c r="I63" i="6"/>
  <c r="J15" i="6"/>
  <c r="J63" i="6"/>
  <c r="B4" i="5"/>
  <c r="B19" i="5"/>
  <c r="B21" i="5"/>
  <c r="B52" i="5"/>
  <c r="E13" i="7"/>
  <c r="B38" i="5" s="1"/>
  <c r="C4" i="5"/>
  <c r="C19" i="5"/>
  <c r="C21" i="5"/>
  <c r="C52" i="5"/>
  <c r="D4" i="5"/>
  <c r="D19" i="5"/>
  <c r="D21" i="5"/>
  <c r="D52" i="5"/>
  <c r="E4" i="5"/>
  <c r="E19" i="5"/>
  <c r="E21" i="5"/>
  <c r="E52" i="5"/>
  <c r="F4" i="5"/>
  <c r="F19" i="5"/>
  <c r="F21" i="5"/>
  <c r="F52" i="5"/>
  <c r="G4" i="5"/>
  <c r="G19" i="5"/>
  <c r="G21" i="5"/>
  <c r="G52" i="5"/>
  <c r="H4" i="5"/>
  <c r="H19" i="5"/>
  <c r="H21" i="5"/>
  <c r="H52" i="5"/>
  <c r="I4" i="5"/>
  <c r="I19" i="5"/>
  <c r="I21" i="5"/>
  <c r="I52" i="5"/>
  <c r="J4" i="5"/>
  <c r="J19" i="5"/>
  <c r="J21" i="5"/>
  <c r="J52" i="5"/>
  <c r="B17" i="5"/>
  <c r="B5" i="5"/>
  <c r="B53" i="5"/>
  <c r="C5" i="5"/>
  <c r="C53" i="5"/>
  <c r="D5" i="5"/>
  <c r="D53" i="5"/>
  <c r="E5" i="5"/>
  <c r="E53" i="5"/>
  <c r="F5" i="5"/>
  <c r="F53" i="5"/>
  <c r="G5" i="5"/>
  <c r="G53" i="5"/>
  <c r="H5" i="5"/>
  <c r="H53" i="5"/>
  <c r="I5" i="5"/>
  <c r="I53" i="5"/>
  <c r="J5" i="5"/>
  <c r="J53" i="5"/>
  <c r="B6" i="5"/>
  <c r="B54" i="5"/>
  <c r="C6" i="5"/>
  <c r="C54" i="5"/>
  <c r="D6" i="5"/>
  <c r="D54" i="5"/>
  <c r="E6" i="5"/>
  <c r="E54" i="5"/>
  <c r="F6" i="5"/>
  <c r="F54" i="5"/>
  <c r="G6" i="5"/>
  <c r="G54" i="5"/>
  <c r="H6" i="5"/>
  <c r="H54" i="5"/>
  <c r="I6" i="5"/>
  <c r="I54" i="5"/>
  <c r="J6" i="5"/>
  <c r="J54" i="5"/>
  <c r="B7" i="5"/>
  <c r="B55" i="5"/>
  <c r="C7" i="5"/>
  <c r="C55" i="5"/>
  <c r="D7" i="5"/>
  <c r="D55" i="5"/>
  <c r="E7" i="5"/>
  <c r="E55" i="5"/>
  <c r="F7" i="5"/>
  <c r="F55" i="5"/>
  <c r="G7" i="5"/>
  <c r="G55" i="5"/>
  <c r="H7" i="5"/>
  <c r="H55" i="5"/>
  <c r="I7" i="5"/>
  <c r="I55" i="5"/>
  <c r="J7" i="5"/>
  <c r="J55" i="5"/>
  <c r="B8" i="5"/>
  <c r="B56" i="5"/>
  <c r="C8" i="5"/>
  <c r="C56" i="5"/>
  <c r="D8" i="5"/>
  <c r="D56" i="5"/>
  <c r="E8" i="5"/>
  <c r="E56" i="5"/>
  <c r="F8" i="5"/>
  <c r="F56" i="5"/>
  <c r="G8" i="5"/>
  <c r="G56" i="5"/>
  <c r="H8" i="5"/>
  <c r="H56" i="5"/>
  <c r="I8" i="5"/>
  <c r="I56" i="5"/>
  <c r="J8" i="5"/>
  <c r="J56" i="5"/>
  <c r="B9" i="5"/>
  <c r="B57" i="5"/>
  <c r="C9" i="5"/>
  <c r="C57" i="5"/>
  <c r="D9" i="5"/>
  <c r="D57" i="5"/>
  <c r="E9" i="5"/>
  <c r="E57" i="5"/>
  <c r="F9" i="5"/>
  <c r="F57" i="5"/>
  <c r="G9" i="5"/>
  <c r="G57" i="5"/>
  <c r="H9" i="5"/>
  <c r="H57" i="5"/>
  <c r="I9" i="5"/>
  <c r="I57" i="5"/>
  <c r="J9" i="5"/>
  <c r="J57" i="5"/>
  <c r="B10" i="5"/>
  <c r="B58" i="5"/>
  <c r="C10" i="5"/>
  <c r="C58" i="5"/>
  <c r="D10" i="5"/>
  <c r="D58" i="5"/>
  <c r="E10" i="5"/>
  <c r="E58" i="5"/>
  <c r="F10" i="5"/>
  <c r="F58" i="5"/>
  <c r="G10" i="5"/>
  <c r="G58" i="5"/>
  <c r="H10" i="5"/>
  <c r="H58" i="5"/>
  <c r="I10" i="5"/>
  <c r="I58" i="5"/>
  <c r="J10" i="5"/>
  <c r="J58" i="5"/>
  <c r="B11" i="5"/>
  <c r="B59" i="5"/>
  <c r="C11" i="5"/>
  <c r="C59" i="5"/>
  <c r="D11" i="5"/>
  <c r="D59" i="5"/>
  <c r="E11" i="5"/>
  <c r="E59" i="5"/>
  <c r="F11" i="5"/>
  <c r="F59" i="5"/>
  <c r="G11" i="5"/>
  <c r="G59" i="5"/>
  <c r="H11" i="5"/>
  <c r="H59" i="5"/>
  <c r="I11" i="5"/>
  <c r="I59" i="5"/>
  <c r="J11" i="5"/>
  <c r="J59" i="5"/>
  <c r="B12" i="5"/>
  <c r="B60" i="5"/>
  <c r="C12" i="5"/>
  <c r="C60" i="5"/>
  <c r="D12" i="5"/>
  <c r="D60" i="5"/>
  <c r="E12" i="5"/>
  <c r="E60" i="5"/>
  <c r="F12" i="5"/>
  <c r="F60" i="5"/>
  <c r="G12" i="5"/>
  <c r="G60" i="5"/>
  <c r="H12" i="5"/>
  <c r="H60" i="5"/>
  <c r="I12" i="5"/>
  <c r="I60" i="5"/>
  <c r="J12" i="5"/>
  <c r="J60" i="5"/>
  <c r="B13" i="5"/>
  <c r="B61" i="5"/>
  <c r="C13" i="5"/>
  <c r="C61" i="5"/>
  <c r="D13" i="5"/>
  <c r="D61" i="5"/>
  <c r="E13" i="5"/>
  <c r="E61" i="5"/>
  <c r="F13" i="5"/>
  <c r="F61" i="5"/>
  <c r="G13" i="5"/>
  <c r="G61" i="5"/>
  <c r="H13" i="5"/>
  <c r="H61" i="5"/>
  <c r="I13" i="5"/>
  <c r="I61" i="5"/>
  <c r="J13" i="5"/>
  <c r="J61" i="5"/>
  <c r="B14" i="5"/>
  <c r="B62" i="5"/>
  <c r="C14" i="5"/>
  <c r="C62" i="5"/>
  <c r="D14" i="5"/>
  <c r="D62" i="5"/>
  <c r="E14" i="5"/>
  <c r="E62" i="5"/>
  <c r="F14" i="5"/>
  <c r="F62" i="5"/>
  <c r="G14" i="5"/>
  <c r="G62" i="5"/>
  <c r="H14" i="5"/>
  <c r="H62" i="5"/>
  <c r="I14" i="5"/>
  <c r="I62" i="5"/>
  <c r="J14" i="5"/>
  <c r="J62" i="5"/>
  <c r="B15" i="5"/>
  <c r="B63" i="5"/>
  <c r="C15" i="5"/>
  <c r="C63" i="5"/>
  <c r="D15" i="5"/>
  <c r="D63" i="5"/>
  <c r="E15" i="5"/>
  <c r="E63" i="5"/>
  <c r="F15" i="5"/>
  <c r="F63" i="5"/>
  <c r="G15" i="5"/>
  <c r="G63" i="5"/>
  <c r="H15" i="5"/>
  <c r="H63" i="5"/>
  <c r="I15" i="5"/>
  <c r="I63" i="5"/>
  <c r="J15" i="5"/>
  <c r="J63" i="5"/>
  <c r="B52" i="2"/>
  <c r="C21" i="2"/>
  <c r="C52" i="2"/>
  <c r="D21" i="2"/>
  <c r="D52" i="2"/>
  <c r="E21" i="2"/>
  <c r="E52" i="2"/>
  <c r="F21" i="2"/>
  <c r="F52" i="2"/>
  <c r="G21" i="2"/>
  <c r="G52" i="2"/>
  <c r="H21" i="2"/>
  <c r="H52" i="2"/>
  <c r="I21" i="2"/>
  <c r="I52" i="2"/>
  <c r="J21" i="2"/>
  <c r="J52" i="2"/>
  <c r="B53" i="2"/>
  <c r="C53" i="2"/>
  <c r="D53" i="2"/>
  <c r="E53" i="2"/>
  <c r="F53" i="2"/>
  <c r="G53" i="2"/>
  <c r="H53" i="2"/>
  <c r="I53" i="2"/>
  <c r="J53" i="2"/>
  <c r="B54" i="2"/>
  <c r="C54" i="2"/>
  <c r="D54" i="2"/>
  <c r="E54" i="2"/>
  <c r="F54" i="2"/>
  <c r="G54" i="2"/>
  <c r="H54" i="2"/>
  <c r="I54" i="2"/>
  <c r="J54" i="2"/>
  <c r="B55" i="2"/>
  <c r="C55" i="2"/>
  <c r="D55" i="2"/>
  <c r="E55" i="2"/>
  <c r="F55" i="2"/>
  <c r="G55" i="2"/>
  <c r="H55" i="2"/>
  <c r="I55" i="2"/>
  <c r="J55" i="2"/>
  <c r="B56" i="2"/>
  <c r="C56" i="2"/>
  <c r="D56" i="2"/>
  <c r="E56" i="2"/>
  <c r="F56" i="2"/>
  <c r="G56" i="2"/>
  <c r="H56" i="2"/>
  <c r="I56" i="2"/>
  <c r="J56" i="2"/>
  <c r="B57" i="2"/>
  <c r="C57" i="2"/>
  <c r="D57" i="2"/>
  <c r="E57" i="2"/>
  <c r="F57" i="2"/>
  <c r="G57" i="2"/>
  <c r="H57" i="2"/>
  <c r="I57" i="2"/>
  <c r="J57" i="2"/>
  <c r="B58" i="2"/>
  <c r="C58" i="2"/>
  <c r="D58" i="2"/>
  <c r="E58" i="2"/>
  <c r="F58" i="2"/>
  <c r="G58" i="2"/>
  <c r="H58" i="2"/>
  <c r="I58" i="2"/>
  <c r="J58" i="2"/>
  <c r="B59" i="2"/>
  <c r="C59" i="2"/>
  <c r="D59" i="2"/>
  <c r="E59" i="2"/>
  <c r="F59" i="2"/>
  <c r="G59" i="2"/>
  <c r="H59" i="2"/>
  <c r="I59" i="2"/>
  <c r="J59" i="2"/>
  <c r="B60" i="2"/>
  <c r="C60" i="2"/>
  <c r="D60" i="2"/>
  <c r="E60" i="2"/>
  <c r="F60" i="2"/>
  <c r="G60" i="2"/>
  <c r="H60" i="2"/>
  <c r="I60" i="2"/>
  <c r="J60" i="2"/>
  <c r="B61" i="2"/>
  <c r="C61" i="2"/>
  <c r="D61" i="2"/>
  <c r="E61" i="2"/>
  <c r="F61" i="2"/>
  <c r="G61" i="2"/>
  <c r="H61" i="2"/>
  <c r="I61" i="2"/>
  <c r="J61" i="2"/>
  <c r="B62" i="2"/>
  <c r="C62" i="2"/>
  <c r="D62" i="2"/>
  <c r="E62" i="2"/>
  <c r="F62" i="2"/>
  <c r="G62" i="2"/>
  <c r="H62" i="2"/>
  <c r="I62" i="2"/>
  <c r="J62" i="2"/>
  <c r="B63" i="2"/>
  <c r="C63" i="2"/>
  <c r="D63" i="2"/>
  <c r="E63" i="2"/>
  <c r="F63" i="2"/>
  <c r="G63" i="2"/>
  <c r="H63" i="2"/>
  <c r="I63" i="2"/>
  <c r="J63" i="2"/>
  <c r="K19" i="6"/>
  <c r="K19" i="5"/>
  <c r="D97" i="6"/>
  <c r="D97" i="5"/>
  <c r="M8" i="7"/>
  <c r="M8" i="8"/>
  <c r="M8" i="1"/>
  <c r="E10" i="8"/>
  <c r="E10" i="1"/>
  <c r="E10" i="7"/>
  <c r="E11" i="8"/>
  <c r="E11" i="7"/>
  <c r="E11" i="1"/>
  <c r="E22" i="9"/>
  <c r="E19" i="13" l="1"/>
  <c r="N21" i="13" s="1"/>
  <c r="I21" i="13"/>
  <c r="F21" i="13"/>
  <c r="K21" i="13"/>
  <c r="G21" i="13"/>
  <c r="O21" i="13"/>
  <c r="P21" i="13"/>
  <c r="M21" i="13"/>
  <c r="L21" i="13"/>
  <c r="H21" i="13"/>
  <c r="E21" i="13"/>
  <c r="G61" i="14"/>
  <c r="G75" i="14" s="1"/>
  <c r="G57" i="14"/>
  <c r="G71" i="14" s="1"/>
  <c r="G53" i="14"/>
  <c r="G67" i="14" s="1"/>
  <c r="G60" i="14"/>
  <c r="G74" i="14" s="1"/>
  <c r="G56" i="14"/>
  <c r="G70" i="14" s="1"/>
  <c r="G52" i="14"/>
  <c r="G66" i="14" s="1"/>
  <c r="H21" i="14"/>
  <c r="G62" i="14"/>
  <c r="G76" i="14" s="1"/>
  <c r="G58" i="14"/>
  <c r="G72" i="14" s="1"/>
  <c r="G54" i="14"/>
  <c r="G68" i="14" s="1"/>
  <c r="G59" i="14"/>
  <c r="G73" i="14" s="1"/>
  <c r="G63" i="14"/>
  <c r="G77" i="14" s="1"/>
  <c r="G55" i="14"/>
  <c r="G69" i="14" s="1"/>
  <c r="J21" i="15"/>
  <c r="I56" i="15"/>
  <c r="I70" i="15" s="1"/>
  <c r="I55" i="15"/>
  <c r="I69" i="15" s="1"/>
  <c r="I59" i="15"/>
  <c r="I73" i="15" s="1"/>
  <c r="I60" i="15"/>
  <c r="I74" i="15" s="1"/>
  <c r="I54" i="15"/>
  <c r="I68" i="15" s="1"/>
  <c r="I62" i="15"/>
  <c r="I76" i="15" s="1"/>
  <c r="I61" i="15"/>
  <c r="I75" i="15" s="1"/>
  <c r="I52" i="15"/>
  <c r="I66" i="15" s="1"/>
  <c r="I58" i="15"/>
  <c r="I72" i="15" s="1"/>
  <c r="I53" i="15"/>
  <c r="I67" i="15" s="1"/>
  <c r="I57" i="15"/>
  <c r="I71" i="15" s="1"/>
  <c r="I63" i="15"/>
  <c r="I77" i="15" s="1"/>
  <c r="E48" i="5"/>
  <c r="E76" i="5" s="1"/>
  <c r="I46" i="5"/>
  <c r="I74" i="5" s="1"/>
  <c r="F44" i="5"/>
  <c r="F72" i="5" s="1"/>
  <c r="J42" i="5"/>
  <c r="J70" i="5" s="1"/>
  <c r="C41" i="5"/>
  <c r="C69" i="5" s="1"/>
  <c r="G39" i="5"/>
  <c r="G67" i="5" s="1"/>
  <c r="D49" i="5"/>
  <c r="D77" i="5" s="1"/>
  <c r="H47" i="5"/>
  <c r="H75" i="5" s="1"/>
  <c r="B46" i="5"/>
  <c r="B74" i="5" s="1"/>
  <c r="E44" i="5"/>
  <c r="E72" i="5" s="1"/>
  <c r="I42" i="5"/>
  <c r="I70" i="5" s="1"/>
  <c r="F40" i="5"/>
  <c r="F68" i="5" s="1"/>
  <c r="J38" i="5"/>
  <c r="J66" i="5" s="1"/>
  <c r="C49" i="5"/>
  <c r="C77" i="5" s="1"/>
  <c r="G47" i="5"/>
  <c r="G75" i="5" s="1"/>
  <c r="D45" i="5"/>
  <c r="D73" i="5" s="1"/>
  <c r="H43" i="5"/>
  <c r="H71" i="5" s="1"/>
  <c r="B42" i="5"/>
  <c r="B70" i="5" s="1"/>
  <c r="E40" i="5"/>
  <c r="E68" i="5" s="1"/>
  <c r="I38" i="5"/>
  <c r="I66" i="5" s="1"/>
  <c r="F48" i="5"/>
  <c r="F76" i="5" s="1"/>
  <c r="J46" i="5"/>
  <c r="J74" i="5" s="1"/>
  <c r="C45" i="5"/>
  <c r="C73" i="5" s="1"/>
  <c r="G43" i="5"/>
  <c r="G71" i="5" s="1"/>
  <c r="D41" i="5"/>
  <c r="D69" i="5" s="1"/>
  <c r="H39" i="5"/>
  <c r="H67" i="5" s="1"/>
  <c r="C38" i="5"/>
  <c r="C66" i="5" s="1"/>
  <c r="G38" i="5"/>
  <c r="G66" i="5" s="1"/>
  <c r="E39" i="5"/>
  <c r="E67" i="5" s="1"/>
  <c r="I39" i="5"/>
  <c r="I67" i="5" s="1"/>
  <c r="C40" i="5"/>
  <c r="C68" i="5" s="1"/>
  <c r="G40" i="5"/>
  <c r="G68" i="5" s="1"/>
  <c r="E41" i="5"/>
  <c r="E69" i="5" s="1"/>
  <c r="I41" i="5"/>
  <c r="I69" i="5" s="1"/>
  <c r="C42" i="5"/>
  <c r="C70" i="5" s="1"/>
  <c r="G42" i="5"/>
  <c r="G70" i="5" s="1"/>
  <c r="E43" i="5"/>
  <c r="E71" i="5" s="1"/>
  <c r="I43" i="5"/>
  <c r="I71" i="5" s="1"/>
  <c r="C44" i="5"/>
  <c r="C72" i="5" s="1"/>
  <c r="G44" i="5"/>
  <c r="G72" i="5" s="1"/>
  <c r="E45" i="5"/>
  <c r="E73" i="5" s="1"/>
  <c r="I45" i="5"/>
  <c r="I73" i="5" s="1"/>
  <c r="C46" i="5"/>
  <c r="C74" i="5" s="1"/>
  <c r="G46" i="5"/>
  <c r="G74" i="5" s="1"/>
  <c r="E47" i="5"/>
  <c r="E75" i="5" s="1"/>
  <c r="I47" i="5"/>
  <c r="I75" i="5" s="1"/>
  <c r="C48" i="5"/>
  <c r="C76" i="5" s="1"/>
  <c r="G48" i="5"/>
  <c r="G76" i="5" s="1"/>
  <c r="E49" i="5"/>
  <c r="E77" i="5" s="1"/>
  <c r="I49" i="5"/>
  <c r="I77" i="5" s="1"/>
  <c r="D38" i="5"/>
  <c r="D66" i="5" s="1"/>
  <c r="H38" i="5"/>
  <c r="H66" i="5" s="1"/>
  <c r="B39" i="5"/>
  <c r="F39" i="5"/>
  <c r="F67" i="5" s="1"/>
  <c r="J39" i="5"/>
  <c r="J67" i="5" s="1"/>
  <c r="D40" i="5"/>
  <c r="D68" i="5" s="1"/>
  <c r="H40" i="5"/>
  <c r="H68" i="5" s="1"/>
  <c r="B41" i="5"/>
  <c r="F41" i="5"/>
  <c r="F69" i="5" s="1"/>
  <c r="J41" i="5"/>
  <c r="J69" i="5" s="1"/>
  <c r="D42" i="5"/>
  <c r="D70" i="5" s="1"/>
  <c r="H42" i="5"/>
  <c r="H70" i="5" s="1"/>
  <c r="B43" i="5"/>
  <c r="F43" i="5"/>
  <c r="F71" i="5" s="1"/>
  <c r="J43" i="5"/>
  <c r="J71" i="5" s="1"/>
  <c r="D44" i="5"/>
  <c r="D72" i="5" s="1"/>
  <c r="H44" i="5"/>
  <c r="H72" i="5" s="1"/>
  <c r="B45" i="5"/>
  <c r="F45" i="5"/>
  <c r="F73" i="5" s="1"/>
  <c r="J45" i="5"/>
  <c r="J73" i="5" s="1"/>
  <c r="D46" i="5"/>
  <c r="D74" i="5" s="1"/>
  <c r="H46" i="5"/>
  <c r="H74" i="5" s="1"/>
  <c r="B47" i="5"/>
  <c r="F47" i="5"/>
  <c r="F75" i="5" s="1"/>
  <c r="J47" i="5"/>
  <c r="J75" i="5" s="1"/>
  <c r="D48" i="5"/>
  <c r="D76" i="5" s="1"/>
  <c r="H48" i="5"/>
  <c r="H76" i="5" s="1"/>
  <c r="B49" i="5"/>
  <c r="F49" i="5"/>
  <c r="F77" i="5" s="1"/>
  <c r="J49" i="5"/>
  <c r="J77" i="5" s="1"/>
  <c r="H49" i="5"/>
  <c r="H77" i="5" s="1"/>
  <c r="J48" i="5"/>
  <c r="J76" i="5" s="1"/>
  <c r="B48" i="5"/>
  <c r="D47" i="5"/>
  <c r="D75" i="5" s="1"/>
  <c r="F46" i="5"/>
  <c r="F74" i="5" s="1"/>
  <c r="H45" i="5"/>
  <c r="H73" i="5" s="1"/>
  <c r="J44" i="5"/>
  <c r="J72" i="5" s="1"/>
  <c r="B44" i="5"/>
  <c r="D43" i="5"/>
  <c r="D71" i="5" s="1"/>
  <c r="F42" i="5"/>
  <c r="F70" i="5" s="1"/>
  <c r="H41" i="5"/>
  <c r="H69" i="5" s="1"/>
  <c r="J40" i="5"/>
  <c r="J68" i="5" s="1"/>
  <c r="B40" i="5"/>
  <c r="D39" i="5"/>
  <c r="D67" i="5" s="1"/>
  <c r="F38" i="5"/>
  <c r="F66" i="5" s="1"/>
  <c r="B66" i="5"/>
  <c r="G49" i="5"/>
  <c r="G77" i="5" s="1"/>
  <c r="I48" i="5"/>
  <c r="I76" i="5" s="1"/>
  <c r="C47" i="5"/>
  <c r="C75" i="5" s="1"/>
  <c r="E46" i="5"/>
  <c r="E74" i="5" s="1"/>
  <c r="G45" i="5"/>
  <c r="G73" i="5" s="1"/>
  <c r="I44" i="5"/>
  <c r="I72" i="5" s="1"/>
  <c r="C43" i="5"/>
  <c r="C71" i="5" s="1"/>
  <c r="E42" i="5"/>
  <c r="E70" i="5" s="1"/>
  <c r="G41" i="5"/>
  <c r="G69" i="5" s="1"/>
  <c r="I40" i="5"/>
  <c r="I68" i="5" s="1"/>
  <c r="C39" i="5"/>
  <c r="C67" i="5" s="1"/>
  <c r="E38" i="5"/>
  <c r="E66" i="5" s="1"/>
  <c r="K43" i="2"/>
  <c r="N43" i="2" s="1"/>
  <c r="K41" i="2"/>
  <c r="N41" i="2" s="1"/>
  <c r="K49" i="2"/>
  <c r="N49" i="2" s="1"/>
  <c r="K45" i="2"/>
  <c r="N45" i="2" s="1"/>
  <c r="K69" i="2"/>
  <c r="K73" i="2"/>
  <c r="K70" i="2"/>
  <c r="K40" i="2"/>
  <c r="N40" i="2" s="1"/>
  <c r="K39" i="2"/>
  <c r="N39" i="2" s="1"/>
  <c r="K66" i="2"/>
  <c r="K74" i="2"/>
  <c r="K48" i="2"/>
  <c r="N48" i="2" s="1"/>
  <c r="K47" i="2"/>
  <c r="N47" i="2" s="1"/>
  <c r="K77" i="2"/>
  <c r="K67" i="2"/>
  <c r="K44" i="2"/>
  <c r="N44" i="2" s="1"/>
  <c r="K75" i="2"/>
  <c r="K71" i="2"/>
  <c r="K76" i="2"/>
  <c r="K72" i="2"/>
  <c r="K68" i="2"/>
  <c r="K46" i="2"/>
  <c r="N46" i="2" s="1"/>
  <c r="K42" i="2"/>
  <c r="N42" i="2" s="1"/>
  <c r="K38" i="2"/>
  <c r="K48" i="6"/>
  <c r="N48" i="6" s="1"/>
  <c r="K44" i="6"/>
  <c r="N44" i="6" s="1"/>
  <c r="K40" i="6"/>
  <c r="N40" i="6" s="1"/>
  <c r="K39" i="6"/>
  <c r="N39" i="6" s="1"/>
  <c r="K66" i="6"/>
  <c r="K49" i="6"/>
  <c r="N49" i="6" s="1"/>
  <c r="K45" i="6"/>
  <c r="N45" i="6" s="1"/>
  <c r="K41" i="6"/>
  <c r="N41" i="6" s="1"/>
  <c r="K46" i="6"/>
  <c r="N46" i="6" s="1"/>
  <c r="K42" i="6"/>
  <c r="N42" i="6" s="1"/>
  <c r="K38" i="6"/>
  <c r="N38" i="6" s="1"/>
  <c r="K75" i="6"/>
  <c r="K71" i="6"/>
  <c r="K67" i="6"/>
  <c r="K77" i="6"/>
  <c r="K73" i="6"/>
  <c r="K69" i="6"/>
  <c r="B74" i="6"/>
  <c r="K74" i="6" s="1"/>
  <c r="K47" i="6"/>
  <c r="N47" i="6" s="1"/>
  <c r="K43" i="6"/>
  <c r="N43" i="6" s="1"/>
  <c r="B70" i="6"/>
  <c r="K70" i="6" s="1"/>
  <c r="B76" i="6"/>
  <c r="K76" i="6" s="1"/>
  <c r="B72" i="6"/>
  <c r="K72" i="6" s="1"/>
  <c r="B68" i="6"/>
  <c r="K68" i="6" s="1"/>
  <c r="J21" i="13" l="1"/>
  <c r="H60" i="14"/>
  <c r="H74" i="14" s="1"/>
  <c r="H56" i="14"/>
  <c r="H70" i="14" s="1"/>
  <c r="H52" i="14"/>
  <c r="H66" i="14" s="1"/>
  <c r="I21" i="14"/>
  <c r="H63" i="14"/>
  <c r="H77" i="14" s="1"/>
  <c r="H59" i="14"/>
  <c r="H73" i="14" s="1"/>
  <c r="H55" i="14"/>
  <c r="H69" i="14" s="1"/>
  <c r="H54" i="14"/>
  <c r="H68" i="14" s="1"/>
  <c r="H61" i="14"/>
  <c r="H75" i="14" s="1"/>
  <c r="H57" i="14"/>
  <c r="H71" i="14" s="1"/>
  <c r="H53" i="14"/>
  <c r="H67" i="14" s="1"/>
  <c r="H62" i="14"/>
  <c r="H76" i="14" s="1"/>
  <c r="H58" i="14"/>
  <c r="H72" i="14" s="1"/>
  <c r="J63" i="15"/>
  <c r="J77" i="15" s="1"/>
  <c r="K77" i="15" s="1"/>
  <c r="B93" i="15" s="1"/>
  <c r="J55" i="15"/>
  <c r="J69" i="15" s="1"/>
  <c r="K69" i="15" s="1"/>
  <c r="B85" i="15" s="1"/>
  <c r="J53" i="15"/>
  <c r="J67" i="15" s="1"/>
  <c r="K67" i="15" s="1"/>
  <c r="B83" i="15" s="1"/>
  <c r="J52" i="15"/>
  <c r="J66" i="15" s="1"/>
  <c r="K66" i="15" s="1"/>
  <c r="B82" i="15" s="1"/>
  <c r="J56" i="15"/>
  <c r="J70" i="15" s="1"/>
  <c r="K70" i="15" s="1"/>
  <c r="B86" i="15" s="1"/>
  <c r="J57" i="15"/>
  <c r="J71" i="15" s="1"/>
  <c r="K71" i="15" s="1"/>
  <c r="B87" i="15" s="1"/>
  <c r="J62" i="15"/>
  <c r="J76" i="15" s="1"/>
  <c r="K76" i="15" s="1"/>
  <c r="B92" i="15" s="1"/>
  <c r="J59" i="15"/>
  <c r="J73" i="15" s="1"/>
  <c r="K73" i="15" s="1"/>
  <c r="B89" i="15" s="1"/>
  <c r="J60" i="15"/>
  <c r="J74" i="15" s="1"/>
  <c r="K74" i="15" s="1"/>
  <c r="B90" i="15" s="1"/>
  <c r="J54" i="15"/>
  <c r="J68" i="15" s="1"/>
  <c r="K68" i="15" s="1"/>
  <c r="B84" i="15" s="1"/>
  <c r="J58" i="15"/>
  <c r="J72" i="15" s="1"/>
  <c r="K72" i="15" s="1"/>
  <c r="B88" i="15" s="1"/>
  <c r="J61" i="15"/>
  <c r="J75" i="15" s="1"/>
  <c r="K75" i="15" s="1"/>
  <c r="B91" i="15" s="1"/>
  <c r="O18" i="8"/>
  <c r="N18" i="8"/>
  <c r="E18" i="8"/>
  <c r="L18" i="8"/>
  <c r="G18" i="8"/>
  <c r="I18" i="8"/>
  <c r="P18" i="8"/>
  <c r="K18" i="8"/>
  <c r="M18" i="8"/>
  <c r="J18" i="8"/>
  <c r="H18" i="8"/>
  <c r="F18" i="8"/>
  <c r="I18" i="1"/>
  <c r="P18" i="1"/>
  <c r="M18" i="1"/>
  <c r="H18" i="1"/>
  <c r="N18" i="1"/>
  <c r="F18" i="1"/>
  <c r="J18" i="1"/>
  <c r="K18" i="1"/>
  <c r="O18" i="1"/>
  <c r="G18" i="1"/>
  <c r="L18" i="1"/>
  <c r="K42" i="5"/>
  <c r="N42" i="5" s="1"/>
  <c r="B77" i="5"/>
  <c r="K77" i="5" s="1"/>
  <c r="K49" i="5"/>
  <c r="N49" i="5" s="1"/>
  <c r="K74" i="5"/>
  <c r="K47" i="5"/>
  <c r="N47" i="5" s="1"/>
  <c r="B75" i="5"/>
  <c r="K75" i="5" s="1"/>
  <c r="K38" i="5"/>
  <c r="K46" i="5"/>
  <c r="N46" i="5" s="1"/>
  <c r="K44" i="5"/>
  <c r="N44" i="5" s="1"/>
  <c r="B72" i="5"/>
  <c r="K72" i="5" s="1"/>
  <c r="B73" i="5"/>
  <c r="K73" i="5" s="1"/>
  <c r="K45" i="5"/>
  <c r="N45" i="5" s="1"/>
  <c r="B69" i="5"/>
  <c r="K69" i="5" s="1"/>
  <c r="K41" i="5"/>
  <c r="N41" i="5" s="1"/>
  <c r="K66" i="5"/>
  <c r="K40" i="5"/>
  <c r="N40" i="5" s="1"/>
  <c r="B68" i="5"/>
  <c r="K68" i="5" s="1"/>
  <c r="K39" i="5"/>
  <c r="N39" i="5" s="1"/>
  <c r="B67" i="5"/>
  <c r="K67" i="5" s="1"/>
  <c r="K70" i="5"/>
  <c r="K48" i="5"/>
  <c r="N48" i="5" s="1"/>
  <c r="B76" i="5"/>
  <c r="K76" i="5" s="1"/>
  <c r="K43" i="5"/>
  <c r="N43" i="5" s="1"/>
  <c r="B71" i="5"/>
  <c r="K71" i="5" s="1"/>
  <c r="B79" i="2"/>
  <c r="N38" i="2"/>
  <c r="L48" i="2"/>
  <c r="L44" i="2"/>
  <c r="L40" i="2"/>
  <c r="L41" i="2"/>
  <c r="L47" i="2"/>
  <c r="L43" i="2"/>
  <c r="L39" i="2"/>
  <c r="L45" i="2"/>
  <c r="L46" i="2"/>
  <c r="L42" i="2"/>
  <c r="L38" i="2"/>
  <c r="L49" i="2"/>
  <c r="L41" i="6"/>
  <c r="L39" i="6"/>
  <c r="L38" i="6"/>
  <c r="L43" i="6"/>
  <c r="L45" i="6"/>
  <c r="L47" i="6"/>
  <c r="L42" i="6"/>
  <c r="L40" i="6"/>
  <c r="L49" i="6"/>
  <c r="B79" i="6"/>
  <c r="L46" i="6"/>
  <c r="L48" i="6"/>
  <c r="L44" i="6"/>
  <c r="I63" i="14" l="1"/>
  <c r="I77" i="14" s="1"/>
  <c r="I59" i="14"/>
  <c r="I73" i="14" s="1"/>
  <c r="I55" i="14"/>
  <c r="I69" i="14" s="1"/>
  <c r="I62" i="14"/>
  <c r="I76" i="14" s="1"/>
  <c r="I58" i="14"/>
  <c r="I72" i="14" s="1"/>
  <c r="I54" i="14"/>
  <c r="I68" i="14" s="1"/>
  <c r="I61" i="14"/>
  <c r="I75" i="14" s="1"/>
  <c r="I57" i="14"/>
  <c r="I71" i="14" s="1"/>
  <c r="I53" i="14"/>
  <c r="I67" i="14" s="1"/>
  <c r="I60" i="14"/>
  <c r="I74" i="14" s="1"/>
  <c r="I56" i="14"/>
  <c r="I70" i="14" s="1"/>
  <c r="J21" i="14"/>
  <c r="I52" i="14"/>
  <c r="I66" i="14" s="1"/>
  <c r="B94" i="15"/>
  <c r="B96" i="15"/>
  <c r="B99" i="15" s="1"/>
  <c r="H18" i="7"/>
  <c r="H18" i="9" s="1"/>
  <c r="H18" i="10"/>
  <c r="G18" i="7"/>
  <c r="G18" i="9" s="1"/>
  <c r="K18" i="7"/>
  <c r="K18" i="9" s="1"/>
  <c r="K18" i="10"/>
  <c r="N18" i="7"/>
  <c r="N18" i="9" s="1"/>
  <c r="N18" i="10"/>
  <c r="I18" i="7"/>
  <c r="I18" i="9" s="1"/>
  <c r="I18" i="10"/>
  <c r="O18" i="7"/>
  <c r="O18" i="9" s="1"/>
  <c r="O18" i="10"/>
  <c r="L18" i="7"/>
  <c r="L18" i="9" s="1"/>
  <c r="M18" i="7"/>
  <c r="M18" i="9" s="1"/>
  <c r="J18" i="7"/>
  <c r="J18" i="9" s="1"/>
  <c r="J18" i="10"/>
  <c r="F18" i="7"/>
  <c r="F18" i="9" s="1"/>
  <c r="F18" i="10"/>
  <c r="P18" i="7"/>
  <c r="P18" i="9" s="1"/>
  <c r="P18" i="10"/>
  <c r="E18" i="1"/>
  <c r="L47" i="5"/>
  <c r="L43" i="5"/>
  <c r="L39" i="5"/>
  <c r="N38" i="5"/>
  <c r="L46" i="5"/>
  <c r="L42" i="5"/>
  <c r="L38" i="5"/>
  <c r="L44" i="5"/>
  <c r="L41" i="5"/>
  <c r="L48" i="5"/>
  <c r="L49" i="5"/>
  <c r="L40" i="5"/>
  <c r="B79" i="5"/>
  <c r="L45" i="5"/>
  <c r="B85" i="2"/>
  <c r="B89" i="2"/>
  <c r="B93" i="2"/>
  <c r="B84" i="2"/>
  <c r="B88" i="2"/>
  <c r="B92" i="2"/>
  <c r="B82" i="2"/>
  <c r="B86" i="2"/>
  <c r="B90" i="2"/>
  <c r="B83" i="2"/>
  <c r="B87" i="2"/>
  <c r="B91" i="2"/>
  <c r="B82" i="6"/>
  <c r="B86" i="6"/>
  <c r="B90" i="6"/>
  <c r="B88" i="6"/>
  <c r="B85" i="6"/>
  <c r="B89" i="6"/>
  <c r="B93" i="6"/>
  <c r="B83" i="6"/>
  <c r="B87" i="6"/>
  <c r="B91" i="6"/>
  <c r="B84" i="6"/>
  <c r="B92" i="6"/>
  <c r="B101" i="15" l="1"/>
  <c r="E16" i="12" s="1"/>
  <c r="E19" i="12"/>
  <c r="J62" i="14"/>
  <c r="J76" i="14" s="1"/>
  <c r="K76" i="14" s="1"/>
  <c r="B92" i="14" s="1"/>
  <c r="J58" i="14"/>
  <c r="J72" i="14" s="1"/>
  <c r="K72" i="14" s="1"/>
  <c r="B88" i="14" s="1"/>
  <c r="J54" i="14"/>
  <c r="J68" i="14" s="1"/>
  <c r="K68" i="14" s="1"/>
  <c r="B84" i="14" s="1"/>
  <c r="J61" i="14"/>
  <c r="J75" i="14" s="1"/>
  <c r="K75" i="14" s="1"/>
  <c r="B91" i="14" s="1"/>
  <c r="J57" i="14"/>
  <c r="J71" i="14" s="1"/>
  <c r="K71" i="14" s="1"/>
  <c r="B87" i="14" s="1"/>
  <c r="J53" i="14"/>
  <c r="J67" i="14" s="1"/>
  <c r="K67" i="14" s="1"/>
  <c r="B83" i="14" s="1"/>
  <c r="J63" i="14"/>
  <c r="J77" i="14" s="1"/>
  <c r="K77" i="14" s="1"/>
  <c r="B93" i="14" s="1"/>
  <c r="J60" i="14"/>
  <c r="J74" i="14" s="1"/>
  <c r="K74" i="14" s="1"/>
  <c r="B90" i="14" s="1"/>
  <c r="J56" i="14"/>
  <c r="J70" i="14" s="1"/>
  <c r="K70" i="14" s="1"/>
  <c r="B86" i="14" s="1"/>
  <c r="J52" i="14"/>
  <c r="J66" i="14" s="1"/>
  <c r="K66" i="14" s="1"/>
  <c r="B82" i="14" s="1"/>
  <c r="J59" i="14"/>
  <c r="J73" i="14" s="1"/>
  <c r="K73" i="14" s="1"/>
  <c r="B89" i="14" s="1"/>
  <c r="J55" i="14"/>
  <c r="J69" i="14" s="1"/>
  <c r="K69" i="14" s="1"/>
  <c r="B85" i="14" s="1"/>
  <c r="M18" i="10"/>
  <c r="E18" i="7"/>
  <c r="E18" i="9" s="1"/>
  <c r="G18" i="10"/>
  <c r="L18" i="10"/>
  <c r="B84" i="5"/>
  <c r="B88" i="5"/>
  <c r="B92" i="5"/>
  <c r="B83" i="5"/>
  <c r="B87" i="5"/>
  <c r="B91" i="5"/>
  <c r="B82" i="5"/>
  <c r="B90" i="5"/>
  <c r="B89" i="5"/>
  <c r="B85" i="5"/>
  <c r="B93" i="5"/>
  <c r="B86" i="5"/>
  <c r="B96" i="2"/>
  <c r="B99" i="2" s="1"/>
  <c r="B94" i="2"/>
  <c r="B96" i="6"/>
  <c r="B99" i="6" s="1"/>
  <c r="B94" i="6"/>
  <c r="H21" i="12" l="1"/>
  <c r="E21" i="12"/>
  <c r="K21" i="12"/>
  <c r="G21" i="12"/>
  <c r="F21" i="12"/>
  <c r="O21" i="12"/>
  <c r="I21" i="12"/>
  <c r="M21" i="12"/>
  <c r="P21" i="12"/>
  <c r="N21" i="12"/>
  <c r="J21" i="12"/>
  <c r="L21" i="12"/>
  <c r="B96" i="14"/>
  <c r="B99" i="14" s="1"/>
  <c r="B94" i="14"/>
  <c r="E18" i="10"/>
  <c r="B101" i="2"/>
  <c r="B96" i="5"/>
  <c r="B99" i="5" s="1"/>
  <c r="B94" i="5"/>
  <c r="E19" i="1"/>
  <c r="B101" i="14" l="1"/>
  <c r="E16" i="11" s="1"/>
  <c r="E19" i="11"/>
  <c r="B101" i="6"/>
  <c r="E16" i="8" s="1"/>
  <c r="E19" i="8"/>
  <c r="E16" i="1"/>
  <c r="O21" i="11" l="1"/>
  <c r="K21" i="11"/>
  <c r="N21" i="11"/>
  <c r="N21" i="10" s="1"/>
  <c r="J21" i="11"/>
  <c r="F21" i="11"/>
  <c r="L21" i="11"/>
  <c r="G21" i="11"/>
  <c r="M21" i="11"/>
  <c r="I21" i="11"/>
  <c r="E21" i="11"/>
  <c r="P21" i="11"/>
  <c r="P21" i="10" s="1"/>
  <c r="H21" i="11"/>
  <c r="E12" i="10"/>
  <c r="E19" i="7"/>
  <c r="H21" i="9" s="1"/>
  <c r="F21" i="10"/>
  <c r="M21" i="10"/>
  <c r="O21" i="10"/>
  <c r="K21" i="10"/>
  <c r="L21" i="10"/>
  <c r="E19" i="10"/>
  <c r="B101" i="5"/>
  <c r="E12" i="9"/>
  <c r="G21" i="9"/>
  <c r="H21" i="10" l="1"/>
  <c r="E21" i="10"/>
  <c r="G21" i="10"/>
  <c r="J21" i="10"/>
  <c r="I21" i="10"/>
  <c r="M21" i="9"/>
  <c r="E21" i="9"/>
  <c r="J21" i="9"/>
  <c r="K21" i="9"/>
  <c r="L21" i="9"/>
  <c r="I21" i="9"/>
  <c r="O21" i="9"/>
  <c r="E16" i="7"/>
  <c r="N21" i="9"/>
  <c r="P21" i="9"/>
  <c r="F21" i="9"/>
  <c r="E19" i="9"/>
</calcChain>
</file>

<file path=xl/sharedStrings.xml><?xml version="1.0" encoding="utf-8"?>
<sst xmlns="http://schemas.openxmlformats.org/spreadsheetml/2006/main" count="1175" uniqueCount="110">
  <si>
    <t>様式2</t>
    <rPh sb="0" eb="2">
      <t>ヨウシキ</t>
    </rPh>
    <phoneticPr fontId="2"/>
  </si>
  <si>
    <t>期待容量等算定諸元一覧（対象実需給年度：2024年度）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</si>
  <si>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</si>
  <si>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</si>
  <si>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</si>
  <si>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</si>
  <si>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</si>
  <si>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</si>
  <si>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</si>
  <si>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</si>
  <si>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</si>
  <si>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</si>
  <si>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</si>
  <si>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</si>
  <si>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</si>
  <si>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</si>
  <si>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</si>
  <si>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</si>
  <si>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</si>
  <si>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</si>
  <si>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</si>
  <si>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</si>
  <si>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</si>
  <si>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</si>
  <si>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</si>
  <si>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</si>
  <si>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</si>
  <si>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</si>
  <si>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</si>
  <si>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</si>
  <si>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</si>
  <si>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</si>
  <si>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</si>
  <si>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</si>
  <si>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</si>
  <si>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</si>
  <si>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</si>
  <si>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</si>
  <si>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①H3需要</t>
    <phoneticPr fontId="2"/>
  </si>
  <si>
    <t>エリア合計</t>
    <rPh sb="3" eb="5">
      <t>ゴウケイ</t>
    </rPh>
    <phoneticPr fontId="2"/>
  </si>
  <si>
    <t>月換算</t>
    <rPh sb="0" eb="1">
      <t>ツキ</t>
    </rPh>
    <rPh sb="1" eb="3">
      <t>カンサン</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</si>
  <si>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</si>
  <si>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</si>
  <si>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対象：水力（自流式のみ）、新エネ（太陽光,風力のみ）</t>
    <rPh sb="0" eb="2">
      <t>タイショウ</t>
    </rPh>
    <rPh sb="3" eb="5">
      <t>スイリョク</t>
    </rPh>
    <rPh sb="6" eb="7">
      <t>ジ</t>
    </rPh>
    <rPh sb="7" eb="8">
      <t>リュウ</t>
    </rPh>
    <rPh sb="8" eb="9">
      <t>シキ</t>
    </rPh>
    <rPh sb="13" eb="14">
      <t>シン</t>
    </rPh>
    <rPh sb="17" eb="20">
      <t>タイヨウコウ</t>
    </rPh>
    <rPh sb="21" eb="23">
      <t>フウリョク</t>
    </rPh>
    <phoneticPr fontId="2"/>
  </si>
  <si>
    <t>送電可能電力</t>
    <rPh sb="0" eb="2">
      <t>ソウデン</t>
    </rPh>
    <rPh sb="2" eb="4">
      <t>カノウ</t>
    </rPh>
    <rPh sb="4" eb="6">
      <t>デンリョク</t>
    </rPh>
    <phoneticPr fontId="2"/>
  </si>
  <si>
    <t>調整係数</t>
    <rPh sb="0" eb="2">
      <t>チョウセイ</t>
    </rPh>
    <rPh sb="2" eb="4">
      <t>ケイスウ</t>
    </rPh>
    <phoneticPr fontId="2"/>
  </si>
  <si>
    <t>②容量市場調達量</t>
    <rPh sb="1" eb="3">
      <t>ヨウリョウ</t>
    </rPh>
    <rPh sb="3" eb="5">
      <t>シジョウ</t>
    </rPh>
    <rPh sb="5" eb="7">
      <t>チョウタツ</t>
    </rPh>
    <rPh sb="7" eb="8">
      <t>リョウ</t>
    </rPh>
    <phoneticPr fontId="2"/>
  </si>
  <si>
    <t>太陽光調整係数</t>
    <rPh sb="0" eb="3">
      <t>タイヨウコウ</t>
    </rPh>
    <rPh sb="3" eb="5">
      <t>チョウセイ</t>
    </rPh>
    <rPh sb="5" eb="7">
      <t>ケイスウ</t>
    </rPh>
    <phoneticPr fontId="2"/>
  </si>
  <si>
    <t>風力調整係数</t>
    <rPh sb="0" eb="2">
      <t>フウリョク</t>
    </rPh>
    <rPh sb="2" eb="4">
      <t>チョウセイ</t>
    </rPh>
    <rPh sb="4" eb="6">
      <t>ケイスウ</t>
    </rPh>
    <phoneticPr fontId="2"/>
  </si>
  <si>
    <t>水力調整係数</t>
    <rPh sb="0" eb="2">
      <t>スイリョク</t>
    </rPh>
    <rPh sb="2" eb="4">
      <t>チョウセイ</t>
    </rPh>
    <rPh sb="4" eb="6">
      <t>ケイスウ</t>
    </rPh>
    <phoneticPr fontId="2"/>
  </si>
  <si>
    <t>再エネ各月kW価値</t>
    <rPh sb="0" eb="1">
      <t>サイ</t>
    </rPh>
    <rPh sb="3" eb="5">
      <t>カクツキ</t>
    </rPh>
    <rPh sb="7" eb="9">
      <t>カチ</t>
    </rPh>
    <phoneticPr fontId="2"/>
  </si>
  <si>
    <t>最小値</t>
    <rPh sb="0" eb="2">
      <t>サイショウ</t>
    </rPh>
    <rPh sb="2" eb="3">
      <t>アタイ</t>
    </rPh>
    <phoneticPr fontId="2"/>
  </si>
  <si>
    <t>⑧再エネ最小期待量除き設備量</t>
    <rPh sb="1" eb="2">
      <t>サイ</t>
    </rPh>
    <rPh sb="4" eb="6">
      <t>サイショウ</t>
    </rPh>
    <rPh sb="6" eb="8">
      <t>キタイ</t>
    </rPh>
    <rPh sb="8" eb="9">
      <t>リョウ</t>
    </rPh>
    <rPh sb="9" eb="10">
      <t>ノゾ</t>
    </rPh>
    <rPh sb="11" eb="13">
      <t>セツビ</t>
    </rPh>
    <rPh sb="13" eb="14">
      <t>リョウ</t>
    </rPh>
    <phoneticPr fontId="2"/>
  </si>
  <si>
    <t>エリア合計</t>
    <rPh sb="3" eb="5">
      <t>ゴウケイ</t>
    </rPh>
    <phoneticPr fontId="2"/>
  </si>
  <si>
    <t>③必要予備率(再エネなし)</t>
    <rPh sb="1" eb="3">
      <t>ヒツヨウ</t>
    </rPh>
    <rPh sb="3" eb="5">
      <t>ヨビ</t>
    </rPh>
    <rPh sb="5" eb="6">
      <t>リツ</t>
    </rPh>
    <rPh sb="7" eb="8">
      <t>サイ</t>
    </rPh>
    <phoneticPr fontId="2"/>
  </si>
  <si>
    <t>④持続的予備率</t>
    <rPh sb="1" eb="3">
      <t>ジゾク</t>
    </rPh>
    <rPh sb="3" eb="4">
      <t>テキ</t>
    </rPh>
    <rPh sb="4" eb="6">
      <t>ヨビ</t>
    </rPh>
    <rPh sb="6" eb="7">
      <t>リツ</t>
    </rPh>
    <phoneticPr fontId="2"/>
  </si>
  <si>
    <t>⑤再エネ各月kW</t>
    <rPh sb="1" eb="2">
      <t>サイ</t>
    </rPh>
    <rPh sb="4" eb="6">
      <t>カクツキ</t>
    </rPh>
    <phoneticPr fontId="2"/>
  </si>
  <si>
    <t>⑥必要供給力(系統電源のみ)</t>
    <rPh sb="1" eb="3">
      <t>ヒツヨウ</t>
    </rPh>
    <rPh sb="3" eb="6">
      <t>キョウキュウリョク</t>
    </rPh>
    <rPh sb="7" eb="9">
      <t>ケイトウ</t>
    </rPh>
    <rPh sb="9" eb="11">
      <t>デンゲン</t>
    </rPh>
    <phoneticPr fontId="2"/>
  </si>
  <si>
    <t>⑦必要供給力(全量除き)</t>
    <rPh sb="1" eb="3">
      <t>ヒツヨウ</t>
    </rPh>
    <rPh sb="3" eb="6">
      <t>キョウキュウリョク</t>
    </rPh>
    <rPh sb="7" eb="9">
      <t>ゼンリョウ</t>
    </rPh>
    <rPh sb="9" eb="10">
      <t>ノゾ</t>
    </rPh>
    <phoneticPr fontId="2"/>
  </si>
  <si>
    <t>⑨停止可能量(最小期待量から増分)</t>
    <rPh sb="1" eb="3">
      <t>テイシ</t>
    </rPh>
    <rPh sb="3" eb="6">
      <t>カノウリョウ</t>
    </rPh>
    <rPh sb="7" eb="9">
      <t>サイショウ</t>
    </rPh>
    <rPh sb="9" eb="11">
      <t>キタイ</t>
    </rPh>
    <rPh sb="11" eb="12">
      <t>リョウ</t>
    </rPh>
    <rPh sb="14" eb="16">
      <t>ゾウブン</t>
    </rPh>
    <phoneticPr fontId="2"/>
  </si>
  <si>
    <t>⑩カウント可能な設備量</t>
    <rPh sb="5" eb="7">
      <t>カノウ</t>
    </rPh>
    <rPh sb="8" eb="10">
      <t>セツビ</t>
    </rPh>
    <rPh sb="10" eb="11">
      <t>リョウ</t>
    </rPh>
    <phoneticPr fontId="2"/>
  </si>
  <si>
    <t>⑪期待容量(単位：kW)</t>
    <rPh sb="1" eb="3">
      <t>キタイ</t>
    </rPh>
    <rPh sb="3" eb="5">
      <t>ヨウリョウ</t>
    </rPh>
    <rPh sb="6" eb="8">
      <t>タンイ</t>
    </rPh>
    <phoneticPr fontId="2"/>
  </si>
  <si>
    <t>⑫調整係数(%)</t>
    <rPh sb="1" eb="3">
      <t>チョウセイ</t>
    </rPh>
    <rPh sb="3" eb="5">
      <t>ケイスウ</t>
    </rPh>
    <phoneticPr fontId="2"/>
  </si>
  <si>
    <t>風力</t>
    <rPh sb="0" eb="2">
      <t>フウリョク</t>
    </rPh>
    <phoneticPr fontId="2"/>
  </si>
  <si>
    <t>－</t>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</si>
  <si>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</si>
  <si>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一般（自流式）</t>
    <rPh sb="0" eb="2">
      <t>イッパン</t>
    </rPh>
    <rPh sb="3" eb="5">
      <t>ジリュウ</t>
    </rPh>
    <rPh sb="5" eb="6">
      <t>シキ</t>
    </rPh>
    <phoneticPr fontId="2"/>
  </si>
  <si>
    <t>変動電源（アグリゲート）</t>
  </si>
  <si>
    <t>1．以下の項目については、期待容量の登録期間中(2020/5/7～5/21)に容量市場システムに登録して下さい。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</si>
  <si>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</si>
  <si>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</si>
  <si>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r>
      <t>・提供する各月の供給力については、自動計算されます。　※</t>
    </r>
    <r>
      <rPr>
        <u/>
        <sz val="11"/>
        <color theme="1"/>
        <rFont val="Meiryo UI"/>
        <family val="3"/>
        <charset val="128"/>
      </rPr>
      <t>この値がアセスメント対象容量になります。</t>
    </r>
    <phoneticPr fontId="2"/>
  </si>
  <si>
    <t>1．以下の項目については、期待容量の登録期間中(2020/5/7～5/21)に容量市場システムに登録して下さい。</t>
    <phoneticPr fontId="2"/>
  </si>
  <si>
    <t>・調整係数については、自動計算されます。</t>
    <phoneticPr fontId="2"/>
  </si>
  <si>
    <t>2．以下の項目については、2020/7/9までに容量市場システムに登録して下さい。</t>
    <phoneticPr fontId="2"/>
  </si>
  <si>
    <t>・送電可能電力については、設備容量から所内電力を差し引いた値を記載して下さい。</t>
    <phoneticPr fontId="2"/>
  </si>
  <si>
    <r>
      <t>・提供する各月の供給力については、自動計算されます。　※</t>
    </r>
    <r>
      <rPr>
        <u/>
        <sz val="11"/>
        <color theme="1"/>
        <rFont val="Meiryo UI"/>
        <family val="3"/>
        <charset val="128"/>
      </rPr>
      <t>この値がアセスメント対象容量になります。</t>
    </r>
    <phoneticPr fontId="2"/>
  </si>
  <si>
    <t>・エリア名については、電源等情報(基本情報)に登録した「エリア名」を記載して下さい。</t>
    <phoneticPr fontId="2"/>
  </si>
  <si>
    <t>太陽光</t>
    <phoneticPr fontId="2"/>
  </si>
  <si>
    <t>表示用</t>
    <rPh sb="0" eb="3">
      <t>ヒョウジヨウ</t>
    </rPh>
    <phoneticPr fontId="2"/>
  </si>
  <si>
    <t>←容量市場調達量(再エネなし)を正として、補正係数kWで年間kWを算出</t>
    <rPh sb="1" eb="3">
      <t>ヨウリョウ</t>
    </rPh>
    <rPh sb="3" eb="5">
      <t>シジョウ</t>
    </rPh>
    <rPh sb="5" eb="7">
      <t>チョウタツ</t>
    </rPh>
    <rPh sb="7" eb="8">
      <t>リョウ</t>
    </rPh>
    <rPh sb="9" eb="10">
      <t>サイ</t>
    </rPh>
    <rPh sb="16" eb="17">
      <t>セイ</t>
    </rPh>
    <rPh sb="21" eb="23">
      <t>ホセイ</t>
    </rPh>
    <rPh sb="23" eb="25">
      <t>ケイスウ</t>
    </rPh>
    <rPh sb="28" eb="30">
      <t>ネンカン</t>
    </rPh>
    <rPh sb="33" eb="35">
      <t>サンシュツ</t>
    </rPh>
    <phoneticPr fontId="2"/>
  </si>
  <si>
    <t>・発電方式の区分については、選択した入力シートの発電方式の区分が自動で記載されます。</t>
    <rPh sb="14" eb="16">
      <t>センタク</t>
    </rPh>
    <rPh sb="18" eb="20">
      <t>ニュウリョク</t>
    </rPh>
    <rPh sb="24" eb="26">
      <t>ハツデン</t>
    </rPh>
    <rPh sb="26" eb="28">
      <t>ホウシキ</t>
    </rPh>
    <rPh sb="29" eb="30">
      <t>ク</t>
    </rPh>
    <rPh sb="30" eb="31">
      <t>ブン</t>
    </rPh>
    <rPh sb="32" eb="34">
      <t>ジドウ</t>
    </rPh>
    <rPh sb="35" eb="37">
      <t>キサイ</t>
    </rPh>
    <phoneticPr fontId="2"/>
  </si>
  <si>
    <r>
      <t>・容量を提供する電源等の区分については、</t>
    </r>
    <r>
      <rPr>
        <u/>
        <sz val="11"/>
        <color theme="1"/>
        <rFont val="Meiryo UI"/>
        <family val="3"/>
        <charset val="128"/>
      </rPr>
      <t>電源等情報(基本情報)に登録した区分を選択して下さい。</t>
    </r>
    <rPh sb="39" eb="41">
      <t>センタク</t>
    </rPh>
    <phoneticPr fontId="2"/>
  </si>
  <si>
    <t>・電源等識別番号については、自動で記載されます。</t>
    <rPh sb="14" eb="16">
      <t>ジドウ</t>
    </rPh>
    <rPh sb="17" eb="19">
      <t>キサイ</t>
    </rPh>
    <phoneticPr fontId="2"/>
  </si>
  <si>
    <t>・容量を提供する電源等の区分については、自動で記載されます。</t>
    <rPh sb="20" eb="22">
      <t>ジドウ</t>
    </rPh>
    <rPh sb="23" eb="25">
      <t>キサイ</t>
    </rPh>
    <phoneticPr fontId="2"/>
  </si>
  <si>
    <t>・エリア名については、自動で記載されます。</t>
    <rPh sb="11" eb="13">
      <t>ジドウ</t>
    </rPh>
    <rPh sb="14" eb="16">
      <t>キサイ</t>
    </rPh>
    <phoneticPr fontId="2"/>
  </si>
  <si>
    <r>
      <t>・設備容量については、</t>
    </r>
    <r>
      <rPr>
        <u/>
        <sz val="11"/>
        <rFont val="Meiryo UI"/>
        <family val="3"/>
        <charset val="128"/>
      </rPr>
      <t>電源等情報(詳細情報)または小規模変動電源リストに登録した「設備容量」を応札単位毎に合計した整数値(端数切捨て)</t>
    </r>
    <r>
      <rPr>
        <sz val="11"/>
        <rFont val="Meiryo UI"/>
        <family val="3"/>
        <charset val="128"/>
      </rPr>
      <t>を記載して下さい。</t>
    </r>
    <rPh sb="25" eb="28">
      <t>ショウキボ</t>
    </rPh>
    <rPh sb="28" eb="30">
      <t>ヘンドウ</t>
    </rPh>
    <rPh sb="30" eb="32">
      <t>デンゲン</t>
    </rPh>
    <rPh sb="57" eb="59">
      <t>セイスウ</t>
    </rPh>
    <rPh sb="61" eb="63">
      <t>ハスウ</t>
    </rPh>
    <rPh sb="63" eb="65">
      <t>キリス</t>
    </rPh>
    <phoneticPr fontId="2"/>
  </si>
  <si>
    <t>⑤再エネ各月kW(年間EUE補正後)</t>
    <rPh sb="1" eb="2">
      <t>サイ</t>
    </rPh>
    <rPh sb="4" eb="6">
      <t>カクツキ</t>
    </rPh>
    <rPh sb="9" eb="11">
      <t>ネンカン</t>
    </rPh>
    <rPh sb="14" eb="16">
      <t>ホセイ</t>
    </rPh>
    <rPh sb="16" eb="17">
      <t>ゴ</t>
    </rPh>
    <phoneticPr fontId="2"/>
  </si>
  <si>
    <t>：手入力(他ファイルよりマクロ貼り付け可能)</t>
    <rPh sb="1" eb="2">
      <t>テ</t>
    </rPh>
    <rPh sb="2" eb="4">
      <t>ニュウリョク</t>
    </rPh>
    <rPh sb="5" eb="6">
      <t>ホカ</t>
    </rPh>
    <rPh sb="15" eb="16">
      <t>ハ</t>
    </rPh>
    <rPh sb="17" eb="18">
      <t>ツ</t>
    </rPh>
    <rPh sb="19" eb="21">
      <t>カノウ</t>
    </rPh>
    <phoneticPr fontId="2"/>
  </si>
  <si>
    <t>表示用(kW)</t>
    <rPh sb="0" eb="3">
      <t>ヒョウジヨウ</t>
    </rPh>
    <phoneticPr fontId="2"/>
  </si>
  <si>
    <t>東北</t>
  </si>
  <si>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</si>
  <si>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</si>
  <si>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</si>
  <si>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&lt;会社名：広域エネルギー株式会社&gt;</t>
    <phoneticPr fontId="2"/>
  </si>
  <si>
    <t>・発電方式の区分については、太陽光で固定です。</t>
    <rPh sb="14" eb="17">
      <t>タイヨウコウ</t>
    </rPh>
    <rPh sb="18" eb="20">
      <t>コテイ</t>
    </rPh>
    <phoneticPr fontId="2"/>
  </si>
  <si>
    <t>・発電方式の区分については、風力で固定です。</t>
    <rPh sb="14" eb="16">
      <t>フウリョク</t>
    </rPh>
    <rPh sb="17" eb="19">
      <t>コテイ</t>
    </rPh>
    <phoneticPr fontId="2"/>
  </si>
  <si>
    <r>
      <t>・応札容量については、期待容量を上限に任意に記載して下さい。※</t>
    </r>
    <r>
      <rPr>
        <u/>
        <sz val="11"/>
        <color theme="1"/>
        <rFont val="Meiryo UI"/>
        <family val="3"/>
        <charset val="128"/>
      </rPr>
      <t>応札時、この値を容量市場システムで応札容量に入力してください</t>
    </r>
    <r>
      <rPr>
        <sz val="11"/>
        <color theme="1"/>
        <rFont val="Meiryo UI"/>
        <family val="3"/>
        <charset val="128"/>
      </rPr>
      <t>。</t>
    </r>
    <phoneticPr fontId="2"/>
  </si>
  <si>
    <r>
      <t>・応札容量については、期待容量を上限に任意に記載して下さい。※</t>
    </r>
    <r>
      <rPr>
        <u/>
        <sz val="11"/>
        <color theme="1"/>
        <rFont val="Meiryo UI"/>
        <family val="3"/>
        <charset val="128"/>
      </rPr>
      <t>応札時、この値を容量市場システムで応札容量に入力してください</t>
    </r>
    <r>
      <rPr>
        <sz val="11"/>
        <color theme="1"/>
        <rFont val="Meiryo UI"/>
        <family val="3"/>
        <charset val="128"/>
      </rPr>
      <t>。</t>
    </r>
    <phoneticPr fontId="2"/>
  </si>
  <si>
    <t>・電源等識別番号については、電源等情報に登録した後に、容量市場システムで付番された番号を記載して下さい。</t>
    <phoneticPr fontId="2"/>
  </si>
  <si>
    <t>・容量を提供する電源等の区分が変動電源(アグリゲート)の場合は、同一発電方式の区分の電源を集約して記載することが可能です。</t>
    <rPh sb="15" eb="17">
      <t>ヘンドウ</t>
    </rPh>
    <rPh sb="17" eb="19">
      <t>デンゲン</t>
    </rPh>
    <rPh sb="28" eb="30">
      <t>バアイ</t>
    </rPh>
    <rPh sb="32" eb="34">
      <t>ドウイツ</t>
    </rPh>
    <rPh sb="34" eb="36">
      <t>ハツデン</t>
    </rPh>
    <rPh sb="36" eb="38">
      <t>ホウシキ</t>
    </rPh>
    <rPh sb="39" eb="40">
      <t>ク</t>
    </rPh>
    <rPh sb="40" eb="41">
      <t>ブン</t>
    </rPh>
    <rPh sb="42" eb="44">
      <t>デンゲン</t>
    </rPh>
    <rPh sb="45" eb="47">
      <t>シュウヤク</t>
    </rPh>
    <rPh sb="49" eb="51">
      <t>キサイ</t>
    </rPh>
    <rPh sb="56" eb="58">
      <t>カノウ</t>
    </rPh>
    <phoneticPr fontId="2"/>
  </si>
  <si>
    <t>・発電方式の区分については、一般(自流式)で固定です。</t>
    <rPh sb="14" eb="16">
      <t>イッパン</t>
    </rPh>
    <rPh sb="17" eb="19">
      <t>ジリュウ</t>
    </rPh>
    <rPh sb="19" eb="20">
      <t>シキ</t>
    </rPh>
    <rPh sb="22" eb="24">
      <t>コテイ</t>
    </rPh>
    <phoneticPr fontId="2"/>
  </si>
  <si>
    <r>
      <t>・応札容量については、期待容量を上限に任意に記載して下さい。※</t>
    </r>
    <r>
      <rPr>
        <u/>
        <sz val="11"/>
        <rFont val="Meiryo UI"/>
        <family val="3"/>
        <charset val="128"/>
      </rPr>
      <t>応札時、この値を容量市場システムで応札容量に入力してください</t>
    </r>
    <r>
      <rPr>
        <sz val="11"/>
        <rFont val="Meiryo UI"/>
        <family val="3"/>
        <charset val="128"/>
      </rPr>
      <t>。</t>
    </r>
    <phoneticPr fontId="2"/>
  </si>
  <si>
    <r>
      <t>・期待容量については、自動計算されます。　※</t>
    </r>
    <r>
      <rPr>
        <u/>
        <sz val="11"/>
        <rFont val="Meiryo UI"/>
        <family val="3"/>
        <charset val="128"/>
      </rPr>
      <t>この値が容量オークションに応札する際の応札容量の上限値になります。</t>
    </r>
    <phoneticPr fontId="2"/>
  </si>
  <si>
    <r>
      <t>・提供する各月の供給力については、自動計算されます。　※</t>
    </r>
    <r>
      <rPr>
        <u/>
        <sz val="11"/>
        <rFont val="Meiryo UI"/>
        <family val="3"/>
        <charset val="128"/>
      </rPr>
      <t>この値がアセスメント対象容量になります。</t>
    </r>
    <phoneticPr fontId="2"/>
  </si>
  <si>
    <r>
      <t>・提供する各月の供給力については、自動計算されます。　※</t>
    </r>
    <r>
      <rPr>
        <u/>
        <sz val="11"/>
        <rFont val="Meiryo UI"/>
        <family val="3"/>
        <charset val="128"/>
      </rPr>
      <t>この値がアセスメント対象容量になります。</t>
    </r>
    <phoneticPr fontId="2"/>
  </si>
  <si>
    <t>：手記載例(他ファイルよりマクロ貼り付け可能)</t>
    <rPh sb="1" eb="2">
      <t>テ</t>
    </rPh>
    <rPh sb="6" eb="7">
      <t>ホカ</t>
    </rPh>
    <rPh sb="16" eb="17">
      <t>ハ</t>
    </rPh>
    <rPh sb="18" eb="19">
      <t>ツ</t>
    </rPh>
    <rPh sb="20" eb="22">
      <t>カノウ</t>
    </rPh>
    <phoneticPr fontId="2"/>
  </si>
  <si>
    <t>変動電源（単独）</t>
  </si>
  <si>
    <t>・各月の供給力の最大値については、自動計算されます。応札時に応札容量を減少させる際のアセスメント対象容量の参考としてください。</t>
    <rPh sb="48" eb="50">
      <t>タイショウ</t>
    </rPh>
    <rPh sb="50" eb="52">
      <t>ヨウリョウ</t>
    </rPh>
    <phoneticPr fontId="2"/>
  </si>
  <si>
    <t>&lt;会社名&gt;</t>
    <rPh sb="1" eb="3">
      <t>カイシャ</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</si>
</sst>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_ "/>
    <numFmt numFmtId="177" formatCode="#,##0_);[Red]\(#,##0\)"/>
    <numFmt numFmtId="178" formatCode="0.0%"/>
    <numFmt numFmtId="179" formatCode="0.0&quot;ヶ月&quot;"/>
    <numFmt numFmtId="180" formatCode="0.000&quot;ヶ月&quot;"/>
    <numFmt numFmtId="182" formatCode="#,##0.00000;[Red]\-#,##0.00000"/>
    <numFmt numFmtId="183" formatCode="#,##0.000_ "/>
    <numFmt numFmtId="184" formatCode="0000000000"/>
  </numFmts>
  <fonts count="13"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scheme val="minor"/>
    </font>
    <font>
      <sz val="11"/>
      <color theme="1"/>
      <name val="ＭＳ Ｐゴシック"/>
      <family val="2"/>
      <charset val="128"/>
    </font>
    <font>
      <u/>
      <sz val="11"/>
      <color theme="1"/>
      <name val="Meiryo UI"/>
      <family val="3"/>
      <charset val="128"/>
    </font>
    <font>
      <u/>
      <sz val="11"/>
      <name val="Meiryo UI"/>
      <family val="3"/>
      <charset val="128"/>
    </font>
    <font>
      <sz val="11"/>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rgb="FFFFFF66"/>
        <bgColor indexed="64"/>
      </patternFill>
    </fill>
    <fill>
      <patternFill patternType="solid">
        <fgColor theme="5"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xf numFmtId="0" fontId="9" fillId="0" borderId="0">
      <alignment vertical="center"/>
    </xf>
    <xf numFmtId="38" fontId="8" fillId="0" borderId="0" applyFont="0" applyFill="0" applyBorder="0" applyAlignment="0" applyProtection="0">
      <alignment vertical="center"/>
    </xf>
  </cellStyleXfs>
  <cellXfs count="107">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176" fontId="7" fillId="0" borderId="5" xfId="0" applyNumberFormat="1" applyFont="1" applyFill="1" applyBorder="1"/>
    <xf numFmtId="177" fontId="1" fillId="0" borderId="0" xfId="0" applyNumberFormat="1" applyFont="1"/>
    <xf numFmtId="176" fontId="1" fillId="0" borderId="6" xfId="0" applyNumberFormat="1" applyFont="1" applyBorder="1" applyAlignment="1">
      <alignment shrinkToFit="1"/>
    </xf>
    <xf numFmtId="0" fontId="1" fillId="0" borderId="0" xfId="0" applyFont="1" applyAlignment="1">
      <alignment horizontal="left"/>
    </xf>
    <xf numFmtId="0" fontId="1" fillId="0" borderId="0" xfId="0" applyFont="1" applyAlignment="1">
      <alignment horizontal="left" vertical="center"/>
    </xf>
    <xf numFmtId="176" fontId="1" fillId="0" borderId="0" xfId="0" applyNumberFormat="1" applyFont="1" applyBorder="1"/>
    <xf numFmtId="176" fontId="1" fillId="0" borderId="1" xfId="0" applyNumberFormat="1" applyFont="1" applyBorder="1"/>
    <xf numFmtId="176" fontId="1" fillId="0" borderId="7" xfId="0" applyNumberFormat="1" applyFont="1" applyBorder="1"/>
    <xf numFmtId="0" fontId="1" fillId="0" borderId="1" xfId="0" applyFont="1" applyBorder="1" applyAlignment="1">
      <alignment vertical="center"/>
    </xf>
    <xf numFmtId="0" fontId="1" fillId="0" borderId="0" xfId="0" applyFont="1" applyBorder="1" applyAlignment="1">
      <alignment horizontal="center" vertical="center"/>
    </xf>
    <xf numFmtId="176" fontId="1" fillId="0" borderId="3" xfId="0" applyNumberFormat="1" applyFont="1" applyBorder="1"/>
    <xf numFmtId="176" fontId="1" fillId="0" borderId="8" xfId="0" applyNumberFormat="1" applyFont="1" applyBorder="1"/>
    <xf numFmtId="178" fontId="1" fillId="0" borderId="9" xfId="0" applyNumberFormat="1" applyFont="1" applyBorder="1"/>
    <xf numFmtId="176" fontId="4" fillId="0" borderId="1" xfId="0" applyNumberFormat="1" applyFont="1" applyFill="1" applyBorder="1" applyAlignment="1">
      <alignment horizontal="center" vertical="center" shrinkToFit="1"/>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177" fontId="7" fillId="0" borderId="5" xfId="0" applyNumberFormat="1" applyFont="1" applyFill="1" applyBorder="1"/>
    <xf numFmtId="178" fontId="7" fillId="0" borderId="5" xfId="0" applyNumberFormat="1" applyFont="1" applyFill="1" applyBorder="1"/>
    <xf numFmtId="179" fontId="7" fillId="0" borderId="0" xfId="0" applyNumberFormat="1" applyFont="1" applyFill="1"/>
    <xf numFmtId="0" fontId="3" fillId="0" borderId="0" xfId="0" applyFont="1" applyBorder="1" applyAlignment="1">
      <alignment horizontal="center" vertical="center"/>
    </xf>
    <xf numFmtId="0" fontId="3" fillId="0" borderId="0" xfId="0" applyFont="1" applyAlignment="1" applyProtection="1">
      <alignment vertical="center"/>
    </xf>
    <xf numFmtId="38" fontId="7" fillId="0" borderId="5" xfId="2" applyFont="1" applyFill="1" applyBorder="1" applyAlignment="1"/>
    <xf numFmtId="38" fontId="7" fillId="0" borderId="8" xfId="2" applyFont="1" applyFill="1" applyBorder="1" applyAlignment="1"/>
    <xf numFmtId="38" fontId="1" fillId="0" borderId="3" xfId="2" applyFont="1" applyBorder="1" applyAlignment="1"/>
    <xf numFmtId="38" fontId="1" fillId="0" borderId="1" xfId="2" applyFont="1" applyBorder="1" applyAlignment="1"/>
    <xf numFmtId="0" fontId="3" fillId="0" borderId="0" xfId="0" applyFont="1" applyAlignment="1" applyProtection="1">
      <alignment vertical="center"/>
      <protection locked="0"/>
    </xf>
    <xf numFmtId="182" fontId="7" fillId="0" borderId="5" xfId="2" applyNumberFormat="1" applyFont="1" applyFill="1" applyBorder="1" applyAlignment="1"/>
    <xf numFmtId="182" fontId="7" fillId="0" borderId="8" xfId="2" applyNumberFormat="1" applyFont="1" applyFill="1" applyBorder="1" applyAlignment="1"/>
    <xf numFmtId="182" fontId="1" fillId="0" borderId="3" xfId="2" applyNumberFormat="1" applyFont="1" applyBorder="1" applyAlignment="1"/>
    <xf numFmtId="182" fontId="1" fillId="0" borderId="1" xfId="2" applyNumberFormat="1" applyFont="1" applyBorder="1" applyAlignment="1"/>
    <xf numFmtId="176" fontId="4" fillId="0" borderId="1" xfId="0" applyNumberFormat="1" applyFont="1" applyFill="1" applyBorder="1" applyAlignment="1" applyProtection="1">
      <alignment horizontal="center" vertical="center" shrinkToFit="1"/>
      <protection hidden="1"/>
    </xf>
    <xf numFmtId="0" fontId="7" fillId="0" borderId="0" xfId="0" applyFont="1"/>
    <xf numFmtId="0" fontId="1" fillId="0" borderId="0" xfId="0" applyFont="1" applyFill="1"/>
    <xf numFmtId="176" fontId="7" fillId="3" borderId="5" xfId="0" applyNumberFormat="1" applyFont="1" applyFill="1" applyBorder="1"/>
    <xf numFmtId="177" fontId="7" fillId="3" borderId="5" xfId="0" applyNumberFormat="1" applyFont="1" applyFill="1" applyBorder="1"/>
    <xf numFmtId="178" fontId="7" fillId="3" borderId="5" xfId="0" applyNumberFormat="1" applyFont="1" applyFill="1" applyBorder="1"/>
    <xf numFmtId="38" fontId="1" fillId="0" borderId="0" xfId="0" applyNumberFormat="1" applyFont="1"/>
    <xf numFmtId="183" fontId="1" fillId="0" borderId="5" xfId="0" applyNumberFormat="1" applyFont="1" applyBorder="1"/>
    <xf numFmtId="0" fontId="1" fillId="2" borderId="1" xfId="0" applyFont="1" applyFill="1" applyBorder="1" applyAlignment="1">
      <alignment horizontal="center" vertical="center"/>
    </xf>
    <xf numFmtId="0" fontId="3" fillId="5" borderId="0" xfId="0" applyFont="1" applyFill="1" applyAlignment="1">
      <alignment horizontal="centerContinuous"/>
    </xf>
    <xf numFmtId="0" fontId="3" fillId="6" borderId="0" xfId="0" applyFont="1" applyFill="1" applyAlignment="1">
      <alignment horizontal="centerContinuous"/>
    </xf>
    <xf numFmtId="0" fontId="12" fillId="4" borderId="0" xfId="0" applyFont="1" applyFill="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5" borderId="10" xfId="0" applyFont="1" applyFill="1" applyBorder="1" applyAlignment="1" applyProtection="1">
      <alignment horizontal="right" vertical="center"/>
      <protection locked="0"/>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184" fontId="7" fillId="5" borderId="2" xfId="0" quotePrefix="1" applyNumberFormat="1" applyFont="1" applyFill="1" applyBorder="1" applyAlignment="1" applyProtection="1">
      <alignment horizontal="center" vertical="center"/>
      <protection locked="0"/>
    </xf>
    <xf numFmtId="184" fontId="7" fillId="5" borderId="4" xfId="0" applyNumberFormat="1" applyFont="1" applyFill="1" applyBorder="1" applyAlignment="1" applyProtection="1">
      <alignment horizontal="center" vertical="center"/>
      <protection locked="0"/>
    </xf>
    <xf numFmtId="184" fontId="7" fillId="5"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5" borderId="2" xfId="0" applyFont="1" applyFill="1" applyBorder="1" applyAlignment="1" applyProtection="1">
      <alignment horizontal="center" vertical="center"/>
      <protection locked="0"/>
    </xf>
    <xf numFmtId="0" fontId="1" fillId="5" borderId="4" xfId="0" applyFont="1" applyFill="1" applyBorder="1" applyAlignment="1" applyProtection="1">
      <alignment horizontal="center" vertical="center"/>
      <protection locked="0"/>
    </xf>
    <xf numFmtId="0" fontId="1" fillId="5" borderId="3" xfId="0" applyFont="1" applyFill="1" applyBorder="1" applyAlignment="1" applyProtection="1">
      <alignment horizontal="center" vertical="center"/>
      <protection locked="0"/>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3" xfId="0" applyFont="1" applyFill="1" applyBorder="1" applyAlignment="1">
      <alignment horizontal="center" vertical="center"/>
    </xf>
    <xf numFmtId="176" fontId="1" fillId="0" borderId="2" xfId="0" applyNumberFormat="1" applyFont="1" applyFill="1" applyBorder="1" applyAlignment="1" applyProtection="1">
      <alignment horizontal="center" vertical="center"/>
    </xf>
    <xf numFmtId="176" fontId="1" fillId="0" borderId="4" xfId="0" applyNumberFormat="1" applyFont="1" applyFill="1" applyBorder="1" applyAlignment="1" applyProtection="1">
      <alignment horizontal="center" vertical="center"/>
    </xf>
    <xf numFmtId="176" fontId="1" fillId="0" borderId="3" xfId="0" applyNumberFormat="1" applyFont="1" applyFill="1" applyBorder="1" applyAlignment="1" applyProtection="1">
      <alignment horizontal="center" vertical="center"/>
    </xf>
    <xf numFmtId="176" fontId="1" fillId="0" borderId="2"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3" xfId="0" applyNumberFormat="1" applyFont="1" applyBorder="1" applyAlignment="1">
      <alignment horizontal="center" vertical="center"/>
    </xf>
    <xf numFmtId="0" fontId="3" fillId="0" borderId="10" xfId="0" applyFont="1" applyBorder="1" applyAlignment="1" applyProtection="1">
      <alignment horizontal="right" vertical="center"/>
    </xf>
    <xf numFmtId="0" fontId="1" fillId="0" borderId="2" xfId="0" applyFont="1" applyFill="1" applyBorder="1" applyAlignment="1" applyProtection="1">
      <alignment horizontal="center" vertical="center"/>
    </xf>
    <xf numFmtId="0" fontId="1" fillId="0" borderId="4" xfId="0" applyFont="1" applyFill="1" applyBorder="1" applyAlignment="1" applyProtection="1">
      <alignment horizontal="center" vertical="center"/>
    </xf>
    <xf numFmtId="0" fontId="1" fillId="0" borderId="3" xfId="0" applyFont="1" applyFill="1" applyBorder="1" applyAlignment="1" applyProtection="1">
      <alignment horizontal="center" vertical="center"/>
    </xf>
    <xf numFmtId="38" fontId="1" fillId="5" borderId="2" xfId="2" applyFont="1" applyFill="1" applyBorder="1" applyAlignment="1" applyProtection="1">
      <alignment horizontal="center" vertical="center"/>
      <protection locked="0"/>
    </xf>
    <xf numFmtId="38" fontId="1" fillId="5" borderId="4" xfId="2" applyFont="1" applyFill="1" applyBorder="1" applyAlignment="1" applyProtection="1">
      <alignment horizontal="center" vertical="center"/>
      <protection locked="0"/>
    </xf>
    <xf numFmtId="38" fontId="1" fillId="5" borderId="3" xfId="2" applyFont="1" applyFill="1" applyBorder="1" applyAlignment="1" applyProtection="1">
      <alignment horizontal="center" vertical="center"/>
      <protection locked="0"/>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178" fontId="1" fillId="0" borderId="2" xfId="0" applyNumberFormat="1" applyFont="1" applyFill="1" applyBorder="1" applyAlignment="1" applyProtection="1">
      <alignment horizontal="center" vertical="center"/>
      <protection hidden="1"/>
    </xf>
    <xf numFmtId="178" fontId="1" fillId="0" borderId="4" xfId="0" applyNumberFormat="1" applyFont="1" applyFill="1" applyBorder="1" applyAlignment="1" applyProtection="1">
      <alignment horizontal="center" vertical="center"/>
      <protection hidden="1"/>
    </xf>
    <xf numFmtId="178" fontId="1" fillId="0" borderId="3" xfId="0" applyNumberFormat="1" applyFont="1" applyFill="1" applyBorder="1" applyAlignment="1" applyProtection="1">
      <alignment horizontal="center" vertical="center"/>
      <protection hidden="1"/>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184" fontId="1" fillId="0" borderId="2" xfId="0" applyNumberFormat="1" applyFont="1" applyFill="1" applyBorder="1" applyAlignment="1" applyProtection="1">
      <alignment horizontal="center" vertical="center"/>
    </xf>
    <xf numFmtId="184" fontId="1" fillId="0" borderId="4" xfId="0" applyNumberFormat="1" applyFont="1" applyFill="1" applyBorder="1" applyAlignment="1" applyProtection="1">
      <alignment horizontal="center" vertical="center"/>
    </xf>
    <xf numFmtId="184" fontId="1" fillId="0" borderId="3" xfId="0" applyNumberFormat="1" applyFont="1" applyFill="1" applyBorder="1" applyAlignment="1" applyProtection="1">
      <alignment horizontal="center" vertical="center"/>
    </xf>
  </cellXfs>
  <cellStyles count="3">
    <cellStyle name="桁区切り" xfId="2" builtinId="6"/>
    <cellStyle name="標準" xfId="0" builtinId="0"/>
    <cellStyle name="標準 2" xfId="1"/>
  </cellStyles>
  <dxfs count="24">
    <dxf>
      <font>
        <color theme="0"/>
      </font>
      <fill>
        <patternFill>
          <bgColor rgb="FFFF0000"/>
        </patternFill>
      </fill>
    </dxf>
    <dxf>
      <numFmt numFmtId="185" formatCode="#,##0.0"/>
    </dxf>
    <dxf>
      <font>
        <color theme="0"/>
      </font>
      <fill>
        <patternFill>
          <bgColor rgb="FFFF0000"/>
        </patternFill>
      </fill>
    </dxf>
    <dxf>
      <font>
        <color theme="0"/>
      </font>
      <fill>
        <patternFill>
          <bgColor rgb="FFFF0000"/>
        </patternFill>
      </fill>
    </dxf>
    <dxf>
      <numFmt numFmtId="185" formatCode="#,##0.0"/>
    </dxf>
    <dxf>
      <font>
        <color theme="0"/>
      </font>
      <fill>
        <patternFill>
          <bgColor rgb="FFFF0000"/>
        </patternFill>
      </fill>
    </dxf>
    <dxf>
      <font>
        <color theme="0"/>
      </font>
      <fill>
        <patternFill>
          <bgColor rgb="FFFF0000"/>
        </patternFill>
      </fill>
    </dxf>
    <dxf>
      <numFmt numFmtId="185"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85" formatCode="#,##0.0"/>
    </dxf>
    <dxf>
      <font>
        <color theme="0"/>
      </font>
      <fill>
        <patternFill>
          <bgColor rgb="FFFF0000"/>
        </patternFill>
      </fill>
    </dxf>
    <dxf>
      <font>
        <color theme="0"/>
      </font>
      <fill>
        <patternFill>
          <bgColor rgb="FFFF0000"/>
        </patternFill>
      </fill>
    </dxf>
    <dxf>
      <numFmt numFmtId="185" formatCode="#,##0.0"/>
    </dxf>
    <dxf>
      <font>
        <color theme="0"/>
      </font>
      <fill>
        <patternFill>
          <bgColor rgb="FFFF0000"/>
        </patternFill>
      </fill>
    </dxf>
    <dxf>
      <numFmt numFmtId="185" formatCode="#,##0.0"/>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Medium9"/>
  <colors>
    <mruColors>
      <color rgb="FF0000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2" name="テキスト ボックス 1"/>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16</xdr:col>
      <xdr:colOff>145676</xdr:colOff>
      <xdr:row>9</xdr:row>
      <xdr:rowOff>44823</xdr:rowOff>
    </xdr:from>
    <xdr:to>
      <xdr:col>21</xdr:col>
      <xdr:colOff>280147</xdr:colOff>
      <xdr:row>10</xdr:row>
      <xdr:rowOff>134470</xdr:rowOff>
    </xdr:to>
    <xdr:sp macro="" textlink="">
      <xdr:nvSpPr>
        <xdr:cNvPr id="4" name="角丸四角形吹き出し 3"/>
        <xdr:cNvSpPr/>
      </xdr:nvSpPr>
      <xdr:spPr>
        <a:xfrm>
          <a:off x="11261911" y="2050676"/>
          <a:ext cx="2521324"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313763</xdr:colOff>
      <xdr:row>10</xdr:row>
      <xdr:rowOff>67234</xdr:rowOff>
    </xdr:from>
    <xdr:to>
      <xdr:col>14</xdr:col>
      <xdr:colOff>291352</xdr:colOff>
      <xdr:row>11</xdr:row>
      <xdr:rowOff>78440</xdr:rowOff>
    </xdr:to>
    <xdr:sp macro="" textlink="">
      <xdr:nvSpPr>
        <xdr:cNvPr id="5" name="角丸四角形吹き出し 4"/>
        <xdr:cNvSpPr/>
      </xdr:nvSpPr>
      <xdr:spPr>
        <a:xfrm>
          <a:off x="7507939" y="2375646"/>
          <a:ext cx="2330825" cy="392206"/>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単独かアグリゲートをリストから選択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313763</xdr:colOff>
      <xdr:row>12</xdr:row>
      <xdr:rowOff>56028</xdr:rowOff>
    </xdr:from>
    <xdr:to>
      <xdr:col>12</xdr:col>
      <xdr:colOff>649940</xdr:colOff>
      <xdr:row>13</xdr:row>
      <xdr:rowOff>145676</xdr:rowOff>
    </xdr:to>
    <xdr:sp macro="" textlink="">
      <xdr:nvSpPr>
        <xdr:cNvPr id="6" name="角丸四角形吹き出し 5"/>
        <xdr:cNvSpPr/>
      </xdr:nvSpPr>
      <xdr:spPr>
        <a:xfrm>
          <a:off x="7507939" y="3047999"/>
          <a:ext cx="1120589" cy="392206"/>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134471</xdr:colOff>
      <xdr:row>21</xdr:row>
      <xdr:rowOff>44824</xdr:rowOff>
    </xdr:from>
    <xdr:to>
      <xdr:col>15</xdr:col>
      <xdr:colOff>750794</xdr:colOff>
      <xdr:row>24</xdr:row>
      <xdr:rowOff>100853</xdr:rowOff>
    </xdr:to>
    <xdr:sp macro="" textlink="">
      <xdr:nvSpPr>
        <xdr:cNvPr id="8" name="角丸四角形吹き出し 7"/>
        <xdr:cNvSpPr/>
      </xdr:nvSpPr>
      <xdr:spPr>
        <a:xfrm>
          <a:off x="7328647" y="5759824"/>
          <a:ext cx="3753971" cy="762000"/>
        </a:xfrm>
        <a:prstGeom prst="wedgeRoundRectCallout">
          <a:avLst>
            <a:gd name="adj1" fmla="val -64478"/>
            <a:gd name="adj2" fmla="val -32889"/>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未満となる場合、応札できません</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212912</xdr:colOff>
      <xdr:row>15</xdr:row>
      <xdr:rowOff>179294</xdr:rowOff>
    </xdr:from>
    <xdr:to>
      <xdr:col>22</xdr:col>
      <xdr:colOff>347382</xdr:colOff>
      <xdr:row>18</xdr:row>
      <xdr:rowOff>246529</xdr:rowOff>
    </xdr:to>
    <xdr:sp macro="" textlink="">
      <xdr:nvSpPr>
        <xdr:cNvPr id="7" name="角丸四角形吹き出し 6"/>
        <xdr:cNvSpPr/>
      </xdr:nvSpPr>
      <xdr:spPr>
        <a:xfrm>
          <a:off x="11329147" y="4078941"/>
          <a:ext cx="3204882" cy="974912"/>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3" name="テキスト ボックス 2"/>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437029</xdr:colOff>
      <xdr:row>15</xdr:row>
      <xdr:rowOff>145677</xdr:rowOff>
    </xdr:to>
    <xdr:sp macro="" textlink="">
      <xdr:nvSpPr>
        <xdr:cNvPr id="9" name="角丸四角形吹き出し 8"/>
        <xdr:cNvSpPr/>
      </xdr:nvSpPr>
      <xdr:spPr>
        <a:xfrm>
          <a:off x="6981264" y="3081618"/>
          <a:ext cx="2218765" cy="963706"/>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717177</xdr:colOff>
      <xdr:row>21</xdr:row>
      <xdr:rowOff>100849</xdr:rowOff>
    </xdr:from>
    <xdr:to>
      <xdr:col>15</xdr:col>
      <xdr:colOff>672353</xdr:colOff>
      <xdr:row>27</xdr:row>
      <xdr:rowOff>67234</xdr:rowOff>
    </xdr:to>
    <xdr:sp macro="" textlink="">
      <xdr:nvSpPr>
        <xdr:cNvPr id="10" name="角丸四角形吹き出し 9"/>
        <xdr:cNvSpPr/>
      </xdr:nvSpPr>
      <xdr:spPr>
        <a:xfrm>
          <a:off x="8695765" y="5815849"/>
          <a:ext cx="2308412" cy="1277473"/>
        </a:xfrm>
        <a:prstGeom prst="wedgeRoundRectCallout">
          <a:avLst>
            <a:gd name="adj1" fmla="val -111753"/>
            <a:gd name="adj2" fmla="val -4381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3" name="テキスト ボックス 2"/>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571501</xdr:colOff>
      <xdr:row>12</xdr:row>
      <xdr:rowOff>89646</xdr:rowOff>
    </xdr:from>
    <xdr:to>
      <xdr:col>13</xdr:col>
      <xdr:colOff>437031</xdr:colOff>
      <xdr:row>15</xdr:row>
      <xdr:rowOff>145676</xdr:rowOff>
    </xdr:to>
    <xdr:sp macro="" textlink="">
      <xdr:nvSpPr>
        <xdr:cNvPr id="9" name="角丸四角形吹き出し 8"/>
        <xdr:cNvSpPr/>
      </xdr:nvSpPr>
      <xdr:spPr>
        <a:xfrm>
          <a:off x="6981266" y="3081617"/>
          <a:ext cx="2218765" cy="963706"/>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717179</xdr:colOff>
      <xdr:row>21</xdr:row>
      <xdr:rowOff>100848</xdr:rowOff>
    </xdr:from>
    <xdr:to>
      <xdr:col>15</xdr:col>
      <xdr:colOff>672355</xdr:colOff>
      <xdr:row>27</xdr:row>
      <xdr:rowOff>67233</xdr:rowOff>
    </xdr:to>
    <xdr:sp macro="" textlink="">
      <xdr:nvSpPr>
        <xdr:cNvPr id="10" name="角丸四角形吹き出し 9"/>
        <xdr:cNvSpPr/>
      </xdr:nvSpPr>
      <xdr:spPr>
        <a:xfrm>
          <a:off x="8695767" y="5815848"/>
          <a:ext cx="2308412" cy="1277473"/>
        </a:xfrm>
        <a:prstGeom prst="wedgeRoundRectCallout">
          <a:avLst>
            <a:gd name="adj1" fmla="val -111753"/>
            <a:gd name="adj2" fmla="val -4381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3" name="テキスト ボックス 2"/>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571499</xdr:colOff>
      <xdr:row>12</xdr:row>
      <xdr:rowOff>89647</xdr:rowOff>
    </xdr:from>
    <xdr:to>
      <xdr:col>13</xdr:col>
      <xdr:colOff>437029</xdr:colOff>
      <xdr:row>15</xdr:row>
      <xdr:rowOff>145677</xdr:rowOff>
    </xdr:to>
    <xdr:sp macro="" textlink="">
      <xdr:nvSpPr>
        <xdr:cNvPr id="6" name="角丸四角形吹き出し 5"/>
        <xdr:cNvSpPr/>
      </xdr:nvSpPr>
      <xdr:spPr>
        <a:xfrm>
          <a:off x="6981264" y="3081618"/>
          <a:ext cx="2218765" cy="963706"/>
        </a:xfrm>
        <a:prstGeom prst="wedgeRoundRectCallout">
          <a:avLst>
            <a:gd name="adj1" fmla="val -60219"/>
            <a:gd name="adj2" fmla="val 2045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12</xdr:col>
      <xdr:colOff>717177</xdr:colOff>
      <xdr:row>21</xdr:row>
      <xdr:rowOff>100849</xdr:rowOff>
    </xdr:from>
    <xdr:to>
      <xdr:col>15</xdr:col>
      <xdr:colOff>672353</xdr:colOff>
      <xdr:row>27</xdr:row>
      <xdr:rowOff>67234</xdr:rowOff>
    </xdr:to>
    <xdr:sp macro="" textlink="">
      <xdr:nvSpPr>
        <xdr:cNvPr id="7" name="角丸四角形吹き出し 6"/>
        <xdr:cNvSpPr/>
      </xdr:nvSpPr>
      <xdr:spPr>
        <a:xfrm>
          <a:off x="8695765" y="5815849"/>
          <a:ext cx="2308412" cy="1277473"/>
        </a:xfrm>
        <a:prstGeom prst="wedgeRoundRectCallout">
          <a:avLst>
            <a:gd name="adj1" fmla="val -111753"/>
            <a:gd name="adj2" fmla="val -4381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ja-JP" altLang="en-US" sz="110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5" name="テキスト ボックス 4"/>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6" name="テキスト ボックス 5"/>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34"/>
  <sheetViews>
    <sheetView showGridLines="0" tabSelected="1"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43</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44"/>
      <c r="B8" s="44"/>
      <c r="C8" s="44"/>
      <c r="D8" s="44"/>
      <c r="E8" s="44"/>
      <c r="F8" s="44"/>
      <c r="G8" s="44"/>
      <c r="H8" s="44"/>
      <c r="I8" s="44"/>
      <c r="J8" s="44"/>
      <c r="K8" s="44"/>
      <c r="L8" s="44"/>
      <c r="M8" s="64" t="s">
        <v>94</v>
      </c>
      <c r="N8" s="64"/>
      <c r="O8" s="64"/>
      <c r="P8" s="64"/>
      <c r="Q8" s="64"/>
    </row>
    <row r="9" spans="1:17" ht="24" customHeight="1" x14ac:dyDescent="0.25">
      <c r="A9" s="65" t="s">
        <v>2</v>
      </c>
      <c r="B9" s="65"/>
      <c r="C9" s="65"/>
      <c r="D9" s="65"/>
      <c r="E9" s="66" t="s">
        <v>26</v>
      </c>
      <c r="F9" s="67"/>
      <c r="G9" s="67"/>
      <c r="H9" s="67"/>
      <c r="I9" s="67"/>
      <c r="J9" s="67"/>
      <c r="K9" s="67"/>
      <c r="L9" s="67"/>
      <c r="M9" s="67"/>
      <c r="N9" s="67"/>
      <c r="O9" s="67"/>
      <c r="P9" s="68"/>
      <c r="Q9" s="57" t="s">
        <v>3</v>
      </c>
    </row>
    <row r="10" spans="1:17" ht="24" customHeight="1" x14ac:dyDescent="0.25">
      <c r="A10" s="65" t="s">
        <v>4</v>
      </c>
      <c r="B10" s="65"/>
      <c r="C10" s="65"/>
      <c r="D10" s="65"/>
      <c r="E10" s="69">
        <v>9601</v>
      </c>
      <c r="F10" s="70"/>
      <c r="G10" s="70"/>
      <c r="H10" s="70"/>
      <c r="I10" s="70"/>
      <c r="J10" s="70"/>
      <c r="K10" s="70"/>
      <c r="L10" s="70"/>
      <c r="M10" s="70"/>
      <c r="N10" s="70"/>
      <c r="O10" s="70"/>
      <c r="P10" s="71"/>
      <c r="Q10" s="5"/>
    </row>
    <row r="11" spans="1:17" ht="30" customHeight="1" x14ac:dyDescent="0.25">
      <c r="A11" s="72" t="s">
        <v>5</v>
      </c>
      <c r="B11" s="72"/>
      <c r="C11" s="72"/>
      <c r="D11" s="72"/>
      <c r="E11" s="73" t="s">
        <v>67</v>
      </c>
      <c r="F11" s="74"/>
      <c r="G11" s="74"/>
      <c r="H11" s="74"/>
      <c r="I11" s="74"/>
      <c r="J11" s="74"/>
      <c r="K11" s="74"/>
      <c r="L11" s="74"/>
      <c r="M11" s="74"/>
      <c r="N11" s="74"/>
      <c r="O11" s="74"/>
      <c r="P11" s="75"/>
      <c r="Q11" s="5"/>
    </row>
    <row r="12" spans="1:17" ht="24" customHeight="1" x14ac:dyDescent="0.25">
      <c r="A12" s="65" t="s">
        <v>6</v>
      </c>
      <c r="B12" s="65"/>
      <c r="C12" s="65"/>
      <c r="D12" s="65"/>
      <c r="E12" s="76" t="str">
        <f>IF('記載例(太陽光)'!E19&gt;0,'記載例(太陽光)'!E12&amp; ",","")&amp;IF('記載例(風力)'!E19&gt;0, '記載例(風力)'!E12&amp;",","")&amp;IF('記載例(水力)'!E19&gt;0,'記載例(水力)'!E12,"")</f>
        <v>太陽光,風力,一般（自流式）</v>
      </c>
      <c r="F12" s="77"/>
      <c r="G12" s="77"/>
      <c r="H12" s="77"/>
      <c r="I12" s="77"/>
      <c r="J12" s="77"/>
      <c r="K12" s="77"/>
      <c r="L12" s="77"/>
      <c r="M12" s="77"/>
      <c r="N12" s="77"/>
      <c r="O12" s="77"/>
      <c r="P12" s="78"/>
      <c r="Q12" s="5"/>
    </row>
    <row r="13" spans="1:17" ht="24" customHeight="1" x14ac:dyDescent="0.25">
      <c r="A13" s="65" t="s">
        <v>7</v>
      </c>
      <c r="B13" s="65"/>
      <c r="C13" s="65"/>
      <c r="D13" s="65"/>
      <c r="E13" s="73" t="s">
        <v>90</v>
      </c>
      <c r="F13" s="74"/>
      <c r="G13" s="74"/>
      <c r="H13" s="74"/>
      <c r="I13" s="74"/>
      <c r="J13" s="74"/>
      <c r="K13" s="74"/>
      <c r="L13" s="74"/>
      <c r="M13" s="74"/>
      <c r="N13" s="74"/>
      <c r="O13" s="74"/>
      <c r="P13" s="75"/>
      <c r="Q13" s="5"/>
    </row>
    <row r="14" spans="1:17" ht="24" customHeight="1" x14ac:dyDescent="0.25">
      <c r="A14" s="65" t="s">
        <v>8</v>
      </c>
      <c r="B14" s="65"/>
      <c r="C14" s="65"/>
      <c r="D14" s="65"/>
      <c r="E14" s="79" t="s">
        <v>64</v>
      </c>
      <c r="F14" s="80"/>
      <c r="G14" s="80"/>
      <c r="H14" s="80"/>
      <c r="I14" s="80"/>
      <c r="J14" s="80"/>
      <c r="K14" s="80"/>
      <c r="L14" s="80"/>
      <c r="M14" s="80"/>
      <c r="N14" s="80"/>
      <c r="O14" s="80"/>
      <c r="P14" s="81"/>
      <c r="Q14" s="33" t="s">
        <v>25</v>
      </c>
    </row>
    <row r="15" spans="1:17" ht="24" customHeight="1" x14ac:dyDescent="0.25">
      <c r="A15" s="65" t="s">
        <v>44</v>
      </c>
      <c r="B15" s="65"/>
      <c r="C15" s="65"/>
      <c r="D15" s="65"/>
      <c r="E15" s="79" t="s">
        <v>64</v>
      </c>
      <c r="F15" s="80"/>
      <c r="G15" s="80"/>
      <c r="H15" s="80"/>
      <c r="I15" s="80"/>
      <c r="J15" s="80"/>
      <c r="K15" s="80"/>
      <c r="L15" s="80"/>
      <c r="M15" s="80"/>
      <c r="N15" s="80"/>
      <c r="O15" s="80"/>
      <c r="P15" s="81"/>
      <c r="Q15" s="33" t="s">
        <v>25</v>
      </c>
    </row>
    <row r="16" spans="1:17" ht="24" customHeight="1" x14ac:dyDescent="0.25">
      <c r="A16" s="65" t="s">
        <v>45</v>
      </c>
      <c r="B16" s="65"/>
      <c r="C16" s="65"/>
      <c r="D16" s="65"/>
      <c r="E16" s="79" t="s">
        <v>64</v>
      </c>
      <c r="F16" s="80"/>
      <c r="G16" s="80"/>
      <c r="H16" s="80"/>
      <c r="I16" s="80"/>
      <c r="J16" s="80"/>
      <c r="K16" s="80"/>
      <c r="L16" s="80"/>
      <c r="M16" s="80"/>
      <c r="N16" s="80"/>
      <c r="O16" s="80"/>
      <c r="P16" s="81"/>
      <c r="Q16" s="33" t="s">
        <v>25</v>
      </c>
    </row>
    <row r="17" spans="1:17" ht="24" customHeight="1" x14ac:dyDescent="0.25">
      <c r="A17" s="65" t="s">
        <v>9</v>
      </c>
      <c r="B17" s="65"/>
      <c r="C17" s="65"/>
      <c r="D17" s="65"/>
      <c r="E17" s="57" t="s">
        <v>13</v>
      </c>
      <c r="F17" s="57" t="s">
        <v>14</v>
      </c>
      <c r="G17" s="57" t="s">
        <v>15</v>
      </c>
      <c r="H17" s="57" t="s">
        <v>16</v>
      </c>
      <c r="I17" s="57" t="s">
        <v>17</v>
      </c>
      <c r="J17" s="57" t="s">
        <v>18</v>
      </c>
      <c r="K17" s="57" t="s">
        <v>19</v>
      </c>
      <c r="L17" s="57" t="s">
        <v>20</v>
      </c>
      <c r="M17" s="57" t="s">
        <v>21</v>
      </c>
      <c r="N17" s="57" t="s">
        <v>22</v>
      </c>
      <c r="O17" s="57" t="s">
        <v>23</v>
      </c>
      <c r="P17" s="57" t="s">
        <v>24</v>
      </c>
      <c r="Q17" s="5"/>
    </row>
    <row r="18" spans="1:17" ht="24" customHeight="1" x14ac:dyDescent="0.25">
      <c r="A18" s="65"/>
      <c r="B18" s="65"/>
      <c r="C18" s="65"/>
      <c r="D18" s="65"/>
      <c r="E18" s="32">
        <f>'記載例(太陽光)'!E18+'記載例(風力)'!E18+'記載例(水力)'!E18</f>
        <v>1439.8817892436773</v>
      </c>
      <c r="F18" s="32">
        <f>'記載例(太陽光)'!F18+'記載例(風力)'!F18+'記載例(水力)'!F18</f>
        <v>1688.5123564304981</v>
      </c>
      <c r="G18" s="32">
        <f>'記載例(太陽光)'!G18+'記載例(風力)'!G18+'記載例(水力)'!G18</f>
        <v>1451.4905149872641</v>
      </c>
      <c r="H18" s="32">
        <f>'記載例(太陽光)'!H18+'記載例(風力)'!H18+'記載例(水力)'!H18</f>
        <v>1406.7115418551721</v>
      </c>
      <c r="I18" s="32">
        <f>'記載例(太陽光)'!I18+'記載例(風力)'!I18+'記載例(水力)'!I18</f>
        <v>1447.1816405313502</v>
      </c>
      <c r="J18" s="32">
        <f>'記載例(太陽光)'!J18+'記載例(風力)'!J18+'記載例(水力)'!J18</f>
        <v>1189.7274922589586</v>
      </c>
      <c r="K18" s="32">
        <f>'記載例(太陽光)'!K18+'記載例(風力)'!K18+'記載例(水力)'!K18</f>
        <v>1009.2234108396583</v>
      </c>
      <c r="L18" s="32">
        <f>'記載例(太陽光)'!L18+'記載例(風力)'!L18+'記載例(水力)'!L18</f>
        <v>997.94725741208049</v>
      </c>
      <c r="M18" s="32">
        <f>'記載例(太陽光)'!M18+'記載例(風力)'!M18+'記載例(水力)'!M18</f>
        <v>1214.8328707246587</v>
      </c>
      <c r="N18" s="32">
        <f>'記載例(太陽光)'!N18+'記載例(風力)'!N18+'記載例(水力)'!N18</f>
        <v>1193.0404038066774</v>
      </c>
      <c r="O18" s="32">
        <f>'記載例(太陽光)'!O18+'記載例(風力)'!O18+'記載例(水力)'!O18</f>
        <v>1167.0563758382254</v>
      </c>
      <c r="P18" s="32">
        <f>'記載例(太陽光)'!P18+'記載例(風力)'!P18+'記載例(水力)'!P18</f>
        <v>1237.8220187246379</v>
      </c>
      <c r="Q18" s="33" t="s">
        <v>25</v>
      </c>
    </row>
    <row r="19" spans="1:17" ht="24" customHeight="1" x14ac:dyDescent="0.25">
      <c r="A19" s="65" t="s">
        <v>10</v>
      </c>
      <c r="B19" s="65"/>
      <c r="C19" s="65"/>
      <c r="D19" s="65"/>
      <c r="E19" s="85">
        <f>'記載例(太陽光)'!E19+'記載例(風力)'!E19+'記載例(水力)'!E19</f>
        <v>1529</v>
      </c>
      <c r="F19" s="86"/>
      <c r="G19" s="86"/>
      <c r="H19" s="86"/>
      <c r="I19" s="86"/>
      <c r="J19" s="86"/>
      <c r="K19" s="86"/>
      <c r="L19" s="86"/>
      <c r="M19" s="86"/>
      <c r="N19" s="86"/>
      <c r="O19" s="86"/>
      <c r="P19" s="87"/>
      <c r="Q19" s="33" t="s">
        <v>25</v>
      </c>
    </row>
    <row r="20" spans="1:17" ht="24" customHeight="1" x14ac:dyDescent="0.25">
      <c r="A20" s="65" t="s">
        <v>11</v>
      </c>
      <c r="B20" s="65"/>
      <c r="C20" s="65"/>
      <c r="D20" s="65"/>
      <c r="E20" s="57" t="s">
        <v>13</v>
      </c>
      <c r="F20" s="57" t="s">
        <v>14</v>
      </c>
      <c r="G20" s="57" t="s">
        <v>15</v>
      </c>
      <c r="H20" s="57" t="s">
        <v>16</v>
      </c>
      <c r="I20" s="57" t="s">
        <v>17</v>
      </c>
      <c r="J20" s="57" t="s">
        <v>18</v>
      </c>
      <c r="K20" s="57" t="s">
        <v>19</v>
      </c>
      <c r="L20" s="57" t="s">
        <v>20</v>
      </c>
      <c r="M20" s="57" t="s">
        <v>21</v>
      </c>
      <c r="N20" s="57" t="s">
        <v>22</v>
      </c>
      <c r="O20" s="57" t="s">
        <v>23</v>
      </c>
      <c r="P20" s="57" t="s">
        <v>24</v>
      </c>
      <c r="Q20" s="5"/>
    </row>
    <row r="21" spans="1:17" ht="24" customHeight="1" x14ac:dyDescent="0.25">
      <c r="A21" s="65"/>
      <c r="B21" s="65"/>
      <c r="C21" s="65"/>
      <c r="D21" s="65"/>
      <c r="E21" s="32">
        <f>'記載例(太陽光)'!E21+'記載例(風力)'!E21+'記載例(水力)'!E21</f>
        <v>1357.5877250785477</v>
      </c>
      <c r="F21" s="32">
        <f>'記載例(太陽光)'!F21+'記載例(風力)'!F21+'記載例(水力)'!F21</f>
        <v>1617.3682041065629</v>
      </c>
      <c r="G21" s="32">
        <f>'記載例(太陽光)'!G21+'記載例(風力)'!G21+'記載例(水力)'!G21</f>
        <v>1399.0500853114302</v>
      </c>
      <c r="H21" s="32">
        <f>'記載例(太陽光)'!H21+'記載例(風力)'!H21+'記載例(水力)'!H21</f>
        <v>1356.668282289545</v>
      </c>
      <c r="I21" s="32">
        <f>'記載例(太陽光)'!I21+'記載例(風力)'!I21+'記載例(水力)'!I21</f>
        <v>1399.2688730617808</v>
      </c>
      <c r="J21" s="32">
        <f>'記載例(太陽光)'!J21+'記載例(風力)'!J21+'記載例(水力)'!J21</f>
        <v>1140.8779538680919</v>
      </c>
      <c r="K21" s="32">
        <f>'記載例(太陽光)'!K21+'記載例(風力)'!K21+'記載例(水力)'!K21</f>
        <v>959.39068772614928</v>
      </c>
      <c r="L21" s="32">
        <f>'記載例(太陽光)'!L21+'記載例(風力)'!L21+'記載例(水力)'!L21</f>
        <v>933.06176573442008</v>
      </c>
      <c r="M21" s="32">
        <f>'記載例(太陽光)'!M21+'記載例(風力)'!M21+'記載例(水力)'!M21</f>
        <v>1132.5330700190502</v>
      </c>
      <c r="N21" s="32">
        <f>'記載例(太陽光)'!N21+'記載例(風力)'!N21+'記載例(水力)'!N21</f>
        <v>1109.6902250865219</v>
      </c>
      <c r="O21" s="32">
        <f>'記載例(太陽光)'!O21+'記載例(風力)'!O21+'記載例(水力)'!O21</f>
        <v>1081.2184355365214</v>
      </c>
      <c r="P21" s="32">
        <f>'記載例(太陽光)'!P21+'記載例(風力)'!P21+'記載例(水力)'!P21</f>
        <v>1158.580373636385</v>
      </c>
      <c r="Q21" s="33" t="s">
        <v>25</v>
      </c>
    </row>
    <row r="22" spans="1:17" ht="24" customHeight="1" x14ac:dyDescent="0.25">
      <c r="A22" s="65" t="s">
        <v>12</v>
      </c>
      <c r="B22" s="65"/>
      <c r="C22" s="65"/>
      <c r="D22" s="65"/>
      <c r="E22" s="82">
        <f>'記載例(太陽光)'!E22+'記載例(風力)'!E22+'記載例(水力)'!E22</f>
        <v>1450</v>
      </c>
      <c r="F22" s="83"/>
      <c r="G22" s="83"/>
      <c r="H22" s="83"/>
      <c r="I22" s="83"/>
      <c r="J22" s="83"/>
      <c r="K22" s="83"/>
      <c r="L22" s="83"/>
      <c r="M22" s="83"/>
      <c r="N22" s="83"/>
      <c r="O22" s="83"/>
      <c r="P22" s="84"/>
      <c r="Q22" s="33" t="s">
        <v>25</v>
      </c>
    </row>
    <row r="23" spans="1:17" x14ac:dyDescent="0.25">
      <c r="A23" s="1" t="s">
        <v>27</v>
      </c>
    </row>
    <row r="24" spans="1:17" x14ac:dyDescent="0.25">
      <c r="A24" s="1" t="s">
        <v>72</v>
      </c>
    </row>
    <row r="25" spans="1:17" x14ac:dyDescent="0.25">
      <c r="B25" s="1" t="s">
        <v>99</v>
      </c>
    </row>
    <row r="26" spans="1:17" x14ac:dyDescent="0.25">
      <c r="B26" s="1" t="s">
        <v>82</v>
      </c>
    </row>
    <row r="27" spans="1:17" x14ac:dyDescent="0.25">
      <c r="B27" s="50" t="s">
        <v>81</v>
      </c>
    </row>
    <row r="28" spans="1:17" x14ac:dyDescent="0.25">
      <c r="B28" s="1" t="s">
        <v>77</v>
      </c>
    </row>
    <row r="29" spans="1:17" x14ac:dyDescent="0.25">
      <c r="B29" s="50" t="s">
        <v>108</v>
      </c>
    </row>
    <row r="30" spans="1:17" x14ac:dyDescent="0.25">
      <c r="B30" s="1" t="s">
        <v>69</v>
      </c>
    </row>
    <row r="32" spans="1:17" x14ac:dyDescent="0.25">
      <c r="A32" s="1" t="s">
        <v>74</v>
      </c>
    </row>
    <row r="33" spans="2:2" x14ac:dyDescent="0.25">
      <c r="B33" s="1" t="s">
        <v>97</v>
      </c>
    </row>
    <row r="34" spans="2:2" x14ac:dyDescent="0.25">
      <c r="B34" s="1" t="s">
        <v>71</v>
      </c>
    </row>
  </sheetData>
  <sheetProtection password="B63D" sheet="1" objects="1" scenarios="1"/>
  <dataConsolidate/>
  <mergeCells count="26">
    <mergeCell ref="A22:D22"/>
    <mergeCell ref="E22:P22"/>
    <mergeCell ref="A16:D16"/>
    <mergeCell ref="E16:P16"/>
    <mergeCell ref="A17:D18"/>
    <mergeCell ref="A19:D19"/>
    <mergeCell ref="E19:P19"/>
    <mergeCell ref="A20:D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2:P22">
    <cfRule type="cellIs" dxfId="23" priority="1" operator="lessThan">
      <formula>1000</formula>
    </cfRule>
    <cfRule type="cellIs" dxfId="22" priority="3" operator="greaterThan">
      <formula>$E$19</formula>
    </cfRule>
  </conditionalFormatting>
  <conditionalFormatting sqref="E19:P19">
    <cfRule type="cellIs" dxfId="21" priority="2" operator="lessThan">
      <formula>1000</formula>
    </cfRule>
  </conditionalFormatting>
  <dataValidations count="2">
    <dataValidation type="list" allowBlank="1" showInputMessage="1" showErrorMessage="1" sqref="E11:P11">
      <formula1>"変動電源（単独）,変動電源（アグリゲート）"</formula1>
    </dataValidation>
    <dataValidation type="list" allowBlank="1" showInputMessage="1" showErrorMessage="1" sqref="E13:P13">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7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01"/>
  <sheetViews>
    <sheetView zoomScale="85" zoomScaleNormal="85" workbookViewId="0"/>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J1" s="10" t="s">
        <v>37</v>
      </c>
      <c r="L1" s="8"/>
      <c r="M1" s="9" t="s">
        <v>88</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25">
      <c r="A5" s="10" t="s">
        <v>14</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25">
      <c r="A6" s="10" t="s">
        <v>15</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25">
      <c r="A7" s="10" t="s">
        <v>16</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25">
      <c r="A8" s="10" t="s">
        <v>17</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25">
      <c r="A9" s="10" t="s">
        <v>18</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25">
      <c r="A10" s="10" t="s">
        <v>19</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25">
      <c r="A11" s="10" t="s">
        <v>20</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25">
      <c r="A12" s="10" t="s">
        <v>21</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25">
      <c r="A13" s="10" t="s">
        <v>22</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25">
      <c r="A14" s="10" t="s">
        <v>23</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25">
      <c r="A15" s="10" t="s">
        <v>24</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25">
      <c r="B16" s="2"/>
      <c r="C16" s="2"/>
      <c r="D16" s="2"/>
      <c r="E16" s="2"/>
      <c r="F16" s="2"/>
      <c r="G16" s="2"/>
      <c r="H16" s="2"/>
      <c r="I16" s="2"/>
      <c r="J16" s="2"/>
      <c r="K16" s="2"/>
    </row>
    <row r="17" spans="1:12" x14ac:dyDescent="0.25">
      <c r="A17" s="1" t="s">
        <v>46</v>
      </c>
      <c r="B17" s="35">
        <f>'計算用(太陽光)'!B17</f>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36">
        <f>'計算用(太陽光)'!B19</f>
        <v>0.1953</v>
      </c>
      <c r="C19" s="36">
        <f>'計算用(太陽光)'!C19</f>
        <v>0.10210000000000001</v>
      </c>
      <c r="D19" s="36">
        <f>'計算用(太陽光)'!D19</f>
        <v>5.5E-2</v>
      </c>
      <c r="E19" s="36">
        <f>'計算用(太陽光)'!E19</f>
        <v>7.4999999999999997E-3</v>
      </c>
      <c r="F19" s="36">
        <f>'計算用(太陽光)'!F19</f>
        <v>0.22329999999999997</v>
      </c>
      <c r="G19" s="36">
        <f>'計算用(太陽光)'!G19</f>
        <v>-9.1999999999999998E-3</v>
      </c>
      <c r="H19" s="36">
        <f>'計算用(太陽光)'!H19</f>
        <v>-4.4000000000000003E-3</v>
      </c>
      <c r="I19" s="36">
        <f>'計算用(太陽光)'!I19</f>
        <v>8.6999999999999994E-2</v>
      </c>
      <c r="J19" s="36">
        <f>'計算用(太陽光)'!J19</f>
        <v>0.2225</v>
      </c>
      <c r="K19" s="1" t="str">
        <f>'計算用(太陽光)'!K19</f>
        <v>←容量市場調達量(再エネなし)を正として、補正係数kWで年間kWを算出</v>
      </c>
    </row>
    <row r="21" spans="1:12" x14ac:dyDescent="0.25">
      <c r="A21" s="1" t="s">
        <v>55</v>
      </c>
      <c r="B21" s="36">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56</v>
      </c>
      <c r="B23" s="23" t="s">
        <v>48</v>
      </c>
      <c r="C23" s="10"/>
      <c r="D23" s="10"/>
      <c r="E23" s="10"/>
      <c r="F23" s="10"/>
      <c r="G23" s="10"/>
      <c r="H23" s="10"/>
      <c r="I23" s="10"/>
      <c r="J23" s="10"/>
      <c r="K23" s="10"/>
    </row>
    <row r="24" spans="1:12" x14ac:dyDescent="0.25">
      <c r="A24" s="10" t="s">
        <v>13</v>
      </c>
      <c r="B24" s="54">
        <v>0.24484766139372252</v>
      </c>
      <c r="C24" s="54">
        <v>0.31406094391647521</v>
      </c>
      <c r="D24" s="54">
        <v>0.33461134054357311</v>
      </c>
      <c r="E24" s="54">
        <v>0.27200958768578071</v>
      </c>
      <c r="F24" s="54">
        <v>0.18647304493735894</v>
      </c>
      <c r="G24" s="54">
        <v>0.29769872459563673</v>
      </c>
      <c r="H24" s="54">
        <v>0.25038758227293384</v>
      </c>
      <c r="I24" s="54">
        <v>0.35707707465033556</v>
      </c>
      <c r="J24" s="54">
        <v>0.17229210156002142</v>
      </c>
    </row>
    <row r="25" spans="1:12" x14ac:dyDescent="0.25">
      <c r="A25" s="10" t="s">
        <v>14</v>
      </c>
      <c r="B25" s="54">
        <v>0.15626783111865714</v>
      </c>
      <c r="C25" s="54">
        <v>0.18976515367033014</v>
      </c>
      <c r="D25" s="54">
        <v>9.318659699789765E-2</v>
      </c>
      <c r="E25" s="54">
        <v>0.10958161406110045</v>
      </c>
      <c r="F25" s="54">
        <v>0.10578988464930048</v>
      </c>
      <c r="G25" s="54">
        <v>0.1578803552872439</v>
      </c>
      <c r="H25" s="54">
        <v>0.11728374192890437</v>
      </c>
      <c r="I25" s="54">
        <v>0.20586194602669208</v>
      </c>
      <c r="J25" s="54">
        <v>7.8733695373227497E-2</v>
      </c>
    </row>
    <row r="26" spans="1:12" x14ac:dyDescent="0.25">
      <c r="A26" s="10" t="s">
        <v>15</v>
      </c>
      <c r="B26" s="54">
        <v>0.14654315487194955</v>
      </c>
      <c r="C26" s="54">
        <v>0.11222049686870733</v>
      </c>
      <c r="D26" s="54">
        <v>0.10942998458397098</v>
      </c>
      <c r="E26" s="54">
        <v>0.11736957248323673</v>
      </c>
      <c r="F26" s="54">
        <v>5.8896570945614714E-2</v>
      </c>
      <c r="G26" s="54">
        <v>0.18805275992744985</v>
      </c>
      <c r="H26" s="54">
        <v>0.10422773443713905</v>
      </c>
      <c r="I26" s="54">
        <v>0.19840066480801538</v>
      </c>
      <c r="J26" s="54">
        <v>0.13343441315670238</v>
      </c>
    </row>
    <row r="27" spans="1:12" x14ac:dyDescent="0.25">
      <c r="A27" s="10" t="s">
        <v>16</v>
      </c>
      <c r="B27" s="54">
        <v>0.14654696964867839</v>
      </c>
      <c r="C27" s="54">
        <v>0.10967805962955091</v>
      </c>
      <c r="D27" s="54">
        <v>0.14056434318120001</v>
      </c>
      <c r="E27" s="54">
        <v>0.15066141125146848</v>
      </c>
      <c r="F27" s="54">
        <v>9.3383452369149661E-2</v>
      </c>
      <c r="G27" s="54">
        <v>7.8456538217004934E-2</v>
      </c>
      <c r="H27" s="54">
        <v>8.2541640117905241E-2</v>
      </c>
      <c r="I27" s="54">
        <v>9.4423505029293586E-2</v>
      </c>
      <c r="J27" s="54">
        <v>6.2735939867603369E-2</v>
      </c>
    </row>
    <row r="28" spans="1:12" x14ac:dyDescent="0.25">
      <c r="A28" s="10" t="s">
        <v>17</v>
      </c>
      <c r="B28" s="54">
        <v>0.11080164320374156</v>
      </c>
      <c r="C28" s="54">
        <v>0.11739294377669486</v>
      </c>
      <c r="D28" s="54">
        <v>5.2285079961794143E-2</v>
      </c>
      <c r="E28" s="54">
        <v>0.12848739477801327</v>
      </c>
      <c r="F28" s="54">
        <v>8.151679913346882E-2</v>
      </c>
      <c r="G28" s="54">
        <v>0.1183306577240025</v>
      </c>
      <c r="H28" s="54">
        <v>9.180249660711752E-2</v>
      </c>
      <c r="I28" s="54">
        <v>0.14591393234384822</v>
      </c>
      <c r="J28" s="54">
        <v>7.9073314212481011E-2</v>
      </c>
    </row>
    <row r="29" spans="1:12" x14ac:dyDescent="0.25">
      <c r="A29" s="10" t="s">
        <v>18</v>
      </c>
      <c r="B29" s="54">
        <v>0.15207991922089326</v>
      </c>
      <c r="C29" s="54">
        <v>0.16584449053640346</v>
      </c>
      <c r="D29" s="54">
        <v>0.21362386754464754</v>
      </c>
      <c r="E29" s="54">
        <v>0.10619065522328605</v>
      </c>
      <c r="F29" s="54">
        <v>9.1030213736678356E-2</v>
      </c>
      <c r="G29" s="54">
        <v>0.13540859027183286</v>
      </c>
      <c r="H29" s="54">
        <v>5.9964946411700124E-2</v>
      </c>
      <c r="I29" s="54">
        <v>0.16384897453656891</v>
      </c>
      <c r="J29" s="54">
        <v>4.4750394819868491E-2</v>
      </c>
    </row>
    <row r="30" spans="1:12" x14ac:dyDescent="0.25">
      <c r="A30" s="10" t="s">
        <v>19</v>
      </c>
      <c r="B30" s="54">
        <v>0.19100614172356128</v>
      </c>
      <c r="C30" s="54">
        <v>0.23075819372168344</v>
      </c>
      <c r="D30" s="54">
        <v>0.2956923421675155</v>
      </c>
      <c r="E30" s="54">
        <v>0.18994292578173214</v>
      </c>
      <c r="F30" s="54">
        <v>0.14811790183130216</v>
      </c>
      <c r="G30" s="54">
        <v>0.16641939159004432</v>
      </c>
      <c r="H30" s="54">
        <v>0.136424712971844</v>
      </c>
      <c r="I30" s="54">
        <v>0.21611855057496951</v>
      </c>
      <c r="J30" s="54">
        <v>0.14472722695681689</v>
      </c>
    </row>
    <row r="31" spans="1:12" x14ac:dyDescent="0.25">
      <c r="A31" s="10" t="s">
        <v>20</v>
      </c>
      <c r="B31" s="54">
        <v>0.25509248765295478</v>
      </c>
      <c r="C31" s="54">
        <v>0.32186966046512888</v>
      </c>
      <c r="D31" s="54">
        <v>0.20450509753872334</v>
      </c>
      <c r="E31" s="54">
        <v>0.31750342390439873</v>
      </c>
      <c r="F31" s="54">
        <v>0.27568825906085104</v>
      </c>
      <c r="G31" s="54">
        <v>0.28764701562732564</v>
      </c>
      <c r="H31" s="54">
        <v>0.19831617914220798</v>
      </c>
      <c r="I31" s="54">
        <v>0.39931118520033904</v>
      </c>
      <c r="J31" s="54">
        <v>0.19644854690996075</v>
      </c>
    </row>
    <row r="32" spans="1:12" x14ac:dyDescent="0.25">
      <c r="A32" s="10" t="s">
        <v>21</v>
      </c>
      <c r="B32" s="54">
        <v>0.26697055214443927</v>
      </c>
      <c r="C32" s="54">
        <v>0.44028904738672453</v>
      </c>
      <c r="D32" s="54">
        <v>0.22146241546630185</v>
      </c>
      <c r="E32" s="54">
        <v>0.23267808092729994</v>
      </c>
      <c r="F32" s="54">
        <v>0.27920570802948458</v>
      </c>
      <c r="G32" s="54">
        <v>0.27422282348863564</v>
      </c>
      <c r="H32" s="54">
        <v>0.18414556986454381</v>
      </c>
      <c r="I32" s="54">
        <v>0.39101248155785689</v>
      </c>
      <c r="J32" s="54">
        <v>0.23373582234617926</v>
      </c>
    </row>
    <row r="33" spans="1:14" x14ac:dyDescent="0.25">
      <c r="A33" s="10" t="s">
        <v>22</v>
      </c>
      <c r="B33" s="54">
        <v>0.2219346289945629</v>
      </c>
      <c r="C33" s="54">
        <v>0.50138223102970858</v>
      </c>
      <c r="D33" s="54">
        <v>0.29319868537496596</v>
      </c>
      <c r="E33" s="54">
        <v>0.34697268630578332</v>
      </c>
      <c r="F33" s="54">
        <v>0.25656923060867259</v>
      </c>
      <c r="G33" s="54">
        <v>0.35449322347782714</v>
      </c>
      <c r="H33" s="54">
        <v>0.24736489563570158</v>
      </c>
      <c r="I33" s="54">
        <v>0.46119991160274532</v>
      </c>
      <c r="J33" s="54">
        <v>0.23643557274951885</v>
      </c>
    </row>
    <row r="34" spans="1:14" x14ac:dyDescent="0.25">
      <c r="A34" s="10" t="s">
        <v>23</v>
      </c>
      <c r="B34" s="54">
        <v>0.26297079075631996</v>
      </c>
      <c r="C34" s="54">
        <v>0.52364409861572947</v>
      </c>
      <c r="D34" s="54">
        <v>0.25728229787566803</v>
      </c>
      <c r="E34" s="54">
        <v>0.40873158559759415</v>
      </c>
      <c r="F34" s="54">
        <v>0.26764787963965092</v>
      </c>
      <c r="G34" s="54">
        <v>0.3679753745018296</v>
      </c>
      <c r="H34" s="54">
        <v>0.29392159362595272</v>
      </c>
      <c r="I34" s="54">
        <v>0.47169589450363741</v>
      </c>
      <c r="J34" s="54">
        <v>0.28153121860420671</v>
      </c>
    </row>
    <row r="35" spans="1:14" x14ac:dyDescent="0.25">
      <c r="A35" s="10" t="s">
        <v>24</v>
      </c>
      <c r="B35" s="54">
        <v>0.22377727720436297</v>
      </c>
      <c r="C35" s="54">
        <v>0.39002080317081644</v>
      </c>
      <c r="D35" s="54">
        <v>0.34248214272171801</v>
      </c>
      <c r="E35" s="54">
        <v>0.48052639051894469</v>
      </c>
      <c r="F35" s="54">
        <v>0.26637374127646968</v>
      </c>
      <c r="G35" s="54">
        <v>0.35116332027066977</v>
      </c>
      <c r="H35" s="54">
        <v>0.27560504940954245</v>
      </c>
      <c r="I35" s="54">
        <v>0.49563545414036492</v>
      </c>
      <c r="J35" s="54">
        <v>0.27821928594959955</v>
      </c>
    </row>
    <row r="36" spans="1:14" x14ac:dyDescent="0.25">
      <c r="A36" s="10"/>
      <c r="B36" s="10"/>
      <c r="C36" s="10"/>
      <c r="D36" s="10"/>
      <c r="E36" s="10"/>
      <c r="F36" s="10"/>
      <c r="G36" s="10"/>
      <c r="H36" s="10"/>
      <c r="I36" s="10"/>
      <c r="J36" s="10"/>
      <c r="N36" s="1" t="s">
        <v>79</v>
      </c>
    </row>
    <row r="37" spans="1:14" x14ac:dyDescent="0.25">
      <c r="A37" s="10"/>
      <c r="B37" s="23" t="s">
        <v>50</v>
      </c>
      <c r="C37" s="10"/>
      <c r="D37" s="10"/>
      <c r="E37" s="10"/>
      <c r="F37" s="10"/>
      <c r="G37" s="10"/>
      <c r="H37" s="10"/>
      <c r="I37" s="10"/>
      <c r="J37" s="10"/>
      <c r="K37" s="28" t="s">
        <v>39</v>
      </c>
      <c r="L37" s="28" t="s">
        <v>51</v>
      </c>
      <c r="N37" s="28" t="s">
        <v>39</v>
      </c>
    </row>
    <row r="38" spans="1:14" x14ac:dyDescent="0.25">
      <c r="A38" s="10" t="s">
        <v>13</v>
      </c>
      <c r="B38" s="45">
        <f>IF('入力(風力)'!$E$13=B$2,B24*'入力(風力)'!$E$15/1000,0)</f>
        <v>0</v>
      </c>
      <c r="C38" s="45">
        <f>IF('入力(風力)'!$E$13=C$2,C24*'入力(風力)'!$E$15/1000,0)</f>
        <v>0</v>
      </c>
      <c r="D38" s="45">
        <f>IF('入力(風力)'!$E$13=D$2,D24*'入力(風力)'!$E$15/1000,0)</f>
        <v>0</v>
      </c>
      <c r="E38" s="45">
        <f>IF('入力(風力)'!$E$13=E$2,E24*'入力(風力)'!$E$15/1000,0)</f>
        <v>0</v>
      </c>
      <c r="F38" s="45">
        <f>IF('入力(風力)'!$E$13=F$2,F24*'入力(風力)'!$E$15/1000,0)</f>
        <v>0</v>
      </c>
      <c r="G38" s="45">
        <f>IF('入力(風力)'!$E$13=G$2,G24*'入力(風力)'!$E$15/1000,0)</f>
        <v>0</v>
      </c>
      <c r="H38" s="45">
        <f>IF('入力(風力)'!$E$13=H$2,H24*'入力(風力)'!$E$15/1000,0)</f>
        <v>0</v>
      </c>
      <c r="I38" s="45">
        <f>IF('入力(風力)'!$E$13=I$2,I24*'入力(風力)'!$E$15/1000,0)</f>
        <v>0</v>
      </c>
      <c r="J38" s="46">
        <f>IF('入力(風力)'!$E$13=J$2,J24*'入力(風力)'!$E$15/1000,0)</f>
        <v>0</v>
      </c>
      <c r="K38" s="47">
        <f>SUM(B38:J38)</f>
        <v>0</v>
      </c>
      <c r="L38" s="48">
        <f>MIN($K$38:$K$49)</f>
        <v>0</v>
      </c>
      <c r="N38" s="43">
        <f t="shared" ref="N38:N49" si="1">K38*1000</f>
        <v>0</v>
      </c>
    </row>
    <row r="39" spans="1:14" x14ac:dyDescent="0.25">
      <c r="A39" s="10" t="s">
        <v>14</v>
      </c>
      <c r="B39" s="45">
        <f>IF('入力(風力)'!$E$13=B$2,B25*'入力(風力)'!$E$15/1000,0)</f>
        <v>0</v>
      </c>
      <c r="C39" s="45">
        <f>IF('入力(風力)'!$E$13=C$2,C25*'入力(風力)'!$E$15/1000,0)</f>
        <v>0</v>
      </c>
      <c r="D39" s="45">
        <f>IF('入力(風力)'!$E$13=D$2,D25*'入力(風力)'!$E$15/1000,0)</f>
        <v>0</v>
      </c>
      <c r="E39" s="45">
        <f>IF('入力(風力)'!$E$13=E$2,E25*'入力(風力)'!$E$15/1000,0)</f>
        <v>0</v>
      </c>
      <c r="F39" s="45">
        <f>IF('入力(風力)'!$E$13=F$2,F25*'入力(風力)'!$E$15/1000,0)</f>
        <v>0</v>
      </c>
      <c r="G39" s="45">
        <f>IF('入力(風力)'!$E$13=G$2,G25*'入力(風力)'!$E$15/1000,0)</f>
        <v>0</v>
      </c>
      <c r="H39" s="45">
        <f>IF('入力(風力)'!$E$13=H$2,H25*'入力(風力)'!$E$15/1000,0)</f>
        <v>0</v>
      </c>
      <c r="I39" s="45">
        <f>IF('入力(風力)'!$E$13=I$2,I25*'入力(風力)'!$E$15/1000,0)</f>
        <v>0</v>
      </c>
      <c r="J39" s="46">
        <f>IF('入力(風力)'!$E$13=J$2,J25*'入力(風力)'!$E$15/1000,0)</f>
        <v>0</v>
      </c>
      <c r="K39" s="47">
        <f t="shared" ref="K39:K49" si="2">SUM(B39:J39)</f>
        <v>0</v>
      </c>
      <c r="L39" s="48">
        <f t="shared" ref="L39:L49" si="3">MIN($K$38:$K$49)</f>
        <v>0</v>
      </c>
      <c r="N39" s="43">
        <f t="shared" si="1"/>
        <v>0</v>
      </c>
    </row>
    <row r="40" spans="1:14" x14ac:dyDescent="0.25">
      <c r="A40" s="10" t="s">
        <v>15</v>
      </c>
      <c r="B40" s="45">
        <f>IF('入力(風力)'!$E$13=B$2,B26*'入力(風力)'!$E$15/1000,0)</f>
        <v>0</v>
      </c>
      <c r="C40" s="45">
        <f>IF('入力(風力)'!$E$13=C$2,C26*'入力(風力)'!$E$15/1000,0)</f>
        <v>0</v>
      </c>
      <c r="D40" s="45">
        <f>IF('入力(風力)'!$E$13=D$2,D26*'入力(風力)'!$E$15/1000,0)</f>
        <v>0</v>
      </c>
      <c r="E40" s="45">
        <f>IF('入力(風力)'!$E$13=E$2,E26*'入力(風力)'!$E$15/1000,0)</f>
        <v>0</v>
      </c>
      <c r="F40" s="45">
        <f>IF('入力(風力)'!$E$13=F$2,F26*'入力(風力)'!$E$15/1000,0)</f>
        <v>0</v>
      </c>
      <c r="G40" s="45">
        <f>IF('入力(風力)'!$E$13=G$2,G26*'入力(風力)'!$E$15/1000,0)</f>
        <v>0</v>
      </c>
      <c r="H40" s="45">
        <f>IF('入力(風力)'!$E$13=H$2,H26*'入力(風力)'!$E$15/1000,0)</f>
        <v>0</v>
      </c>
      <c r="I40" s="45">
        <f>IF('入力(風力)'!$E$13=I$2,I26*'入力(風力)'!$E$15/1000,0)</f>
        <v>0</v>
      </c>
      <c r="J40" s="46">
        <f>IF('入力(風力)'!$E$13=J$2,J26*'入力(風力)'!$E$15/1000,0)</f>
        <v>0</v>
      </c>
      <c r="K40" s="47">
        <f t="shared" si="2"/>
        <v>0</v>
      </c>
      <c r="L40" s="48">
        <f t="shared" si="3"/>
        <v>0</v>
      </c>
      <c r="N40" s="43">
        <f t="shared" si="1"/>
        <v>0</v>
      </c>
    </row>
    <row r="41" spans="1:14" x14ac:dyDescent="0.25">
      <c r="A41" s="10" t="s">
        <v>16</v>
      </c>
      <c r="B41" s="45">
        <f>IF('入力(風力)'!$E$13=B$2,B27*'入力(風力)'!$E$15/1000,0)</f>
        <v>0</v>
      </c>
      <c r="C41" s="45">
        <f>IF('入力(風力)'!$E$13=C$2,C27*'入力(風力)'!$E$15/1000,0)</f>
        <v>0</v>
      </c>
      <c r="D41" s="45">
        <f>IF('入力(風力)'!$E$13=D$2,D27*'入力(風力)'!$E$15/1000,0)</f>
        <v>0</v>
      </c>
      <c r="E41" s="45">
        <f>IF('入力(風力)'!$E$13=E$2,E27*'入力(風力)'!$E$15/1000,0)</f>
        <v>0</v>
      </c>
      <c r="F41" s="45">
        <f>IF('入力(風力)'!$E$13=F$2,F27*'入力(風力)'!$E$15/1000,0)</f>
        <v>0</v>
      </c>
      <c r="G41" s="45">
        <f>IF('入力(風力)'!$E$13=G$2,G27*'入力(風力)'!$E$15/1000,0)</f>
        <v>0</v>
      </c>
      <c r="H41" s="45">
        <f>IF('入力(風力)'!$E$13=H$2,H27*'入力(風力)'!$E$15/1000,0)</f>
        <v>0</v>
      </c>
      <c r="I41" s="45">
        <f>IF('入力(風力)'!$E$13=I$2,I27*'入力(風力)'!$E$15/1000,0)</f>
        <v>0</v>
      </c>
      <c r="J41" s="46">
        <f>IF('入力(風力)'!$E$13=J$2,J27*'入力(風力)'!$E$15/1000,0)</f>
        <v>0</v>
      </c>
      <c r="K41" s="47">
        <f t="shared" si="2"/>
        <v>0</v>
      </c>
      <c r="L41" s="48">
        <f t="shared" si="3"/>
        <v>0</v>
      </c>
      <c r="N41" s="43">
        <f t="shared" si="1"/>
        <v>0</v>
      </c>
    </row>
    <row r="42" spans="1:14" x14ac:dyDescent="0.25">
      <c r="A42" s="10" t="s">
        <v>17</v>
      </c>
      <c r="B42" s="45">
        <f>IF('入力(風力)'!$E$13=B$2,B28*'入力(風力)'!$E$15/1000,0)</f>
        <v>0</v>
      </c>
      <c r="C42" s="45">
        <f>IF('入力(風力)'!$E$13=C$2,C28*'入力(風力)'!$E$15/1000,0)</f>
        <v>0</v>
      </c>
      <c r="D42" s="45">
        <f>IF('入力(風力)'!$E$13=D$2,D28*'入力(風力)'!$E$15/1000,0)</f>
        <v>0</v>
      </c>
      <c r="E42" s="45">
        <f>IF('入力(風力)'!$E$13=E$2,E28*'入力(風力)'!$E$15/1000,0)</f>
        <v>0</v>
      </c>
      <c r="F42" s="45">
        <f>IF('入力(風力)'!$E$13=F$2,F28*'入力(風力)'!$E$15/1000,0)</f>
        <v>0</v>
      </c>
      <c r="G42" s="45">
        <f>IF('入力(風力)'!$E$13=G$2,G28*'入力(風力)'!$E$15/1000,0)</f>
        <v>0</v>
      </c>
      <c r="H42" s="45">
        <f>IF('入力(風力)'!$E$13=H$2,H28*'入力(風力)'!$E$15/1000,0)</f>
        <v>0</v>
      </c>
      <c r="I42" s="45">
        <f>IF('入力(風力)'!$E$13=I$2,I28*'入力(風力)'!$E$15/1000,0)</f>
        <v>0</v>
      </c>
      <c r="J42" s="46">
        <f>IF('入力(風力)'!$E$13=J$2,J28*'入力(風力)'!$E$15/1000,0)</f>
        <v>0</v>
      </c>
      <c r="K42" s="47">
        <f t="shared" si="2"/>
        <v>0</v>
      </c>
      <c r="L42" s="48">
        <f t="shared" si="3"/>
        <v>0</v>
      </c>
      <c r="N42" s="43">
        <f t="shared" si="1"/>
        <v>0</v>
      </c>
    </row>
    <row r="43" spans="1:14" x14ac:dyDescent="0.25">
      <c r="A43" s="10" t="s">
        <v>18</v>
      </c>
      <c r="B43" s="45">
        <f>IF('入力(風力)'!$E$13=B$2,B29*'入力(風力)'!$E$15/1000,0)</f>
        <v>0</v>
      </c>
      <c r="C43" s="45">
        <f>IF('入力(風力)'!$E$13=C$2,C29*'入力(風力)'!$E$15/1000,0)</f>
        <v>0</v>
      </c>
      <c r="D43" s="45">
        <f>IF('入力(風力)'!$E$13=D$2,D29*'入力(風力)'!$E$15/1000,0)</f>
        <v>0</v>
      </c>
      <c r="E43" s="45">
        <f>IF('入力(風力)'!$E$13=E$2,E29*'入力(風力)'!$E$15/1000,0)</f>
        <v>0</v>
      </c>
      <c r="F43" s="45">
        <f>IF('入力(風力)'!$E$13=F$2,F29*'入力(風力)'!$E$15/1000,0)</f>
        <v>0</v>
      </c>
      <c r="G43" s="45">
        <f>IF('入力(風力)'!$E$13=G$2,G29*'入力(風力)'!$E$15/1000,0)</f>
        <v>0</v>
      </c>
      <c r="H43" s="45">
        <f>IF('入力(風力)'!$E$13=H$2,H29*'入力(風力)'!$E$15/1000,0)</f>
        <v>0</v>
      </c>
      <c r="I43" s="45">
        <f>IF('入力(風力)'!$E$13=I$2,I29*'入力(風力)'!$E$15/1000,0)</f>
        <v>0</v>
      </c>
      <c r="J43" s="46">
        <f>IF('入力(風力)'!$E$13=J$2,J29*'入力(風力)'!$E$15/1000,0)</f>
        <v>0</v>
      </c>
      <c r="K43" s="47">
        <f t="shared" si="2"/>
        <v>0</v>
      </c>
      <c r="L43" s="48">
        <f t="shared" si="3"/>
        <v>0</v>
      </c>
      <c r="N43" s="43">
        <f t="shared" si="1"/>
        <v>0</v>
      </c>
    </row>
    <row r="44" spans="1:14" x14ac:dyDescent="0.25">
      <c r="A44" s="10" t="s">
        <v>19</v>
      </c>
      <c r="B44" s="45">
        <f>IF('入力(風力)'!$E$13=B$2,B30*'入力(風力)'!$E$15/1000,0)</f>
        <v>0</v>
      </c>
      <c r="C44" s="45">
        <f>IF('入力(風力)'!$E$13=C$2,C30*'入力(風力)'!$E$15/1000,0)</f>
        <v>0</v>
      </c>
      <c r="D44" s="45">
        <f>IF('入力(風力)'!$E$13=D$2,D30*'入力(風力)'!$E$15/1000,0)</f>
        <v>0</v>
      </c>
      <c r="E44" s="45">
        <f>IF('入力(風力)'!$E$13=E$2,E30*'入力(風力)'!$E$15/1000,0)</f>
        <v>0</v>
      </c>
      <c r="F44" s="45">
        <f>IF('入力(風力)'!$E$13=F$2,F30*'入力(風力)'!$E$15/1000,0)</f>
        <v>0</v>
      </c>
      <c r="G44" s="45">
        <f>IF('入力(風力)'!$E$13=G$2,G30*'入力(風力)'!$E$15/1000,0)</f>
        <v>0</v>
      </c>
      <c r="H44" s="45">
        <f>IF('入力(風力)'!$E$13=H$2,H30*'入力(風力)'!$E$15/1000,0)</f>
        <v>0</v>
      </c>
      <c r="I44" s="45">
        <f>IF('入力(風力)'!$E$13=I$2,I30*'入力(風力)'!$E$15/1000,0)</f>
        <v>0</v>
      </c>
      <c r="J44" s="46">
        <f>IF('入力(風力)'!$E$13=J$2,J30*'入力(風力)'!$E$15/1000,0)</f>
        <v>0</v>
      </c>
      <c r="K44" s="47">
        <f t="shared" si="2"/>
        <v>0</v>
      </c>
      <c r="L44" s="48">
        <f t="shared" si="3"/>
        <v>0</v>
      </c>
      <c r="N44" s="43">
        <f t="shared" si="1"/>
        <v>0</v>
      </c>
    </row>
    <row r="45" spans="1:14" x14ac:dyDescent="0.25">
      <c r="A45" s="10" t="s">
        <v>20</v>
      </c>
      <c r="B45" s="45">
        <f>IF('入力(風力)'!$E$13=B$2,B31*'入力(風力)'!$E$15/1000,0)</f>
        <v>0</v>
      </c>
      <c r="C45" s="45">
        <f>IF('入力(風力)'!$E$13=C$2,C31*'入力(風力)'!$E$15/1000,0)</f>
        <v>0</v>
      </c>
      <c r="D45" s="45">
        <f>IF('入力(風力)'!$E$13=D$2,D31*'入力(風力)'!$E$15/1000,0)</f>
        <v>0</v>
      </c>
      <c r="E45" s="45">
        <f>IF('入力(風力)'!$E$13=E$2,E31*'入力(風力)'!$E$15/1000,0)</f>
        <v>0</v>
      </c>
      <c r="F45" s="45">
        <f>IF('入力(風力)'!$E$13=F$2,F31*'入力(風力)'!$E$15/1000,0)</f>
        <v>0</v>
      </c>
      <c r="G45" s="45">
        <f>IF('入力(風力)'!$E$13=G$2,G31*'入力(風力)'!$E$15/1000,0)</f>
        <v>0</v>
      </c>
      <c r="H45" s="45">
        <f>IF('入力(風力)'!$E$13=H$2,H31*'入力(風力)'!$E$15/1000,0)</f>
        <v>0</v>
      </c>
      <c r="I45" s="45">
        <f>IF('入力(風力)'!$E$13=I$2,I31*'入力(風力)'!$E$15/1000,0)</f>
        <v>0</v>
      </c>
      <c r="J45" s="46">
        <f>IF('入力(風力)'!$E$13=J$2,J31*'入力(風力)'!$E$15/1000,0)</f>
        <v>0</v>
      </c>
      <c r="K45" s="47">
        <f t="shared" si="2"/>
        <v>0</v>
      </c>
      <c r="L45" s="48">
        <f t="shared" si="3"/>
        <v>0</v>
      </c>
      <c r="N45" s="43">
        <f t="shared" si="1"/>
        <v>0</v>
      </c>
    </row>
    <row r="46" spans="1:14" x14ac:dyDescent="0.25">
      <c r="A46" s="10" t="s">
        <v>21</v>
      </c>
      <c r="B46" s="45">
        <f>IF('入力(風力)'!$E$13=B$2,B32*'入力(風力)'!$E$15/1000,0)</f>
        <v>0</v>
      </c>
      <c r="C46" s="45">
        <f>IF('入力(風力)'!$E$13=C$2,C32*'入力(風力)'!$E$15/1000,0)</f>
        <v>0</v>
      </c>
      <c r="D46" s="45">
        <f>IF('入力(風力)'!$E$13=D$2,D32*'入力(風力)'!$E$15/1000,0)</f>
        <v>0</v>
      </c>
      <c r="E46" s="45">
        <f>IF('入力(風力)'!$E$13=E$2,E32*'入力(風力)'!$E$15/1000,0)</f>
        <v>0</v>
      </c>
      <c r="F46" s="45">
        <f>IF('入力(風力)'!$E$13=F$2,F32*'入力(風力)'!$E$15/1000,0)</f>
        <v>0</v>
      </c>
      <c r="G46" s="45">
        <f>IF('入力(風力)'!$E$13=G$2,G32*'入力(風力)'!$E$15/1000,0)</f>
        <v>0</v>
      </c>
      <c r="H46" s="45">
        <f>IF('入力(風力)'!$E$13=H$2,H32*'入力(風力)'!$E$15/1000,0)</f>
        <v>0</v>
      </c>
      <c r="I46" s="45">
        <f>IF('入力(風力)'!$E$13=I$2,I32*'入力(風力)'!$E$15/1000,0)</f>
        <v>0</v>
      </c>
      <c r="J46" s="46">
        <f>IF('入力(風力)'!$E$13=J$2,J32*'入力(風力)'!$E$15/1000,0)</f>
        <v>0</v>
      </c>
      <c r="K46" s="47">
        <f t="shared" si="2"/>
        <v>0</v>
      </c>
      <c r="L46" s="48">
        <f t="shared" si="3"/>
        <v>0</v>
      </c>
      <c r="N46" s="43">
        <f t="shared" si="1"/>
        <v>0</v>
      </c>
    </row>
    <row r="47" spans="1:14" x14ac:dyDescent="0.25">
      <c r="A47" s="10" t="s">
        <v>22</v>
      </c>
      <c r="B47" s="45">
        <f>IF('入力(風力)'!$E$13=B$2,B33*'入力(風力)'!$E$15/1000,0)</f>
        <v>0</v>
      </c>
      <c r="C47" s="45">
        <f>IF('入力(風力)'!$E$13=C$2,C33*'入力(風力)'!$E$15/1000,0)</f>
        <v>0</v>
      </c>
      <c r="D47" s="45">
        <f>IF('入力(風力)'!$E$13=D$2,D33*'入力(風力)'!$E$15/1000,0)</f>
        <v>0</v>
      </c>
      <c r="E47" s="45">
        <f>IF('入力(風力)'!$E$13=E$2,E33*'入力(風力)'!$E$15/1000,0)</f>
        <v>0</v>
      </c>
      <c r="F47" s="45">
        <f>IF('入力(風力)'!$E$13=F$2,F33*'入力(風力)'!$E$15/1000,0)</f>
        <v>0</v>
      </c>
      <c r="G47" s="45">
        <f>IF('入力(風力)'!$E$13=G$2,G33*'入力(風力)'!$E$15/1000,0)</f>
        <v>0</v>
      </c>
      <c r="H47" s="45">
        <f>IF('入力(風力)'!$E$13=H$2,H33*'入力(風力)'!$E$15/1000,0)</f>
        <v>0</v>
      </c>
      <c r="I47" s="45">
        <f>IF('入力(風力)'!$E$13=I$2,I33*'入力(風力)'!$E$15/1000,0)</f>
        <v>0</v>
      </c>
      <c r="J47" s="46">
        <f>IF('入力(風力)'!$E$13=J$2,J33*'入力(風力)'!$E$15/1000,0)</f>
        <v>0</v>
      </c>
      <c r="K47" s="47">
        <f t="shared" si="2"/>
        <v>0</v>
      </c>
      <c r="L47" s="48">
        <f t="shared" si="3"/>
        <v>0</v>
      </c>
      <c r="N47" s="43">
        <f t="shared" si="1"/>
        <v>0</v>
      </c>
    </row>
    <row r="48" spans="1:14" x14ac:dyDescent="0.25">
      <c r="A48" s="10" t="s">
        <v>23</v>
      </c>
      <c r="B48" s="45">
        <f>IF('入力(風力)'!$E$13=B$2,B34*'入力(風力)'!$E$15/1000,0)</f>
        <v>0</v>
      </c>
      <c r="C48" s="45">
        <f>IF('入力(風力)'!$E$13=C$2,C34*'入力(風力)'!$E$15/1000,0)</f>
        <v>0</v>
      </c>
      <c r="D48" s="45">
        <f>IF('入力(風力)'!$E$13=D$2,D34*'入力(風力)'!$E$15/1000,0)</f>
        <v>0</v>
      </c>
      <c r="E48" s="45">
        <f>IF('入力(風力)'!$E$13=E$2,E34*'入力(風力)'!$E$15/1000,0)</f>
        <v>0</v>
      </c>
      <c r="F48" s="45">
        <f>IF('入力(風力)'!$E$13=F$2,F34*'入力(風力)'!$E$15/1000,0)</f>
        <v>0</v>
      </c>
      <c r="G48" s="45">
        <f>IF('入力(風力)'!$E$13=G$2,G34*'入力(風力)'!$E$15/1000,0)</f>
        <v>0</v>
      </c>
      <c r="H48" s="45">
        <f>IF('入力(風力)'!$E$13=H$2,H34*'入力(風力)'!$E$15/1000,0)</f>
        <v>0</v>
      </c>
      <c r="I48" s="45">
        <f>IF('入力(風力)'!$E$13=I$2,I34*'入力(風力)'!$E$15/1000,0)</f>
        <v>0</v>
      </c>
      <c r="J48" s="46">
        <f>IF('入力(風力)'!$E$13=J$2,J34*'入力(風力)'!$E$15/1000,0)</f>
        <v>0</v>
      </c>
      <c r="K48" s="47">
        <f t="shared" si="2"/>
        <v>0</v>
      </c>
      <c r="L48" s="48">
        <f t="shared" si="3"/>
        <v>0</v>
      </c>
      <c r="N48" s="43">
        <f t="shared" si="1"/>
        <v>0</v>
      </c>
    </row>
    <row r="49" spans="1:14" x14ac:dyDescent="0.25">
      <c r="A49" s="10" t="s">
        <v>24</v>
      </c>
      <c r="B49" s="45">
        <f>IF('入力(風力)'!$E$13=B$2,B35*'入力(風力)'!$E$15/1000,0)</f>
        <v>0</v>
      </c>
      <c r="C49" s="45">
        <f>IF('入力(風力)'!$E$13=C$2,C35*'入力(風力)'!$E$15/1000,0)</f>
        <v>0</v>
      </c>
      <c r="D49" s="45">
        <f>IF('入力(風力)'!$E$13=D$2,D35*'入力(風力)'!$E$15/1000,0)</f>
        <v>0</v>
      </c>
      <c r="E49" s="45">
        <f>IF('入力(風力)'!$E$13=E$2,E35*'入力(風力)'!$E$15/1000,0)</f>
        <v>0</v>
      </c>
      <c r="F49" s="45">
        <f>IF('入力(風力)'!$E$13=F$2,F35*'入力(風力)'!$E$15/1000,0)</f>
        <v>0</v>
      </c>
      <c r="G49" s="45">
        <f>IF('入力(風力)'!$E$13=G$2,G35*'入力(風力)'!$E$15/1000,0)</f>
        <v>0</v>
      </c>
      <c r="H49" s="45">
        <f>IF('入力(風力)'!$E$13=H$2,H35*'入力(風力)'!$E$15/1000,0)</f>
        <v>0</v>
      </c>
      <c r="I49" s="45">
        <f>IF('入力(風力)'!$E$13=I$2,I35*'入力(風力)'!$E$15/1000,0)</f>
        <v>0</v>
      </c>
      <c r="J49" s="46">
        <f>IF('入力(風力)'!$E$13=J$2,J35*'入力(風力)'!$E$15/1000,0)</f>
        <v>0</v>
      </c>
      <c r="K49" s="47">
        <f t="shared" si="2"/>
        <v>0</v>
      </c>
      <c r="L49" s="48">
        <f t="shared" si="3"/>
        <v>0</v>
      </c>
      <c r="N49" s="43">
        <f t="shared" si="1"/>
        <v>0</v>
      </c>
    </row>
    <row r="50" spans="1:14" x14ac:dyDescent="0.25">
      <c r="B50" s="10"/>
      <c r="C50" s="10"/>
      <c r="D50" s="10"/>
      <c r="E50" s="10"/>
      <c r="F50" s="10"/>
      <c r="G50" s="10"/>
      <c r="H50" s="10"/>
      <c r="I50" s="10"/>
      <c r="J50" s="10"/>
    </row>
    <row r="51" spans="1:14" x14ac:dyDescent="0.25">
      <c r="A51" s="1" t="s">
        <v>57</v>
      </c>
      <c r="K51" s="2"/>
    </row>
    <row r="52" spans="1:14" x14ac:dyDescent="0.25">
      <c r="A52" s="10" t="s">
        <v>13</v>
      </c>
      <c r="B52" s="13">
        <f t="shared" ref="B52:J52"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4" x14ac:dyDescent="0.25">
      <c r="A53" s="10" t="s">
        <v>14</v>
      </c>
      <c r="B53" s="13">
        <f t="shared" ref="B53:J53" si="5">B5*(1+B$19+B$21)</f>
        <v>4345.6930906030857</v>
      </c>
      <c r="C53" s="13">
        <f t="shared" si="5"/>
        <v>10791.643538945902</v>
      </c>
      <c r="D53" s="13">
        <f t="shared" si="5"/>
        <v>39525.567375846498</v>
      </c>
      <c r="E53" s="13">
        <f t="shared" si="5"/>
        <v>19013.209821428576</v>
      </c>
      <c r="F53" s="13">
        <f t="shared" si="5"/>
        <v>4471.4456731388964</v>
      </c>
      <c r="G53" s="13">
        <f t="shared" si="5"/>
        <v>18379.744437125744</v>
      </c>
      <c r="H53" s="13">
        <f t="shared" si="5"/>
        <v>7529.8087425057656</v>
      </c>
      <c r="I53" s="13">
        <f t="shared" si="5"/>
        <v>3763.8995180722891</v>
      </c>
      <c r="J53" s="13">
        <f t="shared" si="5"/>
        <v>12873.828577067297</v>
      </c>
      <c r="K53" s="16"/>
      <c r="L53" s="16"/>
    </row>
    <row r="54" spans="1:14" x14ac:dyDescent="0.25">
      <c r="A54" s="10" t="s">
        <v>15</v>
      </c>
      <c r="B54" s="13">
        <f t="shared" ref="B54:J54" si="6">B6*(1+B$19+B$21)</f>
        <v>4368.5524950110203</v>
      </c>
      <c r="C54" s="13">
        <f t="shared" si="6"/>
        <v>11635.307853936374</v>
      </c>
      <c r="D54" s="13">
        <f t="shared" si="6"/>
        <v>43680.905282167041</v>
      </c>
      <c r="E54" s="13">
        <f t="shared" si="6"/>
        <v>20494.366071428572</v>
      </c>
      <c r="F54" s="13">
        <f t="shared" si="6"/>
        <v>4910.0735491927408</v>
      </c>
      <c r="G54" s="13">
        <f t="shared" si="6"/>
        <v>21063.206856287423</v>
      </c>
      <c r="H54" s="13">
        <f t="shared" si="6"/>
        <v>8264.1788670253663</v>
      </c>
      <c r="I54" s="13">
        <f t="shared" si="6"/>
        <v>4293.8738755020076</v>
      </c>
      <c r="J54" s="13">
        <f t="shared" si="6"/>
        <v>14641.743895796328</v>
      </c>
      <c r="K54" s="16"/>
      <c r="L54" s="16"/>
    </row>
    <row r="55" spans="1:14" x14ac:dyDescent="0.25">
      <c r="A55" s="10" t="s">
        <v>16</v>
      </c>
      <c r="B55" s="13">
        <f t="shared" ref="B55:J55" si="7">B7*(1+B$19+B$21)</f>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row>
    <row r="56" spans="1:14" x14ac:dyDescent="0.25">
      <c r="A56" s="10" t="s">
        <v>17</v>
      </c>
      <c r="B56" s="13">
        <f t="shared" ref="B56:J56" si="8">B8*(1+B$19+B$21)</f>
        <v>5039.3593000000001</v>
      </c>
      <c r="C56" s="13">
        <f t="shared" si="8"/>
        <v>14147.024100000001</v>
      </c>
      <c r="D56" s="13">
        <f t="shared" si="8"/>
        <v>56391.75</v>
      </c>
      <c r="E56" s="13">
        <f t="shared" si="8"/>
        <v>24827</v>
      </c>
      <c r="F56" s="13">
        <f t="shared" si="8"/>
        <v>6055.3796700000003</v>
      </c>
      <c r="G56" s="13">
        <f t="shared" si="8"/>
        <v>26361.071999999996</v>
      </c>
      <c r="H56" s="13">
        <f t="shared" si="8"/>
        <v>10470.307200000001</v>
      </c>
      <c r="I56" s="13">
        <f t="shared" si="8"/>
        <v>5386.2699999999995</v>
      </c>
      <c r="J56" s="13">
        <f t="shared" si="8"/>
        <v>18753.719999999998</v>
      </c>
      <c r="K56" s="16"/>
      <c r="L56" s="16"/>
    </row>
    <row r="57" spans="1:14" x14ac:dyDescent="0.25">
      <c r="A57" s="10" t="s">
        <v>18</v>
      </c>
      <c r="B57" s="13">
        <f t="shared" ref="B57:J57" si="9">B9*(1+B$19+B$21)</f>
        <v>4739.1678010287078</v>
      </c>
      <c r="C57" s="13">
        <f t="shared" si="9"/>
        <v>12662.019787154044</v>
      </c>
      <c r="D57" s="13">
        <f t="shared" si="9"/>
        <v>48256.105014108347</v>
      </c>
      <c r="E57" s="13">
        <f t="shared" si="9"/>
        <v>22751.366071428576</v>
      </c>
      <c r="F57" s="13">
        <f t="shared" si="9"/>
        <v>5385.2537482510716</v>
      </c>
      <c r="G57" s="13">
        <f t="shared" si="9"/>
        <v>22750.236538922156</v>
      </c>
      <c r="H57" s="13">
        <f t="shared" si="9"/>
        <v>9156.488867640277</v>
      </c>
      <c r="I57" s="13">
        <f t="shared" si="9"/>
        <v>4704.8743975903617</v>
      </c>
      <c r="J57" s="13">
        <f t="shared" si="9"/>
        <v>16167.850838760607</v>
      </c>
      <c r="K57" s="16"/>
      <c r="L57" s="16"/>
    </row>
    <row r="58" spans="1:14" x14ac:dyDescent="0.25">
      <c r="A58" s="10" t="s">
        <v>19</v>
      </c>
      <c r="B58" s="13">
        <f t="shared" ref="B58:J58" si="10">B10*(1+B$19+B$21)</f>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row>
    <row r="59" spans="1:14" x14ac:dyDescent="0.25">
      <c r="A59" s="10" t="s">
        <v>20</v>
      </c>
      <c r="B59" s="13">
        <f t="shared" ref="B59:J59" si="11">B11*(1+B$19+B$21)</f>
        <v>5463.397653496294</v>
      </c>
      <c r="C59" s="13">
        <f t="shared" si="11"/>
        <v>12934.352907396278</v>
      </c>
      <c r="D59" s="13">
        <f t="shared" si="11"/>
        <v>42607.913274548526</v>
      </c>
      <c r="E59" s="13">
        <f t="shared" si="11"/>
        <v>19597.611607142859</v>
      </c>
      <c r="F59" s="13">
        <f t="shared" si="11"/>
        <v>5019.7305182062009</v>
      </c>
      <c r="G59" s="13">
        <f t="shared" si="11"/>
        <v>19573.490586826345</v>
      </c>
      <c r="H59" s="13">
        <f t="shared" si="11"/>
        <v>8391.9391489623376</v>
      </c>
      <c r="I59" s="13">
        <f t="shared" si="11"/>
        <v>4001.8471887550199</v>
      </c>
      <c r="J59" s="13">
        <f t="shared" si="11"/>
        <v>14056.962415630551</v>
      </c>
      <c r="K59" s="16"/>
      <c r="L59" s="16"/>
    </row>
    <row r="60" spans="1:14" x14ac:dyDescent="0.25">
      <c r="A60" s="10" t="s">
        <v>21</v>
      </c>
      <c r="B60" s="13">
        <f t="shared" ref="B60:J60" si="12">B12*(1+B$19+B$21)</f>
        <v>5884.491945221399</v>
      </c>
      <c r="C60" s="13">
        <f t="shared" si="12"/>
        <v>14424.78986543029</v>
      </c>
      <c r="D60" s="13">
        <f t="shared" si="12"/>
        <v>47221.513709085775</v>
      </c>
      <c r="E60" s="13">
        <f t="shared" si="12"/>
        <v>22066.205357142859</v>
      </c>
      <c r="F60" s="13">
        <f t="shared" si="12"/>
        <v>5695.9484937892112</v>
      </c>
      <c r="G60" s="13">
        <f t="shared" si="12"/>
        <v>23519.758850299397</v>
      </c>
      <c r="H60" s="13">
        <f t="shared" si="12"/>
        <v>10129.27778601076</v>
      </c>
      <c r="I60" s="13">
        <f t="shared" si="12"/>
        <v>4964.4536746987951</v>
      </c>
      <c r="J60" s="13">
        <f t="shared" si="12"/>
        <v>17978.946224590487</v>
      </c>
      <c r="K60" s="16"/>
      <c r="L60" s="16"/>
    </row>
    <row r="61" spans="1:14" x14ac:dyDescent="0.25">
      <c r="A61" s="10" t="s">
        <v>22</v>
      </c>
      <c r="B61" s="13">
        <f t="shared" ref="B61:J61" si="13">B13*(1+B$19+B$21)</f>
        <v>6004.8046000000004</v>
      </c>
      <c r="C61" s="13">
        <f t="shared" si="13"/>
        <v>15005.565300000002</v>
      </c>
      <c r="D61" s="13">
        <f t="shared" si="13"/>
        <v>50625.810249717826</v>
      </c>
      <c r="E61" s="13">
        <f t="shared" si="13"/>
        <v>23144.325892857145</v>
      </c>
      <c r="F61" s="13">
        <f t="shared" si="13"/>
        <v>5994.4591316591886</v>
      </c>
      <c r="G61" s="13">
        <f t="shared" si="13"/>
        <v>24259.684149700599</v>
      </c>
      <c r="H61" s="13">
        <f t="shared" si="13"/>
        <v>10371.720525749424</v>
      </c>
      <c r="I61" s="13">
        <f t="shared" si="13"/>
        <v>4964.4536746987951</v>
      </c>
      <c r="J61" s="13">
        <f t="shared" si="13"/>
        <v>18214.586019340833</v>
      </c>
      <c r="K61" s="16"/>
      <c r="L61" s="16"/>
    </row>
    <row r="62" spans="1:14" x14ac:dyDescent="0.25">
      <c r="A62" s="10" t="s">
        <v>23</v>
      </c>
      <c r="B62" s="13">
        <f t="shared" ref="B62:J62" si="14">B14*(1+B$19+B$21)</f>
        <v>5921.7888682027651</v>
      </c>
      <c r="C62" s="13">
        <f t="shared" si="14"/>
        <v>14841.672232289988</v>
      </c>
      <c r="D62" s="13">
        <f t="shared" si="14"/>
        <v>50625.49201185102</v>
      </c>
      <c r="E62" s="13">
        <f t="shared" si="14"/>
        <v>23144.325892857145</v>
      </c>
      <c r="F62" s="13">
        <f t="shared" si="14"/>
        <v>5994.4591316591886</v>
      </c>
      <c r="G62" s="13">
        <f t="shared" si="14"/>
        <v>24259.684149700599</v>
      </c>
      <c r="H62" s="13">
        <f t="shared" si="14"/>
        <v>10371.720525749424</v>
      </c>
      <c r="I62" s="13">
        <f t="shared" si="14"/>
        <v>4964.4536746987951</v>
      </c>
      <c r="J62" s="13">
        <f t="shared" si="14"/>
        <v>18214.586019340833</v>
      </c>
      <c r="K62" s="16"/>
      <c r="L62" s="16"/>
    </row>
    <row r="63" spans="1:14" x14ac:dyDescent="0.25">
      <c r="A63" s="10" t="s">
        <v>24</v>
      </c>
      <c r="B63" s="13">
        <f t="shared" ref="B63:J63" si="15">B15*(1+B$19+B$21)</f>
        <v>5464.6007800440793</v>
      </c>
      <c r="C63" s="13">
        <f t="shared" si="15"/>
        <v>13789.016757132385</v>
      </c>
      <c r="D63" s="13">
        <f t="shared" si="15"/>
        <v>45960.867439334084</v>
      </c>
      <c r="E63" s="13">
        <f t="shared" si="15"/>
        <v>21139.223214285714</v>
      </c>
      <c r="F63" s="13">
        <f t="shared" si="15"/>
        <v>5549.7392017712627</v>
      </c>
      <c r="G63" s="13">
        <f t="shared" si="15"/>
        <v>21615.684413173651</v>
      </c>
      <c r="H63" s="13">
        <f t="shared" si="15"/>
        <v>9155.4828811683328</v>
      </c>
      <c r="I63" s="13">
        <f t="shared" si="15"/>
        <v>4434.4793172690761</v>
      </c>
      <c r="J63" s="13">
        <f t="shared" si="15"/>
        <v>15489.306927175843</v>
      </c>
      <c r="K63" s="16"/>
      <c r="L63" s="16"/>
    </row>
    <row r="64" spans="1:14" x14ac:dyDescent="0.25">
      <c r="L64" s="16"/>
    </row>
    <row r="65" spans="1:15" x14ac:dyDescent="0.25">
      <c r="A65" s="1" t="s">
        <v>58</v>
      </c>
      <c r="K65" s="28" t="s">
        <v>39</v>
      </c>
    </row>
    <row r="66" spans="1:15" x14ac:dyDescent="0.25">
      <c r="A66" s="10" t="s">
        <v>13</v>
      </c>
      <c r="B66" s="13">
        <f t="shared" ref="B66:J77" si="16">B52-B38</f>
        <v>4802.8811787617715</v>
      </c>
      <c r="C66" s="13">
        <f t="shared" si="16"/>
        <v>11581.410133682746</v>
      </c>
      <c r="D66" s="13">
        <f t="shared" si="16"/>
        <v>40837.662100733636</v>
      </c>
      <c r="E66" s="13">
        <f t="shared" si="16"/>
        <v>18821.767857142859</v>
      </c>
      <c r="F66" s="13">
        <f t="shared" si="16"/>
        <v>4702.9437188339807</v>
      </c>
      <c r="G66" s="13">
        <f t="shared" si="16"/>
        <v>17856.863892215566</v>
      </c>
      <c r="H66" s="13">
        <f t="shared" si="16"/>
        <v>7477.4974459646428</v>
      </c>
      <c r="I66" s="13">
        <f t="shared" si="16"/>
        <v>3742.2679116465865</v>
      </c>
      <c r="J66" s="30">
        <f t="shared" si="16"/>
        <v>12677.667700809157</v>
      </c>
      <c r="K66" s="29">
        <f>SUM($B66:$J66)</f>
        <v>122500.96193979096</v>
      </c>
      <c r="L66" s="16"/>
    </row>
    <row r="67" spans="1:15" x14ac:dyDescent="0.25">
      <c r="A67" s="10" t="s">
        <v>14</v>
      </c>
      <c r="B67" s="13">
        <f t="shared" si="16"/>
        <v>4345.6930906030857</v>
      </c>
      <c r="C67" s="13">
        <f t="shared" si="16"/>
        <v>10791.643538945902</v>
      </c>
      <c r="D67" s="13">
        <f t="shared" si="16"/>
        <v>39525.567375846498</v>
      </c>
      <c r="E67" s="13">
        <f t="shared" si="16"/>
        <v>19013.209821428576</v>
      </c>
      <c r="F67" s="13">
        <f t="shared" si="16"/>
        <v>4471.4456731388964</v>
      </c>
      <c r="G67" s="13">
        <f t="shared" si="16"/>
        <v>18379.744437125744</v>
      </c>
      <c r="H67" s="13">
        <f t="shared" si="16"/>
        <v>7529.8087425057656</v>
      </c>
      <c r="I67" s="13">
        <f t="shared" si="16"/>
        <v>3763.8995180722891</v>
      </c>
      <c r="J67" s="30">
        <f t="shared" si="16"/>
        <v>12873.828577067297</v>
      </c>
      <c r="K67" s="29">
        <f t="shared" ref="K67:K77" si="17">SUM($B67:$J67)</f>
        <v>120694.84077473404</v>
      </c>
      <c r="L67" s="16"/>
    </row>
    <row r="68" spans="1:15" x14ac:dyDescent="0.25">
      <c r="A68" s="10" t="s">
        <v>15</v>
      </c>
      <c r="B68" s="13">
        <f t="shared" si="16"/>
        <v>4368.5524950110203</v>
      </c>
      <c r="C68" s="13">
        <f t="shared" si="16"/>
        <v>11635.307853936374</v>
      </c>
      <c r="D68" s="13">
        <f t="shared" si="16"/>
        <v>43680.905282167041</v>
      </c>
      <c r="E68" s="13">
        <f t="shared" si="16"/>
        <v>20494.366071428572</v>
      </c>
      <c r="F68" s="13">
        <f t="shared" si="16"/>
        <v>4910.0735491927408</v>
      </c>
      <c r="G68" s="13">
        <f t="shared" si="16"/>
        <v>21063.206856287423</v>
      </c>
      <c r="H68" s="13">
        <f t="shared" si="16"/>
        <v>8264.1788670253663</v>
      </c>
      <c r="I68" s="13">
        <f t="shared" si="16"/>
        <v>4293.8738755020076</v>
      </c>
      <c r="J68" s="30">
        <f t="shared" si="16"/>
        <v>14641.743895796328</v>
      </c>
      <c r="K68" s="29">
        <f t="shared" si="17"/>
        <v>133352.20874634688</v>
      </c>
      <c r="L68" s="16"/>
    </row>
    <row r="69" spans="1:15" x14ac:dyDescent="0.25">
      <c r="A69" s="10" t="s">
        <v>16</v>
      </c>
      <c r="B69" s="13">
        <f t="shared" si="16"/>
        <v>4932.0619369138758</v>
      </c>
      <c r="C69" s="13">
        <f t="shared" si="16"/>
        <v>13841.029858283588</v>
      </c>
      <c r="D69" s="13">
        <f t="shared" si="16"/>
        <v>56393.341189334082</v>
      </c>
      <c r="E69" s="13">
        <f t="shared" si="16"/>
        <v>24827</v>
      </c>
      <c r="F69" s="13">
        <f t="shared" si="16"/>
        <v>6055.3796700000003</v>
      </c>
      <c r="G69" s="13">
        <f t="shared" si="16"/>
        <v>26361.071999999996</v>
      </c>
      <c r="H69" s="13">
        <f t="shared" si="16"/>
        <v>10470.307200000001</v>
      </c>
      <c r="I69" s="13">
        <f t="shared" si="16"/>
        <v>5386.2699999999995</v>
      </c>
      <c r="J69" s="30">
        <f t="shared" si="16"/>
        <v>18753.719999999998</v>
      </c>
      <c r="K69" s="29">
        <f t="shared" si="17"/>
        <v>167020.18185453152</v>
      </c>
      <c r="L69" s="16"/>
    </row>
    <row r="70" spans="1:15" x14ac:dyDescent="0.25">
      <c r="A70" s="10" t="s">
        <v>17</v>
      </c>
      <c r="B70" s="13">
        <f t="shared" si="16"/>
        <v>5039.3593000000001</v>
      </c>
      <c r="C70" s="13">
        <f t="shared" si="16"/>
        <v>14147.024100000001</v>
      </c>
      <c r="D70" s="13">
        <f t="shared" si="16"/>
        <v>56391.75</v>
      </c>
      <c r="E70" s="13">
        <f t="shared" si="16"/>
        <v>24827</v>
      </c>
      <c r="F70" s="13">
        <f t="shared" si="16"/>
        <v>6055.3796700000003</v>
      </c>
      <c r="G70" s="13">
        <f t="shared" si="16"/>
        <v>26361.071999999996</v>
      </c>
      <c r="H70" s="13">
        <f t="shared" si="16"/>
        <v>10470.307200000001</v>
      </c>
      <c r="I70" s="13">
        <f t="shared" si="16"/>
        <v>5386.2699999999995</v>
      </c>
      <c r="J70" s="30">
        <f t="shared" si="16"/>
        <v>18753.719999999998</v>
      </c>
      <c r="K70" s="29">
        <f t="shared" si="17"/>
        <v>167431.88226999997</v>
      </c>
      <c r="L70" s="16"/>
    </row>
    <row r="71" spans="1:15" x14ac:dyDescent="0.25">
      <c r="A71" s="10" t="s">
        <v>18</v>
      </c>
      <c r="B71" s="13">
        <f t="shared" si="16"/>
        <v>4739.1678010287078</v>
      </c>
      <c r="C71" s="13">
        <f t="shared" si="16"/>
        <v>12662.019787154044</v>
      </c>
      <c r="D71" s="13">
        <f t="shared" si="16"/>
        <v>48256.105014108347</v>
      </c>
      <c r="E71" s="13">
        <f t="shared" si="16"/>
        <v>22751.366071428576</v>
      </c>
      <c r="F71" s="13">
        <f t="shared" si="16"/>
        <v>5385.2537482510716</v>
      </c>
      <c r="G71" s="13">
        <f t="shared" si="16"/>
        <v>22750.236538922156</v>
      </c>
      <c r="H71" s="13">
        <f t="shared" si="16"/>
        <v>9156.488867640277</v>
      </c>
      <c r="I71" s="13">
        <f t="shared" si="16"/>
        <v>4704.8743975903617</v>
      </c>
      <c r="J71" s="30">
        <f t="shared" si="16"/>
        <v>16167.850838760607</v>
      </c>
      <c r="K71" s="29">
        <f t="shared" si="17"/>
        <v>146573.36306488415</v>
      </c>
      <c r="L71" s="16"/>
    </row>
    <row r="72" spans="1:15" x14ac:dyDescent="0.25">
      <c r="A72" s="10" t="s">
        <v>19</v>
      </c>
      <c r="B72" s="13">
        <f t="shared" si="16"/>
        <v>5248.0380014425964</v>
      </c>
      <c r="C72" s="13">
        <f t="shared" si="16"/>
        <v>11596.809482326638</v>
      </c>
      <c r="D72" s="13">
        <f t="shared" si="16"/>
        <v>40084.499149266368</v>
      </c>
      <c r="E72" s="13">
        <f t="shared" si="16"/>
        <v>19819.281250000004</v>
      </c>
      <c r="F72" s="13">
        <f t="shared" si="16"/>
        <v>4550.6423729819517</v>
      </c>
      <c r="G72" s="13">
        <f t="shared" si="16"/>
        <v>18823.699616766466</v>
      </c>
      <c r="H72" s="13">
        <f t="shared" si="16"/>
        <v>7840.6585623366645</v>
      </c>
      <c r="I72" s="13">
        <f t="shared" si="16"/>
        <v>3882.8733534136545</v>
      </c>
      <c r="J72" s="30">
        <f t="shared" si="16"/>
        <v>13778.142553779357</v>
      </c>
      <c r="K72" s="29">
        <f t="shared" si="17"/>
        <v>125624.6443423137</v>
      </c>
      <c r="L72" s="16"/>
    </row>
    <row r="73" spans="1:15" x14ac:dyDescent="0.25">
      <c r="A73" s="10" t="s">
        <v>20</v>
      </c>
      <c r="B73" s="13">
        <f t="shared" si="16"/>
        <v>5463.397653496294</v>
      </c>
      <c r="C73" s="13">
        <f t="shared" si="16"/>
        <v>12934.352907396278</v>
      </c>
      <c r="D73" s="13">
        <f t="shared" si="16"/>
        <v>42607.913274548526</v>
      </c>
      <c r="E73" s="13">
        <f t="shared" si="16"/>
        <v>19597.611607142859</v>
      </c>
      <c r="F73" s="13">
        <f t="shared" si="16"/>
        <v>5019.7305182062009</v>
      </c>
      <c r="G73" s="13">
        <f t="shared" si="16"/>
        <v>19573.490586826345</v>
      </c>
      <c r="H73" s="13">
        <f t="shared" si="16"/>
        <v>8391.9391489623376</v>
      </c>
      <c r="I73" s="13">
        <f t="shared" si="16"/>
        <v>4001.8471887550199</v>
      </c>
      <c r="J73" s="30">
        <f t="shared" si="16"/>
        <v>14056.962415630551</v>
      </c>
      <c r="K73" s="29">
        <f t="shared" si="17"/>
        <v>131647.24530096439</v>
      </c>
      <c r="L73" s="16"/>
    </row>
    <row r="74" spans="1:15" x14ac:dyDescent="0.25">
      <c r="A74" s="10" t="s">
        <v>21</v>
      </c>
      <c r="B74" s="13">
        <f t="shared" si="16"/>
        <v>5884.491945221399</v>
      </c>
      <c r="C74" s="13">
        <f t="shared" si="16"/>
        <v>14424.78986543029</v>
      </c>
      <c r="D74" s="13">
        <f t="shared" si="16"/>
        <v>47221.513709085775</v>
      </c>
      <c r="E74" s="13">
        <f t="shared" si="16"/>
        <v>22066.205357142859</v>
      </c>
      <c r="F74" s="13">
        <f t="shared" si="16"/>
        <v>5695.9484937892112</v>
      </c>
      <c r="G74" s="13">
        <f t="shared" si="16"/>
        <v>23519.758850299397</v>
      </c>
      <c r="H74" s="13">
        <f t="shared" si="16"/>
        <v>10129.27778601076</v>
      </c>
      <c r="I74" s="13">
        <f t="shared" si="16"/>
        <v>4964.4536746987951</v>
      </c>
      <c r="J74" s="30">
        <f t="shared" si="16"/>
        <v>17978.946224590487</v>
      </c>
      <c r="K74" s="29">
        <f t="shared" si="17"/>
        <v>151885.38590626896</v>
      </c>
      <c r="L74" s="16"/>
    </row>
    <row r="75" spans="1:15" x14ac:dyDescent="0.25">
      <c r="A75" s="10" t="s">
        <v>22</v>
      </c>
      <c r="B75" s="13">
        <f t="shared" si="16"/>
        <v>6004.8046000000004</v>
      </c>
      <c r="C75" s="13">
        <f t="shared" si="16"/>
        <v>15005.565300000002</v>
      </c>
      <c r="D75" s="13">
        <f t="shared" si="16"/>
        <v>50625.810249717826</v>
      </c>
      <c r="E75" s="13">
        <f t="shared" si="16"/>
        <v>23144.325892857145</v>
      </c>
      <c r="F75" s="13">
        <f t="shared" si="16"/>
        <v>5994.4591316591886</v>
      </c>
      <c r="G75" s="13">
        <f t="shared" si="16"/>
        <v>24259.684149700599</v>
      </c>
      <c r="H75" s="13">
        <f t="shared" si="16"/>
        <v>10371.720525749424</v>
      </c>
      <c r="I75" s="13">
        <f t="shared" si="16"/>
        <v>4964.4536746987951</v>
      </c>
      <c r="J75" s="30">
        <f t="shared" si="16"/>
        <v>18214.586019340833</v>
      </c>
      <c r="K75" s="29">
        <f t="shared" si="17"/>
        <v>158585.40954372383</v>
      </c>
      <c r="L75" s="16"/>
    </row>
    <row r="76" spans="1:15" x14ac:dyDescent="0.25">
      <c r="A76" s="10" t="s">
        <v>23</v>
      </c>
      <c r="B76" s="13">
        <f t="shared" si="16"/>
        <v>5921.7888682027651</v>
      </c>
      <c r="C76" s="13">
        <f t="shared" si="16"/>
        <v>14841.672232289988</v>
      </c>
      <c r="D76" s="13">
        <f t="shared" si="16"/>
        <v>50625.49201185102</v>
      </c>
      <c r="E76" s="13">
        <f t="shared" si="16"/>
        <v>23144.325892857145</v>
      </c>
      <c r="F76" s="13">
        <f t="shared" si="16"/>
        <v>5994.4591316591886</v>
      </c>
      <c r="G76" s="13">
        <f t="shared" si="16"/>
        <v>24259.684149700599</v>
      </c>
      <c r="H76" s="13">
        <f t="shared" si="16"/>
        <v>10371.720525749424</v>
      </c>
      <c r="I76" s="13">
        <f t="shared" si="16"/>
        <v>4964.4536746987951</v>
      </c>
      <c r="J76" s="30">
        <f t="shared" si="16"/>
        <v>18214.586019340833</v>
      </c>
      <c r="K76" s="29">
        <f t="shared" si="17"/>
        <v>158338.18250634978</v>
      </c>
      <c r="L76" s="16"/>
    </row>
    <row r="77" spans="1:15" x14ac:dyDescent="0.25">
      <c r="A77" s="10" t="s">
        <v>24</v>
      </c>
      <c r="B77" s="13">
        <f t="shared" si="16"/>
        <v>5464.6007800440793</v>
      </c>
      <c r="C77" s="13">
        <f t="shared" si="16"/>
        <v>13789.016757132385</v>
      </c>
      <c r="D77" s="13">
        <f t="shared" si="16"/>
        <v>45960.867439334084</v>
      </c>
      <c r="E77" s="13">
        <f t="shared" si="16"/>
        <v>21139.223214285714</v>
      </c>
      <c r="F77" s="13">
        <f t="shared" si="16"/>
        <v>5549.7392017712627</v>
      </c>
      <c r="G77" s="13">
        <f t="shared" si="16"/>
        <v>21615.684413173651</v>
      </c>
      <c r="H77" s="13">
        <f t="shared" si="16"/>
        <v>9155.4828811683328</v>
      </c>
      <c r="I77" s="13">
        <f t="shared" si="16"/>
        <v>4434.4793172690761</v>
      </c>
      <c r="J77" s="30">
        <f t="shared" si="16"/>
        <v>15489.306927175843</v>
      </c>
      <c r="K77" s="29">
        <f t="shared" si="17"/>
        <v>142598.40093135444</v>
      </c>
      <c r="L77" s="16"/>
    </row>
    <row r="79" spans="1:15" x14ac:dyDescent="0.25">
      <c r="A79" s="23" t="s">
        <v>52</v>
      </c>
      <c r="B79" s="25">
        <f>$B$17-MIN($K$38:$K$49)</f>
        <v>170916.10962190721</v>
      </c>
      <c r="C79" s="24"/>
      <c r="D79" s="24"/>
      <c r="E79" s="24"/>
      <c r="F79" s="24"/>
      <c r="G79" s="24"/>
      <c r="H79" s="24"/>
      <c r="I79" s="24"/>
      <c r="J79" s="24"/>
      <c r="L79" s="16"/>
      <c r="M79" s="16"/>
      <c r="O79" s="20"/>
    </row>
    <row r="81" spans="1:15" x14ac:dyDescent="0.25">
      <c r="A81" s="1" t="s">
        <v>59</v>
      </c>
      <c r="B81" s="27" t="s">
        <v>39</v>
      </c>
    </row>
    <row r="82" spans="1:15" x14ac:dyDescent="0.25">
      <c r="A82" s="10" t="s">
        <v>13</v>
      </c>
      <c r="B82" s="26">
        <f t="shared" ref="B82:B93" si="18">$B$79-K66</f>
        <v>48415.147682116251</v>
      </c>
      <c r="L82" s="16"/>
      <c r="M82" s="16"/>
      <c r="O82" s="20"/>
    </row>
    <row r="83" spans="1:15" x14ac:dyDescent="0.25">
      <c r="A83" s="10" t="s">
        <v>14</v>
      </c>
      <c r="B83" s="13">
        <f t="shared" si="18"/>
        <v>50221.268847173167</v>
      </c>
      <c r="L83" s="16"/>
      <c r="M83" s="16"/>
      <c r="O83" s="20"/>
    </row>
    <row r="84" spans="1:15" x14ac:dyDescent="0.25">
      <c r="A84" s="10" t="s">
        <v>15</v>
      </c>
      <c r="B84" s="13">
        <f t="shared" si="18"/>
        <v>37563.900875560328</v>
      </c>
      <c r="L84" s="16"/>
      <c r="M84" s="16"/>
      <c r="O84" s="20"/>
    </row>
    <row r="85" spans="1:15" x14ac:dyDescent="0.25">
      <c r="A85" s="10" t="s">
        <v>16</v>
      </c>
      <c r="B85" s="13">
        <f t="shared" si="18"/>
        <v>3895.9277673756878</v>
      </c>
      <c r="L85" s="16"/>
      <c r="M85" s="16"/>
      <c r="O85" s="20"/>
    </row>
    <row r="86" spans="1:15" x14ac:dyDescent="0.25">
      <c r="A86" s="10" t="s">
        <v>17</v>
      </c>
      <c r="B86" s="13">
        <f t="shared" si="18"/>
        <v>3484.2273519072332</v>
      </c>
      <c r="L86" s="16"/>
      <c r="M86" s="16"/>
      <c r="O86" s="20"/>
    </row>
    <row r="87" spans="1:15" x14ac:dyDescent="0.25">
      <c r="A87" s="10" t="s">
        <v>18</v>
      </c>
      <c r="B87" s="13">
        <f t="shared" si="18"/>
        <v>24342.746557023056</v>
      </c>
      <c r="L87" s="16"/>
      <c r="M87" s="16"/>
      <c r="O87" s="20"/>
    </row>
    <row r="88" spans="1:15" x14ac:dyDescent="0.25">
      <c r="A88" s="10" t="s">
        <v>19</v>
      </c>
      <c r="B88" s="13">
        <f t="shared" si="18"/>
        <v>45291.465279593511</v>
      </c>
      <c r="L88" s="16"/>
      <c r="M88" s="16"/>
      <c r="O88" s="20"/>
    </row>
    <row r="89" spans="1:15" x14ac:dyDescent="0.25">
      <c r="A89" s="10" t="s">
        <v>20</v>
      </c>
      <c r="B89" s="13">
        <f t="shared" si="18"/>
        <v>39268.864320942812</v>
      </c>
      <c r="L89" s="16"/>
      <c r="M89" s="16"/>
      <c r="O89" s="20"/>
    </row>
    <row r="90" spans="1:15" x14ac:dyDescent="0.25">
      <c r="A90" s="10" t="s">
        <v>21</v>
      </c>
      <c r="B90" s="13">
        <f t="shared" si="18"/>
        <v>19030.723715638247</v>
      </c>
      <c r="L90" s="16"/>
      <c r="M90" s="16"/>
      <c r="O90" s="20"/>
    </row>
    <row r="91" spans="1:15" x14ac:dyDescent="0.25">
      <c r="A91" s="10" t="s">
        <v>22</v>
      </c>
      <c r="B91" s="13">
        <f t="shared" si="18"/>
        <v>12330.700078183378</v>
      </c>
      <c r="L91" s="16"/>
      <c r="M91" s="16"/>
      <c r="O91" s="20"/>
    </row>
    <row r="92" spans="1:15" x14ac:dyDescent="0.25">
      <c r="A92" s="10" t="s">
        <v>23</v>
      </c>
      <c r="B92" s="13">
        <f t="shared" si="18"/>
        <v>12577.927115557424</v>
      </c>
      <c r="L92" s="16"/>
      <c r="M92" s="16"/>
      <c r="O92" s="20"/>
    </row>
    <row r="93" spans="1:15" x14ac:dyDescent="0.25">
      <c r="A93" s="10" t="s">
        <v>24</v>
      </c>
      <c r="B93" s="13">
        <f t="shared" si="18"/>
        <v>28317.708690552769</v>
      </c>
      <c r="L93" s="16"/>
      <c r="M93" s="16"/>
      <c r="O93" s="20"/>
    </row>
    <row r="94" spans="1:15" x14ac:dyDescent="0.25">
      <c r="A94" s="15" t="s">
        <v>40</v>
      </c>
      <c r="B94" s="18">
        <f>SUM($B$82:$B$93)/$B$79</f>
        <v>1.9000000000000006</v>
      </c>
    </row>
    <row r="96" spans="1:15" x14ac:dyDescent="0.25">
      <c r="A96" s="1" t="s">
        <v>60</v>
      </c>
      <c r="B96" s="56">
        <f>(SUM($B$82:$B$93)-$D$97*$B$79)/(12-$D$97)</f>
        <v>1.1526269487815329E-11</v>
      </c>
      <c r="D96" s="1" t="s">
        <v>42</v>
      </c>
    </row>
    <row r="97" spans="1:4" x14ac:dyDescent="0.25">
      <c r="A97" s="1" t="s">
        <v>41</v>
      </c>
      <c r="D97" s="37">
        <f>'計算用(太陽光)'!D97</f>
        <v>1.9</v>
      </c>
    </row>
    <row r="98" spans="1:4" ht="16.5" thickBot="1" x14ac:dyDescent="0.3"/>
    <row r="99" spans="1:4" ht="16.5" thickBot="1" x14ac:dyDescent="0.3">
      <c r="A99" s="1" t="s">
        <v>61</v>
      </c>
      <c r="B99" s="21">
        <f>(MIN($K$38:$K$49)+$B$96)*1000</f>
        <v>1.1526269487815328E-8</v>
      </c>
    </row>
    <row r="100" spans="1:4" ht="16.5" thickBot="1" x14ac:dyDescent="0.3"/>
    <row r="101" spans="1:4" ht="16.5" thickBot="1" x14ac:dyDescent="0.3">
      <c r="A101" s="1" t="s">
        <v>62</v>
      </c>
      <c r="B101" s="31" t="e">
        <f>B99/'入力(風力)'!E15</f>
        <v>#DIV/0!</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O101"/>
  <sheetViews>
    <sheetView zoomScale="85" zoomScaleNormal="85" workbookViewId="0"/>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J1" s="10" t="s">
        <v>37</v>
      </c>
      <c r="L1" s="8"/>
      <c r="M1" s="9" t="s">
        <v>88</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19">
        <f>'計算用(太陽光)'!B4</f>
        <v>3984.801442596674</v>
      </c>
      <c r="C4" s="19">
        <f>'計算用(太陽光)'!C4</f>
        <v>10414.000659727313</v>
      </c>
      <c r="D4" s="19">
        <f>'計算用(太陽光)'!D4</f>
        <v>38345.222629796845</v>
      </c>
      <c r="E4" s="19">
        <f>'計算用(太陽光)'!E4</f>
        <v>18498.051948051947</v>
      </c>
      <c r="F4" s="19">
        <f>'計算用(太陽光)'!F4</f>
        <v>3813.3006720457151</v>
      </c>
      <c r="G4" s="19">
        <f>'計算用(太陽光)'!G4</f>
        <v>17842.589820359281</v>
      </c>
      <c r="H4" s="19">
        <f>'計算用(太陽光)'!H4</f>
        <v>7435.8566487317448</v>
      </c>
      <c r="I4" s="19">
        <f>'計算用(太陽光)'!I4</f>
        <v>3411.3654618473897</v>
      </c>
      <c r="J4" s="19">
        <f>'計算用(太陽光)'!J4</f>
        <v>10286.140122360372</v>
      </c>
    </row>
    <row r="5" spans="1:13" x14ac:dyDescent="0.25">
      <c r="A5" s="10" t="s">
        <v>14</v>
      </c>
      <c r="B5" s="19">
        <f>'計算用(太陽光)'!B5</f>
        <v>3605.4866760168302</v>
      </c>
      <c r="C5" s="19">
        <f>'計算用(太陽光)'!C5</f>
        <v>9703.8427649904697</v>
      </c>
      <c r="D5" s="19">
        <f>'計算用(太陽光)'!D5</f>
        <v>37113.208803611735</v>
      </c>
      <c r="E5" s="19">
        <f>'計算用(太陽光)'!E5</f>
        <v>18686.2012987013</v>
      </c>
      <c r="F5" s="19">
        <f>'計算用(太陽光)'!F5</f>
        <v>3625.5944807742608</v>
      </c>
      <c r="G5" s="19">
        <f>'計算用(太陽光)'!G5</f>
        <v>18365.052395209579</v>
      </c>
      <c r="H5" s="19">
        <f>'計算用(太陽光)'!H5</f>
        <v>7487.8766333589547</v>
      </c>
      <c r="I5" s="19">
        <f>'計算用(太陽光)'!I5</f>
        <v>3431.0843373493976</v>
      </c>
      <c r="J5" s="19">
        <f>'計算用(太陽光)'!J5</f>
        <v>10445.297019932899</v>
      </c>
    </row>
    <row r="6" spans="1:13" x14ac:dyDescent="0.25">
      <c r="A6" s="10" t="s">
        <v>15</v>
      </c>
      <c r="B6" s="19">
        <f>'計算用(太陽光)'!B6</f>
        <v>3624.4524143458225</v>
      </c>
      <c r="C6" s="19">
        <f>'計算用(太陽光)'!C6</f>
        <v>10462.465474270635</v>
      </c>
      <c r="D6" s="19">
        <f>'計算用(太陽光)'!D6</f>
        <v>41014.934537246052</v>
      </c>
      <c r="E6" s="19">
        <f>'計算用(太陽光)'!E6</f>
        <v>20141.883116883117</v>
      </c>
      <c r="F6" s="19">
        <f>'計算用(太陽光)'!F6</f>
        <v>3981.2483168675426</v>
      </c>
      <c r="G6" s="19">
        <f>'計算用(太陽光)'!G6</f>
        <v>21046.369760479043</v>
      </c>
      <c r="H6" s="19">
        <f>'計算用(太陽光)'!H6</f>
        <v>8218.1571867794009</v>
      </c>
      <c r="I6" s="19">
        <f>'計算用(太陽光)'!I6</f>
        <v>3914.1967871485945</v>
      </c>
      <c r="J6" s="19">
        <f>'計算用(太陽光)'!J6</f>
        <v>11879.711071640024</v>
      </c>
    </row>
    <row r="7" spans="1:13" x14ac:dyDescent="0.25">
      <c r="A7" s="10" t="s">
        <v>16</v>
      </c>
      <c r="B7" s="19">
        <f>'計算用(太陽光)'!B7</f>
        <v>4091.9787081339714</v>
      </c>
      <c r="C7" s="19">
        <f>'計算用(太陽光)'!C7</f>
        <v>12445.85006589658</v>
      </c>
      <c r="D7" s="19">
        <f>'計算用(太陽光)'!D7</f>
        <v>52951.494074492097</v>
      </c>
      <c r="E7" s="19">
        <f>'計算用(太陽光)'!E7</f>
        <v>24400</v>
      </c>
      <c r="F7" s="19">
        <f>'計算用(太陽光)'!F7</f>
        <v>4909.8999999999996</v>
      </c>
      <c r="G7" s="19">
        <f>'計算用(太陽光)'!G7</f>
        <v>26340</v>
      </c>
      <c r="H7" s="19">
        <f>'計算用(太陽光)'!H7</f>
        <v>10412</v>
      </c>
      <c r="I7" s="19">
        <f>'計算用(太陽光)'!I7</f>
        <v>4910</v>
      </c>
      <c r="J7" s="19">
        <f>'計算用(太陽光)'!J7</f>
        <v>15216</v>
      </c>
    </row>
    <row r="8" spans="1:13" x14ac:dyDescent="0.25">
      <c r="A8" s="10" t="s">
        <v>17</v>
      </c>
      <c r="B8" s="19">
        <f>'計算用(太陽光)'!B8</f>
        <v>4181</v>
      </c>
      <c r="C8" s="19">
        <f>'計算用(太陽光)'!C8</f>
        <v>12721</v>
      </c>
      <c r="D8" s="19">
        <f>'計算用(太陽光)'!D8</f>
        <v>52950</v>
      </c>
      <c r="E8" s="19">
        <f>'計算用(太陽光)'!E8</f>
        <v>24400</v>
      </c>
      <c r="F8" s="19">
        <f>'計算用(太陽光)'!F8</f>
        <v>4909.8999999999996</v>
      </c>
      <c r="G8" s="19">
        <f>'計算用(太陽光)'!G8</f>
        <v>26340</v>
      </c>
      <c r="H8" s="19">
        <f>'計算用(太陽光)'!H8</f>
        <v>10412</v>
      </c>
      <c r="I8" s="19">
        <f>'計算用(太陽光)'!I8</f>
        <v>4910</v>
      </c>
      <c r="J8" s="19">
        <f>'計算用(太陽光)'!J8</f>
        <v>15216</v>
      </c>
    </row>
    <row r="9" spans="1:13" x14ac:dyDescent="0.25">
      <c r="A9" s="10" t="s">
        <v>18</v>
      </c>
      <c r="B9" s="19">
        <f>'計算用(太陽光)'!B9</f>
        <v>3931.9404306220094</v>
      </c>
      <c r="C9" s="19">
        <f>'計算用(太陽光)'!C9</f>
        <v>11385.68454918986</v>
      </c>
      <c r="D9" s="19">
        <f>'計算用(太陽光)'!D9</f>
        <v>45310.896726862302</v>
      </c>
      <c r="E9" s="19">
        <f>'計算用(太陽光)'!E9</f>
        <v>22360.064935064936</v>
      </c>
      <c r="F9" s="19">
        <f>'計算用(太陽光)'!F9</f>
        <v>4366.5399726352643</v>
      </c>
      <c r="G9" s="19">
        <f>'計算用(太陽光)'!G9</f>
        <v>22732.050898203594</v>
      </c>
      <c r="H9" s="19">
        <f>'計算用(太陽光)'!H9</f>
        <v>9105.4980784012296</v>
      </c>
      <c r="I9" s="19">
        <f>'計算用(太陽光)'!I9</f>
        <v>4288.8554216867469</v>
      </c>
      <c r="J9" s="19">
        <f>'計算用(太陽光)'!J9</f>
        <v>13117.931715018749</v>
      </c>
    </row>
    <row r="10" spans="1:13" x14ac:dyDescent="0.25">
      <c r="A10" s="10" t="s">
        <v>19</v>
      </c>
      <c r="B10" s="19">
        <f>'計算用(太陽光)'!B10</f>
        <v>4354.1342416349426</v>
      </c>
      <c r="C10" s="19">
        <f>'計算用(太陽光)'!C10</f>
        <v>10427.847749596833</v>
      </c>
      <c r="D10" s="19">
        <f>'計算用(太陽光)'!D10</f>
        <v>37638.027370203163</v>
      </c>
      <c r="E10" s="19">
        <f>'計算用(太陽光)'!E10</f>
        <v>19478.409090909092</v>
      </c>
      <c r="F10" s="19">
        <f>'計算用(太陽光)'!F10</f>
        <v>3689.809756735548</v>
      </c>
      <c r="G10" s="19">
        <f>'計算用(太陽光)'!G10</f>
        <v>18808.652694610777</v>
      </c>
      <c r="H10" s="19">
        <f>'計算用(太陽光)'!H10</f>
        <v>7796.9953881629517</v>
      </c>
      <c r="I10" s="19">
        <f>'計算用(太陽光)'!I10</f>
        <v>3539.5381526104416</v>
      </c>
      <c r="J10" s="19">
        <f>'計算用(太陽光)'!J10</f>
        <v>11179.020327610026</v>
      </c>
    </row>
    <row r="11" spans="1:13" x14ac:dyDescent="0.25">
      <c r="A11" s="10" t="s">
        <v>20</v>
      </c>
      <c r="B11" s="19">
        <f>'計算用(太陽光)'!B11</f>
        <v>4532.8114606291329</v>
      </c>
      <c r="C11" s="19">
        <f>'計算用(太陽光)'!C11</f>
        <v>11630.56641254948</v>
      </c>
      <c r="D11" s="19">
        <f>'計算用(太陽光)'!D11</f>
        <v>40007.430304740403</v>
      </c>
      <c r="E11" s="19">
        <f>'計算用(太陽光)'!E11</f>
        <v>19260.551948051947</v>
      </c>
      <c r="F11" s="19">
        <f>'計算用(太陽光)'!F11</f>
        <v>4070.1617758908628</v>
      </c>
      <c r="G11" s="19">
        <f>'計算用(太陽光)'!G11</f>
        <v>19557.844311377245</v>
      </c>
      <c r="H11" s="19">
        <f>'計算用(太陽光)'!H11</f>
        <v>8345.2059953881635</v>
      </c>
      <c r="I11" s="19">
        <f>'計算用(太陽光)'!I11</f>
        <v>3647.9919678714859</v>
      </c>
      <c r="J11" s="19">
        <f>'計算用(太陽光)'!J11</f>
        <v>11405.243339253997</v>
      </c>
    </row>
    <row r="12" spans="1:13" x14ac:dyDescent="0.25">
      <c r="A12" s="10" t="s">
        <v>21</v>
      </c>
      <c r="B12" s="19">
        <f>'計算用(太陽光)'!B12</f>
        <v>4882.180324584252</v>
      </c>
      <c r="C12" s="19">
        <f>'計算用(太陽光)'!C12</f>
        <v>12970.766896349509</v>
      </c>
      <c r="D12" s="19">
        <f>'計算用(太陽光)'!D12</f>
        <v>44339.449492099324</v>
      </c>
      <c r="E12" s="19">
        <f>'計算用(太陽光)'!E12</f>
        <v>21686.688311688311</v>
      </c>
      <c r="F12" s="19">
        <f>'計算用(太陽光)'!F12</f>
        <v>4618.4614398680051</v>
      </c>
      <c r="G12" s="19">
        <f>'計算用(太陽光)'!G12</f>
        <v>23500.958083832335</v>
      </c>
      <c r="H12" s="19">
        <f>'計算用(太陽光)'!H12</f>
        <v>10072.869715603381</v>
      </c>
      <c r="I12" s="19">
        <f>'計算用(太陽光)'!I12</f>
        <v>4525.4819277108436</v>
      </c>
      <c r="J12" s="19">
        <f>'計算用(太陽光)'!J12</f>
        <v>14587.380303927373</v>
      </c>
    </row>
    <row r="13" spans="1:13" x14ac:dyDescent="0.25">
      <c r="A13" s="10" t="s">
        <v>22</v>
      </c>
      <c r="B13" s="19">
        <f>'計算用(太陽光)'!B13</f>
        <v>4982</v>
      </c>
      <c r="C13" s="19">
        <f>'計算用(太陽光)'!C13</f>
        <v>13493</v>
      </c>
      <c r="D13" s="19">
        <f>'計算用(太陽光)'!D13</f>
        <v>47535.972065462753</v>
      </c>
      <c r="E13" s="19">
        <f>'計算用(太陽光)'!E13</f>
        <v>22746.266233766233</v>
      </c>
      <c r="F13" s="19">
        <f>'計算用(太陽光)'!F13</f>
        <v>4860.5036338759328</v>
      </c>
      <c r="G13" s="19">
        <f>'計算用(太陽光)'!G13</f>
        <v>24240.291916167665</v>
      </c>
      <c r="H13" s="19">
        <f>'計算用(太陽光)'!H13</f>
        <v>10313.962336664104</v>
      </c>
      <c r="I13" s="19">
        <f>'計算用(太陽光)'!I13</f>
        <v>4525.4819277108436</v>
      </c>
      <c r="J13" s="19">
        <f>'計算用(太陽光)'!J13</f>
        <v>14778.568778369845</v>
      </c>
    </row>
    <row r="14" spans="1:13" x14ac:dyDescent="0.25">
      <c r="A14" s="10" t="s">
        <v>23</v>
      </c>
      <c r="B14" s="19">
        <f>'計算用(太陽光)'!B14</f>
        <v>4913.1244239631333</v>
      </c>
      <c r="C14" s="19">
        <f>'計算用(太陽光)'!C14</f>
        <v>13345.627400674388</v>
      </c>
      <c r="D14" s="19">
        <f>'計算用(太陽光)'!D14</f>
        <v>47535.673250564338</v>
      </c>
      <c r="E14" s="19">
        <f>'計算用(太陽光)'!E14</f>
        <v>22746.266233766233</v>
      </c>
      <c r="F14" s="19">
        <f>'計算用(太陽光)'!F14</f>
        <v>4860.5036338759328</v>
      </c>
      <c r="G14" s="19">
        <f>'計算用(太陽光)'!G14</f>
        <v>24240.291916167665</v>
      </c>
      <c r="H14" s="19">
        <f>'計算用(太陽光)'!H14</f>
        <v>10313.962336664104</v>
      </c>
      <c r="I14" s="19">
        <f>'計算用(太陽光)'!I14</f>
        <v>4525.4819277108436</v>
      </c>
      <c r="J14" s="19">
        <f>'計算用(太陽光)'!J14</f>
        <v>14778.568778369845</v>
      </c>
    </row>
    <row r="15" spans="1:13" x14ac:dyDescent="0.25">
      <c r="A15" s="10" t="s">
        <v>24</v>
      </c>
      <c r="B15" s="19">
        <f>'計算用(太陽光)'!B15</f>
        <v>4533.80965738329</v>
      </c>
      <c r="C15" s="19">
        <f>'計算用(太陽光)'!C15</f>
        <v>12399.079900307872</v>
      </c>
      <c r="D15" s="19">
        <f>'計算用(太陽光)'!D15</f>
        <v>43155.744074492097</v>
      </c>
      <c r="E15" s="19">
        <f>'計算用(太陽光)'!E15</f>
        <v>20775.64935064935</v>
      </c>
      <c r="F15" s="19">
        <f>'計算用(太陽光)'!F15</f>
        <v>4499.9101611702445</v>
      </c>
      <c r="G15" s="19">
        <f>'計算用(太陽光)'!G15</f>
        <v>21598.405688622755</v>
      </c>
      <c r="H15" s="19">
        <f>'計算用(太陽光)'!H15</f>
        <v>9104.4976940814759</v>
      </c>
      <c r="I15" s="19">
        <f>'計算用(太陽光)'!I15</f>
        <v>4042.3694779116468</v>
      </c>
      <c r="J15" s="19">
        <f>'計算用(太陽光)'!J15</f>
        <v>12567.388987566608</v>
      </c>
    </row>
    <row r="16" spans="1:13" x14ac:dyDescent="0.25">
      <c r="B16" s="2"/>
      <c r="C16" s="2"/>
      <c r="D16" s="2"/>
      <c r="E16" s="2"/>
      <c r="F16" s="2"/>
      <c r="G16" s="2"/>
      <c r="H16" s="2"/>
      <c r="I16" s="2"/>
      <c r="J16" s="2"/>
      <c r="K16" s="2"/>
    </row>
    <row r="17" spans="1:12" x14ac:dyDescent="0.25">
      <c r="A17" s="1" t="s">
        <v>46</v>
      </c>
      <c r="B17" s="35">
        <f>'計算用(太陽光)'!B17</f>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36">
        <f>'計算用(太陽光)'!B19</f>
        <v>0.1953</v>
      </c>
      <c r="C19" s="36">
        <f>'計算用(太陽光)'!C19</f>
        <v>0.10210000000000001</v>
      </c>
      <c r="D19" s="36">
        <f>'計算用(太陽光)'!D19</f>
        <v>5.5E-2</v>
      </c>
      <c r="E19" s="36">
        <f>'計算用(太陽光)'!E19</f>
        <v>7.4999999999999997E-3</v>
      </c>
      <c r="F19" s="36">
        <f>'計算用(太陽光)'!F19</f>
        <v>0.22329999999999997</v>
      </c>
      <c r="G19" s="36">
        <f>'計算用(太陽光)'!G19</f>
        <v>-9.1999999999999998E-3</v>
      </c>
      <c r="H19" s="36">
        <f>'計算用(太陽光)'!H19</f>
        <v>-4.4000000000000003E-3</v>
      </c>
      <c r="I19" s="36">
        <f>'計算用(太陽光)'!I19</f>
        <v>8.6999999999999994E-2</v>
      </c>
      <c r="J19" s="36">
        <f>'計算用(太陽光)'!J19</f>
        <v>0.2225</v>
      </c>
      <c r="K19" s="1" t="str">
        <f>'計算用(太陽光)'!K19</f>
        <v>←容量市場調達量(再エネなし)を正として、補正係数kWで年間kWを算出</v>
      </c>
    </row>
    <row r="21" spans="1:12" x14ac:dyDescent="0.25">
      <c r="A21" s="1" t="s">
        <v>55</v>
      </c>
      <c r="B21" s="36">
        <f>'計算用(太陽光)'!B21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56</v>
      </c>
      <c r="B23" s="23" t="s">
        <v>49</v>
      </c>
      <c r="C23" s="10"/>
      <c r="D23" s="10"/>
      <c r="E23" s="10"/>
      <c r="F23" s="10"/>
      <c r="G23" s="10"/>
      <c r="H23" s="10"/>
      <c r="I23" s="10"/>
      <c r="J23" s="10"/>
      <c r="K23" s="10"/>
    </row>
    <row r="24" spans="1:12" x14ac:dyDescent="0.25">
      <c r="A24" s="10" t="s">
        <v>13</v>
      </c>
      <c r="B24" s="54">
        <v>0.41977306838294109</v>
      </c>
      <c r="C24" s="54">
        <v>0.69418413135849266</v>
      </c>
      <c r="D24" s="54">
        <v>0.59251724592123167</v>
      </c>
      <c r="E24" s="54">
        <v>0.51024488265847945</v>
      </c>
      <c r="F24" s="54">
        <v>0.71839653701295447</v>
      </c>
      <c r="G24" s="54">
        <v>0.5203716511169848</v>
      </c>
      <c r="H24" s="54">
        <v>0.47196597485194636</v>
      </c>
      <c r="I24" s="54">
        <v>0.45495995409151285</v>
      </c>
      <c r="J24" s="54">
        <v>0.30061902259507695</v>
      </c>
    </row>
    <row r="25" spans="1:12" x14ac:dyDescent="0.25">
      <c r="A25" s="10" t="s">
        <v>14</v>
      </c>
      <c r="B25" s="54">
        <v>0.69101983860834493</v>
      </c>
      <c r="C25" s="54">
        <v>0.66602951937358024</v>
      </c>
      <c r="D25" s="54">
        <v>0.66307256164197526</v>
      </c>
      <c r="E25" s="54">
        <v>0.52643931293475055</v>
      </c>
      <c r="F25" s="54">
        <v>0.72817452173563901</v>
      </c>
      <c r="G25" s="54">
        <v>0.58403987417345848</v>
      </c>
      <c r="H25" s="54">
        <v>0.37218550368023096</v>
      </c>
      <c r="I25" s="54">
        <v>0.47182730127970218</v>
      </c>
      <c r="J25" s="54">
        <v>0.31583868275576737</v>
      </c>
    </row>
    <row r="26" spans="1:12" x14ac:dyDescent="0.25">
      <c r="A26" s="10" t="s">
        <v>15</v>
      </c>
      <c r="B26" s="54">
        <v>0.56416212570247037</v>
      </c>
      <c r="C26" s="54">
        <v>0.50023063558940994</v>
      </c>
      <c r="D26" s="54">
        <v>0.59856367034693703</v>
      </c>
      <c r="E26" s="54">
        <v>0.48387069212319866</v>
      </c>
      <c r="F26" s="54">
        <v>0.58366197273739295</v>
      </c>
      <c r="G26" s="54">
        <v>0.56441318750795433</v>
      </c>
      <c r="H26" s="54">
        <v>0.35185012184059988</v>
      </c>
      <c r="I26" s="54">
        <v>0.53658966382334194</v>
      </c>
      <c r="J26" s="54">
        <v>0.40463535682436597</v>
      </c>
    </row>
    <row r="27" spans="1:12" x14ac:dyDescent="0.25">
      <c r="A27" s="10" t="s">
        <v>16</v>
      </c>
      <c r="B27" s="54">
        <v>0.42122130014391296</v>
      </c>
      <c r="C27" s="54">
        <v>0.46712457673550734</v>
      </c>
      <c r="D27" s="54">
        <v>0.56585344292667628</v>
      </c>
      <c r="E27" s="54">
        <v>0.52769745535824075</v>
      </c>
      <c r="F27" s="54">
        <v>0.59638563974291481</v>
      </c>
      <c r="G27" s="54">
        <v>0.59812334372964138</v>
      </c>
      <c r="H27" s="54">
        <v>0.42889739456826292</v>
      </c>
      <c r="I27" s="54">
        <v>0.57783299581785541</v>
      </c>
      <c r="J27" s="54">
        <v>0.48084744672560786</v>
      </c>
    </row>
    <row r="28" spans="1:12" x14ac:dyDescent="0.25">
      <c r="A28" s="10" t="s">
        <v>17</v>
      </c>
      <c r="B28" s="54">
        <v>0.44890356609580911</v>
      </c>
      <c r="C28" s="54">
        <v>0.39889071600955056</v>
      </c>
      <c r="D28" s="54">
        <v>0.53305633844096212</v>
      </c>
      <c r="E28" s="54">
        <v>0.45037228490515185</v>
      </c>
      <c r="F28" s="54">
        <v>0.46347411540781341</v>
      </c>
      <c r="G28" s="54">
        <v>0.47929459385415957</v>
      </c>
      <c r="H28" s="54">
        <v>0.33542439429732979</v>
      </c>
      <c r="I28" s="54">
        <v>0.51562221961792742</v>
      </c>
      <c r="J28" s="54">
        <v>0.40970236110659697</v>
      </c>
    </row>
    <row r="29" spans="1:12" x14ac:dyDescent="0.25">
      <c r="A29" s="10" t="s">
        <v>18</v>
      </c>
      <c r="B29" s="54">
        <v>0.37691774600004241</v>
      </c>
      <c r="C29" s="54">
        <v>0.37753937335330762</v>
      </c>
      <c r="D29" s="54">
        <v>0.51865637449179869</v>
      </c>
      <c r="E29" s="54">
        <v>0.44977781614154572</v>
      </c>
      <c r="F29" s="54">
        <v>0.41563869347675891</v>
      </c>
      <c r="G29" s="54">
        <v>0.43230080556164896</v>
      </c>
      <c r="H29" s="54">
        <v>0.34504889557012897</v>
      </c>
      <c r="I29" s="54">
        <v>0.49740960378151489</v>
      </c>
      <c r="J29" s="54">
        <v>0.39816336768490906</v>
      </c>
    </row>
    <row r="30" spans="1:12" x14ac:dyDescent="0.25">
      <c r="A30" s="10" t="s">
        <v>19</v>
      </c>
      <c r="B30" s="54">
        <v>0.35670088459714544</v>
      </c>
      <c r="C30" s="54">
        <v>0.30578514977800725</v>
      </c>
      <c r="D30" s="54">
        <v>0.46817742861158773</v>
      </c>
      <c r="E30" s="54">
        <v>0.38809453220799334</v>
      </c>
      <c r="F30" s="54">
        <v>0.35386731451165093</v>
      </c>
      <c r="G30" s="54">
        <v>0.32690811057178221</v>
      </c>
      <c r="H30" s="54">
        <v>0.25475973280896591</v>
      </c>
      <c r="I30" s="54">
        <v>0.37969645055835205</v>
      </c>
      <c r="J30" s="54">
        <v>0.28842156741233071</v>
      </c>
    </row>
    <row r="31" spans="1:12" x14ac:dyDescent="0.25">
      <c r="A31" s="10" t="s">
        <v>20</v>
      </c>
      <c r="B31" s="54">
        <v>0.34588614793754086</v>
      </c>
      <c r="C31" s="54">
        <v>0.42666237194476025</v>
      </c>
      <c r="D31" s="54">
        <v>0.42277002878296949</v>
      </c>
      <c r="E31" s="54">
        <v>0.3356747905037164</v>
      </c>
      <c r="F31" s="54">
        <v>0.3889282046815063</v>
      </c>
      <c r="G31" s="54">
        <v>0.30298870752003515</v>
      </c>
      <c r="H31" s="54">
        <v>0.18816939259864937</v>
      </c>
      <c r="I31" s="54">
        <v>0.25802043608908054</v>
      </c>
      <c r="J31" s="54">
        <v>0.23207892772642918</v>
      </c>
    </row>
    <row r="32" spans="1:12" x14ac:dyDescent="0.25">
      <c r="A32" s="10" t="s">
        <v>21</v>
      </c>
      <c r="B32" s="54">
        <v>0.32862824298032811</v>
      </c>
      <c r="C32" s="54">
        <v>0.48720388578395912</v>
      </c>
      <c r="D32" s="54">
        <v>0.42140683383701322</v>
      </c>
      <c r="E32" s="54">
        <v>0.31744574687700916</v>
      </c>
      <c r="F32" s="54">
        <v>0.43952197903791212</v>
      </c>
      <c r="G32" s="54">
        <v>0.3462969869374532</v>
      </c>
      <c r="H32" s="54">
        <v>0.26129350546149188</v>
      </c>
      <c r="I32" s="54">
        <v>0.26437764291386862</v>
      </c>
      <c r="J32" s="54">
        <v>0.22142995169926025</v>
      </c>
    </row>
    <row r="33" spans="1:14" x14ac:dyDescent="0.25">
      <c r="A33" s="10" t="s">
        <v>22</v>
      </c>
      <c r="B33" s="54">
        <v>0.29220270814934396</v>
      </c>
      <c r="C33" s="54">
        <v>0.38830568328096038</v>
      </c>
      <c r="D33" s="54">
        <v>0.37860849273303659</v>
      </c>
      <c r="E33" s="54">
        <v>0.26639091987833696</v>
      </c>
      <c r="F33" s="54">
        <v>0.3482691779558138</v>
      </c>
      <c r="G33" s="54">
        <v>0.33830303963197494</v>
      </c>
      <c r="H33" s="54">
        <v>0.34055657436838183</v>
      </c>
      <c r="I33" s="54">
        <v>0.24348979865432216</v>
      </c>
      <c r="J33" s="54">
        <v>0.21886510135776799</v>
      </c>
    </row>
    <row r="34" spans="1:14" x14ac:dyDescent="0.25">
      <c r="A34" s="10" t="s">
        <v>23</v>
      </c>
      <c r="B34" s="54">
        <v>0.27354390103200849</v>
      </c>
      <c r="C34" s="54">
        <v>0.39904533458792252</v>
      </c>
      <c r="D34" s="54">
        <v>0.36057252819891944</v>
      </c>
      <c r="E34" s="54">
        <v>0.2746521987661511</v>
      </c>
      <c r="F34" s="54">
        <v>0.33930763789370744</v>
      </c>
      <c r="G34" s="54">
        <v>0.3655896201295068</v>
      </c>
      <c r="H34" s="54">
        <v>0.40412863237746871</v>
      </c>
      <c r="I34" s="54">
        <v>0.34105795180590193</v>
      </c>
      <c r="J34" s="54">
        <v>0.23813451753049653</v>
      </c>
    </row>
    <row r="35" spans="1:14" x14ac:dyDescent="0.25">
      <c r="A35" s="10" t="s">
        <v>24</v>
      </c>
      <c r="B35" s="54">
        <v>0.25247425347787522</v>
      </c>
      <c r="C35" s="54">
        <v>0.52297311502737276</v>
      </c>
      <c r="D35" s="54">
        <v>0.42890453068394946</v>
      </c>
      <c r="E35" s="54">
        <v>0.38593116212629008</v>
      </c>
      <c r="F35" s="54">
        <v>0.49274430224019794</v>
      </c>
      <c r="G35" s="54">
        <v>0.42564682574175933</v>
      </c>
      <c r="H35" s="54">
        <v>0.50128087603581917</v>
      </c>
      <c r="I35" s="54">
        <v>0.49226658369580462</v>
      </c>
      <c r="J35" s="54">
        <v>0.29446489662260467</v>
      </c>
    </row>
    <row r="36" spans="1:14" x14ac:dyDescent="0.25">
      <c r="A36" s="10"/>
      <c r="B36" s="10"/>
      <c r="C36" s="10"/>
      <c r="D36" s="10"/>
      <c r="E36" s="10"/>
      <c r="F36" s="10"/>
      <c r="G36" s="10"/>
      <c r="H36" s="10"/>
      <c r="I36" s="10"/>
      <c r="J36" s="10"/>
      <c r="N36" s="1" t="s">
        <v>79</v>
      </c>
    </row>
    <row r="37" spans="1:14" x14ac:dyDescent="0.25">
      <c r="A37" s="10"/>
      <c r="B37" s="23" t="s">
        <v>50</v>
      </c>
      <c r="C37" s="10"/>
      <c r="D37" s="10"/>
      <c r="E37" s="10"/>
      <c r="F37" s="10"/>
      <c r="G37" s="10"/>
      <c r="H37" s="10"/>
      <c r="I37" s="10"/>
      <c r="J37" s="10"/>
      <c r="K37" s="28" t="s">
        <v>39</v>
      </c>
      <c r="L37" s="28" t="s">
        <v>51</v>
      </c>
      <c r="N37" s="28" t="s">
        <v>39</v>
      </c>
    </row>
    <row r="38" spans="1:14" x14ac:dyDescent="0.25">
      <c r="A38" s="10" t="s">
        <v>13</v>
      </c>
      <c r="B38" s="40">
        <f>IF('入力(水力)'!$E$13=B$2,B24*'入力(水力)'!$E$15/1000,0)</f>
        <v>0</v>
      </c>
      <c r="C38" s="40">
        <f>IF('入力(水力)'!$E$13=C$2,C24*'入力(水力)'!$E$15/1000,0)</f>
        <v>0</v>
      </c>
      <c r="D38" s="40">
        <f>IF('入力(水力)'!$E$13=D$2,D24*'入力(水力)'!$E$15/1000,0)</f>
        <v>0</v>
      </c>
      <c r="E38" s="40">
        <f>IF('入力(水力)'!$E$13=E$2,E24*'入力(水力)'!$E$15/1000,0)</f>
        <v>0</v>
      </c>
      <c r="F38" s="40">
        <f>IF('入力(水力)'!$E$13=F$2,F24*'入力(水力)'!$E$15/1000,0)</f>
        <v>0</v>
      </c>
      <c r="G38" s="40">
        <f>IF('入力(水力)'!$E$13=G$2,G24*'入力(水力)'!$E$15/1000,0)</f>
        <v>0</v>
      </c>
      <c r="H38" s="40">
        <f>IF('入力(水力)'!$E$13=H$2,H24*'入力(水力)'!$E$15/1000,0)</f>
        <v>0</v>
      </c>
      <c r="I38" s="40">
        <f>IF('入力(水力)'!$E$13=I$2,I24*'入力(水力)'!$E$15/1000,0)</f>
        <v>0</v>
      </c>
      <c r="J38" s="41">
        <f>IF('入力(水力)'!$E$13=J$2,J24*'入力(水力)'!$E$15/1000,0)</f>
        <v>0</v>
      </c>
      <c r="K38" s="42">
        <f>SUM(B38:J38)</f>
        <v>0</v>
      </c>
      <c r="L38" s="43">
        <f>MIN($K$38:$K$49)</f>
        <v>0</v>
      </c>
      <c r="N38" s="43">
        <f t="shared" ref="N38:N49" si="1">K38*1000</f>
        <v>0</v>
      </c>
    </row>
    <row r="39" spans="1:14" x14ac:dyDescent="0.25">
      <c r="A39" s="10" t="s">
        <v>14</v>
      </c>
      <c r="B39" s="40">
        <f>IF('入力(水力)'!$E$13=B$2,B25*'入力(水力)'!$E$15/1000,0)</f>
        <v>0</v>
      </c>
      <c r="C39" s="40">
        <f>IF('入力(水力)'!$E$13=C$2,C25*'入力(水力)'!$E$15/1000,0)</f>
        <v>0</v>
      </c>
      <c r="D39" s="40">
        <f>IF('入力(水力)'!$E$13=D$2,D25*'入力(水力)'!$E$15/1000,0)</f>
        <v>0</v>
      </c>
      <c r="E39" s="40">
        <f>IF('入力(水力)'!$E$13=E$2,E25*'入力(水力)'!$E$15/1000,0)</f>
        <v>0</v>
      </c>
      <c r="F39" s="40">
        <f>IF('入力(水力)'!$E$13=F$2,F25*'入力(水力)'!$E$15/1000,0)</f>
        <v>0</v>
      </c>
      <c r="G39" s="40">
        <f>IF('入力(水力)'!$E$13=G$2,G25*'入力(水力)'!$E$15/1000,0)</f>
        <v>0</v>
      </c>
      <c r="H39" s="40">
        <f>IF('入力(水力)'!$E$13=H$2,H25*'入力(水力)'!$E$15/1000,0)</f>
        <v>0</v>
      </c>
      <c r="I39" s="40">
        <f>IF('入力(水力)'!$E$13=I$2,I25*'入力(水力)'!$E$15/1000,0)</f>
        <v>0</v>
      </c>
      <c r="J39" s="41">
        <f>IF('入力(水力)'!$E$13=J$2,J25*'入力(水力)'!$E$15/1000,0)</f>
        <v>0</v>
      </c>
      <c r="K39" s="42">
        <f t="shared" ref="K39:K49" si="2">SUM(B39:J39)</f>
        <v>0</v>
      </c>
      <c r="L39" s="43">
        <f t="shared" ref="L39:L49" si="3">MIN($K$38:$K$49)</f>
        <v>0</v>
      </c>
      <c r="N39" s="43">
        <f t="shared" si="1"/>
        <v>0</v>
      </c>
    </row>
    <row r="40" spans="1:14" x14ac:dyDescent="0.25">
      <c r="A40" s="10" t="s">
        <v>15</v>
      </c>
      <c r="B40" s="40">
        <f>IF('入力(水力)'!$E$13=B$2,B26*'入力(水力)'!$E$15/1000,0)</f>
        <v>0</v>
      </c>
      <c r="C40" s="40">
        <f>IF('入力(水力)'!$E$13=C$2,C26*'入力(水力)'!$E$15/1000,0)</f>
        <v>0</v>
      </c>
      <c r="D40" s="40">
        <f>IF('入力(水力)'!$E$13=D$2,D26*'入力(水力)'!$E$15/1000,0)</f>
        <v>0</v>
      </c>
      <c r="E40" s="40">
        <f>IF('入力(水力)'!$E$13=E$2,E26*'入力(水力)'!$E$15/1000,0)</f>
        <v>0</v>
      </c>
      <c r="F40" s="40">
        <f>IF('入力(水力)'!$E$13=F$2,F26*'入力(水力)'!$E$15/1000,0)</f>
        <v>0</v>
      </c>
      <c r="G40" s="40">
        <f>IF('入力(水力)'!$E$13=G$2,G26*'入力(水力)'!$E$15/1000,0)</f>
        <v>0</v>
      </c>
      <c r="H40" s="40">
        <f>IF('入力(水力)'!$E$13=H$2,H26*'入力(水力)'!$E$15/1000,0)</f>
        <v>0</v>
      </c>
      <c r="I40" s="40">
        <f>IF('入力(水力)'!$E$13=I$2,I26*'入力(水力)'!$E$15/1000,0)</f>
        <v>0</v>
      </c>
      <c r="J40" s="41">
        <f>IF('入力(水力)'!$E$13=J$2,J26*'入力(水力)'!$E$15/1000,0)</f>
        <v>0</v>
      </c>
      <c r="K40" s="42">
        <f t="shared" si="2"/>
        <v>0</v>
      </c>
      <c r="L40" s="43">
        <f t="shared" si="3"/>
        <v>0</v>
      </c>
      <c r="N40" s="43">
        <f t="shared" si="1"/>
        <v>0</v>
      </c>
    </row>
    <row r="41" spans="1:14" x14ac:dyDescent="0.25">
      <c r="A41" s="10" t="s">
        <v>16</v>
      </c>
      <c r="B41" s="40">
        <f>IF('入力(水力)'!$E$13=B$2,B27*'入力(水力)'!$E$15/1000,0)</f>
        <v>0</v>
      </c>
      <c r="C41" s="40">
        <f>IF('入力(水力)'!$E$13=C$2,C27*'入力(水力)'!$E$15/1000,0)</f>
        <v>0</v>
      </c>
      <c r="D41" s="40">
        <f>IF('入力(水力)'!$E$13=D$2,D27*'入力(水力)'!$E$15/1000,0)</f>
        <v>0</v>
      </c>
      <c r="E41" s="40">
        <f>IF('入力(水力)'!$E$13=E$2,E27*'入力(水力)'!$E$15/1000,0)</f>
        <v>0</v>
      </c>
      <c r="F41" s="40">
        <f>IF('入力(水力)'!$E$13=F$2,F27*'入力(水力)'!$E$15/1000,0)</f>
        <v>0</v>
      </c>
      <c r="G41" s="40">
        <f>IF('入力(水力)'!$E$13=G$2,G27*'入力(水力)'!$E$15/1000,0)</f>
        <v>0</v>
      </c>
      <c r="H41" s="40">
        <f>IF('入力(水力)'!$E$13=H$2,H27*'入力(水力)'!$E$15/1000,0)</f>
        <v>0</v>
      </c>
      <c r="I41" s="40">
        <f>IF('入力(水力)'!$E$13=I$2,I27*'入力(水力)'!$E$15/1000,0)</f>
        <v>0</v>
      </c>
      <c r="J41" s="41">
        <f>IF('入力(水力)'!$E$13=J$2,J27*'入力(水力)'!$E$15/1000,0)</f>
        <v>0</v>
      </c>
      <c r="K41" s="42">
        <f t="shared" si="2"/>
        <v>0</v>
      </c>
      <c r="L41" s="43">
        <f t="shared" si="3"/>
        <v>0</v>
      </c>
      <c r="N41" s="43">
        <f t="shared" si="1"/>
        <v>0</v>
      </c>
    </row>
    <row r="42" spans="1:14" x14ac:dyDescent="0.25">
      <c r="A42" s="10" t="s">
        <v>17</v>
      </c>
      <c r="B42" s="40">
        <f>IF('入力(水力)'!$E$13=B$2,B28*'入力(水力)'!$E$15/1000,0)</f>
        <v>0</v>
      </c>
      <c r="C42" s="40">
        <f>IF('入力(水力)'!$E$13=C$2,C28*'入力(水力)'!$E$15/1000,0)</f>
        <v>0</v>
      </c>
      <c r="D42" s="40">
        <f>IF('入力(水力)'!$E$13=D$2,D28*'入力(水力)'!$E$15/1000,0)</f>
        <v>0</v>
      </c>
      <c r="E42" s="40">
        <f>IF('入力(水力)'!$E$13=E$2,E28*'入力(水力)'!$E$15/1000,0)</f>
        <v>0</v>
      </c>
      <c r="F42" s="40">
        <f>IF('入力(水力)'!$E$13=F$2,F28*'入力(水力)'!$E$15/1000,0)</f>
        <v>0</v>
      </c>
      <c r="G42" s="40">
        <f>IF('入力(水力)'!$E$13=G$2,G28*'入力(水力)'!$E$15/1000,0)</f>
        <v>0</v>
      </c>
      <c r="H42" s="40">
        <f>IF('入力(水力)'!$E$13=H$2,H28*'入力(水力)'!$E$15/1000,0)</f>
        <v>0</v>
      </c>
      <c r="I42" s="40">
        <f>IF('入力(水力)'!$E$13=I$2,I28*'入力(水力)'!$E$15/1000,0)</f>
        <v>0</v>
      </c>
      <c r="J42" s="41">
        <f>IF('入力(水力)'!$E$13=J$2,J28*'入力(水力)'!$E$15/1000,0)</f>
        <v>0</v>
      </c>
      <c r="K42" s="42">
        <f t="shared" si="2"/>
        <v>0</v>
      </c>
      <c r="L42" s="43">
        <f t="shared" si="3"/>
        <v>0</v>
      </c>
      <c r="N42" s="43">
        <f t="shared" si="1"/>
        <v>0</v>
      </c>
    </row>
    <row r="43" spans="1:14" x14ac:dyDescent="0.25">
      <c r="A43" s="10" t="s">
        <v>18</v>
      </c>
      <c r="B43" s="40">
        <f>IF('入力(水力)'!$E$13=B$2,B29*'入力(水力)'!$E$15/1000,0)</f>
        <v>0</v>
      </c>
      <c r="C43" s="40">
        <f>IF('入力(水力)'!$E$13=C$2,C29*'入力(水力)'!$E$15/1000,0)</f>
        <v>0</v>
      </c>
      <c r="D43" s="40">
        <f>IF('入力(水力)'!$E$13=D$2,D29*'入力(水力)'!$E$15/1000,0)</f>
        <v>0</v>
      </c>
      <c r="E43" s="40">
        <f>IF('入力(水力)'!$E$13=E$2,E29*'入力(水力)'!$E$15/1000,0)</f>
        <v>0</v>
      </c>
      <c r="F43" s="40">
        <f>IF('入力(水力)'!$E$13=F$2,F29*'入力(水力)'!$E$15/1000,0)</f>
        <v>0</v>
      </c>
      <c r="G43" s="40">
        <f>IF('入力(水力)'!$E$13=G$2,G29*'入力(水力)'!$E$15/1000,0)</f>
        <v>0</v>
      </c>
      <c r="H43" s="40">
        <f>IF('入力(水力)'!$E$13=H$2,H29*'入力(水力)'!$E$15/1000,0)</f>
        <v>0</v>
      </c>
      <c r="I43" s="40">
        <f>IF('入力(水力)'!$E$13=I$2,I29*'入力(水力)'!$E$15/1000,0)</f>
        <v>0</v>
      </c>
      <c r="J43" s="41">
        <f>IF('入力(水力)'!$E$13=J$2,J29*'入力(水力)'!$E$15/1000,0)</f>
        <v>0</v>
      </c>
      <c r="K43" s="42">
        <f t="shared" si="2"/>
        <v>0</v>
      </c>
      <c r="L43" s="43">
        <f t="shared" si="3"/>
        <v>0</v>
      </c>
      <c r="N43" s="43">
        <f t="shared" si="1"/>
        <v>0</v>
      </c>
    </row>
    <row r="44" spans="1:14" x14ac:dyDescent="0.25">
      <c r="A44" s="10" t="s">
        <v>19</v>
      </c>
      <c r="B44" s="40">
        <f>IF('入力(水力)'!$E$13=B$2,B30*'入力(水力)'!$E$15/1000,0)</f>
        <v>0</v>
      </c>
      <c r="C44" s="40">
        <f>IF('入力(水力)'!$E$13=C$2,C30*'入力(水力)'!$E$15/1000,0)</f>
        <v>0</v>
      </c>
      <c r="D44" s="40">
        <f>IF('入力(水力)'!$E$13=D$2,D30*'入力(水力)'!$E$15/1000,0)</f>
        <v>0</v>
      </c>
      <c r="E44" s="40">
        <f>IF('入力(水力)'!$E$13=E$2,E30*'入力(水力)'!$E$15/1000,0)</f>
        <v>0</v>
      </c>
      <c r="F44" s="40">
        <f>IF('入力(水力)'!$E$13=F$2,F30*'入力(水力)'!$E$15/1000,0)</f>
        <v>0</v>
      </c>
      <c r="G44" s="40">
        <f>IF('入力(水力)'!$E$13=G$2,G30*'入力(水力)'!$E$15/1000,0)</f>
        <v>0</v>
      </c>
      <c r="H44" s="40">
        <f>IF('入力(水力)'!$E$13=H$2,H30*'入力(水力)'!$E$15/1000,0)</f>
        <v>0</v>
      </c>
      <c r="I44" s="40">
        <f>IF('入力(水力)'!$E$13=I$2,I30*'入力(水力)'!$E$15/1000,0)</f>
        <v>0</v>
      </c>
      <c r="J44" s="41">
        <f>IF('入力(水力)'!$E$13=J$2,J30*'入力(水力)'!$E$15/1000,0)</f>
        <v>0</v>
      </c>
      <c r="K44" s="42">
        <f t="shared" si="2"/>
        <v>0</v>
      </c>
      <c r="L44" s="43">
        <f t="shared" si="3"/>
        <v>0</v>
      </c>
      <c r="N44" s="43">
        <f t="shared" si="1"/>
        <v>0</v>
      </c>
    </row>
    <row r="45" spans="1:14" x14ac:dyDescent="0.25">
      <c r="A45" s="10" t="s">
        <v>20</v>
      </c>
      <c r="B45" s="40">
        <f>IF('入力(水力)'!$E$13=B$2,B31*'入力(水力)'!$E$15/1000,0)</f>
        <v>0</v>
      </c>
      <c r="C45" s="40">
        <f>IF('入力(水力)'!$E$13=C$2,C31*'入力(水力)'!$E$15/1000,0)</f>
        <v>0</v>
      </c>
      <c r="D45" s="40">
        <f>IF('入力(水力)'!$E$13=D$2,D31*'入力(水力)'!$E$15/1000,0)</f>
        <v>0</v>
      </c>
      <c r="E45" s="40">
        <f>IF('入力(水力)'!$E$13=E$2,E31*'入力(水力)'!$E$15/1000,0)</f>
        <v>0</v>
      </c>
      <c r="F45" s="40">
        <f>IF('入力(水力)'!$E$13=F$2,F31*'入力(水力)'!$E$15/1000,0)</f>
        <v>0</v>
      </c>
      <c r="G45" s="40">
        <f>IF('入力(水力)'!$E$13=G$2,G31*'入力(水力)'!$E$15/1000,0)</f>
        <v>0</v>
      </c>
      <c r="H45" s="40">
        <f>IF('入力(水力)'!$E$13=H$2,H31*'入力(水力)'!$E$15/1000,0)</f>
        <v>0</v>
      </c>
      <c r="I45" s="40">
        <f>IF('入力(水力)'!$E$13=I$2,I31*'入力(水力)'!$E$15/1000,0)</f>
        <v>0</v>
      </c>
      <c r="J45" s="41">
        <f>IF('入力(水力)'!$E$13=J$2,J31*'入力(水力)'!$E$15/1000,0)</f>
        <v>0</v>
      </c>
      <c r="K45" s="42">
        <f t="shared" si="2"/>
        <v>0</v>
      </c>
      <c r="L45" s="43">
        <f t="shared" si="3"/>
        <v>0</v>
      </c>
      <c r="N45" s="43">
        <f t="shared" si="1"/>
        <v>0</v>
      </c>
    </row>
    <row r="46" spans="1:14" x14ac:dyDescent="0.25">
      <c r="A46" s="10" t="s">
        <v>21</v>
      </c>
      <c r="B46" s="40">
        <f>IF('入力(水力)'!$E$13=B$2,B32*'入力(水力)'!$E$15/1000,0)</f>
        <v>0</v>
      </c>
      <c r="C46" s="40">
        <f>IF('入力(水力)'!$E$13=C$2,C32*'入力(水力)'!$E$15/1000,0)</f>
        <v>0</v>
      </c>
      <c r="D46" s="40">
        <f>IF('入力(水力)'!$E$13=D$2,D32*'入力(水力)'!$E$15/1000,0)</f>
        <v>0</v>
      </c>
      <c r="E46" s="40">
        <f>IF('入力(水力)'!$E$13=E$2,E32*'入力(水力)'!$E$15/1000,0)</f>
        <v>0</v>
      </c>
      <c r="F46" s="40">
        <f>IF('入力(水力)'!$E$13=F$2,F32*'入力(水力)'!$E$15/1000,0)</f>
        <v>0</v>
      </c>
      <c r="G46" s="40">
        <f>IF('入力(水力)'!$E$13=G$2,G32*'入力(水力)'!$E$15/1000,0)</f>
        <v>0</v>
      </c>
      <c r="H46" s="40">
        <f>IF('入力(水力)'!$E$13=H$2,H32*'入力(水力)'!$E$15/1000,0)</f>
        <v>0</v>
      </c>
      <c r="I46" s="40">
        <f>IF('入力(水力)'!$E$13=I$2,I32*'入力(水力)'!$E$15/1000,0)</f>
        <v>0</v>
      </c>
      <c r="J46" s="41">
        <f>IF('入力(水力)'!$E$13=J$2,J32*'入力(水力)'!$E$15/1000,0)</f>
        <v>0</v>
      </c>
      <c r="K46" s="42">
        <f t="shared" si="2"/>
        <v>0</v>
      </c>
      <c r="L46" s="43">
        <f t="shared" si="3"/>
        <v>0</v>
      </c>
      <c r="N46" s="43">
        <f t="shared" si="1"/>
        <v>0</v>
      </c>
    </row>
    <row r="47" spans="1:14" x14ac:dyDescent="0.25">
      <c r="A47" s="10" t="s">
        <v>22</v>
      </c>
      <c r="B47" s="40">
        <f>IF('入力(水力)'!$E$13=B$2,B33*'入力(水力)'!$E$15/1000,0)</f>
        <v>0</v>
      </c>
      <c r="C47" s="40">
        <f>IF('入力(水力)'!$E$13=C$2,C33*'入力(水力)'!$E$15/1000,0)</f>
        <v>0</v>
      </c>
      <c r="D47" s="40">
        <f>IF('入力(水力)'!$E$13=D$2,D33*'入力(水力)'!$E$15/1000,0)</f>
        <v>0</v>
      </c>
      <c r="E47" s="40">
        <f>IF('入力(水力)'!$E$13=E$2,E33*'入力(水力)'!$E$15/1000,0)</f>
        <v>0</v>
      </c>
      <c r="F47" s="40">
        <f>IF('入力(水力)'!$E$13=F$2,F33*'入力(水力)'!$E$15/1000,0)</f>
        <v>0</v>
      </c>
      <c r="G47" s="40">
        <f>IF('入力(水力)'!$E$13=G$2,G33*'入力(水力)'!$E$15/1000,0)</f>
        <v>0</v>
      </c>
      <c r="H47" s="40">
        <f>IF('入力(水力)'!$E$13=H$2,H33*'入力(水力)'!$E$15/1000,0)</f>
        <v>0</v>
      </c>
      <c r="I47" s="40">
        <f>IF('入力(水力)'!$E$13=I$2,I33*'入力(水力)'!$E$15/1000,0)</f>
        <v>0</v>
      </c>
      <c r="J47" s="41">
        <f>IF('入力(水力)'!$E$13=J$2,J33*'入力(水力)'!$E$15/1000,0)</f>
        <v>0</v>
      </c>
      <c r="K47" s="42">
        <f t="shared" si="2"/>
        <v>0</v>
      </c>
      <c r="L47" s="43">
        <f t="shared" si="3"/>
        <v>0</v>
      </c>
      <c r="N47" s="43">
        <f t="shared" si="1"/>
        <v>0</v>
      </c>
    </row>
    <row r="48" spans="1:14" x14ac:dyDescent="0.25">
      <c r="A48" s="10" t="s">
        <v>23</v>
      </c>
      <c r="B48" s="40">
        <f>IF('入力(水力)'!$E$13=B$2,B34*'入力(水力)'!$E$15/1000,0)</f>
        <v>0</v>
      </c>
      <c r="C48" s="40">
        <f>IF('入力(水力)'!$E$13=C$2,C34*'入力(水力)'!$E$15/1000,0)</f>
        <v>0</v>
      </c>
      <c r="D48" s="40">
        <f>IF('入力(水力)'!$E$13=D$2,D34*'入力(水力)'!$E$15/1000,0)</f>
        <v>0</v>
      </c>
      <c r="E48" s="40">
        <f>IF('入力(水力)'!$E$13=E$2,E34*'入力(水力)'!$E$15/1000,0)</f>
        <v>0</v>
      </c>
      <c r="F48" s="40">
        <f>IF('入力(水力)'!$E$13=F$2,F34*'入力(水力)'!$E$15/1000,0)</f>
        <v>0</v>
      </c>
      <c r="G48" s="40">
        <f>IF('入力(水力)'!$E$13=G$2,G34*'入力(水力)'!$E$15/1000,0)</f>
        <v>0</v>
      </c>
      <c r="H48" s="40">
        <f>IF('入力(水力)'!$E$13=H$2,H34*'入力(水力)'!$E$15/1000,0)</f>
        <v>0</v>
      </c>
      <c r="I48" s="40">
        <f>IF('入力(水力)'!$E$13=I$2,I34*'入力(水力)'!$E$15/1000,0)</f>
        <v>0</v>
      </c>
      <c r="J48" s="41">
        <f>IF('入力(水力)'!$E$13=J$2,J34*'入力(水力)'!$E$15/1000,0)</f>
        <v>0</v>
      </c>
      <c r="K48" s="42">
        <f t="shared" si="2"/>
        <v>0</v>
      </c>
      <c r="L48" s="43">
        <f t="shared" si="3"/>
        <v>0</v>
      </c>
      <c r="N48" s="43">
        <f t="shared" si="1"/>
        <v>0</v>
      </c>
    </row>
    <row r="49" spans="1:14" x14ac:dyDescent="0.25">
      <c r="A49" s="10" t="s">
        <v>24</v>
      </c>
      <c r="B49" s="40">
        <f>IF('入力(水力)'!$E$13=B$2,B35*'入力(水力)'!$E$15/1000,0)</f>
        <v>0</v>
      </c>
      <c r="C49" s="40">
        <f>IF('入力(水力)'!$E$13=C$2,C35*'入力(水力)'!$E$15/1000,0)</f>
        <v>0</v>
      </c>
      <c r="D49" s="40">
        <f>IF('入力(水力)'!$E$13=D$2,D35*'入力(水力)'!$E$15/1000,0)</f>
        <v>0</v>
      </c>
      <c r="E49" s="40">
        <f>IF('入力(水力)'!$E$13=E$2,E35*'入力(水力)'!$E$15/1000,0)</f>
        <v>0</v>
      </c>
      <c r="F49" s="40">
        <f>IF('入力(水力)'!$E$13=F$2,F35*'入力(水力)'!$E$15/1000,0)</f>
        <v>0</v>
      </c>
      <c r="G49" s="40">
        <f>IF('入力(水力)'!$E$13=G$2,G35*'入力(水力)'!$E$15/1000,0)</f>
        <v>0</v>
      </c>
      <c r="H49" s="40">
        <f>IF('入力(水力)'!$E$13=H$2,H35*'入力(水力)'!$E$15/1000,0)</f>
        <v>0</v>
      </c>
      <c r="I49" s="40">
        <f>IF('入力(水力)'!$E$13=I$2,I35*'入力(水力)'!$E$15/1000,0)</f>
        <v>0</v>
      </c>
      <c r="J49" s="41">
        <f>IF('入力(水力)'!$E$13=J$2,J35*'入力(水力)'!$E$15/1000,0)</f>
        <v>0</v>
      </c>
      <c r="K49" s="42">
        <f t="shared" si="2"/>
        <v>0</v>
      </c>
      <c r="L49" s="43">
        <f t="shared" si="3"/>
        <v>0</v>
      </c>
      <c r="N49" s="43">
        <f t="shared" si="1"/>
        <v>0</v>
      </c>
    </row>
    <row r="50" spans="1:14" x14ac:dyDescent="0.25">
      <c r="B50" s="10"/>
      <c r="C50" s="10"/>
      <c r="D50" s="10"/>
      <c r="E50" s="10"/>
      <c r="F50" s="10"/>
      <c r="G50" s="10"/>
      <c r="H50" s="10"/>
      <c r="I50" s="10"/>
      <c r="J50" s="10"/>
    </row>
    <row r="51" spans="1:14" x14ac:dyDescent="0.25">
      <c r="A51" s="1" t="s">
        <v>57</v>
      </c>
      <c r="K51" s="2"/>
    </row>
    <row r="52" spans="1:14" x14ac:dyDescent="0.25">
      <c r="A52" s="10" t="s">
        <v>13</v>
      </c>
      <c r="B52" s="13">
        <f t="shared" ref="B52:J52"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4" x14ac:dyDescent="0.25">
      <c r="A53" s="10" t="s">
        <v>14</v>
      </c>
      <c r="B53" s="13">
        <f t="shared" ref="B53:J53" si="5">B5*(1+B$19+B$21)</f>
        <v>4345.6930906030857</v>
      </c>
      <c r="C53" s="13">
        <f t="shared" si="5"/>
        <v>10791.643538945902</v>
      </c>
      <c r="D53" s="13">
        <f t="shared" si="5"/>
        <v>39525.567375846498</v>
      </c>
      <c r="E53" s="13">
        <f t="shared" si="5"/>
        <v>19013.209821428576</v>
      </c>
      <c r="F53" s="13">
        <f t="shared" si="5"/>
        <v>4471.4456731388964</v>
      </c>
      <c r="G53" s="13">
        <f t="shared" si="5"/>
        <v>18379.744437125744</v>
      </c>
      <c r="H53" s="13">
        <f t="shared" si="5"/>
        <v>7529.8087425057656</v>
      </c>
      <c r="I53" s="13">
        <f t="shared" si="5"/>
        <v>3763.8995180722891</v>
      </c>
      <c r="J53" s="13">
        <f t="shared" si="5"/>
        <v>12873.828577067297</v>
      </c>
      <c r="K53" s="16"/>
      <c r="L53" s="16"/>
    </row>
    <row r="54" spans="1:14" x14ac:dyDescent="0.25">
      <c r="A54" s="10" t="s">
        <v>15</v>
      </c>
      <c r="B54" s="13">
        <f t="shared" ref="B54:J54" si="6">B6*(1+B$19+B$21)</f>
        <v>4368.5524950110203</v>
      </c>
      <c r="C54" s="13">
        <f t="shared" si="6"/>
        <v>11635.307853936374</v>
      </c>
      <c r="D54" s="13">
        <f t="shared" si="6"/>
        <v>43680.905282167041</v>
      </c>
      <c r="E54" s="13">
        <f t="shared" si="6"/>
        <v>20494.366071428572</v>
      </c>
      <c r="F54" s="13">
        <f t="shared" si="6"/>
        <v>4910.0735491927408</v>
      </c>
      <c r="G54" s="13">
        <f t="shared" si="6"/>
        <v>21063.206856287423</v>
      </c>
      <c r="H54" s="13">
        <f t="shared" si="6"/>
        <v>8264.1788670253663</v>
      </c>
      <c r="I54" s="13">
        <f t="shared" si="6"/>
        <v>4293.8738755020076</v>
      </c>
      <c r="J54" s="13">
        <f t="shared" si="6"/>
        <v>14641.743895796328</v>
      </c>
      <c r="K54" s="16"/>
      <c r="L54" s="16"/>
    </row>
    <row r="55" spans="1:14" x14ac:dyDescent="0.25">
      <c r="A55" s="10" t="s">
        <v>16</v>
      </c>
      <c r="B55" s="13">
        <f t="shared" ref="B55:J55" si="7">B7*(1+B$19+B$21)</f>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row>
    <row r="56" spans="1:14" x14ac:dyDescent="0.25">
      <c r="A56" s="10" t="s">
        <v>17</v>
      </c>
      <c r="B56" s="13">
        <f t="shared" ref="B56:J56" si="8">B8*(1+B$19+B$21)</f>
        <v>5039.3593000000001</v>
      </c>
      <c r="C56" s="13">
        <f t="shared" si="8"/>
        <v>14147.024100000001</v>
      </c>
      <c r="D56" s="13">
        <f t="shared" si="8"/>
        <v>56391.75</v>
      </c>
      <c r="E56" s="13">
        <f t="shared" si="8"/>
        <v>24827</v>
      </c>
      <c r="F56" s="13">
        <f t="shared" si="8"/>
        <v>6055.3796700000003</v>
      </c>
      <c r="G56" s="13">
        <f t="shared" si="8"/>
        <v>26361.071999999996</v>
      </c>
      <c r="H56" s="13">
        <f t="shared" si="8"/>
        <v>10470.307200000001</v>
      </c>
      <c r="I56" s="13">
        <f t="shared" si="8"/>
        <v>5386.2699999999995</v>
      </c>
      <c r="J56" s="13">
        <f t="shared" si="8"/>
        <v>18753.719999999998</v>
      </c>
      <c r="K56" s="16"/>
      <c r="L56" s="16"/>
    </row>
    <row r="57" spans="1:14" x14ac:dyDescent="0.25">
      <c r="A57" s="10" t="s">
        <v>18</v>
      </c>
      <c r="B57" s="13">
        <f t="shared" ref="B57:J57" si="9">B9*(1+B$19+B$21)</f>
        <v>4739.1678010287078</v>
      </c>
      <c r="C57" s="13">
        <f t="shared" si="9"/>
        <v>12662.019787154044</v>
      </c>
      <c r="D57" s="13">
        <f t="shared" si="9"/>
        <v>48256.105014108347</v>
      </c>
      <c r="E57" s="13">
        <f t="shared" si="9"/>
        <v>22751.366071428576</v>
      </c>
      <c r="F57" s="13">
        <f t="shared" si="9"/>
        <v>5385.2537482510716</v>
      </c>
      <c r="G57" s="13">
        <f t="shared" si="9"/>
        <v>22750.236538922156</v>
      </c>
      <c r="H57" s="13">
        <f t="shared" si="9"/>
        <v>9156.488867640277</v>
      </c>
      <c r="I57" s="13">
        <f t="shared" si="9"/>
        <v>4704.8743975903617</v>
      </c>
      <c r="J57" s="13">
        <f t="shared" si="9"/>
        <v>16167.850838760607</v>
      </c>
      <c r="K57" s="16"/>
      <c r="L57" s="16"/>
    </row>
    <row r="58" spans="1:14" x14ac:dyDescent="0.25">
      <c r="A58" s="10" t="s">
        <v>19</v>
      </c>
      <c r="B58" s="13">
        <f t="shared" ref="B58:J58" si="10">B10*(1+B$19+B$21)</f>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row>
    <row r="59" spans="1:14" x14ac:dyDescent="0.25">
      <c r="A59" s="10" t="s">
        <v>20</v>
      </c>
      <c r="B59" s="13">
        <f t="shared" ref="B59:J59" si="11">B11*(1+B$19+B$21)</f>
        <v>5463.397653496294</v>
      </c>
      <c r="C59" s="13">
        <f t="shared" si="11"/>
        <v>12934.352907396278</v>
      </c>
      <c r="D59" s="13">
        <f t="shared" si="11"/>
        <v>42607.913274548526</v>
      </c>
      <c r="E59" s="13">
        <f t="shared" si="11"/>
        <v>19597.611607142859</v>
      </c>
      <c r="F59" s="13">
        <f t="shared" si="11"/>
        <v>5019.7305182062009</v>
      </c>
      <c r="G59" s="13">
        <f t="shared" si="11"/>
        <v>19573.490586826345</v>
      </c>
      <c r="H59" s="13">
        <f t="shared" si="11"/>
        <v>8391.9391489623376</v>
      </c>
      <c r="I59" s="13">
        <f t="shared" si="11"/>
        <v>4001.8471887550199</v>
      </c>
      <c r="J59" s="13">
        <f t="shared" si="11"/>
        <v>14056.962415630551</v>
      </c>
      <c r="K59" s="16"/>
      <c r="L59" s="16"/>
    </row>
    <row r="60" spans="1:14" x14ac:dyDescent="0.25">
      <c r="A60" s="10" t="s">
        <v>21</v>
      </c>
      <c r="B60" s="13">
        <f t="shared" ref="B60:J60" si="12">B12*(1+B$19+B$21)</f>
        <v>5884.491945221399</v>
      </c>
      <c r="C60" s="13">
        <f t="shared" si="12"/>
        <v>14424.78986543029</v>
      </c>
      <c r="D60" s="13">
        <f t="shared" si="12"/>
        <v>47221.513709085775</v>
      </c>
      <c r="E60" s="13">
        <f t="shared" si="12"/>
        <v>22066.205357142859</v>
      </c>
      <c r="F60" s="13">
        <f t="shared" si="12"/>
        <v>5695.9484937892112</v>
      </c>
      <c r="G60" s="13">
        <f t="shared" si="12"/>
        <v>23519.758850299397</v>
      </c>
      <c r="H60" s="13">
        <f t="shared" si="12"/>
        <v>10129.27778601076</v>
      </c>
      <c r="I60" s="13">
        <f t="shared" si="12"/>
        <v>4964.4536746987951</v>
      </c>
      <c r="J60" s="13">
        <f t="shared" si="12"/>
        <v>17978.946224590487</v>
      </c>
      <c r="K60" s="16"/>
      <c r="L60" s="16"/>
    </row>
    <row r="61" spans="1:14" x14ac:dyDescent="0.25">
      <c r="A61" s="10" t="s">
        <v>22</v>
      </c>
      <c r="B61" s="13">
        <f t="shared" ref="B61:J61" si="13">B13*(1+B$19+B$21)</f>
        <v>6004.8046000000004</v>
      </c>
      <c r="C61" s="13">
        <f t="shared" si="13"/>
        <v>15005.565300000002</v>
      </c>
      <c r="D61" s="13">
        <f t="shared" si="13"/>
        <v>50625.810249717826</v>
      </c>
      <c r="E61" s="13">
        <f t="shared" si="13"/>
        <v>23144.325892857145</v>
      </c>
      <c r="F61" s="13">
        <f t="shared" si="13"/>
        <v>5994.4591316591886</v>
      </c>
      <c r="G61" s="13">
        <f t="shared" si="13"/>
        <v>24259.684149700599</v>
      </c>
      <c r="H61" s="13">
        <f t="shared" si="13"/>
        <v>10371.720525749424</v>
      </c>
      <c r="I61" s="13">
        <f t="shared" si="13"/>
        <v>4964.4536746987951</v>
      </c>
      <c r="J61" s="13">
        <f t="shared" si="13"/>
        <v>18214.586019340833</v>
      </c>
      <c r="K61" s="16"/>
      <c r="L61" s="16"/>
    </row>
    <row r="62" spans="1:14" x14ac:dyDescent="0.25">
      <c r="A62" s="10" t="s">
        <v>23</v>
      </c>
      <c r="B62" s="13">
        <f t="shared" ref="B62:J62" si="14">B14*(1+B$19+B$21)</f>
        <v>5921.7888682027651</v>
      </c>
      <c r="C62" s="13">
        <f t="shared" si="14"/>
        <v>14841.672232289988</v>
      </c>
      <c r="D62" s="13">
        <f t="shared" si="14"/>
        <v>50625.49201185102</v>
      </c>
      <c r="E62" s="13">
        <f t="shared" si="14"/>
        <v>23144.325892857145</v>
      </c>
      <c r="F62" s="13">
        <f t="shared" si="14"/>
        <v>5994.4591316591886</v>
      </c>
      <c r="G62" s="13">
        <f t="shared" si="14"/>
        <v>24259.684149700599</v>
      </c>
      <c r="H62" s="13">
        <f t="shared" si="14"/>
        <v>10371.720525749424</v>
      </c>
      <c r="I62" s="13">
        <f t="shared" si="14"/>
        <v>4964.4536746987951</v>
      </c>
      <c r="J62" s="13">
        <f t="shared" si="14"/>
        <v>18214.586019340833</v>
      </c>
      <c r="K62" s="16"/>
      <c r="L62" s="16"/>
    </row>
    <row r="63" spans="1:14" x14ac:dyDescent="0.25">
      <c r="A63" s="10" t="s">
        <v>24</v>
      </c>
      <c r="B63" s="13">
        <f t="shared" ref="B63:J63" si="15">B15*(1+B$19+B$21)</f>
        <v>5464.6007800440793</v>
      </c>
      <c r="C63" s="13">
        <f t="shared" si="15"/>
        <v>13789.016757132385</v>
      </c>
      <c r="D63" s="13">
        <f t="shared" si="15"/>
        <v>45960.867439334084</v>
      </c>
      <c r="E63" s="13">
        <f t="shared" si="15"/>
        <v>21139.223214285714</v>
      </c>
      <c r="F63" s="13">
        <f t="shared" si="15"/>
        <v>5549.7392017712627</v>
      </c>
      <c r="G63" s="13">
        <f t="shared" si="15"/>
        <v>21615.684413173651</v>
      </c>
      <c r="H63" s="13">
        <f t="shared" si="15"/>
        <v>9155.4828811683328</v>
      </c>
      <c r="I63" s="13">
        <f t="shared" si="15"/>
        <v>4434.4793172690761</v>
      </c>
      <c r="J63" s="13">
        <f t="shared" si="15"/>
        <v>15489.306927175843</v>
      </c>
      <c r="K63" s="16"/>
      <c r="L63" s="16"/>
    </row>
    <row r="64" spans="1:14" x14ac:dyDescent="0.25">
      <c r="L64" s="16"/>
    </row>
    <row r="65" spans="1:15" x14ac:dyDescent="0.25">
      <c r="A65" s="1" t="s">
        <v>58</v>
      </c>
      <c r="K65" s="28" t="s">
        <v>39</v>
      </c>
    </row>
    <row r="66" spans="1:15" x14ac:dyDescent="0.25">
      <c r="A66" s="10" t="s">
        <v>13</v>
      </c>
      <c r="B66" s="13">
        <f t="shared" ref="B66:J77" si="16">B52-B38</f>
        <v>4802.8811787617715</v>
      </c>
      <c r="C66" s="13">
        <f t="shared" si="16"/>
        <v>11581.410133682746</v>
      </c>
      <c r="D66" s="13">
        <f t="shared" si="16"/>
        <v>40837.662100733636</v>
      </c>
      <c r="E66" s="13">
        <f t="shared" si="16"/>
        <v>18821.767857142859</v>
      </c>
      <c r="F66" s="13">
        <f t="shared" si="16"/>
        <v>4702.9437188339807</v>
      </c>
      <c r="G66" s="13">
        <f t="shared" si="16"/>
        <v>17856.863892215566</v>
      </c>
      <c r="H66" s="13">
        <f t="shared" si="16"/>
        <v>7477.4974459646428</v>
      </c>
      <c r="I66" s="13">
        <f t="shared" si="16"/>
        <v>3742.2679116465865</v>
      </c>
      <c r="J66" s="30">
        <f t="shared" si="16"/>
        <v>12677.667700809157</v>
      </c>
      <c r="K66" s="29">
        <f>SUM($B66:$J66)</f>
        <v>122500.96193979096</v>
      </c>
      <c r="L66" s="16"/>
    </row>
    <row r="67" spans="1:15" x14ac:dyDescent="0.25">
      <c r="A67" s="10" t="s">
        <v>14</v>
      </c>
      <c r="B67" s="13">
        <f t="shared" si="16"/>
        <v>4345.6930906030857</v>
      </c>
      <c r="C67" s="13">
        <f t="shared" si="16"/>
        <v>10791.643538945902</v>
      </c>
      <c r="D67" s="13">
        <f t="shared" si="16"/>
        <v>39525.567375846498</v>
      </c>
      <c r="E67" s="13">
        <f t="shared" si="16"/>
        <v>19013.209821428576</v>
      </c>
      <c r="F67" s="13">
        <f t="shared" si="16"/>
        <v>4471.4456731388964</v>
      </c>
      <c r="G67" s="13">
        <f t="shared" si="16"/>
        <v>18379.744437125744</v>
      </c>
      <c r="H67" s="13">
        <f t="shared" si="16"/>
        <v>7529.8087425057656</v>
      </c>
      <c r="I67" s="13">
        <f t="shared" si="16"/>
        <v>3763.8995180722891</v>
      </c>
      <c r="J67" s="30">
        <f t="shared" si="16"/>
        <v>12873.828577067297</v>
      </c>
      <c r="K67" s="29">
        <f t="shared" ref="K67:K77" si="17">SUM($B67:$J67)</f>
        <v>120694.84077473404</v>
      </c>
      <c r="L67" s="16"/>
    </row>
    <row r="68" spans="1:15" x14ac:dyDescent="0.25">
      <c r="A68" s="10" t="s">
        <v>15</v>
      </c>
      <c r="B68" s="13">
        <f t="shared" si="16"/>
        <v>4368.5524950110203</v>
      </c>
      <c r="C68" s="13">
        <f t="shared" si="16"/>
        <v>11635.307853936374</v>
      </c>
      <c r="D68" s="13">
        <f t="shared" si="16"/>
        <v>43680.905282167041</v>
      </c>
      <c r="E68" s="13">
        <f t="shared" si="16"/>
        <v>20494.366071428572</v>
      </c>
      <c r="F68" s="13">
        <f t="shared" si="16"/>
        <v>4910.0735491927408</v>
      </c>
      <c r="G68" s="13">
        <f t="shared" si="16"/>
        <v>21063.206856287423</v>
      </c>
      <c r="H68" s="13">
        <f t="shared" si="16"/>
        <v>8264.1788670253663</v>
      </c>
      <c r="I68" s="13">
        <f t="shared" si="16"/>
        <v>4293.8738755020076</v>
      </c>
      <c r="J68" s="30">
        <f t="shared" si="16"/>
        <v>14641.743895796328</v>
      </c>
      <c r="K68" s="29">
        <f t="shared" si="17"/>
        <v>133352.20874634688</v>
      </c>
      <c r="L68" s="16"/>
    </row>
    <row r="69" spans="1:15" x14ac:dyDescent="0.25">
      <c r="A69" s="10" t="s">
        <v>16</v>
      </c>
      <c r="B69" s="13">
        <f t="shared" si="16"/>
        <v>4932.0619369138758</v>
      </c>
      <c r="C69" s="13">
        <f t="shared" si="16"/>
        <v>13841.029858283588</v>
      </c>
      <c r="D69" s="13">
        <f t="shared" si="16"/>
        <v>56393.341189334082</v>
      </c>
      <c r="E69" s="13">
        <f t="shared" si="16"/>
        <v>24827</v>
      </c>
      <c r="F69" s="13">
        <f t="shared" si="16"/>
        <v>6055.3796700000003</v>
      </c>
      <c r="G69" s="13">
        <f t="shared" si="16"/>
        <v>26361.071999999996</v>
      </c>
      <c r="H69" s="13">
        <f t="shared" si="16"/>
        <v>10470.307200000001</v>
      </c>
      <c r="I69" s="13">
        <f t="shared" si="16"/>
        <v>5386.2699999999995</v>
      </c>
      <c r="J69" s="30">
        <f t="shared" si="16"/>
        <v>18753.719999999998</v>
      </c>
      <c r="K69" s="29">
        <f t="shared" si="17"/>
        <v>167020.18185453152</v>
      </c>
      <c r="L69" s="16"/>
    </row>
    <row r="70" spans="1:15" x14ac:dyDescent="0.25">
      <c r="A70" s="10" t="s">
        <v>17</v>
      </c>
      <c r="B70" s="13">
        <f t="shared" si="16"/>
        <v>5039.3593000000001</v>
      </c>
      <c r="C70" s="13">
        <f t="shared" si="16"/>
        <v>14147.024100000001</v>
      </c>
      <c r="D70" s="13">
        <f t="shared" si="16"/>
        <v>56391.75</v>
      </c>
      <c r="E70" s="13">
        <f t="shared" si="16"/>
        <v>24827</v>
      </c>
      <c r="F70" s="13">
        <f t="shared" si="16"/>
        <v>6055.3796700000003</v>
      </c>
      <c r="G70" s="13">
        <f t="shared" si="16"/>
        <v>26361.071999999996</v>
      </c>
      <c r="H70" s="13">
        <f t="shared" si="16"/>
        <v>10470.307200000001</v>
      </c>
      <c r="I70" s="13">
        <f t="shared" si="16"/>
        <v>5386.2699999999995</v>
      </c>
      <c r="J70" s="30">
        <f t="shared" si="16"/>
        <v>18753.719999999998</v>
      </c>
      <c r="K70" s="29">
        <f t="shared" si="17"/>
        <v>167431.88226999997</v>
      </c>
      <c r="L70" s="16"/>
    </row>
    <row r="71" spans="1:15" x14ac:dyDescent="0.25">
      <c r="A71" s="10" t="s">
        <v>18</v>
      </c>
      <c r="B71" s="13">
        <f t="shared" si="16"/>
        <v>4739.1678010287078</v>
      </c>
      <c r="C71" s="13">
        <f t="shared" si="16"/>
        <v>12662.019787154044</v>
      </c>
      <c r="D71" s="13">
        <f t="shared" si="16"/>
        <v>48256.105014108347</v>
      </c>
      <c r="E71" s="13">
        <f t="shared" si="16"/>
        <v>22751.366071428576</v>
      </c>
      <c r="F71" s="13">
        <f t="shared" si="16"/>
        <v>5385.2537482510716</v>
      </c>
      <c r="G71" s="13">
        <f t="shared" si="16"/>
        <v>22750.236538922156</v>
      </c>
      <c r="H71" s="13">
        <f t="shared" si="16"/>
        <v>9156.488867640277</v>
      </c>
      <c r="I71" s="13">
        <f t="shared" si="16"/>
        <v>4704.8743975903617</v>
      </c>
      <c r="J71" s="30">
        <f t="shared" si="16"/>
        <v>16167.850838760607</v>
      </c>
      <c r="K71" s="29">
        <f t="shared" si="17"/>
        <v>146573.36306488415</v>
      </c>
      <c r="L71" s="16"/>
    </row>
    <row r="72" spans="1:15" x14ac:dyDescent="0.25">
      <c r="A72" s="10" t="s">
        <v>19</v>
      </c>
      <c r="B72" s="13">
        <f t="shared" si="16"/>
        <v>5248.0380014425964</v>
      </c>
      <c r="C72" s="13">
        <f t="shared" si="16"/>
        <v>11596.809482326638</v>
      </c>
      <c r="D72" s="13">
        <f t="shared" si="16"/>
        <v>40084.499149266368</v>
      </c>
      <c r="E72" s="13">
        <f t="shared" si="16"/>
        <v>19819.281250000004</v>
      </c>
      <c r="F72" s="13">
        <f t="shared" si="16"/>
        <v>4550.6423729819517</v>
      </c>
      <c r="G72" s="13">
        <f t="shared" si="16"/>
        <v>18823.699616766466</v>
      </c>
      <c r="H72" s="13">
        <f t="shared" si="16"/>
        <v>7840.6585623366645</v>
      </c>
      <c r="I72" s="13">
        <f t="shared" si="16"/>
        <v>3882.8733534136545</v>
      </c>
      <c r="J72" s="30">
        <f t="shared" si="16"/>
        <v>13778.142553779357</v>
      </c>
      <c r="K72" s="29">
        <f t="shared" si="17"/>
        <v>125624.6443423137</v>
      </c>
      <c r="L72" s="16"/>
    </row>
    <row r="73" spans="1:15" x14ac:dyDescent="0.25">
      <c r="A73" s="10" t="s">
        <v>20</v>
      </c>
      <c r="B73" s="13">
        <f t="shared" si="16"/>
        <v>5463.397653496294</v>
      </c>
      <c r="C73" s="13">
        <f t="shared" si="16"/>
        <v>12934.352907396278</v>
      </c>
      <c r="D73" s="13">
        <f t="shared" si="16"/>
        <v>42607.913274548526</v>
      </c>
      <c r="E73" s="13">
        <f t="shared" si="16"/>
        <v>19597.611607142859</v>
      </c>
      <c r="F73" s="13">
        <f t="shared" si="16"/>
        <v>5019.7305182062009</v>
      </c>
      <c r="G73" s="13">
        <f t="shared" si="16"/>
        <v>19573.490586826345</v>
      </c>
      <c r="H73" s="13">
        <f t="shared" si="16"/>
        <v>8391.9391489623376</v>
      </c>
      <c r="I73" s="13">
        <f t="shared" si="16"/>
        <v>4001.8471887550199</v>
      </c>
      <c r="J73" s="30">
        <f t="shared" si="16"/>
        <v>14056.962415630551</v>
      </c>
      <c r="K73" s="29">
        <f t="shared" si="17"/>
        <v>131647.24530096439</v>
      </c>
      <c r="L73" s="16"/>
    </row>
    <row r="74" spans="1:15" x14ac:dyDescent="0.25">
      <c r="A74" s="10" t="s">
        <v>21</v>
      </c>
      <c r="B74" s="13">
        <f t="shared" si="16"/>
        <v>5884.491945221399</v>
      </c>
      <c r="C74" s="13">
        <f t="shared" si="16"/>
        <v>14424.78986543029</v>
      </c>
      <c r="D74" s="13">
        <f t="shared" si="16"/>
        <v>47221.513709085775</v>
      </c>
      <c r="E74" s="13">
        <f t="shared" si="16"/>
        <v>22066.205357142859</v>
      </c>
      <c r="F74" s="13">
        <f t="shared" si="16"/>
        <v>5695.9484937892112</v>
      </c>
      <c r="G74" s="13">
        <f t="shared" si="16"/>
        <v>23519.758850299397</v>
      </c>
      <c r="H74" s="13">
        <f t="shared" si="16"/>
        <v>10129.27778601076</v>
      </c>
      <c r="I74" s="13">
        <f t="shared" si="16"/>
        <v>4964.4536746987951</v>
      </c>
      <c r="J74" s="30">
        <f t="shared" si="16"/>
        <v>17978.946224590487</v>
      </c>
      <c r="K74" s="29">
        <f t="shared" si="17"/>
        <v>151885.38590626896</v>
      </c>
      <c r="L74" s="16"/>
    </row>
    <row r="75" spans="1:15" x14ac:dyDescent="0.25">
      <c r="A75" s="10" t="s">
        <v>22</v>
      </c>
      <c r="B75" s="13">
        <f t="shared" si="16"/>
        <v>6004.8046000000004</v>
      </c>
      <c r="C75" s="13">
        <f t="shared" si="16"/>
        <v>15005.565300000002</v>
      </c>
      <c r="D75" s="13">
        <f t="shared" si="16"/>
        <v>50625.810249717826</v>
      </c>
      <c r="E75" s="13">
        <f t="shared" si="16"/>
        <v>23144.325892857145</v>
      </c>
      <c r="F75" s="13">
        <f t="shared" si="16"/>
        <v>5994.4591316591886</v>
      </c>
      <c r="G75" s="13">
        <f t="shared" si="16"/>
        <v>24259.684149700599</v>
      </c>
      <c r="H75" s="13">
        <f t="shared" si="16"/>
        <v>10371.720525749424</v>
      </c>
      <c r="I75" s="13">
        <f t="shared" si="16"/>
        <v>4964.4536746987951</v>
      </c>
      <c r="J75" s="30">
        <f t="shared" si="16"/>
        <v>18214.586019340833</v>
      </c>
      <c r="K75" s="29">
        <f t="shared" si="17"/>
        <v>158585.40954372383</v>
      </c>
      <c r="L75" s="16"/>
    </row>
    <row r="76" spans="1:15" x14ac:dyDescent="0.25">
      <c r="A76" s="10" t="s">
        <v>23</v>
      </c>
      <c r="B76" s="13">
        <f t="shared" si="16"/>
        <v>5921.7888682027651</v>
      </c>
      <c r="C76" s="13">
        <f t="shared" si="16"/>
        <v>14841.672232289988</v>
      </c>
      <c r="D76" s="13">
        <f t="shared" si="16"/>
        <v>50625.49201185102</v>
      </c>
      <c r="E76" s="13">
        <f t="shared" si="16"/>
        <v>23144.325892857145</v>
      </c>
      <c r="F76" s="13">
        <f t="shared" si="16"/>
        <v>5994.4591316591886</v>
      </c>
      <c r="G76" s="13">
        <f t="shared" si="16"/>
        <v>24259.684149700599</v>
      </c>
      <c r="H76" s="13">
        <f t="shared" si="16"/>
        <v>10371.720525749424</v>
      </c>
      <c r="I76" s="13">
        <f t="shared" si="16"/>
        <v>4964.4536746987951</v>
      </c>
      <c r="J76" s="30">
        <f t="shared" si="16"/>
        <v>18214.586019340833</v>
      </c>
      <c r="K76" s="29">
        <f t="shared" si="17"/>
        <v>158338.18250634978</v>
      </c>
      <c r="L76" s="16"/>
    </row>
    <row r="77" spans="1:15" x14ac:dyDescent="0.25">
      <c r="A77" s="10" t="s">
        <v>24</v>
      </c>
      <c r="B77" s="13">
        <f t="shared" si="16"/>
        <v>5464.6007800440793</v>
      </c>
      <c r="C77" s="13">
        <f t="shared" si="16"/>
        <v>13789.016757132385</v>
      </c>
      <c r="D77" s="13">
        <f t="shared" si="16"/>
        <v>45960.867439334084</v>
      </c>
      <c r="E77" s="13">
        <f t="shared" si="16"/>
        <v>21139.223214285714</v>
      </c>
      <c r="F77" s="13">
        <f t="shared" si="16"/>
        <v>5549.7392017712627</v>
      </c>
      <c r="G77" s="13">
        <f t="shared" si="16"/>
        <v>21615.684413173651</v>
      </c>
      <c r="H77" s="13">
        <f t="shared" si="16"/>
        <v>9155.4828811683328</v>
      </c>
      <c r="I77" s="13">
        <f t="shared" si="16"/>
        <v>4434.4793172690761</v>
      </c>
      <c r="J77" s="30">
        <f t="shared" si="16"/>
        <v>15489.306927175843</v>
      </c>
      <c r="K77" s="29">
        <f t="shared" si="17"/>
        <v>142598.40093135444</v>
      </c>
      <c r="L77" s="16"/>
    </row>
    <row r="79" spans="1:15" x14ac:dyDescent="0.25">
      <c r="A79" s="23" t="s">
        <v>52</v>
      </c>
      <c r="B79" s="25">
        <f>$B$17-MIN($K$38:$K$49)</f>
        <v>170916.10962190721</v>
      </c>
      <c r="C79" s="24"/>
      <c r="D79" s="24"/>
      <c r="E79" s="24"/>
      <c r="F79" s="24"/>
      <c r="G79" s="24"/>
      <c r="H79" s="24"/>
      <c r="I79" s="24"/>
      <c r="J79" s="24"/>
      <c r="L79" s="16"/>
      <c r="M79" s="16"/>
      <c r="O79" s="20"/>
    </row>
    <row r="81" spans="1:15" x14ac:dyDescent="0.25">
      <c r="A81" s="1" t="s">
        <v>59</v>
      </c>
      <c r="B81" s="27" t="s">
        <v>39</v>
      </c>
    </row>
    <row r="82" spans="1:15" x14ac:dyDescent="0.25">
      <c r="A82" s="10" t="s">
        <v>13</v>
      </c>
      <c r="B82" s="26">
        <f t="shared" ref="B82:B93" si="18">$B$79-K66</f>
        <v>48415.147682116251</v>
      </c>
      <c r="L82" s="16"/>
      <c r="M82" s="16"/>
      <c r="O82" s="20"/>
    </row>
    <row r="83" spans="1:15" x14ac:dyDescent="0.25">
      <c r="A83" s="10" t="s">
        <v>14</v>
      </c>
      <c r="B83" s="13">
        <f t="shared" si="18"/>
        <v>50221.268847173167</v>
      </c>
      <c r="L83" s="16"/>
      <c r="M83" s="16"/>
      <c r="O83" s="20"/>
    </row>
    <row r="84" spans="1:15" x14ac:dyDescent="0.25">
      <c r="A84" s="10" t="s">
        <v>15</v>
      </c>
      <c r="B84" s="13">
        <f t="shared" si="18"/>
        <v>37563.900875560328</v>
      </c>
      <c r="L84" s="16"/>
      <c r="M84" s="16"/>
      <c r="O84" s="20"/>
    </row>
    <row r="85" spans="1:15" x14ac:dyDescent="0.25">
      <c r="A85" s="10" t="s">
        <v>16</v>
      </c>
      <c r="B85" s="13">
        <f t="shared" si="18"/>
        <v>3895.9277673756878</v>
      </c>
      <c r="L85" s="16"/>
      <c r="M85" s="16"/>
      <c r="O85" s="20"/>
    </row>
    <row r="86" spans="1:15" x14ac:dyDescent="0.25">
      <c r="A86" s="10" t="s">
        <v>17</v>
      </c>
      <c r="B86" s="13">
        <f t="shared" si="18"/>
        <v>3484.2273519072332</v>
      </c>
      <c r="L86" s="16"/>
      <c r="M86" s="16"/>
      <c r="O86" s="20"/>
    </row>
    <row r="87" spans="1:15" x14ac:dyDescent="0.25">
      <c r="A87" s="10" t="s">
        <v>18</v>
      </c>
      <c r="B87" s="13">
        <f t="shared" si="18"/>
        <v>24342.746557023056</v>
      </c>
      <c r="L87" s="16"/>
      <c r="M87" s="16"/>
      <c r="O87" s="20"/>
    </row>
    <row r="88" spans="1:15" x14ac:dyDescent="0.25">
      <c r="A88" s="10" t="s">
        <v>19</v>
      </c>
      <c r="B88" s="13">
        <f t="shared" si="18"/>
        <v>45291.465279593511</v>
      </c>
      <c r="L88" s="16"/>
      <c r="M88" s="16"/>
      <c r="O88" s="20"/>
    </row>
    <row r="89" spans="1:15" x14ac:dyDescent="0.25">
      <c r="A89" s="10" t="s">
        <v>20</v>
      </c>
      <c r="B89" s="13">
        <f t="shared" si="18"/>
        <v>39268.864320942812</v>
      </c>
      <c r="L89" s="16"/>
      <c r="M89" s="16"/>
      <c r="O89" s="20"/>
    </row>
    <row r="90" spans="1:15" x14ac:dyDescent="0.25">
      <c r="A90" s="10" t="s">
        <v>21</v>
      </c>
      <c r="B90" s="13">
        <f t="shared" si="18"/>
        <v>19030.723715638247</v>
      </c>
      <c r="L90" s="16"/>
      <c r="M90" s="16"/>
      <c r="O90" s="20"/>
    </row>
    <row r="91" spans="1:15" x14ac:dyDescent="0.25">
      <c r="A91" s="10" t="s">
        <v>22</v>
      </c>
      <c r="B91" s="13">
        <f t="shared" si="18"/>
        <v>12330.700078183378</v>
      </c>
      <c r="L91" s="16"/>
      <c r="M91" s="16"/>
      <c r="O91" s="20"/>
    </row>
    <row r="92" spans="1:15" x14ac:dyDescent="0.25">
      <c r="A92" s="10" t="s">
        <v>23</v>
      </c>
      <c r="B92" s="13">
        <f t="shared" si="18"/>
        <v>12577.927115557424</v>
      </c>
      <c r="L92" s="16"/>
      <c r="M92" s="16"/>
      <c r="O92" s="20"/>
    </row>
    <row r="93" spans="1:15" x14ac:dyDescent="0.25">
      <c r="A93" s="10" t="s">
        <v>24</v>
      </c>
      <c r="B93" s="13">
        <f t="shared" si="18"/>
        <v>28317.708690552769</v>
      </c>
      <c r="L93" s="16"/>
      <c r="M93" s="16"/>
      <c r="O93" s="20"/>
    </row>
    <row r="94" spans="1:15" x14ac:dyDescent="0.25">
      <c r="A94" s="15" t="s">
        <v>40</v>
      </c>
      <c r="B94" s="18">
        <f>SUM($B$82:$B$93)/$B$79</f>
        <v>1.9000000000000006</v>
      </c>
    </row>
    <row r="96" spans="1:15" x14ac:dyDescent="0.25">
      <c r="A96" s="1" t="s">
        <v>60</v>
      </c>
      <c r="B96" s="56">
        <f>(SUM($B$82:$B$93)-$D$97*$B$79)/(12-$D$97)</f>
        <v>1.1526269487815329E-11</v>
      </c>
      <c r="D96" s="1" t="s">
        <v>42</v>
      </c>
    </row>
    <row r="97" spans="1:4" x14ac:dyDescent="0.25">
      <c r="A97" s="1" t="s">
        <v>41</v>
      </c>
      <c r="D97" s="37">
        <f>'計算用(太陽光)'!D97</f>
        <v>1.9</v>
      </c>
    </row>
    <row r="98" spans="1:4" ht="16.5" thickBot="1" x14ac:dyDescent="0.3"/>
    <row r="99" spans="1:4" ht="16.5" thickBot="1" x14ac:dyDescent="0.3">
      <c r="A99" s="1" t="s">
        <v>61</v>
      </c>
      <c r="B99" s="21">
        <f>(MIN($K$38:$K$49)+$B$96)*1000</f>
        <v>1.1526269487815328E-8</v>
      </c>
    </row>
    <row r="100" spans="1:4" ht="16.5" thickBot="1" x14ac:dyDescent="0.3"/>
    <row r="101" spans="1:4" ht="16.5" thickBot="1" x14ac:dyDescent="0.3">
      <c r="A101" s="1" t="s">
        <v>62</v>
      </c>
      <c r="B101" s="31" t="e">
        <f>B99/'入力(水力)'!E15</f>
        <v>#DIV/0!</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1"/>
  <sheetViews>
    <sheetView topLeftCell="A63" zoomScale="85" zoomScaleNormal="85" workbookViewId="0">
      <selection activeCell="C55" sqref="C55"/>
    </sheetView>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A1" s="51"/>
      <c r="J1" s="10" t="s">
        <v>37</v>
      </c>
      <c r="L1" s="8"/>
      <c r="M1" s="9" t="s">
        <v>106</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52">
        <v>3984.801442596674</v>
      </c>
      <c r="C4" s="52">
        <v>10414.000659727313</v>
      </c>
      <c r="D4" s="52">
        <v>38345.222629796845</v>
      </c>
      <c r="E4" s="52">
        <v>18498.051948051947</v>
      </c>
      <c r="F4" s="52">
        <v>3813.3006720457151</v>
      </c>
      <c r="G4" s="52">
        <v>17842.589820359281</v>
      </c>
      <c r="H4" s="52">
        <v>7435.8566487317448</v>
      </c>
      <c r="I4" s="52">
        <v>3411.3654618473897</v>
      </c>
      <c r="J4" s="52">
        <v>10286.140122360372</v>
      </c>
    </row>
    <row r="5" spans="1:13" x14ac:dyDescent="0.25">
      <c r="A5" s="10" t="s">
        <v>14</v>
      </c>
      <c r="B5" s="52">
        <v>3605.4866760168302</v>
      </c>
      <c r="C5" s="52">
        <v>9703.8427649904697</v>
      </c>
      <c r="D5" s="52">
        <v>37113.208803611735</v>
      </c>
      <c r="E5" s="52">
        <v>18686.2012987013</v>
      </c>
      <c r="F5" s="52">
        <v>3625.5944807742608</v>
      </c>
      <c r="G5" s="52">
        <v>18365.052395209579</v>
      </c>
      <c r="H5" s="52">
        <v>7487.8766333589547</v>
      </c>
      <c r="I5" s="52">
        <v>3431.0843373493976</v>
      </c>
      <c r="J5" s="52">
        <v>10445.297019932899</v>
      </c>
    </row>
    <row r="6" spans="1:13" x14ac:dyDescent="0.25">
      <c r="A6" s="10" t="s">
        <v>15</v>
      </c>
      <c r="B6" s="52">
        <v>3624.4524143458225</v>
      </c>
      <c r="C6" s="52">
        <v>10462.465474270635</v>
      </c>
      <c r="D6" s="52">
        <v>41014.934537246052</v>
      </c>
      <c r="E6" s="52">
        <v>20141.883116883117</v>
      </c>
      <c r="F6" s="52">
        <v>3981.2483168675426</v>
      </c>
      <c r="G6" s="52">
        <v>21046.369760479043</v>
      </c>
      <c r="H6" s="52">
        <v>8218.1571867794009</v>
      </c>
      <c r="I6" s="52">
        <v>3914.1967871485945</v>
      </c>
      <c r="J6" s="52">
        <v>11879.711071640024</v>
      </c>
    </row>
    <row r="7" spans="1:13" x14ac:dyDescent="0.25">
      <c r="A7" s="10" t="s">
        <v>16</v>
      </c>
      <c r="B7" s="52">
        <v>4091.9787081339714</v>
      </c>
      <c r="C7" s="52">
        <v>12445.85006589658</v>
      </c>
      <c r="D7" s="52">
        <v>52951.494074492097</v>
      </c>
      <c r="E7" s="52">
        <v>24400</v>
      </c>
      <c r="F7" s="52">
        <v>4909.8999999999996</v>
      </c>
      <c r="G7" s="52">
        <v>26340</v>
      </c>
      <c r="H7" s="52">
        <v>10412</v>
      </c>
      <c r="I7" s="52">
        <v>4910</v>
      </c>
      <c r="J7" s="52">
        <v>15216</v>
      </c>
    </row>
    <row r="8" spans="1:13" x14ac:dyDescent="0.25">
      <c r="A8" s="10" t="s">
        <v>17</v>
      </c>
      <c r="B8" s="52">
        <v>4181</v>
      </c>
      <c r="C8" s="52">
        <v>12721</v>
      </c>
      <c r="D8" s="52">
        <v>52950</v>
      </c>
      <c r="E8" s="52">
        <v>24400</v>
      </c>
      <c r="F8" s="52">
        <v>4909.8999999999996</v>
      </c>
      <c r="G8" s="52">
        <v>26340</v>
      </c>
      <c r="H8" s="52">
        <v>10412</v>
      </c>
      <c r="I8" s="52">
        <v>4910</v>
      </c>
      <c r="J8" s="52">
        <v>15216</v>
      </c>
    </row>
    <row r="9" spans="1:13" x14ac:dyDescent="0.25">
      <c r="A9" s="10" t="s">
        <v>18</v>
      </c>
      <c r="B9" s="52">
        <v>3931.9404306220094</v>
      </c>
      <c r="C9" s="52">
        <v>11385.68454918986</v>
      </c>
      <c r="D9" s="52">
        <v>45310.896726862302</v>
      </c>
      <c r="E9" s="52">
        <v>22360.064935064936</v>
      </c>
      <c r="F9" s="52">
        <v>4366.5399726352643</v>
      </c>
      <c r="G9" s="52">
        <v>22732.050898203594</v>
      </c>
      <c r="H9" s="52">
        <v>9105.4980784012296</v>
      </c>
      <c r="I9" s="52">
        <v>4288.8554216867469</v>
      </c>
      <c r="J9" s="52">
        <v>13117.931715018749</v>
      </c>
    </row>
    <row r="10" spans="1:13" x14ac:dyDescent="0.25">
      <c r="A10" s="10" t="s">
        <v>19</v>
      </c>
      <c r="B10" s="52">
        <v>4354.1342416349426</v>
      </c>
      <c r="C10" s="52">
        <v>10427.847749596833</v>
      </c>
      <c r="D10" s="52">
        <v>37638.027370203163</v>
      </c>
      <c r="E10" s="52">
        <v>19478.409090909092</v>
      </c>
      <c r="F10" s="52">
        <v>3689.809756735548</v>
      </c>
      <c r="G10" s="52">
        <v>18808.652694610777</v>
      </c>
      <c r="H10" s="52">
        <v>7796.9953881629517</v>
      </c>
      <c r="I10" s="52">
        <v>3539.5381526104416</v>
      </c>
      <c r="J10" s="52">
        <v>11179.020327610026</v>
      </c>
    </row>
    <row r="11" spans="1:13" x14ac:dyDescent="0.25">
      <c r="A11" s="10" t="s">
        <v>20</v>
      </c>
      <c r="B11" s="52">
        <v>4532.8114606291329</v>
      </c>
      <c r="C11" s="52">
        <v>11630.56641254948</v>
      </c>
      <c r="D11" s="52">
        <v>40007.430304740403</v>
      </c>
      <c r="E11" s="52">
        <v>19260.551948051947</v>
      </c>
      <c r="F11" s="52">
        <v>4070.1617758908628</v>
      </c>
      <c r="G11" s="52">
        <v>19557.844311377245</v>
      </c>
      <c r="H11" s="52">
        <v>8345.2059953881635</v>
      </c>
      <c r="I11" s="52">
        <v>3647.9919678714859</v>
      </c>
      <c r="J11" s="52">
        <v>11405.243339253997</v>
      </c>
    </row>
    <row r="12" spans="1:13" x14ac:dyDescent="0.25">
      <c r="A12" s="10" t="s">
        <v>21</v>
      </c>
      <c r="B12" s="52">
        <v>4882.180324584252</v>
      </c>
      <c r="C12" s="52">
        <v>12970.766896349509</v>
      </c>
      <c r="D12" s="52">
        <v>44339.449492099324</v>
      </c>
      <c r="E12" s="52">
        <v>21686.688311688311</v>
      </c>
      <c r="F12" s="52">
        <v>4618.4614398680051</v>
      </c>
      <c r="G12" s="52">
        <v>23500.958083832335</v>
      </c>
      <c r="H12" s="52">
        <v>10072.869715603381</v>
      </c>
      <c r="I12" s="52">
        <v>4525.4819277108436</v>
      </c>
      <c r="J12" s="52">
        <v>14587.380303927373</v>
      </c>
    </row>
    <row r="13" spans="1:13" x14ac:dyDescent="0.25">
      <c r="A13" s="10" t="s">
        <v>22</v>
      </c>
      <c r="B13" s="52">
        <v>4982</v>
      </c>
      <c r="C13" s="52">
        <v>13493</v>
      </c>
      <c r="D13" s="52">
        <v>47535.972065462753</v>
      </c>
      <c r="E13" s="52">
        <v>22746.266233766233</v>
      </c>
      <c r="F13" s="52">
        <v>4860.5036338759328</v>
      </c>
      <c r="G13" s="52">
        <v>24240.291916167665</v>
      </c>
      <c r="H13" s="52">
        <v>10313.962336664104</v>
      </c>
      <c r="I13" s="52">
        <v>4525.4819277108436</v>
      </c>
      <c r="J13" s="52">
        <v>14778.568778369845</v>
      </c>
    </row>
    <row r="14" spans="1:13" x14ac:dyDescent="0.25">
      <c r="A14" s="10" t="s">
        <v>23</v>
      </c>
      <c r="B14" s="52">
        <v>4913.1244239631333</v>
      </c>
      <c r="C14" s="52">
        <v>13345.627400674388</v>
      </c>
      <c r="D14" s="52">
        <v>47535.673250564338</v>
      </c>
      <c r="E14" s="52">
        <v>22746.266233766233</v>
      </c>
      <c r="F14" s="52">
        <v>4860.5036338759328</v>
      </c>
      <c r="G14" s="52">
        <v>24240.291916167665</v>
      </c>
      <c r="H14" s="52">
        <v>10313.962336664104</v>
      </c>
      <c r="I14" s="52">
        <v>4525.4819277108436</v>
      </c>
      <c r="J14" s="52">
        <v>14778.568778369845</v>
      </c>
    </row>
    <row r="15" spans="1:13" x14ac:dyDescent="0.25">
      <c r="A15" s="10" t="s">
        <v>24</v>
      </c>
      <c r="B15" s="52">
        <v>4533.80965738329</v>
      </c>
      <c r="C15" s="52">
        <v>12399.079900307872</v>
      </c>
      <c r="D15" s="52">
        <v>43155.744074492097</v>
      </c>
      <c r="E15" s="52">
        <v>20775.64935064935</v>
      </c>
      <c r="F15" s="52">
        <v>4499.9101611702445</v>
      </c>
      <c r="G15" s="52">
        <v>21598.405688622755</v>
      </c>
      <c r="H15" s="52">
        <v>9104.4976940814759</v>
      </c>
      <c r="I15" s="52">
        <v>4042.3694779116468</v>
      </c>
      <c r="J15" s="52">
        <v>12567.388987566608</v>
      </c>
    </row>
    <row r="16" spans="1:13" x14ac:dyDescent="0.25">
      <c r="B16" s="2"/>
      <c r="C16" s="2"/>
      <c r="D16" s="2"/>
      <c r="E16" s="2"/>
      <c r="F16" s="2"/>
      <c r="G16" s="2"/>
      <c r="H16" s="2"/>
      <c r="I16" s="2"/>
      <c r="J16" s="2"/>
      <c r="K16" s="2"/>
    </row>
    <row r="17" spans="1:12" x14ac:dyDescent="0.25">
      <c r="A17" s="1" t="s">
        <v>46</v>
      </c>
      <c r="B17" s="53">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54">
        <v>0.1953</v>
      </c>
      <c r="C19" s="54">
        <v>0.10210000000000001</v>
      </c>
      <c r="D19" s="54">
        <v>5.5E-2</v>
      </c>
      <c r="E19" s="54">
        <v>7.4999999999999997E-3</v>
      </c>
      <c r="F19" s="54">
        <v>0.22329999999999997</v>
      </c>
      <c r="G19" s="54">
        <v>-9.1999999999999998E-3</v>
      </c>
      <c r="H19" s="54">
        <v>-4.4000000000000003E-3</v>
      </c>
      <c r="I19" s="54">
        <v>8.6999999999999994E-2</v>
      </c>
      <c r="J19" s="54">
        <v>0.2225</v>
      </c>
      <c r="K19" s="1" t="s">
        <v>80</v>
      </c>
    </row>
    <row r="21" spans="1:12" x14ac:dyDescent="0.25">
      <c r="A21" s="1" t="s">
        <v>55</v>
      </c>
      <c r="B21" s="54">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87</v>
      </c>
      <c r="B23" s="22" t="s">
        <v>47</v>
      </c>
    </row>
    <row r="24" spans="1:12" x14ac:dyDescent="0.25">
      <c r="A24" s="10" t="s">
        <v>13</v>
      </c>
      <c r="B24" s="54">
        <v>1.2142600650463761E-2</v>
      </c>
      <c r="C24" s="54">
        <v>2.8181549429821033E-2</v>
      </c>
      <c r="D24" s="54">
        <v>1.3229408405773704E-2</v>
      </c>
      <c r="E24" s="54">
        <v>3.8528131543591478E-2</v>
      </c>
      <c r="F24" s="54">
        <v>7.2915705613602083E-2</v>
      </c>
      <c r="G24" s="54">
        <v>4.4121488381227723E-2</v>
      </c>
      <c r="H24" s="54">
        <v>3.1331843983800754E-2</v>
      </c>
      <c r="I24" s="54">
        <v>4.3272335499658407E-2</v>
      </c>
      <c r="J24" s="54">
        <v>8.2397197899212859E-3</v>
      </c>
    </row>
    <row r="25" spans="1:12" x14ac:dyDescent="0.25">
      <c r="A25" s="10" t="s">
        <v>14</v>
      </c>
      <c r="B25" s="54">
        <v>3.7828330290400392E-2</v>
      </c>
      <c r="C25" s="54">
        <v>0.16656764123326587</v>
      </c>
      <c r="D25" s="54">
        <v>0.12243494811914483</v>
      </c>
      <c r="E25" s="54">
        <v>0.15568315602564578</v>
      </c>
      <c r="F25" s="54">
        <v>0.23320296810398647</v>
      </c>
      <c r="G25" s="54">
        <v>0.16361703393235211</v>
      </c>
      <c r="H25" s="54">
        <v>0.18464488709930771</v>
      </c>
      <c r="I25" s="54">
        <v>0.21356823017936777</v>
      </c>
      <c r="J25" s="54">
        <v>6.9262110077576267E-2</v>
      </c>
    </row>
    <row r="26" spans="1:12" x14ac:dyDescent="0.25">
      <c r="A26" s="10" t="s">
        <v>15</v>
      </c>
      <c r="B26" s="54">
        <v>6.4898635830027335E-2</v>
      </c>
      <c r="C26" s="54">
        <v>0.19630802157814731</v>
      </c>
      <c r="D26" s="54">
        <v>0.1464804597355667</v>
      </c>
      <c r="E26" s="54">
        <v>0.17887873555038278</v>
      </c>
      <c r="F26" s="54">
        <v>0.26459127313225916</v>
      </c>
      <c r="G26" s="54">
        <v>0.1861853993576886</v>
      </c>
      <c r="H26" s="54">
        <v>0.16888924707047887</v>
      </c>
      <c r="I26" s="54">
        <v>0.19373006263599715</v>
      </c>
      <c r="J26" s="54">
        <v>9.2959611407899781E-2</v>
      </c>
    </row>
    <row r="27" spans="1:12" x14ac:dyDescent="0.25">
      <c r="A27" s="10" t="s">
        <v>16</v>
      </c>
      <c r="B27" s="54">
        <v>9.0640911938341839E-2</v>
      </c>
      <c r="C27" s="54">
        <v>0.19878220570745336</v>
      </c>
      <c r="D27" s="54">
        <v>0.22287714441198159</v>
      </c>
      <c r="E27" s="54">
        <v>0.2184989031484264</v>
      </c>
      <c r="F27" s="54">
        <v>0.29750511504908228</v>
      </c>
      <c r="G27" s="54">
        <v>0.23762540490095496</v>
      </c>
      <c r="H27" s="54">
        <v>0.26812241365029232</v>
      </c>
      <c r="I27" s="54">
        <v>0.29473141549884235</v>
      </c>
      <c r="J27" s="54">
        <v>0.1388163841301237</v>
      </c>
    </row>
    <row r="28" spans="1:12" x14ac:dyDescent="0.25">
      <c r="A28" s="10" t="s">
        <v>17</v>
      </c>
      <c r="B28" s="54">
        <v>9.1073735238599157E-2</v>
      </c>
      <c r="C28" s="54">
        <v>0.24381754091344321</v>
      </c>
      <c r="D28" s="54">
        <v>0.24425820368383164</v>
      </c>
      <c r="E28" s="54">
        <v>0.27869265912356106</v>
      </c>
      <c r="F28" s="54">
        <v>0.35182902431223106</v>
      </c>
      <c r="G28" s="54">
        <v>0.27445188237473844</v>
      </c>
      <c r="H28" s="54">
        <v>0.28834633649036939</v>
      </c>
      <c r="I28" s="54">
        <v>0.32631029874059991</v>
      </c>
      <c r="J28" s="54">
        <v>0.13834583944863929</v>
      </c>
    </row>
    <row r="29" spans="1:12" x14ac:dyDescent="0.25">
      <c r="A29" s="10" t="s">
        <v>18</v>
      </c>
      <c r="B29" s="54">
        <v>4.1116201553973442E-2</v>
      </c>
      <c r="C29" s="54">
        <v>0.15252464723086462</v>
      </c>
      <c r="D29" s="54">
        <v>0.14827568201599622</v>
      </c>
      <c r="E29" s="54">
        <v>0.16118087782450852</v>
      </c>
      <c r="F29" s="54">
        <v>0.19387445338096013</v>
      </c>
      <c r="G29" s="54">
        <v>0.17030843401105203</v>
      </c>
      <c r="H29" s="54">
        <v>0.16537059218903255</v>
      </c>
      <c r="I29" s="54">
        <v>0.20072534128378547</v>
      </c>
      <c r="J29" s="54">
        <v>9.7579689156730362E-2</v>
      </c>
    </row>
    <row r="30" spans="1:12" x14ac:dyDescent="0.25">
      <c r="A30" s="10" t="s">
        <v>19</v>
      </c>
      <c r="B30" s="54">
        <v>6.9769827108486096E-3</v>
      </c>
      <c r="C30" s="54">
        <v>0.10659583081698802</v>
      </c>
      <c r="D30" s="54">
        <v>7.0264088314624981E-2</v>
      </c>
      <c r="E30" s="54">
        <v>9.3259860990098711E-2</v>
      </c>
      <c r="F30" s="54">
        <v>0.14000168134652419</v>
      </c>
      <c r="G30" s="54">
        <v>0.10303436892503745</v>
      </c>
      <c r="H30" s="54">
        <v>0.10959269766043128</v>
      </c>
      <c r="I30" s="54">
        <v>0.13775712388867761</v>
      </c>
      <c r="J30" s="54">
        <v>5.7643314767483002E-2</v>
      </c>
    </row>
    <row r="31" spans="1:12" x14ac:dyDescent="0.25">
      <c r="A31" s="10" t="s">
        <v>20</v>
      </c>
      <c r="B31" s="54">
        <v>5.9511484115288768E-3</v>
      </c>
      <c r="C31" s="54">
        <v>1.2028013009937092E-2</v>
      </c>
      <c r="D31" s="54">
        <v>4.4894274984016384E-3</v>
      </c>
      <c r="E31" s="54">
        <v>4.0082589817632486E-3</v>
      </c>
      <c r="F31" s="54">
        <v>6.4777489354396114E-3</v>
      </c>
      <c r="G31" s="54">
        <v>3.9749969514393507E-3</v>
      </c>
      <c r="H31" s="54">
        <v>4.364630475483927E-3</v>
      </c>
      <c r="I31" s="54">
        <v>4.960666402369013E-3</v>
      </c>
      <c r="J31" s="54">
        <v>1.6333015650631915E-3</v>
      </c>
    </row>
    <row r="32" spans="1:12" x14ac:dyDescent="0.25">
      <c r="A32" s="10" t="s">
        <v>21</v>
      </c>
      <c r="B32" s="54">
        <v>5.438518987742562E-3</v>
      </c>
      <c r="C32" s="54">
        <v>1.4579331553998525E-2</v>
      </c>
      <c r="D32" s="54">
        <v>8.68605792524158E-3</v>
      </c>
      <c r="E32" s="54">
        <v>4.6874707144433217E-2</v>
      </c>
      <c r="F32" s="54">
        <v>2.6713223709652196E-2</v>
      </c>
      <c r="G32" s="54">
        <v>3.9624046566514706E-2</v>
      </c>
      <c r="H32" s="54">
        <v>3.9653313868235451E-2</v>
      </c>
      <c r="I32" s="54">
        <v>5.0411201991303542E-2</v>
      </c>
      <c r="J32" s="54">
        <v>1.4399993927022832E-2</v>
      </c>
    </row>
    <row r="33" spans="1:19" x14ac:dyDescent="0.25">
      <c r="A33" s="10" t="s">
        <v>22</v>
      </c>
      <c r="B33" s="54">
        <v>1.1499157976160098E-2</v>
      </c>
      <c r="C33" s="54">
        <v>3.6399882618509419E-2</v>
      </c>
      <c r="D33" s="54">
        <v>2.2092473867435611E-2</v>
      </c>
      <c r="E33" s="54">
        <v>6.200693879792999E-2</v>
      </c>
      <c r="F33" s="54">
        <v>2.3171773875094764E-2</v>
      </c>
      <c r="G33" s="54">
        <v>5.0786227802522253E-2</v>
      </c>
      <c r="H33" s="54">
        <v>5.473449367017922E-2</v>
      </c>
      <c r="I33" s="54">
        <v>6.7949065525172103E-2</v>
      </c>
      <c r="J33" s="54">
        <v>2.9949721571281902E-2</v>
      </c>
    </row>
    <row r="34" spans="1:19" x14ac:dyDescent="0.25">
      <c r="A34" s="10" t="s">
        <v>23</v>
      </c>
      <c r="B34" s="54">
        <v>1.3789516971117648E-2</v>
      </c>
      <c r="C34" s="54">
        <v>1.4948091780204021E-2</v>
      </c>
      <c r="D34" s="54">
        <v>8.7674651036243473E-3</v>
      </c>
      <c r="E34" s="54">
        <v>2.6472962308955829E-2</v>
      </c>
      <c r="F34" s="54">
        <v>1.3009814254932028E-2</v>
      </c>
      <c r="G34" s="54">
        <v>2.8238229752686483E-2</v>
      </c>
      <c r="H34" s="54">
        <v>2.4682551352177107E-2</v>
      </c>
      <c r="I34" s="54">
        <v>3.2316727442424309E-2</v>
      </c>
      <c r="J34" s="54">
        <v>1.2487267062250867E-2</v>
      </c>
    </row>
    <row r="35" spans="1:19" x14ac:dyDescent="0.25">
      <c r="A35" s="10" t="s">
        <v>24</v>
      </c>
      <c r="B35" s="54">
        <v>1.1614655113282447E-2</v>
      </c>
      <c r="C35" s="54">
        <v>2.1113847670920782E-2</v>
      </c>
      <c r="D35" s="54">
        <v>8.477644096713529E-3</v>
      </c>
      <c r="E35" s="54">
        <v>1.8041253168685861E-2</v>
      </c>
      <c r="F35" s="54">
        <v>3.3553318062202284E-2</v>
      </c>
      <c r="G35" s="54">
        <v>2.2658784985781007E-2</v>
      </c>
      <c r="H35" s="54">
        <v>2.0525555021530154E-2</v>
      </c>
      <c r="I35" s="54">
        <v>2.9697457076299363E-2</v>
      </c>
      <c r="J35" s="54">
        <v>7.657952760546937E-3</v>
      </c>
    </row>
    <row r="36" spans="1:19" x14ac:dyDescent="0.25">
      <c r="A36" s="10"/>
      <c r="B36" s="10"/>
      <c r="C36" s="10"/>
      <c r="D36" s="10"/>
      <c r="E36" s="10"/>
      <c r="F36" s="10"/>
      <c r="G36" s="10"/>
      <c r="H36" s="10"/>
      <c r="I36" s="10"/>
      <c r="J36" s="10"/>
      <c r="N36" s="1" t="s">
        <v>89</v>
      </c>
    </row>
    <row r="37" spans="1:19" x14ac:dyDescent="0.25">
      <c r="A37" s="10"/>
      <c r="B37" s="23" t="s">
        <v>50</v>
      </c>
      <c r="C37" s="10"/>
      <c r="D37" s="10"/>
      <c r="E37" s="10"/>
      <c r="F37" s="10"/>
      <c r="G37" s="10"/>
      <c r="H37" s="10"/>
      <c r="I37" s="10"/>
      <c r="J37" s="10"/>
      <c r="K37" s="28" t="s">
        <v>39</v>
      </c>
      <c r="L37" s="28" t="s">
        <v>51</v>
      </c>
      <c r="N37" s="28" t="s">
        <v>39</v>
      </c>
    </row>
    <row r="38" spans="1:19" x14ac:dyDescent="0.25">
      <c r="A38" s="10" t="s">
        <v>13</v>
      </c>
      <c r="B38" s="45">
        <f>IF('記載例(太陽光)'!$E$13=B$2,B24*'記載例(太陽光)'!$E$15/1000,0)</f>
        <v>0</v>
      </c>
      <c r="C38" s="45">
        <f>IF('記載例(太陽光)'!$E$13=C$2,C24*'記載例(太陽光)'!$E$15/1000,0)</f>
        <v>8.4544648289463092E-2</v>
      </c>
      <c r="D38" s="45">
        <f>IF('記載例(太陽光)'!$E$13=D$2,D24*'記載例(太陽光)'!$E$15/1000,0)</f>
        <v>0</v>
      </c>
      <c r="E38" s="45">
        <f>IF('記載例(太陽光)'!$E$13=E$2,E24*'記載例(太陽光)'!$E$15/1000,0)</f>
        <v>0</v>
      </c>
      <c r="F38" s="45">
        <f>IF('記載例(太陽光)'!$E$13=F$2,F24*'記載例(太陽光)'!$E$15/1000,0)</f>
        <v>0</v>
      </c>
      <c r="G38" s="45">
        <f>IF('記載例(太陽光)'!$E$13=G$2,G24*'記載例(太陽光)'!$E$15/1000,0)</f>
        <v>0</v>
      </c>
      <c r="H38" s="45">
        <f>IF('記載例(太陽光)'!$E$13=H$2,H24*'記載例(太陽光)'!$E$15/1000,0)</f>
        <v>0</v>
      </c>
      <c r="I38" s="45">
        <f>IF('記載例(太陽光)'!$E$13=I$2,I24*'記載例(太陽光)'!$E$15/1000,0)</f>
        <v>0</v>
      </c>
      <c r="J38" s="46">
        <f>IF('記載例(太陽光)'!$E$13=J$2,J24*'記載例(太陽光)'!$E$15/1000,0)</f>
        <v>0</v>
      </c>
      <c r="K38" s="47">
        <f>SUM(B38:J38)</f>
        <v>8.4544648289463092E-2</v>
      </c>
      <c r="L38" s="48">
        <f>MIN($K$38:$K$49)</f>
        <v>3.608403902981127E-2</v>
      </c>
      <c r="N38" s="43">
        <f t="shared" ref="N38:N49" si="1">K38*1000</f>
        <v>84.544648289463098</v>
      </c>
      <c r="S38" s="55"/>
    </row>
    <row r="39" spans="1:19" x14ac:dyDescent="0.25">
      <c r="A39" s="10" t="s">
        <v>14</v>
      </c>
      <c r="B39" s="45">
        <f>IF('記載例(太陽光)'!$E$13=B$2,B25*'記載例(太陽光)'!$E$15/1000,0)</f>
        <v>0</v>
      </c>
      <c r="C39" s="45">
        <f>IF('記載例(太陽光)'!$E$13=C$2,C25*'記載例(太陽光)'!$E$15/1000,0)</f>
        <v>0.49970292369979763</v>
      </c>
      <c r="D39" s="45">
        <f>IF('記載例(太陽光)'!$E$13=D$2,D25*'記載例(太陽光)'!$E$15/1000,0)</f>
        <v>0</v>
      </c>
      <c r="E39" s="45">
        <f>IF('記載例(太陽光)'!$E$13=E$2,E25*'記載例(太陽光)'!$E$15/1000,0)</f>
        <v>0</v>
      </c>
      <c r="F39" s="45">
        <f>IF('記載例(太陽光)'!$E$13=F$2,F25*'記載例(太陽光)'!$E$15/1000,0)</f>
        <v>0</v>
      </c>
      <c r="G39" s="45">
        <f>IF('記載例(太陽光)'!$E$13=G$2,G25*'記載例(太陽光)'!$E$15/1000,0)</f>
        <v>0</v>
      </c>
      <c r="H39" s="45">
        <f>IF('記載例(太陽光)'!$E$13=H$2,H25*'記載例(太陽光)'!$E$15/1000,0)</f>
        <v>0</v>
      </c>
      <c r="I39" s="45">
        <f>IF('記載例(太陽光)'!$E$13=I$2,I25*'記載例(太陽光)'!$E$15/1000,0)</f>
        <v>0</v>
      </c>
      <c r="J39" s="46">
        <f>IF('記載例(太陽光)'!$E$13=J$2,J25*'記載例(太陽光)'!$E$15/1000,0)</f>
        <v>0</v>
      </c>
      <c r="K39" s="47">
        <f t="shared" ref="K39:K49" si="2">SUM(B39:J39)</f>
        <v>0.49970292369979763</v>
      </c>
      <c r="L39" s="48">
        <f t="shared" ref="L39:L49" si="3">MIN($K$38:$K$49)</f>
        <v>3.608403902981127E-2</v>
      </c>
      <c r="N39" s="43">
        <f t="shared" si="1"/>
        <v>499.70292369979762</v>
      </c>
      <c r="S39" s="55"/>
    </row>
    <row r="40" spans="1:19" x14ac:dyDescent="0.25">
      <c r="A40" s="10" t="s">
        <v>15</v>
      </c>
      <c r="B40" s="45">
        <f>IF('記載例(太陽光)'!$E$13=B$2,B26*'記載例(太陽光)'!$E$15/1000,0)</f>
        <v>0</v>
      </c>
      <c r="C40" s="45">
        <f>IF('記載例(太陽光)'!$E$13=C$2,C26*'記載例(太陽光)'!$E$15/1000,0)</f>
        <v>0.58892406473444192</v>
      </c>
      <c r="D40" s="45">
        <f>IF('記載例(太陽光)'!$E$13=D$2,D26*'記載例(太陽光)'!$E$15/1000,0)</f>
        <v>0</v>
      </c>
      <c r="E40" s="45">
        <f>IF('記載例(太陽光)'!$E$13=E$2,E26*'記載例(太陽光)'!$E$15/1000,0)</f>
        <v>0</v>
      </c>
      <c r="F40" s="45">
        <f>IF('記載例(太陽光)'!$E$13=F$2,F26*'記載例(太陽光)'!$E$15/1000,0)</f>
        <v>0</v>
      </c>
      <c r="G40" s="45">
        <f>IF('記載例(太陽光)'!$E$13=G$2,G26*'記載例(太陽光)'!$E$15/1000,0)</f>
        <v>0</v>
      </c>
      <c r="H40" s="45">
        <f>IF('記載例(太陽光)'!$E$13=H$2,H26*'記載例(太陽光)'!$E$15/1000,0)</f>
        <v>0</v>
      </c>
      <c r="I40" s="45">
        <f>IF('記載例(太陽光)'!$E$13=I$2,I26*'記載例(太陽光)'!$E$15/1000,0)</f>
        <v>0</v>
      </c>
      <c r="J40" s="46">
        <f>IF('記載例(太陽光)'!$E$13=J$2,J26*'記載例(太陽光)'!$E$15/1000,0)</f>
        <v>0</v>
      </c>
      <c r="K40" s="47">
        <f t="shared" si="2"/>
        <v>0.58892406473444192</v>
      </c>
      <c r="L40" s="48">
        <f t="shared" si="3"/>
        <v>3.608403902981127E-2</v>
      </c>
      <c r="N40" s="43">
        <f t="shared" si="1"/>
        <v>588.92406473444191</v>
      </c>
      <c r="S40" s="55"/>
    </row>
    <row r="41" spans="1:19" x14ac:dyDescent="0.25">
      <c r="A41" s="10" t="s">
        <v>16</v>
      </c>
      <c r="B41" s="45">
        <f>IF('記載例(太陽光)'!$E$13=B$2,B27*'記載例(太陽光)'!$E$15/1000,0)</f>
        <v>0</v>
      </c>
      <c r="C41" s="45">
        <f>IF('記載例(太陽光)'!$E$13=C$2,C27*'記載例(太陽光)'!$E$15/1000,0)</f>
        <v>0.59634661712236003</v>
      </c>
      <c r="D41" s="45">
        <f>IF('記載例(太陽光)'!$E$13=D$2,D27*'記載例(太陽光)'!$E$15/1000,0)</f>
        <v>0</v>
      </c>
      <c r="E41" s="45">
        <f>IF('記載例(太陽光)'!$E$13=E$2,E27*'記載例(太陽光)'!$E$15/1000,0)</f>
        <v>0</v>
      </c>
      <c r="F41" s="45">
        <f>IF('記載例(太陽光)'!$E$13=F$2,F27*'記載例(太陽光)'!$E$15/1000,0)</f>
        <v>0</v>
      </c>
      <c r="G41" s="45">
        <f>IF('記載例(太陽光)'!$E$13=G$2,G27*'記載例(太陽光)'!$E$15/1000,0)</f>
        <v>0</v>
      </c>
      <c r="H41" s="45">
        <f>IF('記載例(太陽光)'!$E$13=H$2,H27*'記載例(太陽光)'!$E$15/1000,0)</f>
        <v>0</v>
      </c>
      <c r="I41" s="45">
        <f>IF('記載例(太陽光)'!$E$13=I$2,I27*'記載例(太陽光)'!$E$15/1000,0)</f>
        <v>0</v>
      </c>
      <c r="J41" s="46">
        <f>IF('記載例(太陽光)'!$E$13=J$2,J27*'記載例(太陽光)'!$E$15/1000,0)</f>
        <v>0</v>
      </c>
      <c r="K41" s="47">
        <f t="shared" si="2"/>
        <v>0.59634661712236003</v>
      </c>
      <c r="L41" s="48">
        <f t="shared" si="3"/>
        <v>3.608403902981127E-2</v>
      </c>
      <c r="N41" s="43">
        <f t="shared" si="1"/>
        <v>596.34661712236004</v>
      </c>
      <c r="S41" s="55"/>
    </row>
    <row r="42" spans="1:19" x14ac:dyDescent="0.25">
      <c r="A42" s="10" t="s">
        <v>17</v>
      </c>
      <c r="B42" s="45">
        <f>IF('記載例(太陽光)'!$E$13=B$2,B28*'記載例(太陽光)'!$E$15/1000,0)</f>
        <v>0</v>
      </c>
      <c r="C42" s="45">
        <f>IF('記載例(太陽光)'!$E$13=C$2,C28*'記載例(太陽光)'!$E$15/1000,0)</f>
        <v>0.73145262274032963</v>
      </c>
      <c r="D42" s="45">
        <f>IF('記載例(太陽光)'!$E$13=D$2,D28*'記載例(太陽光)'!$E$15/1000,0)</f>
        <v>0</v>
      </c>
      <c r="E42" s="45">
        <f>IF('記載例(太陽光)'!$E$13=E$2,E28*'記載例(太陽光)'!$E$15/1000,0)</f>
        <v>0</v>
      </c>
      <c r="F42" s="45">
        <f>IF('記載例(太陽光)'!$E$13=F$2,F28*'記載例(太陽光)'!$E$15/1000,0)</f>
        <v>0</v>
      </c>
      <c r="G42" s="45">
        <f>IF('記載例(太陽光)'!$E$13=G$2,G28*'記載例(太陽光)'!$E$15/1000,0)</f>
        <v>0</v>
      </c>
      <c r="H42" s="45">
        <f>IF('記載例(太陽光)'!$E$13=H$2,H28*'記載例(太陽光)'!$E$15/1000,0)</f>
        <v>0</v>
      </c>
      <c r="I42" s="45">
        <f>IF('記載例(太陽光)'!$E$13=I$2,I28*'記載例(太陽光)'!$E$15/1000,0)</f>
        <v>0</v>
      </c>
      <c r="J42" s="46">
        <f>IF('記載例(太陽光)'!$E$13=J$2,J28*'記載例(太陽光)'!$E$15/1000,0)</f>
        <v>0</v>
      </c>
      <c r="K42" s="47">
        <f t="shared" si="2"/>
        <v>0.73145262274032963</v>
      </c>
      <c r="L42" s="48">
        <f t="shared" si="3"/>
        <v>3.608403902981127E-2</v>
      </c>
      <c r="N42" s="43">
        <f t="shared" si="1"/>
        <v>731.45262274032962</v>
      </c>
      <c r="S42" s="55"/>
    </row>
    <row r="43" spans="1:19" x14ac:dyDescent="0.25">
      <c r="A43" s="10" t="s">
        <v>18</v>
      </c>
      <c r="B43" s="45">
        <f>IF('記載例(太陽光)'!$E$13=B$2,B29*'記載例(太陽光)'!$E$15/1000,0)</f>
        <v>0</v>
      </c>
      <c r="C43" s="45">
        <f>IF('記載例(太陽光)'!$E$13=C$2,C29*'記載例(太陽光)'!$E$15/1000,0)</f>
        <v>0.45757394169259386</v>
      </c>
      <c r="D43" s="45">
        <f>IF('記載例(太陽光)'!$E$13=D$2,D29*'記載例(太陽光)'!$E$15/1000,0)</f>
        <v>0</v>
      </c>
      <c r="E43" s="45">
        <f>IF('記載例(太陽光)'!$E$13=E$2,E29*'記載例(太陽光)'!$E$15/1000,0)</f>
        <v>0</v>
      </c>
      <c r="F43" s="45">
        <f>IF('記載例(太陽光)'!$E$13=F$2,F29*'記載例(太陽光)'!$E$15/1000,0)</f>
        <v>0</v>
      </c>
      <c r="G43" s="45">
        <f>IF('記載例(太陽光)'!$E$13=G$2,G29*'記載例(太陽光)'!$E$15/1000,0)</f>
        <v>0</v>
      </c>
      <c r="H43" s="45">
        <f>IF('記載例(太陽光)'!$E$13=H$2,H29*'記載例(太陽光)'!$E$15/1000,0)</f>
        <v>0</v>
      </c>
      <c r="I43" s="45">
        <f>IF('記載例(太陽光)'!$E$13=I$2,I29*'記載例(太陽光)'!$E$15/1000,0)</f>
        <v>0</v>
      </c>
      <c r="J43" s="46">
        <f>IF('記載例(太陽光)'!$E$13=J$2,J29*'記載例(太陽光)'!$E$15/1000,0)</f>
        <v>0</v>
      </c>
      <c r="K43" s="47">
        <f t="shared" si="2"/>
        <v>0.45757394169259386</v>
      </c>
      <c r="L43" s="48">
        <f t="shared" si="3"/>
        <v>3.608403902981127E-2</v>
      </c>
      <c r="N43" s="43">
        <f t="shared" si="1"/>
        <v>457.57394169259385</v>
      </c>
      <c r="S43" s="55"/>
    </row>
    <row r="44" spans="1:19" x14ac:dyDescent="0.25">
      <c r="A44" s="10" t="s">
        <v>19</v>
      </c>
      <c r="B44" s="45">
        <f>IF('記載例(太陽光)'!$E$13=B$2,B30*'記載例(太陽光)'!$E$15/1000,0)</f>
        <v>0</v>
      </c>
      <c r="C44" s="45">
        <f>IF('記載例(太陽光)'!$E$13=C$2,C30*'記載例(太陽光)'!$E$15/1000,0)</f>
        <v>0.31978749245096405</v>
      </c>
      <c r="D44" s="45">
        <f>IF('記載例(太陽光)'!$E$13=D$2,D30*'記載例(太陽光)'!$E$15/1000,0)</f>
        <v>0</v>
      </c>
      <c r="E44" s="45">
        <f>IF('記載例(太陽光)'!$E$13=E$2,E30*'記載例(太陽光)'!$E$15/1000,0)</f>
        <v>0</v>
      </c>
      <c r="F44" s="45">
        <f>IF('記載例(太陽光)'!$E$13=F$2,F30*'記載例(太陽光)'!$E$15/1000,0)</f>
        <v>0</v>
      </c>
      <c r="G44" s="45">
        <f>IF('記載例(太陽光)'!$E$13=G$2,G30*'記載例(太陽光)'!$E$15/1000,0)</f>
        <v>0</v>
      </c>
      <c r="H44" s="45">
        <f>IF('記載例(太陽光)'!$E$13=H$2,H30*'記載例(太陽光)'!$E$15/1000,0)</f>
        <v>0</v>
      </c>
      <c r="I44" s="45">
        <f>IF('記載例(太陽光)'!$E$13=I$2,I30*'記載例(太陽光)'!$E$15/1000,0)</f>
        <v>0</v>
      </c>
      <c r="J44" s="46">
        <f>IF('記載例(太陽光)'!$E$13=J$2,J30*'記載例(太陽光)'!$E$15/1000,0)</f>
        <v>0</v>
      </c>
      <c r="K44" s="47">
        <f t="shared" si="2"/>
        <v>0.31978749245096405</v>
      </c>
      <c r="L44" s="48">
        <f t="shared" si="3"/>
        <v>3.608403902981127E-2</v>
      </c>
      <c r="N44" s="43">
        <f t="shared" si="1"/>
        <v>319.78749245096407</v>
      </c>
      <c r="S44" s="55"/>
    </row>
    <row r="45" spans="1:19" x14ac:dyDescent="0.25">
      <c r="A45" s="10" t="s">
        <v>20</v>
      </c>
      <c r="B45" s="45">
        <f>IF('記載例(太陽光)'!$E$13=B$2,B31*'記載例(太陽光)'!$E$15/1000,0)</f>
        <v>0</v>
      </c>
      <c r="C45" s="45">
        <f>IF('記載例(太陽光)'!$E$13=C$2,C31*'記載例(太陽光)'!$E$15/1000,0)</f>
        <v>3.608403902981127E-2</v>
      </c>
      <c r="D45" s="45">
        <f>IF('記載例(太陽光)'!$E$13=D$2,D31*'記載例(太陽光)'!$E$15/1000,0)</f>
        <v>0</v>
      </c>
      <c r="E45" s="45">
        <f>IF('記載例(太陽光)'!$E$13=E$2,E31*'記載例(太陽光)'!$E$15/1000,0)</f>
        <v>0</v>
      </c>
      <c r="F45" s="45">
        <f>IF('記載例(太陽光)'!$E$13=F$2,F31*'記載例(太陽光)'!$E$15/1000,0)</f>
        <v>0</v>
      </c>
      <c r="G45" s="45">
        <f>IF('記載例(太陽光)'!$E$13=G$2,G31*'記載例(太陽光)'!$E$15/1000,0)</f>
        <v>0</v>
      </c>
      <c r="H45" s="45">
        <f>IF('記載例(太陽光)'!$E$13=H$2,H31*'記載例(太陽光)'!$E$15/1000,0)</f>
        <v>0</v>
      </c>
      <c r="I45" s="45">
        <f>IF('記載例(太陽光)'!$E$13=I$2,I31*'記載例(太陽光)'!$E$15/1000,0)</f>
        <v>0</v>
      </c>
      <c r="J45" s="46">
        <f>IF('記載例(太陽光)'!$E$13=J$2,J31*'記載例(太陽光)'!$E$15/1000,0)</f>
        <v>0</v>
      </c>
      <c r="K45" s="47">
        <f t="shared" si="2"/>
        <v>3.608403902981127E-2</v>
      </c>
      <c r="L45" s="48">
        <f t="shared" si="3"/>
        <v>3.608403902981127E-2</v>
      </c>
      <c r="N45" s="43">
        <f t="shared" si="1"/>
        <v>36.084039029811272</v>
      </c>
      <c r="S45" s="55"/>
    </row>
    <row r="46" spans="1:19" x14ac:dyDescent="0.25">
      <c r="A46" s="10" t="s">
        <v>21</v>
      </c>
      <c r="B46" s="45">
        <f>IF('記載例(太陽光)'!$E$13=B$2,B32*'記載例(太陽光)'!$E$15/1000,0)</f>
        <v>0</v>
      </c>
      <c r="C46" s="45">
        <f>IF('記載例(太陽光)'!$E$13=C$2,C32*'記載例(太陽光)'!$E$15/1000,0)</f>
        <v>4.3737994661995572E-2</v>
      </c>
      <c r="D46" s="45">
        <f>IF('記載例(太陽光)'!$E$13=D$2,D32*'記載例(太陽光)'!$E$15/1000,0)</f>
        <v>0</v>
      </c>
      <c r="E46" s="45">
        <f>IF('記載例(太陽光)'!$E$13=E$2,E32*'記載例(太陽光)'!$E$15/1000,0)</f>
        <v>0</v>
      </c>
      <c r="F46" s="45">
        <f>IF('記載例(太陽光)'!$E$13=F$2,F32*'記載例(太陽光)'!$E$15/1000,0)</f>
        <v>0</v>
      </c>
      <c r="G46" s="45">
        <f>IF('記載例(太陽光)'!$E$13=G$2,G32*'記載例(太陽光)'!$E$15/1000,0)</f>
        <v>0</v>
      </c>
      <c r="H46" s="45">
        <f>IF('記載例(太陽光)'!$E$13=H$2,H32*'記載例(太陽光)'!$E$15/1000,0)</f>
        <v>0</v>
      </c>
      <c r="I46" s="45">
        <f>IF('記載例(太陽光)'!$E$13=I$2,I32*'記載例(太陽光)'!$E$15/1000,0)</f>
        <v>0</v>
      </c>
      <c r="J46" s="46">
        <f>IF('記載例(太陽光)'!$E$13=J$2,J32*'記載例(太陽光)'!$E$15/1000,0)</f>
        <v>0</v>
      </c>
      <c r="K46" s="47">
        <f t="shared" si="2"/>
        <v>4.3737994661995572E-2</v>
      </c>
      <c r="L46" s="48">
        <f t="shared" si="3"/>
        <v>3.608403902981127E-2</v>
      </c>
      <c r="N46" s="43">
        <f t="shared" si="1"/>
        <v>43.737994661995572</v>
      </c>
      <c r="S46" s="55"/>
    </row>
    <row r="47" spans="1:19" x14ac:dyDescent="0.25">
      <c r="A47" s="10" t="s">
        <v>22</v>
      </c>
      <c r="B47" s="45">
        <f>IF('記載例(太陽光)'!$E$13=B$2,B33*'記載例(太陽光)'!$E$15/1000,0)</f>
        <v>0</v>
      </c>
      <c r="C47" s="45">
        <f>IF('記載例(太陽光)'!$E$13=C$2,C33*'記載例(太陽光)'!$E$15/1000,0)</f>
        <v>0.10919964785552826</v>
      </c>
      <c r="D47" s="45">
        <f>IF('記載例(太陽光)'!$E$13=D$2,D33*'記載例(太陽光)'!$E$15/1000,0)</f>
        <v>0</v>
      </c>
      <c r="E47" s="45">
        <f>IF('記載例(太陽光)'!$E$13=E$2,E33*'記載例(太陽光)'!$E$15/1000,0)</f>
        <v>0</v>
      </c>
      <c r="F47" s="45">
        <f>IF('記載例(太陽光)'!$E$13=F$2,F33*'記載例(太陽光)'!$E$15/1000,0)</f>
        <v>0</v>
      </c>
      <c r="G47" s="45">
        <f>IF('記載例(太陽光)'!$E$13=G$2,G33*'記載例(太陽光)'!$E$15/1000,0)</f>
        <v>0</v>
      </c>
      <c r="H47" s="45">
        <f>IF('記載例(太陽光)'!$E$13=H$2,H33*'記載例(太陽光)'!$E$15/1000,0)</f>
        <v>0</v>
      </c>
      <c r="I47" s="45">
        <f>IF('記載例(太陽光)'!$E$13=I$2,I33*'記載例(太陽光)'!$E$15/1000,0)</f>
        <v>0</v>
      </c>
      <c r="J47" s="46">
        <f>IF('記載例(太陽光)'!$E$13=J$2,J33*'記載例(太陽光)'!$E$15/1000,0)</f>
        <v>0</v>
      </c>
      <c r="K47" s="47">
        <f t="shared" si="2"/>
        <v>0.10919964785552826</v>
      </c>
      <c r="L47" s="48">
        <f t="shared" si="3"/>
        <v>3.608403902981127E-2</v>
      </c>
      <c r="N47" s="43">
        <f t="shared" si="1"/>
        <v>109.19964785552826</v>
      </c>
      <c r="S47" s="55"/>
    </row>
    <row r="48" spans="1:19" x14ac:dyDescent="0.25">
      <c r="A48" s="10" t="s">
        <v>23</v>
      </c>
      <c r="B48" s="45">
        <f>IF('記載例(太陽光)'!$E$13=B$2,B34*'記載例(太陽光)'!$E$15/1000,0)</f>
        <v>0</v>
      </c>
      <c r="C48" s="45">
        <f>IF('記載例(太陽光)'!$E$13=C$2,C34*'記載例(太陽光)'!$E$15/1000,0)</f>
        <v>4.4844275340612062E-2</v>
      </c>
      <c r="D48" s="45">
        <f>IF('記載例(太陽光)'!$E$13=D$2,D34*'記載例(太陽光)'!$E$15/1000,0)</f>
        <v>0</v>
      </c>
      <c r="E48" s="45">
        <f>IF('記載例(太陽光)'!$E$13=E$2,E34*'記載例(太陽光)'!$E$15/1000,0)</f>
        <v>0</v>
      </c>
      <c r="F48" s="45">
        <f>IF('記載例(太陽光)'!$E$13=F$2,F34*'記載例(太陽光)'!$E$15/1000,0)</f>
        <v>0</v>
      </c>
      <c r="G48" s="45">
        <f>IF('記載例(太陽光)'!$E$13=G$2,G34*'記載例(太陽光)'!$E$15/1000,0)</f>
        <v>0</v>
      </c>
      <c r="H48" s="45">
        <f>IF('記載例(太陽光)'!$E$13=H$2,H34*'記載例(太陽光)'!$E$15/1000,0)</f>
        <v>0</v>
      </c>
      <c r="I48" s="45">
        <f>IF('記載例(太陽光)'!$E$13=I$2,I34*'記載例(太陽光)'!$E$15/1000,0)</f>
        <v>0</v>
      </c>
      <c r="J48" s="46">
        <f>IF('記載例(太陽光)'!$E$13=J$2,J34*'記載例(太陽光)'!$E$15/1000,0)</f>
        <v>0</v>
      </c>
      <c r="K48" s="47">
        <f t="shared" si="2"/>
        <v>4.4844275340612062E-2</v>
      </c>
      <c r="L48" s="48">
        <f t="shared" si="3"/>
        <v>3.608403902981127E-2</v>
      </c>
      <c r="N48" s="43">
        <f t="shared" si="1"/>
        <v>44.844275340612064</v>
      </c>
      <c r="S48" s="55"/>
    </row>
    <row r="49" spans="1:19" x14ac:dyDescent="0.25">
      <c r="A49" s="10" t="s">
        <v>24</v>
      </c>
      <c r="B49" s="45">
        <f>IF('記載例(太陽光)'!$E$13=B$2,B35*'記載例(太陽光)'!$E$15/1000,0)</f>
        <v>0</v>
      </c>
      <c r="C49" s="45">
        <f>IF('記載例(太陽光)'!$E$13=C$2,C35*'記載例(太陽光)'!$E$15/1000,0)</f>
        <v>6.3341543012762347E-2</v>
      </c>
      <c r="D49" s="45">
        <f>IF('記載例(太陽光)'!$E$13=D$2,D35*'記載例(太陽光)'!$E$15/1000,0)</f>
        <v>0</v>
      </c>
      <c r="E49" s="45">
        <f>IF('記載例(太陽光)'!$E$13=E$2,E35*'記載例(太陽光)'!$E$15/1000,0)</f>
        <v>0</v>
      </c>
      <c r="F49" s="45">
        <f>IF('記載例(太陽光)'!$E$13=F$2,F35*'記載例(太陽光)'!$E$15/1000,0)</f>
        <v>0</v>
      </c>
      <c r="G49" s="45">
        <f>IF('記載例(太陽光)'!$E$13=G$2,G35*'記載例(太陽光)'!$E$15/1000,0)</f>
        <v>0</v>
      </c>
      <c r="H49" s="45">
        <f>IF('記載例(太陽光)'!$E$13=H$2,H35*'記載例(太陽光)'!$E$15/1000,0)</f>
        <v>0</v>
      </c>
      <c r="I49" s="45">
        <f>IF('記載例(太陽光)'!$E$13=I$2,I35*'記載例(太陽光)'!$E$15/1000,0)</f>
        <v>0</v>
      </c>
      <c r="J49" s="46">
        <f>IF('記載例(太陽光)'!$E$13=J$2,J35*'記載例(太陽光)'!$E$15/1000,0)</f>
        <v>0</v>
      </c>
      <c r="K49" s="47">
        <f t="shared" si="2"/>
        <v>6.3341543012762347E-2</v>
      </c>
      <c r="L49" s="48">
        <f t="shared" si="3"/>
        <v>3.608403902981127E-2</v>
      </c>
      <c r="N49" s="43">
        <f t="shared" si="1"/>
        <v>63.341543012762344</v>
      </c>
      <c r="S49" s="55"/>
    </row>
    <row r="50" spans="1:19" x14ac:dyDescent="0.25">
      <c r="B50" s="10"/>
      <c r="C50" s="10"/>
      <c r="D50" s="10"/>
      <c r="E50" s="10"/>
      <c r="F50" s="10"/>
      <c r="G50" s="10"/>
      <c r="H50" s="10"/>
      <c r="I50" s="10"/>
      <c r="J50" s="10"/>
    </row>
    <row r="51" spans="1:19" x14ac:dyDescent="0.25">
      <c r="A51" s="1" t="s">
        <v>57</v>
      </c>
      <c r="K51" s="2"/>
    </row>
    <row r="52" spans="1:19" x14ac:dyDescent="0.25">
      <c r="A52" s="10" t="s">
        <v>13</v>
      </c>
      <c r="B52" s="13">
        <f t="shared" ref="B52:J63"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9" x14ac:dyDescent="0.25">
      <c r="A53" s="10" t="s">
        <v>14</v>
      </c>
      <c r="B53" s="13">
        <f t="shared" si="4"/>
        <v>4345.6930906030857</v>
      </c>
      <c r="C53" s="13">
        <f t="shared" si="4"/>
        <v>10791.643538945902</v>
      </c>
      <c r="D53" s="13">
        <f t="shared" si="4"/>
        <v>39525.567375846498</v>
      </c>
      <c r="E53" s="13">
        <f t="shared" si="4"/>
        <v>19013.209821428576</v>
      </c>
      <c r="F53" s="13">
        <f t="shared" si="4"/>
        <v>4471.4456731388964</v>
      </c>
      <c r="G53" s="13">
        <f t="shared" si="4"/>
        <v>18379.744437125744</v>
      </c>
      <c r="H53" s="13">
        <f t="shared" si="4"/>
        <v>7529.8087425057656</v>
      </c>
      <c r="I53" s="13">
        <f t="shared" si="4"/>
        <v>3763.8995180722891</v>
      </c>
      <c r="J53" s="13">
        <f t="shared" si="4"/>
        <v>12873.828577067297</v>
      </c>
      <c r="K53" s="16"/>
      <c r="L53" s="16"/>
    </row>
    <row r="54" spans="1:19" x14ac:dyDescent="0.25">
      <c r="A54" s="10" t="s">
        <v>15</v>
      </c>
      <c r="B54" s="13">
        <f t="shared" si="4"/>
        <v>4368.5524950110203</v>
      </c>
      <c r="C54" s="13">
        <f t="shared" si="4"/>
        <v>11635.307853936374</v>
      </c>
      <c r="D54" s="13">
        <f t="shared" si="4"/>
        <v>43680.905282167041</v>
      </c>
      <c r="E54" s="13">
        <f t="shared" si="4"/>
        <v>20494.366071428572</v>
      </c>
      <c r="F54" s="13">
        <f t="shared" si="4"/>
        <v>4910.0735491927408</v>
      </c>
      <c r="G54" s="13">
        <f t="shared" si="4"/>
        <v>21063.206856287423</v>
      </c>
      <c r="H54" s="13">
        <f t="shared" si="4"/>
        <v>8264.1788670253663</v>
      </c>
      <c r="I54" s="13">
        <f t="shared" si="4"/>
        <v>4293.8738755020076</v>
      </c>
      <c r="J54" s="13">
        <f t="shared" si="4"/>
        <v>14641.743895796328</v>
      </c>
      <c r="K54" s="16"/>
      <c r="L54" s="16"/>
    </row>
    <row r="55" spans="1:19" x14ac:dyDescent="0.25">
      <c r="A55" s="10" t="s">
        <v>16</v>
      </c>
      <c r="B55" s="13">
        <f t="shared" si="4"/>
        <v>4932.0619369138758</v>
      </c>
      <c r="C55" s="13">
        <f t="shared" si="4"/>
        <v>13841.029858283588</v>
      </c>
      <c r="D55" s="13">
        <f t="shared" si="4"/>
        <v>56393.341189334082</v>
      </c>
      <c r="E55" s="13">
        <f t="shared" si="4"/>
        <v>24827</v>
      </c>
      <c r="F55" s="13">
        <f t="shared" si="4"/>
        <v>6055.3796700000003</v>
      </c>
      <c r="G55" s="13">
        <f t="shared" si="4"/>
        <v>26361.071999999996</v>
      </c>
      <c r="H55" s="13">
        <f t="shared" si="4"/>
        <v>10470.307200000001</v>
      </c>
      <c r="I55" s="13">
        <f t="shared" si="4"/>
        <v>5386.2699999999995</v>
      </c>
      <c r="J55" s="13">
        <f t="shared" si="4"/>
        <v>18753.719999999998</v>
      </c>
      <c r="K55" s="16"/>
      <c r="L55" s="16"/>
    </row>
    <row r="56" spans="1:19" x14ac:dyDescent="0.25">
      <c r="A56" s="10" t="s">
        <v>17</v>
      </c>
      <c r="B56" s="13">
        <f t="shared" si="4"/>
        <v>5039.3593000000001</v>
      </c>
      <c r="C56" s="13">
        <f t="shared" si="4"/>
        <v>14147.024100000001</v>
      </c>
      <c r="D56" s="13">
        <f t="shared" si="4"/>
        <v>56391.75</v>
      </c>
      <c r="E56" s="13">
        <f t="shared" si="4"/>
        <v>24827</v>
      </c>
      <c r="F56" s="13">
        <f t="shared" si="4"/>
        <v>6055.3796700000003</v>
      </c>
      <c r="G56" s="13">
        <f t="shared" si="4"/>
        <v>26361.071999999996</v>
      </c>
      <c r="H56" s="13">
        <f t="shared" si="4"/>
        <v>10470.307200000001</v>
      </c>
      <c r="I56" s="13">
        <f t="shared" si="4"/>
        <v>5386.2699999999995</v>
      </c>
      <c r="J56" s="13">
        <f t="shared" si="4"/>
        <v>18753.719999999998</v>
      </c>
      <c r="K56" s="16"/>
      <c r="L56" s="16"/>
    </row>
    <row r="57" spans="1:19" x14ac:dyDescent="0.25">
      <c r="A57" s="10" t="s">
        <v>18</v>
      </c>
      <c r="B57" s="13">
        <f t="shared" si="4"/>
        <v>4739.1678010287078</v>
      </c>
      <c r="C57" s="13">
        <f t="shared" si="4"/>
        <v>12662.019787154044</v>
      </c>
      <c r="D57" s="13">
        <f t="shared" si="4"/>
        <v>48256.105014108347</v>
      </c>
      <c r="E57" s="13">
        <f t="shared" si="4"/>
        <v>22751.366071428576</v>
      </c>
      <c r="F57" s="13">
        <f t="shared" si="4"/>
        <v>5385.2537482510716</v>
      </c>
      <c r="G57" s="13">
        <f t="shared" si="4"/>
        <v>22750.236538922156</v>
      </c>
      <c r="H57" s="13">
        <f t="shared" si="4"/>
        <v>9156.488867640277</v>
      </c>
      <c r="I57" s="13">
        <f t="shared" si="4"/>
        <v>4704.8743975903617</v>
      </c>
      <c r="J57" s="13">
        <f t="shared" si="4"/>
        <v>16167.850838760607</v>
      </c>
      <c r="K57" s="16"/>
      <c r="L57" s="16"/>
    </row>
    <row r="58" spans="1:19" x14ac:dyDescent="0.25">
      <c r="A58" s="10" t="s">
        <v>19</v>
      </c>
      <c r="B58" s="13">
        <f t="shared" si="4"/>
        <v>5248.0380014425964</v>
      </c>
      <c r="C58" s="13">
        <f t="shared" si="4"/>
        <v>11596.809482326638</v>
      </c>
      <c r="D58" s="13">
        <f t="shared" si="4"/>
        <v>40084.499149266368</v>
      </c>
      <c r="E58" s="13">
        <f t="shared" si="4"/>
        <v>19819.281250000004</v>
      </c>
      <c r="F58" s="13">
        <f t="shared" si="4"/>
        <v>4550.6423729819517</v>
      </c>
      <c r="G58" s="13">
        <f t="shared" si="4"/>
        <v>18823.699616766466</v>
      </c>
      <c r="H58" s="13">
        <f t="shared" si="4"/>
        <v>7840.6585623366645</v>
      </c>
      <c r="I58" s="13">
        <f t="shared" si="4"/>
        <v>3882.8733534136545</v>
      </c>
      <c r="J58" s="13">
        <f t="shared" si="4"/>
        <v>13778.142553779357</v>
      </c>
      <c r="K58" s="16"/>
      <c r="L58" s="16"/>
    </row>
    <row r="59" spans="1:19" x14ac:dyDescent="0.25">
      <c r="A59" s="10" t="s">
        <v>20</v>
      </c>
      <c r="B59" s="13">
        <f t="shared" si="4"/>
        <v>5463.397653496294</v>
      </c>
      <c r="C59" s="13">
        <f t="shared" si="4"/>
        <v>12934.352907396278</v>
      </c>
      <c r="D59" s="13">
        <f t="shared" si="4"/>
        <v>42607.913274548526</v>
      </c>
      <c r="E59" s="13">
        <f t="shared" si="4"/>
        <v>19597.611607142859</v>
      </c>
      <c r="F59" s="13">
        <f t="shared" si="4"/>
        <v>5019.7305182062009</v>
      </c>
      <c r="G59" s="13">
        <f t="shared" si="4"/>
        <v>19573.490586826345</v>
      </c>
      <c r="H59" s="13">
        <f t="shared" si="4"/>
        <v>8391.9391489623376</v>
      </c>
      <c r="I59" s="13">
        <f t="shared" si="4"/>
        <v>4001.8471887550199</v>
      </c>
      <c r="J59" s="13">
        <f t="shared" si="4"/>
        <v>14056.962415630551</v>
      </c>
      <c r="K59" s="16"/>
      <c r="L59" s="16"/>
    </row>
    <row r="60" spans="1:19" x14ac:dyDescent="0.25">
      <c r="A60" s="10" t="s">
        <v>21</v>
      </c>
      <c r="B60" s="13">
        <f t="shared" si="4"/>
        <v>5884.491945221399</v>
      </c>
      <c r="C60" s="13">
        <f t="shared" si="4"/>
        <v>14424.78986543029</v>
      </c>
      <c r="D60" s="13">
        <f t="shared" si="4"/>
        <v>47221.513709085775</v>
      </c>
      <c r="E60" s="13">
        <f t="shared" si="4"/>
        <v>22066.205357142859</v>
      </c>
      <c r="F60" s="13">
        <f t="shared" si="4"/>
        <v>5695.9484937892112</v>
      </c>
      <c r="G60" s="13">
        <f t="shared" si="4"/>
        <v>23519.758850299397</v>
      </c>
      <c r="H60" s="13">
        <f t="shared" si="4"/>
        <v>10129.27778601076</v>
      </c>
      <c r="I60" s="13">
        <f t="shared" si="4"/>
        <v>4964.4536746987951</v>
      </c>
      <c r="J60" s="13">
        <f t="shared" si="4"/>
        <v>17978.946224590487</v>
      </c>
      <c r="K60" s="16"/>
      <c r="L60" s="16"/>
    </row>
    <row r="61" spans="1:19" x14ac:dyDescent="0.25">
      <c r="A61" s="10" t="s">
        <v>22</v>
      </c>
      <c r="B61" s="13">
        <f t="shared" si="4"/>
        <v>6004.8046000000004</v>
      </c>
      <c r="C61" s="13">
        <f t="shared" si="4"/>
        <v>15005.565300000002</v>
      </c>
      <c r="D61" s="13">
        <f t="shared" si="4"/>
        <v>50625.810249717826</v>
      </c>
      <c r="E61" s="13">
        <f t="shared" si="4"/>
        <v>23144.325892857145</v>
      </c>
      <c r="F61" s="13">
        <f t="shared" si="4"/>
        <v>5994.4591316591886</v>
      </c>
      <c r="G61" s="13">
        <f t="shared" si="4"/>
        <v>24259.684149700599</v>
      </c>
      <c r="H61" s="13">
        <f t="shared" si="4"/>
        <v>10371.720525749424</v>
      </c>
      <c r="I61" s="13">
        <f t="shared" si="4"/>
        <v>4964.4536746987951</v>
      </c>
      <c r="J61" s="13">
        <f t="shared" si="4"/>
        <v>18214.586019340833</v>
      </c>
      <c r="K61" s="16"/>
      <c r="L61" s="16"/>
    </row>
    <row r="62" spans="1:19" x14ac:dyDescent="0.25">
      <c r="A62" s="10" t="s">
        <v>23</v>
      </c>
      <c r="B62" s="13">
        <f t="shared" si="4"/>
        <v>5921.7888682027651</v>
      </c>
      <c r="C62" s="13">
        <f t="shared" si="4"/>
        <v>14841.672232289988</v>
      </c>
      <c r="D62" s="13">
        <f t="shared" si="4"/>
        <v>50625.49201185102</v>
      </c>
      <c r="E62" s="13">
        <f t="shared" si="4"/>
        <v>23144.325892857145</v>
      </c>
      <c r="F62" s="13">
        <f t="shared" si="4"/>
        <v>5994.4591316591886</v>
      </c>
      <c r="G62" s="13">
        <f t="shared" si="4"/>
        <v>24259.684149700599</v>
      </c>
      <c r="H62" s="13">
        <f t="shared" si="4"/>
        <v>10371.720525749424</v>
      </c>
      <c r="I62" s="13">
        <f t="shared" si="4"/>
        <v>4964.4536746987951</v>
      </c>
      <c r="J62" s="13">
        <f t="shared" si="4"/>
        <v>18214.586019340833</v>
      </c>
      <c r="K62" s="16"/>
      <c r="L62" s="16"/>
    </row>
    <row r="63" spans="1:19" x14ac:dyDescent="0.25">
      <c r="A63" s="10" t="s">
        <v>24</v>
      </c>
      <c r="B63" s="13">
        <f t="shared" si="4"/>
        <v>5464.6007800440793</v>
      </c>
      <c r="C63" s="13">
        <f t="shared" si="4"/>
        <v>13789.016757132385</v>
      </c>
      <c r="D63" s="13">
        <f t="shared" si="4"/>
        <v>45960.867439334084</v>
      </c>
      <c r="E63" s="13">
        <f t="shared" si="4"/>
        <v>21139.223214285714</v>
      </c>
      <c r="F63" s="13">
        <f t="shared" si="4"/>
        <v>5549.7392017712627</v>
      </c>
      <c r="G63" s="13">
        <f t="shared" si="4"/>
        <v>21615.684413173651</v>
      </c>
      <c r="H63" s="13">
        <f t="shared" si="4"/>
        <v>9155.4828811683328</v>
      </c>
      <c r="I63" s="13">
        <f t="shared" si="4"/>
        <v>4434.4793172690761</v>
      </c>
      <c r="J63" s="13">
        <f t="shared" si="4"/>
        <v>15489.306927175843</v>
      </c>
      <c r="K63" s="16"/>
      <c r="L63" s="16"/>
    </row>
    <row r="64" spans="1:19" x14ac:dyDescent="0.25">
      <c r="L64" s="16"/>
    </row>
    <row r="65" spans="1:15" x14ac:dyDescent="0.25">
      <c r="A65" s="1" t="s">
        <v>58</v>
      </c>
      <c r="K65" s="28" t="s">
        <v>39</v>
      </c>
    </row>
    <row r="66" spans="1:15" x14ac:dyDescent="0.25">
      <c r="A66" s="10" t="s">
        <v>13</v>
      </c>
      <c r="B66" s="13">
        <f t="shared" ref="B66:J77" si="5">B52-B38</f>
        <v>4802.8811787617715</v>
      </c>
      <c r="C66" s="13">
        <f t="shared" si="5"/>
        <v>11581.325589034457</v>
      </c>
      <c r="D66" s="13">
        <f t="shared" si="5"/>
        <v>40837.662100733636</v>
      </c>
      <c r="E66" s="13">
        <f t="shared" si="5"/>
        <v>18821.767857142859</v>
      </c>
      <c r="F66" s="13">
        <f t="shared" si="5"/>
        <v>4702.9437188339807</v>
      </c>
      <c r="G66" s="13">
        <f t="shared" si="5"/>
        <v>17856.863892215566</v>
      </c>
      <c r="H66" s="13">
        <f t="shared" si="5"/>
        <v>7477.4974459646428</v>
      </c>
      <c r="I66" s="13">
        <f t="shared" si="5"/>
        <v>3742.2679116465865</v>
      </c>
      <c r="J66" s="30">
        <f t="shared" si="5"/>
        <v>12677.667700809157</v>
      </c>
      <c r="K66" s="29">
        <f>SUM($B66:$J66)</f>
        <v>122500.87739514266</v>
      </c>
      <c r="L66" s="16"/>
    </row>
    <row r="67" spans="1:15" x14ac:dyDescent="0.25">
      <c r="A67" s="10" t="s">
        <v>14</v>
      </c>
      <c r="B67" s="13">
        <f t="shared" si="5"/>
        <v>4345.6930906030857</v>
      </c>
      <c r="C67" s="13">
        <f t="shared" si="5"/>
        <v>10791.143836022202</v>
      </c>
      <c r="D67" s="13">
        <f t="shared" si="5"/>
        <v>39525.567375846498</v>
      </c>
      <c r="E67" s="13">
        <f t="shared" si="5"/>
        <v>19013.209821428576</v>
      </c>
      <c r="F67" s="13">
        <f t="shared" si="5"/>
        <v>4471.4456731388964</v>
      </c>
      <c r="G67" s="13">
        <f t="shared" si="5"/>
        <v>18379.744437125744</v>
      </c>
      <c r="H67" s="13">
        <f t="shared" si="5"/>
        <v>7529.8087425057656</v>
      </c>
      <c r="I67" s="13">
        <f t="shared" si="5"/>
        <v>3763.8995180722891</v>
      </c>
      <c r="J67" s="30">
        <f t="shared" si="5"/>
        <v>12873.828577067297</v>
      </c>
      <c r="K67" s="29">
        <f t="shared" ref="K67:K77" si="6">SUM($B67:$J67)</f>
        <v>120694.34107181034</v>
      </c>
      <c r="L67" s="16"/>
    </row>
    <row r="68" spans="1:15" x14ac:dyDescent="0.25">
      <c r="A68" s="10" t="s">
        <v>15</v>
      </c>
      <c r="B68" s="13">
        <f t="shared" si="5"/>
        <v>4368.5524950110203</v>
      </c>
      <c r="C68" s="13">
        <f t="shared" si="5"/>
        <v>11634.71892987164</v>
      </c>
      <c r="D68" s="13">
        <f t="shared" si="5"/>
        <v>43680.905282167041</v>
      </c>
      <c r="E68" s="13">
        <f t="shared" si="5"/>
        <v>20494.366071428572</v>
      </c>
      <c r="F68" s="13">
        <f t="shared" si="5"/>
        <v>4910.0735491927408</v>
      </c>
      <c r="G68" s="13">
        <f t="shared" si="5"/>
        <v>21063.206856287423</v>
      </c>
      <c r="H68" s="13">
        <f t="shared" si="5"/>
        <v>8264.1788670253663</v>
      </c>
      <c r="I68" s="13">
        <f t="shared" si="5"/>
        <v>4293.8738755020076</v>
      </c>
      <c r="J68" s="30">
        <f t="shared" si="5"/>
        <v>14641.743895796328</v>
      </c>
      <c r="K68" s="29">
        <f t="shared" si="6"/>
        <v>133351.61982228214</v>
      </c>
      <c r="L68" s="16"/>
    </row>
    <row r="69" spans="1:15" x14ac:dyDescent="0.25">
      <c r="A69" s="10" t="s">
        <v>16</v>
      </c>
      <c r="B69" s="13">
        <f t="shared" si="5"/>
        <v>4932.0619369138758</v>
      </c>
      <c r="C69" s="13">
        <f t="shared" si="5"/>
        <v>13840.433511666466</v>
      </c>
      <c r="D69" s="13">
        <f t="shared" si="5"/>
        <v>56393.341189334082</v>
      </c>
      <c r="E69" s="13">
        <f t="shared" si="5"/>
        <v>24827</v>
      </c>
      <c r="F69" s="13">
        <f t="shared" si="5"/>
        <v>6055.3796700000003</v>
      </c>
      <c r="G69" s="13">
        <f t="shared" si="5"/>
        <v>26361.071999999996</v>
      </c>
      <c r="H69" s="13">
        <f t="shared" si="5"/>
        <v>10470.307200000001</v>
      </c>
      <c r="I69" s="13">
        <f t="shared" si="5"/>
        <v>5386.2699999999995</v>
      </c>
      <c r="J69" s="30">
        <f t="shared" si="5"/>
        <v>18753.719999999998</v>
      </c>
      <c r="K69" s="29">
        <f t="shared" si="6"/>
        <v>167019.58550791442</v>
      </c>
      <c r="L69" s="16"/>
    </row>
    <row r="70" spans="1:15" x14ac:dyDescent="0.25">
      <c r="A70" s="10" t="s">
        <v>17</v>
      </c>
      <c r="B70" s="13">
        <f t="shared" si="5"/>
        <v>5039.3593000000001</v>
      </c>
      <c r="C70" s="13">
        <f t="shared" si="5"/>
        <v>14146.29264737726</v>
      </c>
      <c r="D70" s="13">
        <f t="shared" si="5"/>
        <v>56391.75</v>
      </c>
      <c r="E70" s="13">
        <f t="shared" si="5"/>
        <v>24827</v>
      </c>
      <c r="F70" s="13">
        <f t="shared" si="5"/>
        <v>6055.3796700000003</v>
      </c>
      <c r="G70" s="13">
        <f t="shared" si="5"/>
        <v>26361.071999999996</v>
      </c>
      <c r="H70" s="13">
        <f t="shared" si="5"/>
        <v>10470.307200000001</v>
      </c>
      <c r="I70" s="13">
        <f t="shared" si="5"/>
        <v>5386.2699999999995</v>
      </c>
      <c r="J70" s="30">
        <f t="shared" si="5"/>
        <v>18753.719999999998</v>
      </c>
      <c r="K70" s="29">
        <f t="shared" si="6"/>
        <v>167431.15081737726</v>
      </c>
      <c r="L70" s="16"/>
    </row>
    <row r="71" spans="1:15" x14ac:dyDescent="0.25">
      <c r="A71" s="10" t="s">
        <v>18</v>
      </c>
      <c r="B71" s="13">
        <f t="shared" si="5"/>
        <v>4739.1678010287078</v>
      </c>
      <c r="C71" s="13">
        <f t="shared" si="5"/>
        <v>12661.562213212352</v>
      </c>
      <c r="D71" s="13">
        <f t="shared" si="5"/>
        <v>48256.105014108347</v>
      </c>
      <c r="E71" s="13">
        <f t="shared" si="5"/>
        <v>22751.366071428576</v>
      </c>
      <c r="F71" s="13">
        <f t="shared" si="5"/>
        <v>5385.2537482510716</v>
      </c>
      <c r="G71" s="13">
        <f t="shared" si="5"/>
        <v>22750.236538922156</v>
      </c>
      <c r="H71" s="13">
        <f t="shared" si="5"/>
        <v>9156.488867640277</v>
      </c>
      <c r="I71" s="13">
        <f t="shared" si="5"/>
        <v>4704.8743975903617</v>
      </c>
      <c r="J71" s="30">
        <f t="shared" si="5"/>
        <v>16167.850838760607</v>
      </c>
      <c r="K71" s="29">
        <f t="shared" si="6"/>
        <v>146572.90549094244</v>
      </c>
      <c r="L71" s="16"/>
    </row>
    <row r="72" spans="1:15" x14ac:dyDescent="0.25">
      <c r="A72" s="10" t="s">
        <v>19</v>
      </c>
      <c r="B72" s="13">
        <f t="shared" si="5"/>
        <v>5248.0380014425964</v>
      </c>
      <c r="C72" s="13">
        <f t="shared" si="5"/>
        <v>11596.489694834187</v>
      </c>
      <c r="D72" s="13">
        <f t="shared" si="5"/>
        <v>40084.499149266368</v>
      </c>
      <c r="E72" s="13">
        <f t="shared" si="5"/>
        <v>19819.281250000004</v>
      </c>
      <c r="F72" s="13">
        <f t="shared" si="5"/>
        <v>4550.6423729819517</v>
      </c>
      <c r="G72" s="13">
        <f t="shared" si="5"/>
        <v>18823.699616766466</v>
      </c>
      <c r="H72" s="13">
        <f t="shared" si="5"/>
        <v>7840.6585623366645</v>
      </c>
      <c r="I72" s="13">
        <f t="shared" si="5"/>
        <v>3882.8733534136545</v>
      </c>
      <c r="J72" s="30">
        <f t="shared" si="5"/>
        <v>13778.142553779357</v>
      </c>
      <c r="K72" s="29">
        <f t="shared" si="6"/>
        <v>125624.32455482124</v>
      </c>
      <c r="L72" s="16"/>
    </row>
    <row r="73" spans="1:15" x14ac:dyDescent="0.25">
      <c r="A73" s="10" t="s">
        <v>20</v>
      </c>
      <c r="B73" s="13">
        <f t="shared" si="5"/>
        <v>5463.397653496294</v>
      </c>
      <c r="C73" s="13">
        <f t="shared" si="5"/>
        <v>12934.316823357249</v>
      </c>
      <c r="D73" s="13">
        <f t="shared" si="5"/>
        <v>42607.913274548526</v>
      </c>
      <c r="E73" s="13">
        <f t="shared" si="5"/>
        <v>19597.611607142859</v>
      </c>
      <c r="F73" s="13">
        <f t="shared" si="5"/>
        <v>5019.7305182062009</v>
      </c>
      <c r="G73" s="13">
        <f t="shared" si="5"/>
        <v>19573.490586826345</v>
      </c>
      <c r="H73" s="13">
        <f t="shared" si="5"/>
        <v>8391.9391489623376</v>
      </c>
      <c r="I73" s="13">
        <f t="shared" si="5"/>
        <v>4001.8471887550199</v>
      </c>
      <c r="J73" s="30">
        <f t="shared" si="5"/>
        <v>14056.962415630551</v>
      </c>
      <c r="K73" s="29">
        <f t="shared" si="6"/>
        <v>131647.20921692537</v>
      </c>
      <c r="L73" s="16"/>
    </row>
    <row r="74" spans="1:15" x14ac:dyDescent="0.25">
      <c r="A74" s="10" t="s">
        <v>21</v>
      </c>
      <c r="B74" s="13">
        <f t="shared" si="5"/>
        <v>5884.491945221399</v>
      </c>
      <c r="C74" s="13">
        <f t="shared" si="5"/>
        <v>14424.746127435628</v>
      </c>
      <c r="D74" s="13">
        <f t="shared" si="5"/>
        <v>47221.513709085775</v>
      </c>
      <c r="E74" s="13">
        <f t="shared" si="5"/>
        <v>22066.205357142859</v>
      </c>
      <c r="F74" s="13">
        <f t="shared" si="5"/>
        <v>5695.9484937892112</v>
      </c>
      <c r="G74" s="13">
        <f t="shared" si="5"/>
        <v>23519.758850299397</v>
      </c>
      <c r="H74" s="13">
        <f t="shared" si="5"/>
        <v>10129.27778601076</v>
      </c>
      <c r="I74" s="13">
        <f t="shared" si="5"/>
        <v>4964.4536746987951</v>
      </c>
      <c r="J74" s="30">
        <f t="shared" si="5"/>
        <v>17978.946224590487</v>
      </c>
      <c r="K74" s="29">
        <f t="shared" si="6"/>
        <v>151885.34216827434</v>
      </c>
      <c r="L74" s="16"/>
    </row>
    <row r="75" spans="1:15" x14ac:dyDescent="0.25">
      <c r="A75" s="10" t="s">
        <v>22</v>
      </c>
      <c r="B75" s="13">
        <f t="shared" si="5"/>
        <v>6004.8046000000004</v>
      </c>
      <c r="C75" s="13">
        <f t="shared" si="5"/>
        <v>15005.456100352147</v>
      </c>
      <c r="D75" s="13">
        <f t="shared" si="5"/>
        <v>50625.810249717826</v>
      </c>
      <c r="E75" s="13">
        <f t="shared" si="5"/>
        <v>23144.325892857145</v>
      </c>
      <c r="F75" s="13">
        <f t="shared" si="5"/>
        <v>5994.4591316591886</v>
      </c>
      <c r="G75" s="13">
        <f t="shared" si="5"/>
        <v>24259.684149700599</v>
      </c>
      <c r="H75" s="13">
        <f t="shared" si="5"/>
        <v>10371.720525749424</v>
      </c>
      <c r="I75" s="13">
        <f t="shared" si="5"/>
        <v>4964.4536746987951</v>
      </c>
      <c r="J75" s="30">
        <f t="shared" si="5"/>
        <v>18214.586019340833</v>
      </c>
      <c r="K75" s="29">
        <f t="shared" si="6"/>
        <v>158585.30034407598</v>
      </c>
      <c r="L75" s="16"/>
    </row>
    <row r="76" spans="1:15" x14ac:dyDescent="0.25">
      <c r="A76" s="10" t="s">
        <v>23</v>
      </c>
      <c r="B76" s="13">
        <f t="shared" si="5"/>
        <v>5921.7888682027651</v>
      </c>
      <c r="C76" s="13">
        <f t="shared" si="5"/>
        <v>14841.627388014647</v>
      </c>
      <c r="D76" s="13">
        <f t="shared" si="5"/>
        <v>50625.49201185102</v>
      </c>
      <c r="E76" s="13">
        <f t="shared" si="5"/>
        <v>23144.325892857145</v>
      </c>
      <c r="F76" s="13">
        <f t="shared" si="5"/>
        <v>5994.4591316591886</v>
      </c>
      <c r="G76" s="13">
        <f t="shared" si="5"/>
        <v>24259.684149700599</v>
      </c>
      <c r="H76" s="13">
        <f t="shared" si="5"/>
        <v>10371.720525749424</v>
      </c>
      <c r="I76" s="13">
        <f t="shared" si="5"/>
        <v>4964.4536746987951</v>
      </c>
      <c r="J76" s="30">
        <f t="shared" si="5"/>
        <v>18214.586019340833</v>
      </c>
      <c r="K76" s="29">
        <f t="shared" si="6"/>
        <v>158338.13766207444</v>
      </c>
      <c r="L76" s="16"/>
    </row>
    <row r="77" spans="1:15" x14ac:dyDescent="0.25">
      <c r="A77" s="10" t="s">
        <v>24</v>
      </c>
      <c r="B77" s="13">
        <f t="shared" si="5"/>
        <v>5464.6007800440793</v>
      </c>
      <c r="C77" s="13">
        <f t="shared" si="5"/>
        <v>13788.953415589373</v>
      </c>
      <c r="D77" s="13">
        <f t="shared" si="5"/>
        <v>45960.867439334084</v>
      </c>
      <c r="E77" s="13">
        <f t="shared" si="5"/>
        <v>21139.223214285714</v>
      </c>
      <c r="F77" s="13">
        <f t="shared" si="5"/>
        <v>5549.7392017712627</v>
      </c>
      <c r="G77" s="13">
        <f t="shared" si="5"/>
        <v>21615.684413173651</v>
      </c>
      <c r="H77" s="13">
        <f t="shared" si="5"/>
        <v>9155.4828811683328</v>
      </c>
      <c r="I77" s="13">
        <f t="shared" si="5"/>
        <v>4434.4793172690761</v>
      </c>
      <c r="J77" s="30">
        <f t="shared" si="5"/>
        <v>15489.306927175843</v>
      </c>
      <c r="K77" s="29">
        <f t="shared" si="6"/>
        <v>142598.33758981142</v>
      </c>
      <c r="L77" s="16"/>
    </row>
    <row r="79" spans="1:15" x14ac:dyDescent="0.25">
      <c r="A79" s="23" t="s">
        <v>52</v>
      </c>
      <c r="B79" s="25">
        <f>$B$17-MIN($K$38:$K$49)</f>
        <v>170916.07353786819</v>
      </c>
      <c r="C79" s="24"/>
      <c r="D79" s="24"/>
      <c r="E79" s="24"/>
      <c r="F79" s="24"/>
      <c r="G79" s="24"/>
      <c r="H79" s="24"/>
      <c r="I79" s="24"/>
      <c r="J79" s="24"/>
      <c r="L79" s="16"/>
      <c r="M79" s="16"/>
      <c r="O79" s="20"/>
    </row>
    <row r="81" spans="1:15" x14ac:dyDescent="0.25">
      <c r="A81" s="1" t="s">
        <v>59</v>
      </c>
      <c r="B81" s="27" t="s">
        <v>39</v>
      </c>
    </row>
    <row r="82" spans="1:15" x14ac:dyDescent="0.25">
      <c r="A82" s="10" t="s">
        <v>13</v>
      </c>
      <c r="B82" s="26">
        <f t="shared" ref="B82:B93" si="7">$B$79-K66</f>
        <v>48415.19614272553</v>
      </c>
      <c r="L82" s="16"/>
      <c r="M82" s="16"/>
      <c r="O82" s="20"/>
    </row>
    <row r="83" spans="1:15" x14ac:dyDescent="0.25">
      <c r="A83" s="10" t="s">
        <v>14</v>
      </c>
      <c r="B83" s="13">
        <f t="shared" si="7"/>
        <v>50221.732466057845</v>
      </c>
      <c r="L83" s="16"/>
      <c r="M83" s="16"/>
      <c r="O83" s="20"/>
    </row>
    <row r="84" spans="1:15" x14ac:dyDescent="0.25">
      <c r="A84" s="10" t="s">
        <v>15</v>
      </c>
      <c r="B84" s="13">
        <f t="shared" si="7"/>
        <v>37564.453715586045</v>
      </c>
      <c r="L84" s="16"/>
      <c r="M84" s="16"/>
      <c r="O84" s="20"/>
    </row>
    <row r="85" spans="1:15" x14ac:dyDescent="0.25">
      <c r="A85" s="10" t="s">
        <v>16</v>
      </c>
      <c r="B85" s="13">
        <f t="shared" si="7"/>
        <v>3896.4880299537617</v>
      </c>
      <c r="L85" s="16"/>
      <c r="M85" s="16"/>
      <c r="O85" s="20"/>
    </row>
    <row r="86" spans="1:15" x14ac:dyDescent="0.25">
      <c r="A86" s="10" t="s">
        <v>17</v>
      </c>
      <c r="B86" s="13">
        <f t="shared" si="7"/>
        <v>3484.9227204909257</v>
      </c>
      <c r="L86" s="16"/>
      <c r="M86" s="16"/>
      <c r="O86" s="20"/>
    </row>
    <row r="87" spans="1:15" x14ac:dyDescent="0.25">
      <c r="A87" s="10" t="s">
        <v>18</v>
      </c>
      <c r="B87" s="13">
        <f t="shared" si="7"/>
        <v>24343.168046925741</v>
      </c>
      <c r="L87" s="16"/>
      <c r="M87" s="16"/>
      <c r="O87" s="20"/>
    </row>
    <row r="88" spans="1:15" x14ac:dyDescent="0.25">
      <c r="A88" s="10" t="s">
        <v>19</v>
      </c>
      <c r="B88" s="13">
        <f t="shared" si="7"/>
        <v>45291.748983046942</v>
      </c>
      <c r="L88" s="16"/>
      <c r="M88" s="16"/>
      <c r="O88" s="20"/>
    </row>
    <row r="89" spans="1:15" x14ac:dyDescent="0.25">
      <c r="A89" s="10" t="s">
        <v>20</v>
      </c>
      <c r="B89" s="13">
        <f t="shared" si="7"/>
        <v>39268.864320942812</v>
      </c>
      <c r="L89" s="16"/>
      <c r="M89" s="16"/>
      <c r="O89" s="20"/>
    </row>
    <row r="90" spans="1:15" x14ac:dyDescent="0.25">
      <c r="A90" s="10" t="s">
        <v>21</v>
      </c>
      <c r="B90" s="13">
        <f t="shared" si="7"/>
        <v>19030.73136959385</v>
      </c>
      <c r="L90" s="16"/>
      <c r="M90" s="16"/>
      <c r="O90" s="20"/>
    </row>
    <row r="91" spans="1:15" x14ac:dyDescent="0.25">
      <c r="A91" s="10" t="s">
        <v>22</v>
      </c>
      <c r="B91" s="13">
        <f t="shared" si="7"/>
        <v>12330.773193792207</v>
      </c>
      <c r="L91" s="16"/>
      <c r="M91" s="16"/>
      <c r="O91" s="20"/>
    </row>
    <row r="92" spans="1:15" x14ac:dyDescent="0.25">
      <c r="A92" s="10" t="s">
        <v>23</v>
      </c>
      <c r="B92" s="13">
        <f t="shared" si="7"/>
        <v>12577.935875793744</v>
      </c>
      <c r="L92" s="16"/>
      <c r="M92" s="16"/>
      <c r="O92" s="20"/>
    </row>
    <row r="93" spans="1:15" x14ac:dyDescent="0.25">
      <c r="A93" s="10" t="s">
        <v>24</v>
      </c>
      <c r="B93" s="13">
        <f t="shared" si="7"/>
        <v>28317.735948056768</v>
      </c>
      <c r="L93" s="16"/>
      <c r="M93" s="16"/>
      <c r="O93" s="20"/>
    </row>
    <row r="94" spans="1:15" x14ac:dyDescent="0.25">
      <c r="A94" s="15" t="s">
        <v>40</v>
      </c>
      <c r="B94" s="18">
        <f>SUM($B$82:$B$93)/$B$79</f>
        <v>1.9000187875309216</v>
      </c>
    </row>
    <row r="96" spans="1:15" x14ac:dyDescent="0.25">
      <c r="A96" s="1" t="s">
        <v>60</v>
      </c>
      <c r="B96" s="56">
        <f>(SUM($B$82:$B$93)-$D$97*$B$79)/(12-$D$97)</f>
        <v>0.31792980362315398</v>
      </c>
      <c r="D96" s="1" t="s">
        <v>42</v>
      </c>
    </row>
    <row r="97" spans="1:6" x14ac:dyDescent="0.25">
      <c r="A97" s="1" t="s">
        <v>41</v>
      </c>
      <c r="D97" s="17">
        <v>1.9</v>
      </c>
    </row>
    <row r="98" spans="1:6" ht="16.5" thickBot="1" x14ac:dyDescent="0.3"/>
    <row r="99" spans="1:6" ht="16.5" thickBot="1" x14ac:dyDescent="0.3">
      <c r="A99" s="1" t="s">
        <v>61</v>
      </c>
      <c r="B99" s="21">
        <f>(MIN($K$38:$K$49)+$B$96)*1000</f>
        <v>354.01384265296525</v>
      </c>
      <c r="F99" s="16"/>
    </row>
    <row r="100" spans="1:6" ht="16.5" thickBot="1" x14ac:dyDescent="0.3"/>
    <row r="101" spans="1:6" ht="16.5" thickBot="1" x14ac:dyDescent="0.3">
      <c r="A101" s="1" t="s">
        <v>62</v>
      </c>
      <c r="B101" s="31">
        <f>B99/'記載例(太陽光)'!E15</f>
        <v>0.11800461421765508</v>
      </c>
    </row>
  </sheetData>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85" zoomScaleNormal="85" workbookViewId="0">
      <selection activeCell="C55" sqref="C55"/>
    </sheetView>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J1" s="10" t="s">
        <v>37</v>
      </c>
      <c r="L1" s="8"/>
      <c r="M1" s="9" t="s">
        <v>106</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25">
      <c r="A5" s="10" t="s">
        <v>14</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25">
      <c r="A6" s="10" t="s">
        <v>15</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25">
      <c r="A7" s="10" t="s">
        <v>16</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25">
      <c r="A8" s="10" t="s">
        <v>17</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25">
      <c r="A9" s="10" t="s">
        <v>18</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25">
      <c r="A10" s="10" t="s">
        <v>19</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25">
      <c r="A11" s="10" t="s">
        <v>20</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25">
      <c r="A12" s="10" t="s">
        <v>21</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25">
      <c r="A13" s="10" t="s">
        <v>22</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25">
      <c r="A14" s="10" t="s">
        <v>23</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25">
      <c r="A15" s="10" t="s">
        <v>24</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25">
      <c r="B16" s="2"/>
      <c r="C16" s="2"/>
      <c r="D16" s="2"/>
      <c r="E16" s="2"/>
      <c r="F16" s="2"/>
      <c r="G16" s="2"/>
      <c r="H16" s="2"/>
      <c r="I16" s="2"/>
      <c r="J16" s="2"/>
      <c r="K16" s="2"/>
    </row>
    <row r="17" spans="1:12" x14ac:dyDescent="0.25">
      <c r="A17" s="1" t="s">
        <v>46</v>
      </c>
      <c r="B17" s="35">
        <f>'計算用(記載例太陽光)'!B17</f>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36">
        <f>'計算用(記載例太陽光)'!B19</f>
        <v>0.1953</v>
      </c>
      <c r="C19" s="36">
        <f>'計算用(記載例太陽光)'!C19</f>
        <v>0.10210000000000001</v>
      </c>
      <c r="D19" s="36">
        <f>'計算用(記載例太陽光)'!D19</f>
        <v>5.5E-2</v>
      </c>
      <c r="E19" s="36">
        <f>'計算用(記載例太陽光)'!E19</f>
        <v>7.4999999999999997E-3</v>
      </c>
      <c r="F19" s="36">
        <f>'計算用(記載例太陽光)'!F19</f>
        <v>0.22329999999999997</v>
      </c>
      <c r="G19" s="36">
        <f>'計算用(記載例太陽光)'!G19</f>
        <v>-9.1999999999999998E-3</v>
      </c>
      <c r="H19" s="36">
        <f>'計算用(記載例太陽光)'!H19</f>
        <v>-4.4000000000000003E-3</v>
      </c>
      <c r="I19" s="36">
        <f>'計算用(記載例太陽光)'!I19</f>
        <v>8.6999999999999994E-2</v>
      </c>
      <c r="J19" s="36">
        <f>'計算用(記載例太陽光)'!J19</f>
        <v>0.2225</v>
      </c>
      <c r="K19" s="1" t="str">
        <f>'計算用(記載例太陽光)'!K19</f>
        <v>←容量市場調達量(再エネなし)を正として、補正係数kWで年間kWを算出</v>
      </c>
    </row>
    <row r="21" spans="1:12" x14ac:dyDescent="0.25">
      <c r="A21" s="1" t="s">
        <v>55</v>
      </c>
      <c r="B21" s="36">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56</v>
      </c>
      <c r="B23" s="23" t="s">
        <v>48</v>
      </c>
      <c r="C23" s="10"/>
      <c r="D23" s="10"/>
      <c r="E23" s="10"/>
      <c r="F23" s="10"/>
      <c r="G23" s="10"/>
      <c r="H23" s="10"/>
      <c r="I23" s="10"/>
      <c r="J23" s="10"/>
      <c r="K23" s="10"/>
    </row>
    <row r="24" spans="1:12" x14ac:dyDescent="0.25">
      <c r="A24" s="10" t="s">
        <v>13</v>
      </c>
      <c r="B24" s="54">
        <v>0.24484766139372252</v>
      </c>
      <c r="C24" s="54">
        <v>0.31406094391647521</v>
      </c>
      <c r="D24" s="54">
        <v>0.33461134054357311</v>
      </c>
      <c r="E24" s="54">
        <v>0.27200958768578071</v>
      </c>
      <c r="F24" s="54">
        <v>0.18647304493735894</v>
      </c>
      <c r="G24" s="54">
        <v>0.29769872459563673</v>
      </c>
      <c r="H24" s="54">
        <v>0.25038758227293384</v>
      </c>
      <c r="I24" s="54">
        <v>0.35707707465033556</v>
      </c>
      <c r="J24" s="54">
        <v>0.17229210156002142</v>
      </c>
    </row>
    <row r="25" spans="1:12" x14ac:dyDescent="0.25">
      <c r="A25" s="10" t="s">
        <v>14</v>
      </c>
      <c r="B25" s="54">
        <v>0.15626783111865714</v>
      </c>
      <c r="C25" s="54">
        <v>0.18976515367033014</v>
      </c>
      <c r="D25" s="54">
        <v>9.318659699789765E-2</v>
      </c>
      <c r="E25" s="54">
        <v>0.10958161406110045</v>
      </c>
      <c r="F25" s="54">
        <v>0.10578988464930048</v>
      </c>
      <c r="G25" s="54">
        <v>0.1578803552872439</v>
      </c>
      <c r="H25" s="54">
        <v>0.11728374192890437</v>
      </c>
      <c r="I25" s="54">
        <v>0.20586194602669208</v>
      </c>
      <c r="J25" s="54">
        <v>7.8733695373227497E-2</v>
      </c>
    </row>
    <row r="26" spans="1:12" x14ac:dyDescent="0.25">
      <c r="A26" s="10" t="s">
        <v>15</v>
      </c>
      <c r="B26" s="54">
        <v>0.14654315487194955</v>
      </c>
      <c r="C26" s="54">
        <v>0.11222049686870733</v>
      </c>
      <c r="D26" s="54">
        <v>0.10942998458397098</v>
      </c>
      <c r="E26" s="54">
        <v>0.11736957248323673</v>
      </c>
      <c r="F26" s="54">
        <v>5.8896570945614714E-2</v>
      </c>
      <c r="G26" s="54">
        <v>0.18805275992744985</v>
      </c>
      <c r="H26" s="54">
        <v>0.10422773443713905</v>
      </c>
      <c r="I26" s="54">
        <v>0.19840066480801538</v>
      </c>
      <c r="J26" s="54">
        <v>0.13343441315670238</v>
      </c>
    </row>
    <row r="27" spans="1:12" x14ac:dyDescent="0.25">
      <c r="A27" s="10" t="s">
        <v>16</v>
      </c>
      <c r="B27" s="54">
        <v>0.14654696964867839</v>
      </c>
      <c r="C27" s="54">
        <v>0.10967805962955091</v>
      </c>
      <c r="D27" s="54">
        <v>0.14056434318120001</v>
      </c>
      <c r="E27" s="54">
        <v>0.15066141125146848</v>
      </c>
      <c r="F27" s="54">
        <v>9.3383452369149661E-2</v>
      </c>
      <c r="G27" s="54">
        <v>7.8456538217004934E-2</v>
      </c>
      <c r="H27" s="54">
        <v>8.2541640117905241E-2</v>
      </c>
      <c r="I27" s="54">
        <v>9.4423505029293586E-2</v>
      </c>
      <c r="J27" s="54">
        <v>6.2735939867603369E-2</v>
      </c>
    </row>
    <row r="28" spans="1:12" x14ac:dyDescent="0.25">
      <c r="A28" s="10" t="s">
        <v>17</v>
      </c>
      <c r="B28" s="54">
        <v>0.11080164320374156</v>
      </c>
      <c r="C28" s="54">
        <v>0.11739294377669486</v>
      </c>
      <c r="D28" s="54">
        <v>5.2285079961794143E-2</v>
      </c>
      <c r="E28" s="54">
        <v>0.12848739477801327</v>
      </c>
      <c r="F28" s="54">
        <v>8.151679913346882E-2</v>
      </c>
      <c r="G28" s="54">
        <v>0.1183306577240025</v>
      </c>
      <c r="H28" s="54">
        <v>9.180249660711752E-2</v>
      </c>
      <c r="I28" s="54">
        <v>0.14591393234384822</v>
      </c>
      <c r="J28" s="54">
        <v>7.9073314212481011E-2</v>
      </c>
    </row>
    <row r="29" spans="1:12" x14ac:dyDescent="0.25">
      <c r="A29" s="10" t="s">
        <v>18</v>
      </c>
      <c r="B29" s="54">
        <v>0.15207991922089326</v>
      </c>
      <c r="C29" s="54">
        <v>0.16584449053640346</v>
      </c>
      <c r="D29" s="54">
        <v>0.21362386754464754</v>
      </c>
      <c r="E29" s="54">
        <v>0.10619065522328605</v>
      </c>
      <c r="F29" s="54">
        <v>9.1030213736678356E-2</v>
      </c>
      <c r="G29" s="54">
        <v>0.13540859027183286</v>
      </c>
      <c r="H29" s="54">
        <v>5.9964946411700124E-2</v>
      </c>
      <c r="I29" s="54">
        <v>0.16384897453656891</v>
      </c>
      <c r="J29" s="54">
        <v>4.4750394819868491E-2</v>
      </c>
    </row>
    <row r="30" spans="1:12" x14ac:dyDescent="0.25">
      <c r="A30" s="10" t="s">
        <v>19</v>
      </c>
      <c r="B30" s="54">
        <v>0.19100614172356128</v>
      </c>
      <c r="C30" s="54">
        <v>0.23075819372168344</v>
      </c>
      <c r="D30" s="54">
        <v>0.2956923421675155</v>
      </c>
      <c r="E30" s="54">
        <v>0.18994292578173214</v>
      </c>
      <c r="F30" s="54">
        <v>0.14811790183130216</v>
      </c>
      <c r="G30" s="54">
        <v>0.16641939159004432</v>
      </c>
      <c r="H30" s="54">
        <v>0.136424712971844</v>
      </c>
      <c r="I30" s="54">
        <v>0.21611855057496951</v>
      </c>
      <c r="J30" s="54">
        <v>0.14472722695681689</v>
      </c>
    </row>
    <row r="31" spans="1:12" x14ac:dyDescent="0.25">
      <c r="A31" s="10" t="s">
        <v>20</v>
      </c>
      <c r="B31" s="54">
        <v>0.25509248765295478</v>
      </c>
      <c r="C31" s="54">
        <v>0.32186966046512888</v>
      </c>
      <c r="D31" s="54">
        <v>0.20450509753872334</v>
      </c>
      <c r="E31" s="54">
        <v>0.31750342390439873</v>
      </c>
      <c r="F31" s="54">
        <v>0.27568825906085104</v>
      </c>
      <c r="G31" s="54">
        <v>0.28764701562732564</v>
      </c>
      <c r="H31" s="54">
        <v>0.19831617914220798</v>
      </c>
      <c r="I31" s="54">
        <v>0.39931118520033904</v>
      </c>
      <c r="J31" s="54">
        <v>0.19644854690996075</v>
      </c>
    </row>
    <row r="32" spans="1:12" x14ac:dyDescent="0.25">
      <c r="A32" s="10" t="s">
        <v>21</v>
      </c>
      <c r="B32" s="54">
        <v>0.26697055214443927</v>
      </c>
      <c r="C32" s="54">
        <v>0.44028904738672453</v>
      </c>
      <c r="D32" s="54">
        <v>0.22146241546630185</v>
      </c>
      <c r="E32" s="54">
        <v>0.23267808092729994</v>
      </c>
      <c r="F32" s="54">
        <v>0.27920570802948458</v>
      </c>
      <c r="G32" s="54">
        <v>0.27422282348863564</v>
      </c>
      <c r="H32" s="54">
        <v>0.18414556986454381</v>
      </c>
      <c r="I32" s="54">
        <v>0.39101248155785689</v>
      </c>
      <c r="J32" s="54">
        <v>0.23373582234617926</v>
      </c>
    </row>
    <row r="33" spans="1:14" x14ac:dyDescent="0.25">
      <c r="A33" s="10" t="s">
        <v>22</v>
      </c>
      <c r="B33" s="54">
        <v>0.2219346289945629</v>
      </c>
      <c r="C33" s="54">
        <v>0.50138223102970858</v>
      </c>
      <c r="D33" s="54">
        <v>0.29319868537496596</v>
      </c>
      <c r="E33" s="54">
        <v>0.34697268630578332</v>
      </c>
      <c r="F33" s="54">
        <v>0.25656923060867259</v>
      </c>
      <c r="G33" s="54">
        <v>0.35449322347782714</v>
      </c>
      <c r="H33" s="54">
        <v>0.24736489563570158</v>
      </c>
      <c r="I33" s="54">
        <v>0.46119991160274532</v>
      </c>
      <c r="J33" s="54">
        <v>0.23643557274951885</v>
      </c>
    </row>
    <row r="34" spans="1:14" x14ac:dyDescent="0.25">
      <c r="A34" s="10" t="s">
        <v>23</v>
      </c>
      <c r="B34" s="54">
        <v>0.26297079075631996</v>
      </c>
      <c r="C34" s="54">
        <v>0.52364409861572947</v>
      </c>
      <c r="D34" s="54">
        <v>0.25728229787566803</v>
      </c>
      <c r="E34" s="54">
        <v>0.40873158559759415</v>
      </c>
      <c r="F34" s="54">
        <v>0.26764787963965092</v>
      </c>
      <c r="G34" s="54">
        <v>0.3679753745018296</v>
      </c>
      <c r="H34" s="54">
        <v>0.29392159362595272</v>
      </c>
      <c r="I34" s="54">
        <v>0.47169589450363741</v>
      </c>
      <c r="J34" s="54">
        <v>0.28153121860420671</v>
      </c>
    </row>
    <row r="35" spans="1:14" x14ac:dyDescent="0.25">
      <c r="A35" s="10" t="s">
        <v>24</v>
      </c>
      <c r="B35" s="54">
        <v>0.22377727720436297</v>
      </c>
      <c r="C35" s="54">
        <v>0.39002080317081644</v>
      </c>
      <c r="D35" s="54">
        <v>0.34248214272171801</v>
      </c>
      <c r="E35" s="54">
        <v>0.48052639051894469</v>
      </c>
      <c r="F35" s="54">
        <v>0.26637374127646968</v>
      </c>
      <c r="G35" s="54">
        <v>0.35116332027066977</v>
      </c>
      <c r="H35" s="54">
        <v>0.27560504940954245</v>
      </c>
      <c r="I35" s="54">
        <v>0.49563545414036492</v>
      </c>
      <c r="J35" s="54">
        <v>0.27821928594959955</v>
      </c>
    </row>
    <row r="36" spans="1:14" x14ac:dyDescent="0.25">
      <c r="A36" s="10"/>
      <c r="B36" s="10"/>
      <c r="C36" s="10"/>
      <c r="D36" s="10"/>
      <c r="E36" s="10"/>
      <c r="F36" s="10"/>
      <c r="G36" s="10"/>
      <c r="H36" s="10"/>
      <c r="I36" s="10"/>
      <c r="J36" s="10"/>
      <c r="N36" s="1" t="s">
        <v>79</v>
      </c>
    </row>
    <row r="37" spans="1:14" x14ac:dyDescent="0.25">
      <c r="A37" s="10"/>
      <c r="B37" s="23" t="s">
        <v>50</v>
      </c>
      <c r="C37" s="10"/>
      <c r="D37" s="10"/>
      <c r="E37" s="10"/>
      <c r="F37" s="10"/>
      <c r="G37" s="10"/>
      <c r="H37" s="10"/>
      <c r="I37" s="10"/>
      <c r="J37" s="10"/>
      <c r="K37" s="28" t="s">
        <v>39</v>
      </c>
      <c r="L37" s="28" t="s">
        <v>51</v>
      </c>
      <c r="N37" s="28" t="s">
        <v>39</v>
      </c>
    </row>
    <row r="38" spans="1:14" x14ac:dyDescent="0.25">
      <c r="A38" s="10" t="s">
        <v>13</v>
      </c>
      <c r="B38" s="45">
        <f>IF('記載例(風力)'!$E$13=B$2,B24*'記載例(風力)'!$E$15/1000,0)</f>
        <v>0</v>
      </c>
      <c r="C38" s="45">
        <f>IF('記載例(風力)'!$E$13=C$2,C24*'記載例(風力)'!$E$15/1000,0)</f>
        <v>0.31406094391647521</v>
      </c>
      <c r="D38" s="45">
        <f>IF('記載例(風力)'!$E$13=D$2,D24*'記載例(風力)'!$E$15/1000,0)</f>
        <v>0</v>
      </c>
      <c r="E38" s="45">
        <f>IF('記載例(風力)'!$E$13=E$2,E24*'記載例(風力)'!$E$15/1000,0)</f>
        <v>0</v>
      </c>
      <c r="F38" s="45">
        <f>IF('記載例(風力)'!$E$13=F$2,F24*'記載例(風力)'!$E$15/1000,0)</f>
        <v>0</v>
      </c>
      <c r="G38" s="45">
        <f>IF('記載例(風力)'!$E$13=G$2,G24*'記載例(風力)'!$E$15/1000,0)</f>
        <v>0</v>
      </c>
      <c r="H38" s="45">
        <f>IF('記載例(風力)'!$E$13=H$2,H24*'記載例(風力)'!$E$15/1000,0)</f>
        <v>0</v>
      </c>
      <c r="I38" s="45">
        <f>IF('記載例(風力)'!$E$13=I$2,I24*'記載例(風力)'!$E$15/1000,0)</f>
        <v>0</v>
      </c>
      <c r="J38" s="46">
        <f>IF('記載例(風力)'!$E$13=J$2,J24*'記載例(風力)'!$E$15/1000,0)</f>
        <v>0</v>
      </c>
      <c r="K38" s="47">
        <f>SUM(B38:J38)</f>
        <v>0.31406094391647521</v>
      </c>
      <c r="L38" s="48">
        <f>MIN($K$38:$K$49)</f>
        <v>0.10967805962955091</v>
      </c>
      <c r="N38" s="43">
        <f t="shared" ref="N38:N49" si="1">K38*1000</f>
        <v>314.0609439164752</v>
      </c>
    </row>
    <row r="39" spans="1:14" x14ac:dyDescent="0.25">
      <c r="A39" s="10" t="s">
        <v>14</v>
      </c>
      <c r="B39" s="45">
        <f>IF('記載例(風力)'!$E$13=B$2,B25*'記載例(風力)'!$E$15/1000,0)</f>
        <v>0</v>
      </c>
      <c r="C39" s="45">
        <f>IF('記載例(風力)'!$E$13=C$2,C25*'記載例(風力)'!$E$15/1000,0)</f>
        <v>0.18976515367033014</v>
      </c>
      <c r="D39" s="45">
        <f>IF('記載例(風力)'!$E$13=D$2,D25*'記載例(風力)'!$E$15/1000,0)</f>
        <v>0</v>
      </c>
      <c r="E39" s="45">
        <f>IF('記載例(風力)'!$E$13=E$2,E25*'記載例(風力)'!$E$15/1000,0)</f>
        <v>0</v>
      </c>
      <c r="F39" s="45">
        <f>IF('記載例(風力)'!$E$13=F$2,F25*'記載例(風力)'!$E$15/1000,0)</f>
        <v>0</v>
      </c>
      <c r="G39" s="45">
        <f>IF('記載例(風力)'!$E$13=G$2,G25*'記載例(風力)'!$E$15/1000,0)</f>
        <v>0</v>
      </c>
      <c r="H39" s="45">
        <f>IF('記載例(風力)'!$E$13=H$2,H25*'記載例(風力)'!$E$15/1000,0)</f>
        <v>0</v>
      </c>
      <c r="I39" s="45">
        <f>IF('記載例(風力)'!$E$13=I$2,I25*'記載例(風力)'!$E$15/1000,0)</f>
        <v>0</v>
      </c>
      <c r="J39" s="46">
        <f>IF('記載例(風力)'!$E$13=J$2,J25*'記載例(風力)'!$E$15/1000,0)</f>
        <v>0</v>
      </c>
      <c r="K39" s="47">
        <f t="shared" ref="K39:K49" si="2">SUM(B39:J39)</f>
        <v>0.18976515367033014</v>
      </c>
      <c r="L39" s="48">
        <f t="shared" ref="L39:L49" si="3">MIN($K$38:$K$49)</f>
        <v>0.10967805962955091</v>
      </c>
      <c r="N39" s="43">
        <f t="shared" si="1"/>
        <v>189.76515367033014</v>
      </c>
    </row>
    <row r="40" spans="1:14" x14ac:dyDescent="0.25">
      <c r="A40" s="10" t="s">
        <v>15</v>
      </c>
      <c r="B40" s="45">
        <f>IF('記載例(風力)'!$E$13=B$2,B26*'記載例(風力)'!$E$15/1000,0)</f>
        <v>0</v>
      </c>
      <c r="C40" s="45">
        <f>IF('記載例(風力)'!$E$13=C$2,C26*'記載例(風力)'!$E$15/1000,0)</f>
        <v>0.11222049686870733</v>
      </c>
      <c r="D40" s="45">
        <f>IF('記載例(風力)'!$E$13=D$2,D26*'記載例(風力)'!$E$15/1000,0)</f>
        <v>0</v>
      </c>
      <c r="E40" s="45">
        <f>IF('記載例(風力)'!$E$13=E$2,E26*'記載例(風力)'!$E$15/1000,0)</f>
        <v>0</v>
      </c>
      <c r="F40" s="45">
        <f>IF('記載例(風力)'!$E$13=F$2,F26*'記載例(風力)'!$E$15/1000,0)</f>
        <v>0</v>
      </c>
      <c r="G40" s="45">
        <f>IF('記載例(風力)'!$E$13=G$2,G26*'記載例(風力)'!$E$15/1000,0)</f>
        <v>0</v>
      </c>
      <c r="H40" s="45">
        <f>IF('記載例(風力)'!$E$13=H$2,H26*'記載例(風力)'!$E$15/1000,0)</f>
        <v>0</v>
      </c>
      <c r="I40" s="45">
        <f>IF('記載例(風力)'!$E$13=I$2,I26*'記載例(風力)'!$E$15/1000,0)</f>
        <v>0</v>
      </c>
      <c r="J40" s="46">
        <f>IF('記載例(風力)'!$E$13=J$2,J26*'記載例(風力)'!$E$15/1000,0)</f>
        <v>0</v>
      </c>
      <c r="K40" s="47">
        <f t="shared" si="2"/>
        <v>0.11222049686870733</v>
      </c>
      <c r="L40" s="48">
        <f t="shared" si="3"/>
        <v>0.10967805962955091</v>
      </c>
      <c r="N40" s="43">
        <f t="shared" si="1"/>
        <v>112.22049686870733</v>
      </c>
    </row>
    <row r="41" spans="1:14" x14ac:dyDescent="0.25">
      <c r="A41" s="10" t="s">
        <v>16</v>
      </c>
      <c r="B41" s="45">
        <f>IF('記載例(風力)'!$E$13=B$2,B27*'記載例(風力)'!$E$15/1000,0)</f>
        <v>0</v>
      </c>
      <c r="C41" s="45">
        <f>IF('記載例(風力)'!$E$13=C$2,C27*'記載例(風力)'!$E$15/1000,0)</f>
        <v>0.10967805962955091</v>
      </c>
      <c r="D41" s="45">
        <f>IF('記載例(風力)'!$E$13=D$2,D27*'記載例(風力)'!$E$15/1000,0)</f>
        <v>0</v>
      </c>
      <c r="E41" s="45">
        <f>IF('記載例(風力)'!$E$13=E$2,E27*'記載例(風力)'!$E$15/1000,0)</f>
        <v>0</v>
      </c>
      <c r="F41" s="45">
        <f>IF('記載例(風力)'!$E$13=F$2,F27*'記載例(風力)'!$E$15/1000,0)</f>
        <v>0</v>
      </c>
      <c r="G41" s="45">
        <f>IF('記載例(風力)'!$E$13=G$2,G27*'記載例(風力)'!$E$15/1000,0)</f>
        <v>0</v>
      </c>
      <c r="H41" s="45">
        <f>IF('記載例(風力)'!$E$13=H$2,H27*'記載例(風力)'!$E$15/1000,0)</f>
        <v>0</v>
      </c>
      <c r="I41" s="45">
        <f>IF('記載例(風力)'!$E$13=I$2,I27*'記載例(風力)'!$E$15/1000,0)</f>
        <v>0</v>
      </c>
      <c r="J41" s="46">
        <f>IF('記載例(風力)'!$E$13=J$2,J27*'記載例(風力)'!$E$15/1000,0)</f>
        <v>0</v>
      </c>
      <c r="K41" s="47">
        <f t="shared" si="2"/>
        <v>0.10967805962955091</v>
      </c>
      <c r="L41" s="48">
        <f t="shared" si="3"/>
        <v>0.10967805962955091</v>
      </c>
      <c r="N41" s="43">
        <f t="shared" si="1"/>
        <v>109.6780596295509</v>
      </c>
    </row>
    <row r="42" spans="1:14" x14ac:dyDescent="0.25">
      <c r="A42" s="10" t="s">
        <v>17</v>
      </c>
      <c r="B42" s="45">
        <f>IF('記載例(風力)'!$E$13=B$2,B28*'記載例(風力)'!$E$15/1000,0)</f>
        <v>0</v>
      </c>
      <c r="C42" s="45">
        <f>IF('記載例(風力)'!$E$13=C$2,C28*'記載例(風力)'!$E$15/1000,0)</f>
        <v>0.11739294377669486</v>
      </c>
      <c r="D42" s="45">
        <f>IF('記載例(風力)'!$E$13=D$2,D28*'記載例(風力)'!$E$15/1000,0)</f>
        <v>0</v>
      </c>
      <c r="E42" s="45">
        <f>IF('記載例(風力)'!$E$13=E$2,E28*'記載例(風力)'!$E$15/1000,0)</f>
        <v>0</v>
      </c>
      <c r="F42" s="45">
        <f>IF('記載例(風力)'!$E$13=F$2,F28*'記載例(風力)'!$E$15/1000,0)</f>
        <v>0</v>
      </c>
      <c r="G42" s="45">
        <f>IF('記載例(風力)'!$E$13=G$2,G28*'記載例(風力)'!$E$15/1000,0)</f>
        <v>0</v>
      </c>
      <c r="H42" s="45">
        <f>IF('記載例(風力)'!$E$13=H$2,H28*'記載例(風力)'!$E$15/1000,0)</f>
        <v>0</v>
      </c>
      <c r="I42" s="45">
        <f>IF('記載例(風力)'!$E$13=I$2,I28*'記載例(風力)'!$E$15/1000,0)</f>
        <v>0</v>
      </c>
      <c r="J42" s="46">
        <f>IF('記載例(風力)'!$E$13=J$2,J28*'記載例(風力)'!$E$15/1000,0)</f>
        <v>0</v>
      </c>
      <c r="K42" s="47">
        <f t="shared" si="2"/>
        <v>0.11739294377669486</v>
      </c>
      <c r="L42" s="48">
        <f t="shared" si="3"/>
        <v>0.10967805962955091</v>
      </c>
      <c r="N42" s="43">
        <f t="shared" si="1"/>
        <v>117.39294377669486</v>
      </c>
    </row>
    <row r="43" spans="1:14" x14ac:dyDescent="0.25">
      <c r="A43" s="10" t="s">
        <v>18</v>
      </c>
      <c r="B43" s="45">
        <f>IF('記載例(風力)'!$E$13=B$2,B29*'記載例(風力)'!$E$15/1000,0)</f>
        <v>0</v>
      </c>
      <c r="C43" s="45">
        <f>IF('記載例(風力)'!$E$13=C$2,C29*'記載例(風力)'!$E$15/1000,0)</f>
        <v>0.16584449053640346</v>
      </c>
      <c r="D43" s="45">
        <f>IF('記載例(風力)'!$E$13=D$2,D29*'記載例(風力)'!$E$15/1000,0)</f>
        <v>0</v>
      </c>
      <c r="E43" s="45">
        <f>IF('記載例(風力)'!$E$13=E$2,E29*'記載例(風力)'!$E$15/1000,0)</f>
        <v>0</v>
      </c>
      <c r="F43" s="45">
        <f>IF('記載例(風力)'!$E$13=F$2,F29*'記載例(風力)'!$E$15/1000,0)</f>
        <v>0</v>
      </c>
      <c r="G43" s="45">
        <f>IF('記載例(風力)'!$E$13=G$2,G29*'記載例(風力)'!$E$15/1000,0)</f>
        <v>0</v>
      </c>
      <c r="H43" s="45">
        <f>IF('記載例(風力)'!$E$13=H$2,H29*'記載例(風力)'!$E$15/1000,0)</f>
        <v>0</v>
      </c>
      <c r="I43" s="45">
        <f>IF('記載例(風力)'!$E$13=I$2,I29*'記載例(風力)'!$E$15/1000,0)</f>
        <v>0</v>
      </c>
      <c r="J43" s="46">
        <f>IF('記載例(風力)'!$E$13=J$2,J29*'記載例(風力)'!$E$15/1000,0)</f>
        <v>0</v>
      </c>
      <c r="K43" s="47">
        <f t="shared" si="2"/>
        <v>0.16584449053640346</v>
      </c>
      <c r="L43" s="48">
        <f t="shared" si="3"/>
        <v>0.10967805962955091</v>
      </c>
      <c r="N43" s="43">
        <f t="shared" si="1"/>
        <v>165.84449053640347</v>
      </c>
    </row>
    <row r="44" spans="1:14" x14ac:dyDescent="0.25">
      <c r="A44" s="10" t="s">
        <v>19</v>
      </c>
      <c r="B44" s="45">
        <f>IF('記載例(風力)'!$E$13=B$2,B30*'記載例(風力)'!$E$15/1000,0)</f>
        <v>0</v>
      </c>
      <c r="C44" s="45">
        <f>IF('記載例(風力)'!$E$13=C$2,C30*'記載例(風力)'!$E$15/1000,0)</f>
        <v>0.23075819372168344</v>
      </c>
      <c r="D44" s="45">
        <f>IF('記載例(風力)'!$E$13=D$2,D30*'記載例(風力)'!$E$15/1000,0)</f>
        <v>0</v>
      </c>
      <c r="E44" s="45">
        <f>IF('記載例(風力)'!$E$13=E$2,E30*'記載例(風力)'!$E$15/1000,0)</f>
        <v>0</v>
      </c>
      <c r="F44" s="45">
        <f>IF('記載例(風力)'!$E$13=F$2,F30*'記載例(風力)'!$E$15/1000,0)</f>
        <v>0</v>
      </c>
      <c r="G44" s="45">
        <f>IF('記載例(風力)'!$E$13=G$2,G30*'記載例(風力)'!$E$15/1000,0)</f>
        <v>0</v>
      </c>
      <c r="H44" s="45">
        <f>IF('記載例(風力)'!$E$13=H$2,H30*'記載例(風力)'!$E$15/1000,0)</f>
        <v>0</v>
      </c>
      <c r="I44" s="45">
        <f>IF('記載例(風力)'!$E$13=I$2,I30*'記載例(風力)'!$E$15/1000,0)</f>
        <v>0</v>
      </c>
      <c r="J44" s="46">
        <f>IF('記載例(風力)'!$E$13=J$2,J30*'記載例(風力)'!$E$15/1000,0)</f>
        <v>0</v>
      </c>
      <c r="K44" s="47">
        <f t="shared" si="2"/>
        <v>0.23075819372168344</v>
      </c>
      <c r="L44" s="48">
        <f t="shared" si="3"/>
        <v>0.10967805962955091</v>
      </c>
      <c r="N44" s="43">
        <f t="shared" si="1"/>
        <v>230.75819372168343</v>
      </c>
    </row>
    <row r="45" spans="1:14" x14ac:dyDescent="0.25">
      <c r="A45" s="10" t="s">
        <v>20</v>
      </c>
      <c r="B45" s="45">
        <f>IF('記載例(風力)'!$E$13=B$2,B31*'記載例(風力)'!$E$15/1000,0)</f>
        <v>0</v>
      </c>
      <c r="C45" s="45">
        <f>IF('記載例(風力)'!$E$13=C$2,C31*'記載例(風力)'!$E$15/1000,0)</f>
        <v>0.32186966046512888</v>
      </c>
      <c r="D45" s="45">
        <f>IF('記載例(風力)'!$E$13=D$2,D31*'記載例(風力)'!$E$15/1000,0)</f>
        <v>0</v>
      </c>
      <c r="E45" s="45">
        <f>IF('記載例(風力)'!$E$13=E$2,E31*'記載例(風力)'!$E$15/1000,0)</f>
        <v>0</v>
      </c>
      <c r="F45" s="45">
        <f>IF('記載例(風力)'!$E$13=F$2,F31*'記載例(風力)'!$E$15/1000,0)</f>
        <v>0</v>
      </c>
      <c r="G45" s="45">
        <f>IF('記載例(風力)'!$E$13=G$2,G31*'記載例(風力)'!$E$15/1000,0)</f>
        <v>0</v>
      </c>
      <c r="H45" s="45">
        <f>IF('記載例(風力)'!$E$13=H$2,H31*'記載例(風力)'!$E$15/1000,0)</f>
        <v>0</v>
      </c>
      <c r="I45" s="45">
        <f>IF('記載例(風力)'!$E$13=I$2,I31*'記載例(風力)'!$E$15/1000,0)</f>
        <v>0</v>
      </c>
      <c r="J45" s="46">
        <f>IF('記載例(風力)'!$E$13=J$2,J31*'記載例(風力)'!$E$15/1000,0)</f>
        <v>0</v>
      </c>
      <c r="K45" s="47">
        <f t="shared" si="2"/>
        <v>0.32186966046512888</v>
      </c>
      <c r="L45" s="48">
        <f t="shared" si="3"/>
        <v>0.10967805962955091</v>
      </c>
      <c r="N45" s="43">
        <f t="shared" si="1"/>
        <v>321.8696604651289</v>
      </c>
    </row>
    <row r="46" spans="1:14" x14ac:dyDescent="0.25">
      <c r="A46" s="10" t="s">
        <v>21</v>
      </c>
      <c r="B46" s="45">
        <f>IF('記載例(風力)'!$E$13=B$2,B32*'記載例(風力)'!$E$15/1000,0)</f>
        <v>0</v>
      </c>
      <c r="C46" s="45">
        <f>IF('記載例(風力)'!$E$13=C$2,C32*'記載例(風力)'!$E$15/1000,0)</f>
        <v>0.44028904738672453</v>
      </c>
      <c r="D46" s="45">
        <f>IF('記載例(風力)'!$E$13=D$2,D32*'記載例(風力)'!$E$15/1000,0)</f>
        <v>0</v>
      </c>
      <c r="E46" s="45">
        <f>IF('記載例(風力)'!$E$13=E$2,E32*'記載例(風力)'!$E$15/1000,0)</f>
        <v>0</v>
      </c>
      <c r="F46" s="45">
        <f>IF('記載例(風力)'!$E$13=F$2,F32*'記載例(風力)'!$E$15/1000,0)</f>
        <v>0</v>
      </c>
      <c r="G46" s="45">
        <f>IF('記載例(風力)'!$E$13=G$2,G32*'記載例(風力)'!$E$15/1000,0)</f>
        <v>0</v>
      </c>
      <c r="H46" s="45">
        <f>IF('記載例(風力)'!$E$13=H$2,H32*'記載例(風力)'!$E$15/1000,0)</f>
        <v>0</v>
      </c>
      <c r="I46" s="45">
        <f>IF('記載例(風力)'!$E$13=I$2,I32*'記載例(風力)'!$E$15/1000,0)</f>
        <v>0</v>
      </c>
      <c r="J46" s="46">
        <f>IF('記載例(風力)'!$E$13=J$2,J32*'記載例(風力)'!$E$15/1000,0)</f>
        <v>0</v>
      </c>
      <c r="K46" s="47">
        <f t="shared" si="2"/>
        <v>0.44028904738672453</v>
      </c>
      <c r="L46" s="48">
        <f t="shared" si="3"/>
        <v>0.10967805962955091</v>
      </c>
      <c r="N46" s="43">
        <f t="shared" si="1"/>
        <v>440.28904738672452</v>
      </c>
    </row>
    <row r="47" spans="1:14" x14ac:dyDescent="0.25">
      <c r="A47" s="10" t="s">
        <v>22</v>
      </c>
      <c r="B47" s="45">
        <f>IF('記載例(風力)'!$E$13=B$2,B33*'記載例(風力)'!$E$15/1000,0)</f>
        <v>0</v>
      </c>
      <c r="C47" s="45">
        <f>IF('記載例(風力)'!$E$13=C$2,C33*'記載例(風力)'!$E$15/1000,0)</f>
        <v>0.50138223102970858</v>
      </c>
      <c r="D47" s="45">
        <f>IF('記載例(風力)'!$E$13=D$2,D33*'記載例(風力)'!$E$15/1000,0)</f>
        <v>0</v>
      </c>
      <c r="E47" s="45">
        <f>IF('記載例(風力)'!$E$13=E$2,E33*'記載例(風力)'!$E$15/1000,0)</f>
        <v>0</v>
      </c>
      <c r="F47" s="45">
        <f>IF('記載例(風力)'!$E$13=F$2,F33*'記載例(風力)'!$E$15/1000,0)</f>
        <v>0</v>
      </c>
      <c r="G47" s="45">
        <f>IF('記載例(風力)'!$E$13=G$2,G33*'記載例(風力)'!$E$15/1000,0)</f>
        <v>0</v>
      </c>
      <c r="H47" s="45">
        <f>IF('記載例(風力)'!$E$13=H$2,H33*'記載例(風力)'!$E$15/1000,0)</f>
        <v>0</v>
      </c>
      <c r="I47" s="45">
        <f>IF('記載例(風力)'!$E$13=I$2,I33*'記載例(風力)'!$E$15/1000,0)</f>
        <v>0</v>
      </c>
      <c r="J47" s="46">
        <f>IF('記載例(風力)'!$E$13=J$2,J33*'記載例(風力)'!$E$15/1000,0)</f>
        <v>0</v>
      </c>
      <c r="K47" s="47">
        <f t="shared" si="2"/>
        <v>0.50138223102970858</v>
      </c>
      <c r="L47" s="48">
        <f t="shared" si="3"/>
        <v>0.10967805962955091</v>
      </c>
      <c r="N47" s="43">
        <f t="shared" si="1"/>
        <v>501.38223102970858</v>
      </c>
    </row>
    <row r="48" spans="1:14" x14ac:dyDescent="0.25">
      <c r="A48" s="10" t="s">
        <v>23</v>
      </c>
      <c r="B48" s="45">
        <f>IF('記載例(風力)'!$E$13=B$2,B34*'記載例(風力)'!$E$15/1000,0)</f>
        <v>0</v>
      </c>
      <c r="C48" s="45">
        <f>IF('記載例(風力)'!$E$13=C$2,C34*'記載例(風力)'!$E$15/1000,0)</f>
        <v>0.52364409861572947</v>
      </c>
      <c r="D48" s="45">
        <f>IF('記載例(風力)'!$E$13=D$2,D34*'記載例(風力)'!$E$15/1000,0)</f>
        <v>0</v>
      </c>
      <c r="E48" s="45">
        <f>IF('記載例(風力)'!$E$13=E$2,E34*'記載例(風力)'!$E$15/1000,0)</f>
        <v>0</v>
      </c>
      <c r="F48" s="45">
        <f>IF('記載例(風力)'!$E$13=F$2,F34*'記載例(風力)'!$E$15/1000,0)</f>
        <v>0</v>
      </c>
      <c r="G48" s="45">
        <f>IF('記載例(風力)'!$E$13=G$2,G34*'記載例(風力)'!$E$15/1000,0)</f>
        <v>0</v>
      </c>
      <c r="H48" s="45">
        <f>IF('記載例(風力)'!$E$13=H$2,H34*'記載例(風力)'!$E$15/1000,0)</f>
        <v>0</v>
      </c>
      <c r="I48" s="45">
        <f>IF('記載例(風力)'!$E$13=I$2,I34*'記載例(風力)'!$E$15/1000,0)</f>
        <v>0</v>
      </c>
      <c r="J48" s="46">
        <f>IF('記載例(風力)'!$E$13=J$2,J34*'記載例(風力)'!$E$15/1000,0)</f>
        <v>0</v>
      </c>
      <c r="K48" s="47">
        <f t="shared" si="2"/>
        <v>0.52364409861572947</v>
      </c>
      <c r="L48" s="48">
        <f t="shared" si="3"/>
        <v>0.10967805962955091</v>
      </c>
      <c r="N48" s="43">
        <f t="shared" si="1"/>
        <v>523.64409861572949</v>
      </c>
    </row>
    <row r="49" spans="1:14" x14ac:dyDescent="0.25">
      <c r="A49" s="10" t="s">
        <v>24</v>
      </c>
      <c r="B49" s="45">
        <f>IF('記載例(風力)'!$E$13=B$2,B35*'記載例(風力)'!$E$15/1000,0)</f>
        <v>0</v>
      </c>
      <c r="C49" s="45">
        <f>IF('記載例(風力)'!$E$13=C$2,C35*'記載例(風力)'!$E$15/1000,0)</f>
        <v>0.39002080317081644</v>
      </c>
      <c r="D49" s="45">
        <f>IF('記載例(風力)'!$E$13=D$2,D35*'記載例(風力)'!$E$15/1000,0)</f>
        <v>0</v>
      </c>
      <c r="E49" s="45">
        <f>IF('記載例(風力)'!$E$13=E$2,E35*'記載例(風力)'!$E$15/1000,0)</f>
        <v>0</v>
      </c>
      <c r="F49" s="45">
        <f>IF('記載例(風力)'!$E$13=F$2,F35*'記載例(風力)'!$E$15/1000,0)</f>
        <v>0</v>
      </c>
      <c r="G49" s="45">
        <f>IF('記載例(風力)'!$E$13=G$2,G35*'記載例(風力)'!$E$15/1000,0)</f>
        <v>0</v>
      </c>
      <c r="H49" s="45">
        <f>IF('記載例(風力)'!$E$13=H$2,H35*'記載例(風力)'!$E$15/1000,0)</f>
        <v>0</v>
      </c>
      <c r="I49" s="45">
        <f>IF('記載例(風力)'!$E$13=I$2,I35*'記載例(風力)'!$E$15/1000,0)</f>
        <v>0</v>
      </c>
      <c r="J49" s="46">
        <f>IF('記載例(風力)'!$E$13=J$2,J35*'記載例(風力)'!$E$15/1000,0)</f>
        <v>0</v>
      </c>
      <c r="K49" s="47">
        <f t="shared" si="2"/>
        <v>0.39002080317081644</v>
      </c>
      <c r="L49" s="48">
        <f t="shared" si="3"/>
        <v>0.10967805962955091</v>
      </c>
      <c r="N49" s="43">
        <f t="shared" si="1"/>
        <v>390.02080317081646</v>
      </c>
    </row>
    <row r="50" spans="1:14" x14ac:dyDescent="0.25">
      <c r="B50" s="10"/>
      <c r="C50" s="10"/>
      <c r="D50" s="10"/>
      <c r="E50" s="10"/>
      <c r="F50" s="10"/>
      <c r="G50" s="10"/>
      <c r="H50" s="10"/>
      <c r="I50" s="10"/>
      <c r="J50" s="10"/>
    </row>
    <row r="51" spans="1:14" x14ac:dyDescent="0.25">
      <c r="A51" s="1" t="s">
        <v>57</v>
      </c>
      <c r="K51" s="2"/>
    </row>
    <row r="52" spans="1:14" x14ac:dyDescent="0.25">
      <c r="A52" s="10" t="s">
        <v>13</v>
      </c>
      <c r="B52" s="13">
        <f t="shared" ref="B52:J63"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4" x14ac:dyDescent="0.25">
      <c r="A53" s="10" t="s">
        <v>14</v>
      </c>
      <c r="B53" s="13">
        <f t="shared" si="4"/>
        <v>4345.6930906030857</v>
      </c>
      <c r="C53" s="13">
        <f t="shared" si="4"/>
        <v>10791.643538945902</v>
      </c>
      <c r="D53" s="13">
        <f t="shared" si="4"/>
        <v>39525.567375846498</v>
      </c>
      <c r="E53" s="13">
        <f t="shared" si="4"/>
        <v>19013.209821428576</v>
      </c>
      <c r="F53" s="13">
        <f t="shared" si="4"/>
        <v>4471.4456731388964</v>
      </c>
      <c r="G53" s="13">
        <f t="shared" si="4"/>
        <v>18379.744437125744</v>
      </c>
      <c r="H53" s="13">
        <f t="shared" si="4"/>
        <v>7529.8087425057656</v>
      </c>
      <c r="I53" s="13">
        <f t="shared" si="4"/>
        <v>3763.8995180722891</v>
      </c>
      <c r="J53" s="13">
        <f t="shared" si="4"/>
        <v>12873.828577067297</v>
      </c>
      <c r="K53" s="16"/>
      <c r="L53" s="16"/>
    </row>
    <row r="54" spans="1:14" x14ac:dyDescent="0.25">
      <c r="A54" s="10" t="s">
        <v>15</v>
      </c>
      <c r="B54" s="13">
        <f t="shared" si="4"/>
        <v>4368.5524950110203</v>
      </c>
      <c r="C54" s="13">
        <f t="shared" si="4"/>
        <v>11635.307853936374</v>
      </c>
      <c r="D54" s="13">
        <f t="shared" si="4"/>
        <v>43680.905282167041</v>
      </c>
      <c r="E54" s="13">
        <f t="shared" si="4"/>
        <v>20494.366071428572</v>
      </c>
      <c r="F54" s="13">
        <f t="shared" si="4"/>
        <v>4910.0735491927408</v>
      </c>
      <c r="G54" s="13">
        <f t="shared" si="4"/>
        <v>21063.206856287423</v>
      </c>
      <c r="H54" s="13">
        <f t="shared" si="4"/>
        <v>8264.1788670253663</v>
      </c>
      <c r="I54" s="13">
        <f t="shared" si="4"/>
        <v>4293.8738755020076</v>
      </c>
      <c r="J54" s="13">
        <f t="shared" si="4"/>
        <v>14641.743895796328</v>
      </c>
      <c r="K54" s="16"/>
      <c r="L54" s="16"/>
    </row>
    <row r="55" spans="1:14" x14ac:dyDescent="0.25">
      <c r="A55" s="10" t="s">
        <v>16</v>
      </c>
      <c r="B55" s="13">
        <f t="shared" si="4"/>
        <v>4932.0619369138758</v>
      </c>
      <c r="C55" s="13">
        <f t="shared" si="4"/>
        <v>13841.029858283588</v>
      </c>
      <c r="D55" s="13">
        <f t="shared" si="4"/>
        <v>56393.341189334082</v>
      </c>
      <c r="E55" s="13">
        <f t="shared" si="4"/>
        <v>24827</v>
      </c>
      <c r="F55" s="13">
        <f t="shared" si="4"/>
        <v>6055.3796700000003</v>
      </c>
      <c r="G55" s="13">
        <f t="shared" si="4"/>
        <v>26361.071999999996</v>
      </c>
      <c r="H55" s="13">
        <f t="shared" si="4"/>
        <v>10470.307200000001</v>
      </c>
      <c r="I55" s="13">
        <f t="shared" si="4"/>
        <v>5386.2699999999995</v>
      </c>
      <c r="J55" s="13">
        <f t="shared" si="4"/>
        <v>18753.719999999998</v>
      </c>
      <c r="K55" s="16"/>
      <c r="L55" s="16"/>
    </row>
    <row r="56" spans="1:14" x14ac:dyDescent="0.25">
      <c r="A56" s="10" t="s">
        <v>17</v>
      </c>
      <c r="B56" s="13">
        <f t="shared" si="4"/>
        <v>5039.3593000000001</v>
      </c>
      <c r="C56" s="13">
        <f t="shared" si="4"/>
        <v>14147.024100000001</v>
      </c>
      <c r="D56" s="13">
        <f t="shared" si="4"/>
        <v>56391.75</v>
      </c>
      <c r="E56" s="13">
        <f t="shared" si="4"/>
        <v>24827</v>
      </c>
      <c r="F56" s="13">
        <f t="shared" si="4"/>
        <v>6055.3796700000003</v>
      </c>
      <c r="G56" s="13">
        <f t="shared" si="4"/>
        <v>26361.071999999996</v>
      </c>
      <c r="H56" s="13">
        <f t="shared" si="4"/>
        <v>10470.307200000001</v>
      </c>
      <c r="I56" s="13">
        <f t="shared" si="4"/>
        <v>5386.2699999999995</v>
      </c>
      <c r="J56" s="13">
        <f t="shared" si="4"/>
        <v>18753.719999999998</v>
      </c>
      <c r="K56" s="16"/>
      <c r="L56" s="16"/>
    </row>
    <row r="57" spans="1:14" x14ac:dyDescent="0.25">
      <c r="A57" s="10" t="s">
        <v>18</v>
      </c>
      <c r="B57" s="13">
        <f t="shared" si="4"/>
        <v>4739.1678010287078</v>
      </c>
      <c r="C57" s="13">
        <f t="shared" si="4"/>
        <v>12662.019787154044</v>
      </c>
      <c r="D57" s="13">
        <f t="shared" si="4"/>
        <v>48256.105014108347</v>
      </c>
      <c r="E57" s="13">
        <f t="shared" si="4"/>
        <v>22751.366071428576</v>
      </c>
      <c r="F57" s="13">
        <f t="shared" si="4"/>
        <v>5385.2537482510716</v>
      </c>
      <c r="G57" s="13">
        <f t="shared" si="4"/>
        <v>22750.236538922156</v>
      </c>
      <c r="H57" s="13">
        <f t="shared" si="4"/>
        <v>9156.488867640277</v>
      </c>
      <c r="I57" s="13">
        <f t="shared" si="4"/>
        <v>4704.8743975903617</v>
      </c>
      <c r="J57" s="13">
        <f t="shared" si="4"/>
        <v>16167.850838760607</v>
      </c>
      <c r="K57" s="16"/>
      <c r="L57" s="16"/>
    </row>
    <row r="58" spans="1:14" x14ac:dyDescent="0.25">
      <c r="A58" s="10" t="s">
        <v>19</v>
      </c>
      <c r="B58" s="13">
        <f t="shared" si="4"/>
        <v>5248.0380014425964</v>
      </c>
      <c r="C58" s="13">
        <f t="shared" si="4"/>
        <v>11596.809482326638</v>
      </c>
      <c r="D58" s="13">
        <f t="shared" si="4"/>
        <v>40084.499149266368</v>
      </c>
      <c r="E58" s="13">
        <f t="shared" si="4"/>
        <v>19819.281250000004</v>
      </c>
      <c r="F58" s="13">
        <f t="shared" si="4"/>
        <v>4550.6423729819517</v>
      </c>
      <c r="G58" s="13">
        <f t="shared" si="4"/>
        <v>18823.699616766466</v>
      </c>
      <c r="H58" s="13">
        <f t="shared" si="4"/>
        <v>7840.6585623366645</v>
      </c>
      <c r="I58" s="13">
        <f t="shared" si="4"/>
        <v>3882.8733534136545</v>
      </c>
      <c r="J58" s="13">
        <f t="shared" si="4"/>
        <v>13778.142553779357</v>
      </c>
      <c r="K58" s="16"/>
      <c r="L58" s="16"/>
    </row>
    <row r="59" spans="1:14" x14ac:dyDescent="0.25">
      <c r="A59" s="10" t="s">
        <v>20</v>
      </c>
      <c r="B59" s="13">
        <f t="shared" si="4"/>
        <v>5463.397653496294</v>
      </c>
      <c r="C59" s="13">
        <f t="shared" si="4"/>
        <v>12934.352907396278</v>
      </c>
      <c r="D59" s="13">
        <f t="shared" si="4"/>
        <v>42607.913274548526</v>
      </c>
      <c r="E59" s="13">
        <f t="shared" si="4"/>
        <v>19597.611607142859</v>
      </c>
      <c r="F59" s="13">
        <f t="shared" si="4"/>
        <v>5019.7305182062009</v>
      </c>
      <c r="G59" s="13">
        <f t="shared" si="4"/>
        <v>19573.490586826345</v>
      </c>
      <c r="H59" s="13">
        <f t="shared" si="4"/>
        <v>8391.9391489623376</v>
      </c>
      <c r="I59" s="13">
        <f t="shared" si="4"/>
        <v>4001.8471887550199</v>
      </c>
      <c r="J59" s="13">
        <f t="shared" si="4"/>
        <v>14056.962415630551</v>
      </c>
      <c r="K59" s="16"/>
      <c r="L59" s="16"/>
    </row>
    <row r="60" spans="1:14" x14ac:dyDescent="0.25">
      <c r="A60" s="10" t="s">
        <v>21</v>
      </c>
      <c r="B60" s="13">
        <f t="shared" si="4"/>
        <v>5884.491945221399</v>
      </c>
      <c r="C60" s="13">
        <f t="shared" si="4"/>
        <v>14424.78986543029</v>
      </c>
      <c r="D60" s="13">
        <f t="shared" si="4"/>
        <v>47221.513709085775</v>
      </c>
      <c r="E60" s="13">
        <f t="shared" si="4"/>
        <v>22066.205357142859</v>
      </c>
      <c r="F60" s="13">
        <f t="shared" si="4"/>
        <v>5695.9484937892112</v>
      </c>
      <c r="G60" s="13">
        <f t="shared" si="4"/>
        <v>23519.758850299397</v>
      </c>
      <c r="H60" s="13">
        <f t="shared" si="4"/>
        <v>10129.27778601076</v>
      </c>
      <c r="I60" s="13">
        <f t="shared" si="4"/>
        <v>4964.4536746987951</v>
      </c>
      <c r="J60" s="13">
        <f t="shared" si="4"/>
        <v>17978.946224590487</v>
      </c>
      <c r="K60" s="16"/>
      <c r="L60" s="16"/>
    </row>
    <row r="61" spans="1:14" x14ac:dyDescent="0.25">
      <c r="A61" s="10" t="s">
        <v>22</v>
      </c>
      <c r="B61" s="13">
        <f t="shared" si="4"/>
        <v>6004.8046000000004</v>
      </c>
      <c r="C61" s="13">
        <f t="shared" si="4"/>
        <v>15005.565300000002</v>
      </c>
      <c r="D61" s="13">
        <f t="shared" si="4"/>
        <v>50625.810249717826</v>
      </c>
      <c r="E61" s="13">
        <f t="shared" si="4"/>
        <v>23144.325892857145</v>
      </c>
      <c r="F61" s="13">
        <f t="shared" si="4"/>
        <v>5994.4591316591886</v>
      </c>
      <c r="G61" s="13">
        <f t="shared" si="4"/>
        <v>24259.684149700599</v>
      </c>
      <c r="H61" s="13">
        <f t="shared" si="4"/>
        <v>10371.720525749424</v>
      </c>
      <c r="I61" s="13">
        <f t="shared" si="4"/>
        <v>4964.4536746987951</v>
      </c>
      <c r="J61" s="13">
        <f t="shared" si="4"/>
        <v>18214.586019340833</v>
      </c>
      <c r="K61" s="16"/>
      <c r="L61" s="16"/>
    </row>
    <row r="62" spans="1:14" x14ac:dyDescent="0.25">
      <c r="A62" s="10" t="s">
        <v>23</v>
      </c>
      <c r="B62" s="13">
        <f t="shared" si="4"/>
        <v>5921.7888682027651</v>
      </c>
      <c r="C62" s="13">
        <f t="shared" si="4"/>
        <v>14841.672232289988</v>
      </c>
      <c r="D62" s="13">
        <f t="shared" si="4"/>
        <v>50625.49201185102</v>
      </c>
      <c r="E62" s="13">
        <f t="shared" si="4"/>
        <v>23144.325892857145</v>
      </c>
      <c r="F62" s="13">
        <f t="shared" si="4"/>
        <v>5994.4591316591886</v>
      </c>
      <c r="G62" s="13">
        <f t="shared" si="4"/>
        <v>24259.684149700599</v>
      </c>
      <c r="H62" s="13">
        <f t="shared" si="4"/>
        <v>10371.720525749424</v>
      </c>
      <c r="I62" s="13">
        <f t="shared" si="4"/>
        <v>4964.4536746987951</v>
      </c>
      <c r="J62" s="13">
        <f t="shared" si="4"/>
        <v>18214.586019340833</v>
      </c>
      <c r="K62" s="16"/>
      <c r="L62" s="16"/>
    </row>
    <row r="63" spans="1:14" x14ac:dyDescent="0.25">
      <c r="A63" s="10" t="s">
        <v>24</v>
      </c>
      <c r="B63" s="13">
        <f t="shared" si="4"/>
        <v>5464.6007800440793</v>
      </c>
      <c r="C63" s="13">
        <f t="shared" si="4"/>
        <v>13789.016757132385</v>
      </c>
      <c r="D63" s="13">
        <f t="shared" si="4"/>
        <v>45960.867439334084</v>
      </c>
      <c r="E63" s="13">
        <f t="shared" si="4"/>
        <v>21139.223214285714</v>
      </c>
      <c r="F63" s="13">
        <f t="shared" si="4"/>
        <v>5549.7392017712627</v>
      </c>
      <c r="G63" s="13">
        <f t="shared" si="4"/>
        <v>21615.684413173651</v>
      </c>
      <c r="H63" s="13">
        <f t="shared" si="4"/>
        <v>9155.4828811683328</v>
      </c>
      <c r="I63" s="13">
        <f t="shared" si="4"/>
        <v>4434.4793172690761</v>
      </c>
      <c r="J63" s="13">
        <f t="shared" si="4"/>
        <v>15489.306927175843</v>
      </c>
      <c r="K63" s="16"/>
      <c r="L63" s="16"/>
    </row>
    <row r="64" spans="1:14" x14ac:dyDescent="0.25">
      <c r="L64" s="16"/>
    </row>
    <row r="65" spans="1:15" x14ac:dyDescent="0.25">
      <c r="A65" s="1" t="s">
        <v>58</v>
      </c>
      <c r="K65" s="28" t="s">
        <v>39</v>
      </c>
    </row>
    <row r="66" spans="1:15" x14ac:dyDescent="0.25">
      <c r="A66" s="10" t="s">
        <v>13</v>
      </c>
      <c r="B66" s="13">
        <f t="shared" ref="B66:J77" si="5">B52-B38</f>
        <v>4802.8811787617715</v>
      </c>
      <c r="C66" s="13">
        <f t="shared" si="5"/>
        <v>11581.09607273883</v>
      </c>
      <c r="D66" s="13">
        <f t="shared" si="5"/>
        <v>40837.662100733636</v>
      </c>
      <c r="E66" s="13">
        <f t="shared" si="5"/>
        <v>18821.767857142859</v>
      </c>
      <c r="F66" s="13">
        <f t="shared" si="5"/>
        <v>4702.9437188339807</v>
      </c>
      <c r="G66" s="13">
        <f t="shared" si="5"/>
        <v>17856.863892215566</v>
      </c>
      <c r="H66" s="13">
        <f t="shared" si="5"/>
        <v>7477.4974459646428</v>
      </c>
      <c r="I66" s="13">
        <f t="shared" si="5"/>
        <v>3742.2679116465865</v>
      </c>
      <c r="J66" s="30">
        <f t="shared" si="5"/>
        <v>12677.667700809157</v>
      </c>
      <c r="K66" s="29">
        <f>SUM($B66:$J66)</f>
        <v>122500.64787884703</v>
      </c>
      <c r="L66" s="16"/>
    </row>
    <row r="67" spans="1:15" x14ac:dyDescent="0.25">
      <c r="A67" s="10" t="s">
        <v>14</v>
      </c>
      <c r="B67" s="13">
        <f t="shared" si="5"/>
        <v>4345.6930906030857</v>
      </c>
      <c r="C67" s="13">
        <f t="shared" si="5"/>
        <v>10791.453773792231</v>
      </c>
      <c r="D67" s="13">
        <f t="shared" si="5"/>
        <v>39525.567375846498</v>
      </c>
      <c r="E67" s="13">
        <f t="shared" si="5"/>
        <v>19013.209821428576</v>
      </c>
      <c r="F67" s="13">
        <f t="shared" si="5"/>
        <v>4471.4456731388964</v>
      </c>
      <c r="G67" s="13">
        <f t="shared" si="5"/>
        <v>18379.744437125744</v>
      </c>
      <c r="H67" s="13">
        <f t="shared" si="5"/>
        <v>7529.8087425057656</v>
      </c>
      <c r="I67" s="13">
        <f t="shared" si="5"/>
        <v>3763.8995180722891</v>
      </c>
      <c r="J67" s="30">
        <f t="shared" si="5"/>
        <v>12873.828577067297</v>
      </c>
      <c r="K67" s="29">
        <f t="shared" ref="K67:K77" si="6">SUM($B67:$J67)</f>
        <v>120694.65100958037</v>
      </c>
      <c r="L67" s="16"/>
    </row>
    <row r="68" spans="1:15" x14ac:dyDescent="0.25">
      <c r="A68" s="10" t="s">
        <v>15</v>
      </c>
      <c r="B68" s="13">
        <f t="shared" si="5"/>
        <v>4368.5524950110203</v>
      </c>
      <c r="C68" s="13">
        <f t="shared" si="5"/>
        <v>11635.195633439505</v>
      </c>
      <c r="D68" s="13">
        <f t="shared" si="5"/>
        <v>43680.905282167041</v>
      </c>
      <c r="E68" s="13">
        <f t="shared" si="5"/>
        <v>20494.366071428572</v>
      </c>
      <c r="F68" s="13">
        <f t="shared" si="5"/>
        <v>4910.0735491927408</v>
      </c>
      <c r="G68" s="13">
        <f t="shared" si="5"/>
        <v>21063.206856287423</v>
      </c>
      <c r="H68" s="13">
        <f t="shared" si="5"/>
        <v>8264.1788670253663</v>
      </c>
      <c r="I68" s="13">
        <f t="shared" si="5"/>
        <v>4293.8738755020076</v>
      </c>
      <c r="J68" s="30">
        <f t="shared" si="5"/>
        <v>14641.743895796328</v>
      </c>
      <c r="K68" s="29">
        <f t="shared" si="6"/>
        <v>133352.09652585001</v>
      </c>
      <c r="L68" s="16"/>
    </row>
    <row r="69" spans="1:15" x14ac:dyDescent="0.25">
      <c r="A69" s="10" t="s">
        <v>16</v>
      </c>
      <c r="B69" s="13">
        <f t="shared" si="5"/>
        <v>4932.0619369138758</v>
      </c>
      <c r="C69" s="13">
        <f t="shared" si="5"/>
        <v>13840.920180223959</v>
      </c>
      <c r="D69" s="13">
        <f t="shared" si="5"/>
        <v>56393.341189334082</v>
      </c>
      <c r="E69" s="13">
        <f t="shared" si="5"/>
        <v>24827</v>
      </c>
      <c r="F69" s="13">
        <f t="shared" si="5"/>
        <v>6055.3796700000003</v>
      </c>
      <c r="G69" s="13">
        <f t="shared" si="5"/>
        <v>26361.071999999996</v>
      </c>
      <c r="H69" s="13">
        <f t="shared" si="5"/>
        <v>10470.307200000001</v>
      </c>
      <c r="I69" s="13">
        <f t="shared" si="5"/>
        <v>5386.2699999999995</v>
      </c>
      <c r="J69" s="30">
        <f t="shared" si="5"/>
        <v>18753.719999999998</v>
      </c>
      <c r="K69" s="29">
        <f t="shared" si="6"/>
        <v>167020.07217647191</v>
      </c>
      <c r="L69" s="16"/>
    </row>
    <row r="70" spans="1:15" x14ac:dyDescent="0.25">
      <c r="A70" s="10" t="s">
        <v>17</v>
      </c>
      <c r="B70" s="13">
        <f t="shared" si="5"/>
        <v>5039.3593000000001</v>
      </c>
      <c r="C70" s="13">
        <f t="shared" si="5"/>
        <v>14146.906707056223</v>
      </c>
      <c r="D70" s="13">
        <f t="shared" si="5"/>
        <v>56391.75</v>
      </c>
      <c r="E70" s="13">
        <f t="shared" si="5"/>
        <v>24827</v>
      </c>
      <c r="F70" s="13">
        <f t="shared" si="5"/>
        <v>6055.3796700000003</v>
      </c>
      <c r="G70" s="13">
        <f t="shared" si="5"/>
        <v>26361.071999999996</v>
      </c>
      <c r="H70" s="13">
        <f t="shared" si="5"/>
        <v>10470.307200000001</v>
      </c>
      <c r="I70" s="13">
        <f t="shared" si="5"/>
        <v>5386.2699999999995</v>
      </c>
      <c r="J70" s="30">
        <f t="shared" si="5"/>
        <v>18753.719999999998</v>
      </c>
      <c r="K70" s="29">
        <f t="shared" si="6"/>
        <v>167431.76487705621</v>
      </c>
      <c r="L70" s="16"/>
    </row>
    <row r="71" spans="1:15" x14ac:dyDescent="0.25">
      <c r="A71" s="10" t="s">
        <v>18</v>
      </c>
      <c r="B71" s="13">
        <f t="shared" si="5"/>
        <v>4739.1678010287078</v>
      </c>
      <c r="C71" s="13">
        <f t="shared" si="5"/>
        <v>12661.853942663507</v>
      </c>
      <c r="D71" s="13">
        <f t="shared" si="5"/>
        <v>48256.105014108347</v>
      </c>
      <c r="E71" s="13">
        <f t="shared" si="5"/>
        <v>22751.366071428576</v>
      </c>
      <c r="F71" s="13">
        <f t="shared" si="5"/>
        <v>5385.2537482510716</v>
      </c>
      <c r="G71" s="13">
        <f t="shared" si="5"/>
        <v>22750.236538922156</v>
      </c>
      <c r="H71" s="13">
        <f t="shared" si="5"/>
        <v>9156.488867640277</v>
      </c>
      <c r="I71" s="13">
        <f t="shared" si="5"/>
        <v>4704.8743975903617</v>
      </c>
      <c r="J71" s="30">
        <f t="shared" si="5"/>
        <v>16167.850838760607</v>
      </c>
      <c r="K71" s="29">
        <f t="shared" si="6"/>
        <v>146573.1972203936</v>
      </c>
      <c r="L71" s="16"/>
    </row>
    <row r="72" spans="1:15" x14ac:dyDescent="0.25">
      <c r="A72" s="10" t="s">
        <v>19</v>
      </c>
      <c r="B72" s="13">
        <f t="shared" si="5"/>
        <v>5248.0380014425964</v>
      </c>
      <c r="C72" s="13">
        <f t="shared" si="5"/>
        <v>11596.578724132916</v>
      </c>
      <c r="D72" s="13">
        <f t="shared" si="5"/>
        <v>40084.499149266368</v>
      </c>
      <c r="E72" s="13">
        <f t="shared" si="5"/>
        <v>19819.281250000004</v>
      </c>
      <c r="F72" s="13">
        <f t="shared" si="5"/>
        <v>4550.6423729819517</v>
      </c>
      <c r="G72" s="13">
        <f t="shared" si="5"/>
        <v>18823.699616766466</v>
      </c>
      <c r="H72" s="13">
        <f t="shared" si="5"/>
        <v>7840.6585623366645</v>
      </c>
      <c r="I72" s="13">
        <f t="shared" si="5"/>
        <v>3882.8733534136545</v>
      </c>
      <c r="J72" s="30">
        <f t="shared" si="5"/>
        <v>13778.142553779357</v>
      </c>
      <c r="K72" s="29">
        <f t="shared" si="6"/>
        <v>125624.41358411997</v>
      </c>
      <c r="L72" s="16"/>
    </row>
    <row r="73" spans="1:15" x14ac:dyDescent="0.25">
      <c r="A73" s="10" t="s">
        <v>20</v>
      </c>
      <c r="B73" s="13">
        <f t="shared" si="5"/>
        <v>5463.397653496294</v>
      </c>
      <c r="C73" s="13">
        <f t="shared" si="5"/>
        <v>12934.031037735813</v>
      </c>
      <c r="D73" s="13">
        <f t="shared" si="5"/>
        <v>42607.913274548526</v>
      </c>
      <c r="E73" s="13">
        <f t="shared" si="5"/>
        <v>19597.611607142859</v>
      </c>
      <c r="F73" s="13">
        <f t="shared" si="5"/>
        <v>5019.7305182062009</v>
      </c>
      <c r="G73" s="13">
        <f t="shared" si="5"/>
        <v>19573.490586826345</v>
      </c>
      <c r="H73" s="13">
        <f t="shared" si="5"/>
        <v>8391.9391489623376</v>
      </c>
      <c r="I73" s="13">
        <f t="shared" si="5"/>
        <v>4001.8471887550199</v>
      </c>
      <c r="J73" s="30">
        <f t="shared" si="5"/>
        <v>14056.962415630551</v>
      </c>
      <c r="K73" s="29">
        <f t="shared" si="6"/>
        <v>131646.92343130393</v>
      </c>
      <c r="L73" s="16"/>
    </row>
    <row r="74" spans="1:15" x14ac:dyDescent="0.25">
      <c r="A74" s="10" t="s">
        <v>21</v>
      </c>
      <c r="B74" s="13">
        <f t="shared" si="5"/>
        <v>5884.491945221399</v>
      </c>
      <c r="C74" s="13">
        <f t="shared" si="5"/>
        <v>14424.349576382903</v>
      </c>
      <c r="D74" s="13">
        <f t="shared" si="5"/>
        <v>47221.513709085775</v>
      </c>
      <c r="E74" s="13">
        <f t="shared" si="5"/>
        <v>22066.205357142859</v>
      </c>
      <c r="F74" s="13">
        <f t="shared" si="5"/>
        <v>5695.9484937892112</v>
      </c>
      <c r="G74" s="13">
        <f t="shared" si="5"/>
        <v>23519.758850299397</v>
      </c>
      <c r="H74" s="13">
        <f t="shared" si="5"/>
        <v>10129.27778601076</v>
      </c>
      <c r="I74" s="13">
        <f t="shared" si="5"/>
        <v>4964.4536746987951</v>
      </c>
      <c r="J74" s="30">
        <f t="shared" si="5"/>
        <v>17978.946224590487</v>
      </c>
      <c r="K74" s="29">
        <f t="shared" si="6"/>
        <v>151884.94561722159</v>
      </c>
      <c r="L74" s="16"/>
    </row>
    <row r="75" spans="1:15" x14ac:dyDescent="0.25">
      <c r="A75" s="10" t="s">
        <v>22</v>
      </c>
      <c r="B75" s="13">
        <f t="shared" si="5"/>
        <v>6004.8046000000004</v>
      </c>
      <c r="C75" s="13">
        <f t="shared" si="5"/>
        <v>15005.063917768972</v>
      </c>
      <c r="D75" s="13">
        <f t="shared" si="5"/>
        <v>50625.810249717826</v>
      </c>
      <c r="E75" s="13">
        <f t="shared" si="5"/>
        <v>23144.325892857145</v>
      </c>
      <c r="F75" s="13">
        <f t="shared" si="5"/>
        <v>5994.4591316591886</v>
      </c>
      <c r="G75" s="13">
        <f t="shared" si="5"/>
        <v>24259.684149700599</v>
      </c>
      <c r="H75" s="13">
        <f t="shared" si="5"/>
        <v>10371.720525749424</v>
      </c>
      <c r="I75" s="13">
        <f t="shared" si="5"/>
        <v>4964.4536746987951</v>
      </c>
      <c r="J75" s="30">
        <f t="shared" si="5"/>
        <v>18214.586019340833</v>
      </c>
      <c r="K75" s="29">
        <f t="shared" si="6"/>
        <v>158584.90816149279</v>
      </c>
      <c r="L75" s="16"/>
    </row>
    <row r="76" spans="1:15" x14ac:dyDescent="0.25">
      <c r="A76" s="10" t="s">
        <v>23</v>
      </c>
      <c r="B76" s="13">
        <f t="shared" si="5"/>
        <v>5921.7888682027651</v>
      </c>
      <c r="C76" s="13">
        <f t="shared" si="5"/>
        <v>14841.148588191372</v>
      </c>
      <c r="D76" s="13">
        <f t="shared" si="5"/>
        <v>50625.49201185102</v>
      </c>
      <c r="E76" s="13">
        <f t="shared" si="5"/>
        <v>23144.325892857145</v>
      </c>
      <c r="F76" s="13">
        <f t="shared" si="5"/>
        <v>5994.4591316591886</v>
      </c>
      <c r="G76" s="13">
        <f t="shared" si="5"/>
        <v>24259.684149700599</v>
      </c>
      <c r="H76" s="13">
        <f t="shared" si="5"/>
        <v>10371.720525749424</v>
      </c>
      <c r="I76" s="13">
        <f t="shared" si="5"/>
        <v>4964.4536746987951</v>
      </c>
      <c r="J76" s="30">
        <f t="shared" si="5"/>
        <v>18214.586019340833</v>
      </c>
      <c r="K76" s="29">
        <f t="shared" si="6"/>
        <v>158337.65886225115</v>
      </c>
      <c r="L76" s="16"/>
    </row>
    <row r="77" spans="1:15" x14ac:dyDescent="0.25">
      <c r="A77" s="10" t="s">
        <v>24</v>
      </c>
      <c r="B77" s="13">
        <f t="shared" si="5"/>
        <v>5464.6007800440793</v>
      </c>
      <c r="C77" s="13">
        <f t="shared" si="5"/>
        <v>13788.626736329215</v>
      </c>
      <c r="D77" s="13">
        <f t="shared" si="5"/>
        <v>45960.867439334084</v>
      </c>
      <c r="E77" s="13">
        <f t="shared" si="5"/>
        <v>21139.223214285714</v>
      </c>
      <c r="F77" s="13">
        <f t="shared" si="5"/>
        <v>5549.7392017712627</v>
      </c>
      <c r="G77" s="13">
        <f t="shared" si="5"/>
        <v>21615.684413173651</v>
      </c>
      <c r="H77" s="13">
        <f t="shared" si="5"/>
        <v>9155.4828811683328</v>
      </c>
      <c r="I77" s="13">
        <f t="shared" si="5"/>
        <v>4434.4793172690761</v>
      </c>
      <c r="J77" s="30">
        <f t="shared" si="5"/>
        <v>15489.306927175843</v>
      </c>
      <c r="K77" s="29">
        <f t="shared" si="6"/>
        <v>142598.01091055124</v>
      </c>
      <c r="L77" s="16"/>
    </row>
    <row r="79" spans="1:15" x14ac:dyDescent="0.25">
      <c r="A79" s="23" t="s">
        <v>52</v>
      </c>
      <c r="B79" s="25">
        <f>$B$17-MIN($K$38:$K$49)</f>
        <v>170915.99994384756</v>
      </c>
      <c r="C79" s="24"/>
      <c r="D79" s="24"/>
      <c r="E79" s="24"/>
      <c r="F79" s="24"/>
      <c r="G79" s="24"/>
      <c r="H79" s="24"/>
      <c r="I79" s="24"/>
      <c r="J79" s="24"/>
      <c r="L79" s="16"/>
      <c r="M79" s="16"/>
      <c r="O79" s="20"/>
    </row>
    <row r="81" spans="1:15" x14ac:dyDescent="0.25">
      <c r="A81" s="1" t="s">
        <v>59</v>
      </c>
      <c r="B81" s="27" t="s">
        <v>39</v>
      </c>
    </row>
    <row r="82" spans="1:15" x14ac:dyDescent="0.25">
      <c r="A82" s="10" t="s">
        <v>13</v>
      </c>
      <c r="B82" s="26">
        <f t="shared" ref="B82:B93" si="7">$B$79-K66</f>
        <v>48415.352065000538</v>
      </c>
      <c r="L82" s="16"/>
      <c r="M82" s="16"/>
      <c r="O82" s="20"/>
    </row>
    <row r="83" spans="1:15" x14ac:dyDescent="0.25">
      <c r="A83" s="10" t="s">
        <v>14</v>
      </c>
      <c r="B83" s="13">
        <f t="shared" si="7"/>
        <v>50221.348934267196</v>
      </c>
      <c r="L83" s="16"/>
      <c r="M83" s="16"/>
      <c r="O83" s="20"/>
    </row>
    <row r="84" spans="1:15" x14ac:dyDescent="0.25">
      <c r="A84" s="10" t="s">
        <v>15</v>
      </c>
      <c r="B84" s="13">
        <f t="shared" si="7"/>
        <v>37563.903417997557</v>
      </c>
      <c r="L84" s="16"/>
      <c r="M84" s="16"/>
      <c r="O84" s="20"/>
    </row>
    <row r="85" spans="1:15" x14ac:dyDescent="0.25">
      <c r="A85" s="10" t="s">
        <v>16</v>
      </c>
      <c r="B85" s="13">
        <f t="shared" si="7"/>
        <v>3895.9277673756587</v>
      </c>
      <c r="L85" s="16"/>
      <c r="M85" s="16"/>
      <c r="O85" s="20"/>
    </row>
    <row r="86" spans="1:15" x14ac:dyDescent="0.25">
      <c r="A86" s="10" t="s">
        <v>17</v>
      </c>
      <c r="B86" s="13">
        <f t="shared" si="7"/>
        <v>3484.2350667913561</v>
      </c>
      <c r="L86" s="16"/>
      <c r="M86" s="16"/>
      <c r="O86" s="20"/>
    </row>
    <row r="87" spans="1:15" x14ac:dyDescent="0.25">
      <c r="A87" s="10" t="s">
        <v>18</v>
      </c>
      <c r="B87" s="13">
        <f t="shared" si="7"/>
        <v>24342.802723453962</v>
      </c>
      <c r="L87" s="16"/>
      <c r="M87" s="16"/>
      <c r="O87" s="20"/>
    </row>
    <row r="88" spans="1:15" x14ac:dyDescent="0.25">
      <c r="A88" s="10" t="s">
        <v>19</v>
      </c>
      <c r="B88" s="13">
        <f t="shared" si="7"/>
        <v>45291.586359727589</v>
      </c>
      <c r="L88" s="16"/>
      <c r="M88" s="16"/>
      <c r="O88" s="20"/>
    </row>
    <row r="89" spans="1:15" x14ac:dyDescent="0.25">
      <c r="A89" s="10" t="s">
        <v>20</v>
      </c>
      <c r="B89" s="13">
        <f t="shared" si="7"/>
        <v>39269.07651254363</v>
      </c>
      <c r="L89" s="16"/>
      <c r="M89" s="16"/>
      <c r="O89" s="20"/>
    </row>
    <row r="90" spans="1:15" x14ac:dyDescent="0.25">
      <c r="A90" s="10" t="s">
        <v>21</v>
      </c>
      <c r="B90" s="13">
        <f t="shared" si="7"/>
        <v>19031.054326625977</v>
      </c>
      <c r="L90" s="16"/>
      <c r="M90" s="16"/>
      <c r="O90" s="20"/>
    </row>
    <row r="91" spans="1:15" x14ac:dyDescent="0.25">
      <c r="A91" s="10" t="s">
        <v>22</v>
      </c>
      <c r="B91" s="13">
        <f t="shared" si="7"/>
        <v>12331.091782354779</v>
      </c>
      <c r="L91" s="16"/>
      <c r="M91" s="16"/>
      <c r="O91" s="20"/>
    </row>
    <row r="92" spans="1:15" x14ac:dyDescent="0.25">
      <c r="A92" s="10" t="s">
        <v>23</v>
      </c>
      <c r="B92" s="13">
        <f t="shared" si="7"/>
        <v>12578.341081596416</v>
      </c>
      <c r="L92" s="16"/>
      <c r="M92" s="16"/>
      <c r="O92" s="20"/>
    </row>
    <row r="93" spans="1:15" x14ac:dyDescent="0.25">
      <c r="A93" s="10" t="s">
        <v>24</v>
      </c>
      <c r="B93" s="13">
        <f t="shared" si="7"/>
        <v>28317.989033296326</v>
      </c>
      <c r="L93" s="16"/>
      <c r="M93" s="16"/>
      <c r="O93" s="20"/>
    </row>
    <row r="94" spans="1:15" x14ac:dyDescent="0.25">
      <c r="A94" s="15" t="s">
        <v>40</v>
      </c>
      <c r="B94" s="18">
        <f>SUM($B$82:$B$93)/$B$79</f>
        <v>1.9000135106000693</v>
      </c>
    </row>
    <row r="96" spans="1:15" x14ac:dyDescent="0.25">
      <c r="A96" s="1" t="s">
        <v>60</v>
      </c>
      <c r="B96" s="56">
        <f>(SUM($B$82:$B$93)-$D$97*$B$79)/(12-$D$97)</f>
        <v>0.22863145749946817</v>
      </c>
      <c r="D96" s="1" t="s">
        <v>42</v>
      </c>
    </row>
    <row r="97" spans="1:4" x14ac:dyDescent="0.25">
      <c r="A97" s="1" t="s">
        <v>41</v>
      </c>
      <c r="D97" s="37">
        <f>'計算用(記載例太陽光)'!D97</f>
        <v>1.9</v>
      </c>
    </row>
    <row r="98" spans="1:4" ht="16.5" thickBot="1" x14ac:dyDescent="0.3"/>
    <row r="99" spans="1:4" ht="16.5" thickBot="1" x14ac:dyDescent="0.3">
      <c r="A99" s="1" t="s">
        <v>61</v>
      </c>
      <c r="B99" s="21">
        <f>(MIN($K$38:$K$49)+$B$96)*1000</f>
        <v>338.30951712901907</v>
      </c>
    </row>
    <row r="100" spans="1:4" ht="16.5" thickBot="1" x14ac:dyDescent="0.3"/>
    <row r="101" spans="1:4" ht="16.5" thickBot="1" x14ac:dyDescent="0.3">
      <c r="A101" s="1" t="s">
        <v>62</v>
      </c>
      <c r="B101" s="31">
        <f>B99/'記載例(風力)'!E15</f>
        <v>0.33830951712901908</v>
      </c>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topLeftCell="A37" zoomScale="85" zoomScaleNormal="85" workbookViewId="0">
      <selection activeCell="C55" sqref="C55"/>
    </sheetView>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J1" s="10" t="s">
        <v>37</v>
      </c>
      <c r="L1" s="8"/>
      <c r="M1" s="9" t="s">
        <v>106</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19">
        <f>'計算用(記載例太陽光)'!B4</f>
        <v>3984.801442596674</v>
      </c>
      <c r="C4" s="19">
        <f>'計算用(記載例太陽光)'!C4</f>
        <v>10414.000659727313</v>
      </c>
      <c r="D4" s="19">
        <f>'計算用(記載例太陽光)'!D4</f>
        <v>38345.222629796845</v>
      </c>
      <c r="E4" s="19">
        <f>'計算用(記載例太陽光)'!E4</f>
        <v>18498.051948051947</v>
      </c>
      <c r="F4" s="19">
        <f>'計算用(記載例太陽光)'!F4</f>
        <v>3813.3006720457151</v>
      </c>
      <c r="G4" s="19">
        <f>'計算用(記載例太陽光)'!G4</f>
        <v>17842.589820359281</v>
      </c>
      <c r="H4" s="19">
        <f>'計算用(記載例太陽光)'!H4</f>
        <v>7435.8566487317448</v>
      </c>
      <c r="I4" s="19">
        <f>'計算用(記載例太陽光)'!I4</f>
        <v>3411.3654618473897</v>
      </c>
      <c r="J4" s="19">
        <f>'計算用(記載例太陽光)'!J4</f>
        <v>10286.140122360372</v>
      </c>
    </row>
    <row r="5" spans="1:13" x14ac:dyDescent="0.25">
      <c r="A5" s="10" t="s">
        <v>14</v>
      </c>
      <c r="B5" s="19">
        <f>'計算用(記載例太陽光)'!B5</f>
        <v>3605.4866760168302</v>
      </c>
      <c r="C5" s="19">
        <f>'計算用(記載例太陽光)'!C5</f>
        <v>9703.8427649904697</v>
      </c>
      <c r="D5" s="19">
        <f>'計算用(記載例太陽光)'!D5</f>
        <v>37113.208803611735</v>
      </c>
      <c r="E5" s="19">
        <f>'計算用(記載例太陽光)'!E5</f>
        <v>18686.2012987013</v>
      </c>
      <c r="F5" s="19">
        <f>'計算用(記載例太陽光)'!F5</f>
        <v>3625.5944807742608</v>
      </c>
      <c r="G5" s="19">
        <f>'計算用(記載例太陽光)'!G5</f>
        <v>18365.052395209579</v>
      </c>
      <c r="H5" s="19">
        <f>'計算用(記載例太陽光)'!H5</f>
        <v>7487.8766333589547</v>
      </c>
      <c r="I5" s="19">
        <f>'計算用(記載例太陽光)'!I5</f>
        <v>3431.0843373493976</v>
      </c>
      <c r="J5" s="19">
        <f>'計算用(記載例太陽光)'!J5</f>
        <v>10445.297019932899</v>
      </c>
    </row>
    <row r="6" spans="1:13" x14ac:dyDescent="0.25">
      <c r="A6" s="10" t="s">
        <v>15</v>
      </c>
      <c r="B6" s="19">
        <f>'計算用(記載例太陽光)'!B6</f>
        <v>3624.4524143458225</v>
      </c>
      <c r="C6" s="19">
        <f>'計算用(記載例太陽光)'!C6</f>
        <v>10462.465474270635</v>
      </c>
      <c r="D6" s="19">
        <f>'計算用(記載例太陽光)'!D6</f>
        <v>41014.934537246052</v>
      </c>
      <c r="E6" s="19">
        <f>'計算用(記載例太陽光)'!E6</f>
        <v>20141.883116883117</v>
      </c>
      <c r="F6" s="19">
        <f>'計算用(記載例太陽光)'!F6</f>
        <v>3981.2483168675426</v>
      </c>
      <c r="G6" s="19">
        <f>'計算用(記載例太陽光)'!G6</f>
        <v>21046.369760479043</v>
      </c>
      <c r="H6" s="19">
        <f>'計算用(記載例太陽光)'!H6</f>
        <v>8218.1571867794009</v>
      </c>
      <c r="I6" s="19">
        <f>'計算用(記載例太陽光)'!I6</f>
        <v>3914.1967871485945</v>
      </c>
      <c r="J6" s="19">
        <f>'計算用(記載例太陽光)'!J6</f>
        <v>11879.711071640024</v>
      </c>
    </row>
    <row r="7" spans="1:13" x14ac:dyDescent="0.25">
      <c r="A7" s="10" t="s">
        <v>16</v>
      </c>
      <c r="B7" s="19">
        <f>'計算用(記載例太陽光)'!B7</f>
        <v>4091.9787081339714</v>
      </c>
      <c r="C7" s="19">
        <f>'計算用(記載例太陽光)'!C7</f>
        <v>12445.85006589658</v>
      </c>
      <c r="D7" s="19">
        <f>'計算用(記載例太陽光)'!D7</f>
        <v>52951.494074492097</v>
      </c>
      <c r="E7" s="19">
        <f>'計算用(記載例太陽光)'!E7</f>
        <v>24400</v>
      </c>
      <c r="F7" s="19">
        <f>'計算用(記載例太陽光)'!F7</f>
        <v>4909.8999999999996</v>
      </c>
      <c r="G7" s="19">
        <f>'計算用(記載例太陽光)'!G7</f>
        <v>26340</v>
      </c>
      <c r="H7" s="19">
        <f>'計算用(記載例太陽光)'!H7</f>
        <v>10412</v>
      </c>
      <c r="I7" s="19">
        <f>'計算用(記載例太陽光)'!I7</f>
        <v>4910</v>
      </c>
      <c r="J7" s="19">
        <f>'計算用(記載例太陽光)'!J7</f>
        <v>15216</v>
      </c>
    </row>
    <row r="8" spans="1:13" x14ac:dyDescent="0.25">
      <c r="A8" s="10" t="s">
        <v>17</v>
      </c>
      <c r="B8" s="19">
        <f>'計算用(記載例太陽光)'!B8</f>
        <v>4181</v>
      </c>
      <c r="C8" s="19">
        <f>'計算用(記載例太陽光)'!C8</f>
        <v>12721</v>
      </c>
      <c r="D8" s="19">
        <f>'計算用(記載例太陽光)'!D8</f>
        <v>52950</v>
      </c>
      <c r="E8" s="19">
        <f>'計算用(記載例太陽光)'!E8</f>
        <v>24400</v>
      </c>
      <c r="F8" s="19">
        <f>'計算用(記載例太陽光)'!F8</f>
        <v>4909.8999999999996</v>
      </c>
      <c r="G8" s="19">
        <f>'計算用(記載例太陽光)'!G8</f>
        <v>26340</v>
      </c>
      <c r="H8" s="19">
        <f>'計算用(記載例太陽光)'!H8</f>
        <v>10412</v>
      </c>
      <c r="I8" s="19">
        <f>'計算用(記載例太陽光)'!I8</f>
        <v>4910</v>
      </c>
      <c r="J8" s="19">
        <f>'計算用(記載例太陽光)'!J8</f>
        <v>15216</v>
      </c>
    </row>
    <row r="9" spans="1:13" x14ac:dyDescent="0.25">
      <c r="A9" s="10" t="s">
        <v>18</v>
      </c>
      <c r="B9" s="19">
        <f>'計算用(記載例太陽光)'!B9</f>
        <v>3931.9404306220094</v>
      </c>
      <c r="C9" s="19">
        <f>'計算用(記載例太陽光)'!C9</f>
        <v>11385.68454918986</v>
      </c>
      <c r="D9" s="19">
        <f>'計算用(記載例太陽光)'!D9</f>
        <v>45310.896726862302</v>
      </c>
      <c r="E9" s="19">
        <f>'計算用(記載例太陽光)'!E9</f>
        <v>22360.064935064936</v>
      </c>
      <c r="F9" s="19">
        <f>'計算用(記載例太陽光)'!F9</f>
        <v>4366.5399726352643</v>
      </c>
      <c r="G9" s="19">
        <f>'計算用(記載例太陽光)'!G9</f>
        <v>22732.050898203594</v>
      </c>
      <c r="H9" s="19">
        <f>'計算用(記載例太陽光)'!H9</f>
        <v>9105.4980784012296</v>
      </c>
      <c r="I9" s="19">
        <f>'計算用(記載例太陽光)'!I9</f>
        <v>4288.8554216867469</v>
      </c>
      <c r="J9" s="19">
        <f>'計算用(記載例太陽光)'!J9</f>
        <v>13117.931715018749</v>
      </c>
    </row>
    <row r="10" spans="1:13" x14ac:dyDescent="0.25">
      <c r="A10" s="10" t="s">
        <v>19</v>
      </c>
      <c r="B10" s="19">
        <f>'計算用(記載例太陽光)'!B10</f>
        <v>4354.1342416349426</v>
      </c>
      <c r="C10" s="19">
        <f>'計算用(記載例太陽光)'!C10</f>
        <v>10427.847749596833</v>
      </c>
      <c r="D10" s="19">
        <f>'計算用(記載例太陽光)'!D10</f>
        <v>37638.027370203163</v>
      </c>
      <c r="E10" s="19">
        <f>'計算用(記載例太陽光)'!E10</f>
        <v>19478.409090909092</v>
      </c>
      <c r="F10" s="19">
        <f>'計算用(記載例太陽光)'!F10</f>
        <v>3689.809756735548</v>
      </c>
      <c r="G10" s="19">
        <f>'計算用(記載例太陽光)'!G10</f>
        <v>18808.652694610777</v>
      </c>
      <c r="H10" s="19">
        <f>'計算用(記載例太陽光)'!H10</f>
        <v>7796.9953881629517</v>
      </c>
      <c r="I10" s="19">
        <f>'計算用(記載例太陽光)'!I10</f>
        <v>3539.5381526104416</v>
      </c>
      <c r="J10" s="19">
        <f>'計算用(記載例太陽光)'!J10</f>
        <v>11179.020327610026</v>
      </c>
    </row>
    <row r="11" spans="1:13" x14ac:dyDescent="0.25">
      <c r="A11" s="10" t="s">
        <v>20</v>
      </c>
      <c r="B11" s="19">
        <f>'計算用(記載例太陽光)'!B11</f>
        <v>4532.8114606291329</v>
      </c>
      <c r="C11" s="19">
        <f>'計算用(記載例太陽光)'!C11</f>
        <v>11630.56641254948</v>
      </c>
      <c r="D11" s="19">
        <f>'計算用(記載例太陽光)'!D11</f>
        <v>40007.430304740403</v>
      </c>
      <c r="E11" s="19">
        <f>'計算用(記載例太陽光)'!E11</f>
        <v>19260.551948051947</v>
      </c>
      <c r="F11" s="19">
        <f>'計算用(記載例太陽光)'!F11</f>
        <v>4070.1617758908628</v>
      </c>
      <c r="G11" s="19">
        <f>'計算用(記載例太陽光)'!G11</f>
        <v>19557.844311377245</v>
      </c>
      <c r="H11" s="19">
        <f>'計算用(記載例太陽光)'!H11</f>
        <v>8345.2059953881635</v>
      </c>
      <c r="I11" s="19">
        <f>'計算用(記載例太陽光)'!I11</f>
        <v>3647.9919678714859</v>
      </c>
      <c r="J11" s="19">
        <f>'計算用(記載例太陽光)'!J11</f>
        <v>11405.243339253997</v>
      </c>
    </row>
    <row r="12" spans="1:13" x14ac:dyDescent="0.25">
      <c r="A12" s="10" t="s">
        <v>21</v>
      </c>
      <c r="B12" s="19">
        <f>'計算用(記載例太陽光)'!B12</f>
        <v>4882.180324584252</v>
      </c>
      <c r="C12" s="19">
        <f>'計算用(記載例太陽光)'!C12</f>
        <v>12970.766896349509</v>
      </c>
      <c r="D12" s="19">
        <f>'計算用(記載例太陽光)'!D12</f>
        <v>44339.449492099324</v>
      </c>
      <c r="E12" s="19">
        <f>'計算用(記載例太陽光)'!E12</f>
        <v>21686.688311688311</v>
      </c>
      <c r="F12" s="19">
        <f>'計算用(記載例太陽光)'!F12</f>
        <v>4618.4614398680051</v>
      </c>
      <c r="G12" s="19">
        <f>'計算用(記載例太陽光)'!G12</f>
        <v>23500.958083832335</v>
      </c>
      <c r="H12" s="19">
        <f>'計算用(記載例太陽光)'!H12</f>
        <v>10072.869715603381</v>
      </c>
      <c r="I12" s="19">
        <f>'計算用(記載例太陽光)'!I12</f>
        <v>4525.4819277108436</v>
      </c>
      <c r="J12" s="19">
        <f>'計算用(記載例太陽光)'!J12</f>
        <v>14587.380303927373</v>
      </c>
    </row>
    <row r="13" spans="1:13" x14ac:dyDescent="0.25">
      <c r="A13" s="10" t="s">
        <v>22</v>
      </c>
      <c r="B13" s="19">
        <f>'計算用(記載例太陽光)'!B13</f>
        <v>4982</v>
      </c>
      <c r="C13" s="19">
        <f>'計算用(記載例太陽光)'!C13</f>
        <v>13493</v>
      </c>
      <c r="D13" s="19">
        <f>'計算用(記載例太陽光)'!D13</f>
        <v>47535.972065462753</v>
      </c>
      <c r="E13" s="19">
        <f>'計算用(記載例太陽光)'!E13</f>
        <v>22746.266233766233</v>
      </c>
      <c r="F13" s="19">
        <f>'計算用(記載例太陽光)'!F13</f>
        <v>4860.5036338759328</v>
      </c>
      <c r="G13" s="19">
        <f>'計算用(記載例太陽光)'!G13</f>
        <v>24240.291916167665</v>
      </c>
      <c r="H13" s="19">
        <f>'計算用(記載例太陽光)'!H13</f>
        <v>10313.962336664104</v>
      </c>
      <c r="I13" s="19">
        <f>'計算用(記載例太陽光)'!I13</f>
        <v>4525.4819277108436</v>
      </c>
      <c r="J13" s="19">
        <f>'計算用(記載例太陽光)'!J13</f>
        <v>14778.568778369845</v>
      </c>
    </row>
    <row r="14" spans="1:13" x14ac:dyDescent="0.25">
      <c r="A14" s="10" t="s">
        <v>23</v>
      </c>
      <c r="B14" s="19">
        <f>'計算用(記載例太陽光)'!B14</f>
        <v>4913.1244239631333</v>
      </c>
      <c r="C14" s="19">
        <f>'計算用(記載例太陽光)'!C14</f>
        <v>13345.627400674388</v>
      </c>
      <c r="D14" s="19">
        <f>'計算用(記載例太陽光)'!D14</f>
        <v>47535.673250564338</v>
      </c>
      <c r="E14" s="19">
        <f>'計算用(記載例太陽光)'!E14</f>
        <v>22746.266233766233</v>
      </c>
      <c r="F14" s="19">
        <f>'計算用(記載例太陽光)'!F14</f>
        <v>4860.5036338759328</v>
      </c>
      <c r="G14" s="19">
        <f>'計算用(記載例太陽光)'!G14</f>
        <v>24240.291916167665</v>
      </c>
      <c r="H14" s="19">
        <f>'計算用(記載例太陽光)'!H14</f>
        <v>10313.962336664104</v>
      </c>
      <c r="I14" s="19">
        <f>'計算用(記載例太陽光)'!I14</f>
        <v>4525.4819277108436</v>
      </c>
      <c r="J14" s="19">
        <f>'計算用(記載例太陽光)'!J14</f>
        <v>14778.568778369845</v>
      </c>
    </row>
    <row r="15" spans="1:13" x14ac:dyDescent="0.25">
      <c r="A15" s="10" t="s">
        <v>24</v>
      </c>
      <c r="B15" s="19">
        <f>'計算用(記載例太陽光)'!B15</f>
        <v>4533.80965738329</v>
      </c>
      <c r="C15" s="19">
        <f>'計算用(記載例太陽光)'!C15</f>
        <v>12399.079900307872</v>
      </c>
      <c r="D15" s="19">
        <f>'計算用(記載例太陽光)'!D15</f>
        <v>43155.744074492097</v>
      </c>
      <c r="E15" s="19">
        <f>'計算用(記載例太陽光)'!E15</f>
        <v>20775.64935064935</v>
      </c>
      <c r="F15" s="19">
        <f>'計算用(記載例太陽光)'!F15</f>
        <v>4499.9101611702445</v>
      </c>
      <c r="G15" s="19">
        <f>'計算用(記載例太陽光)'!G15</f>
        <v>21598.405688622755</v>
      </c>
      <c r="H15" s="19">
        <f>'計算用(記載例太陽光)'!H15</f>
        <v>9104.4976940814759</v>
      </c>
      <c r="I15" s="19">
        <f>'計算用(記載例太陽光)'!I15</f>
        <v>4042.3694779116468</v>
      </c>
      <c r="J15" s="19">
        <f>'計算用(記載例太陽光)'!J15</f>
        <v>12567.388987566608</v>
      </c>
    </row>
    <row r="16" spans="1:13" x14ac:dyDescent="0.25">
      <c r="B16" s="2"/>
      <c r="C16" s="2"/>
      <c r="D16" s="2"/>
      <c r="E16" s="2"/>
      <c r="F16" s="2"/>
      <c r="G16" s="2"/>
      <c r="H16" s="2"/>
      <c r="I16" s="2"/>
      <c r="J16" s="2"/>
      <c r="K16" s="2"/>
    </row>
    <row r="17" spans="1:12" x14ac:dyDescent="0.25">
      <c r="A17" s="1" t="s">
        <v>46</v>
      </c>
      <c r="B17" s="35">
        <f>'計算用(記載例太陽光)'!B17</f>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36">
        <f>'計算用(記載例太陽光)'!B19</f>
        <v>0.1953</v>
      </c>
      <c r="C19" s="36">
        <f>'計算用(記載例太陽光)'!C19</f>
        <v>0.10210000000000001</v>
      </c>
      <c r="D19" s="36">
        <f>'計算用(記載例太陽光)'!D19</f>
        <v>5.5E-2</v>
      </c>
      <c r="E19" s="36">
        <f>'計算用(記載例太陽光)'!E19</f>
        <v>7.4999999999999997E-3</v>
      </c>
      <c r="F19" s="36">
        <f>'計算用(記載例太陽光)'!F19</f>
        <v>0.22329999999999997</v>
      </c>
      <c r="G19" s="36">
        <f>'計算用(記載例太陽光)'!G19</f>
        <v>-9.1999999999999998E-3</v>
      </c>
      <c r="H19" s="36">
        <f>'計算用(記載例太陽光)'!H19</f>
        <v>-4.4000000000000003E-3</v>
      </c>
      <c r="I19" s="36">
        <f>'計算用(記載例太陽光)'!I19</f>
        <v>8.6999999999999994E-2</v>
      </c>
      <c r="J19" s="36">
        <f>'計算用(記載例太陽光)'!J19</f>
        <v>0.2225</v>
      </c>
      <c r="K19" s="1" t="str">
        <f>'計算用(記載例太陽光)'!K19</f>
        <v>←容量市場調達量(再エネなし)を正として、補正係数kWで年間kWを算出</v>
      </c>
    </row>
    <row r="21" spans="1:12" x14ac:dyDescent="0.25">
      <c r="A21" s="1" t="s">
        <v>55</v>
      </c>
      <c r="B21" s="36">
        <f>'計算用(記載例太陽光)'!B21</f>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56</v>
      </c>
      <c r="B23" s="23" t="s">
        <v>49</v>
      </c>
      <c r="C23" s="10"/>
      <c r="D23" s="10"/>
      <c r="E23" s="10"/>
      <c r="F23" s="10"/>
      <c r="G23" s="10"/>
      <c r="H23" s="10"/>
      <c r="I23" s="10"/>
      <c r="J23" s="10"/>
      <c r="K23" s="10"/>
    </row>
    <row r="24" spans="1:12" x14ac:dyDescent="0.25">
      <c r="A24" s="10" t="s">
        <v>13</v>
      </c>
      <c r="B24" s="54">
        <v>0.41977306838294109</v>
      </c>
      <c r="C24" s="54">
        <v>0.69418413135849266</v>
      </c>
      <c r="D24" s="54">
        <v>0.59251724592123167</v>
      </c>
      <c r="E24" s="54">
        <v>0.51024488265847945</v>
      </c>
      <c r="F24" s="54">
        <v>0.71839653701295447</v>
      </c>
      <c r="G24" s="54">
        <v>0.5203716511169848</v>
      </c>
      <c r="H24" s="54">
        <v>0.47196597485194636</v>
      </c>
      <c r="I24" s="54">
        <v>0.45495995409151285</v>
      </c>
      <c r="J24" s="54">
        <v>0.30061902259507695</v>
      </c>
    </row>
    <row r="25" spans="1:12" x14ac:dyDescent="0.25">
      <c r="A25" s="10" t="s">
        <v>14</v>
      </c>
      <c r="B25" s="54">
        <v>0.69101983860834493</v>
      </c>
      <c r="C25" s="54">
        <v>0.66602951937358024</v>
      </c>
      <c r="D25" s="54">
        <v>0.66307256164197526</v>
      </c>
      <c r="E25" s="54">
        <v>0.52643931293475055</v>
      </c>
      <c r="F25" s="54">
        <v>0.72817452173563901</v>
      </c>
      <c r="G25" s="54">
        <v>0.58403987417345848</v>
      </c>
      <c r="H25" s="54">
        <v>0.37218550368023096</v>
      </c>
      <c r="I25" s="54">
        <v>0.47182730127970218</v>
      </c>
      <c r="J25" s="54">
        <v>0.31583868275576737</v>
      </c>
    </row>
    <row r="26" spans="1:12" x14ac:dyDescent="0.25">
      <c r="A26" s="10" t="s">
        <v>15</v>
      </c>
      <c r="B26" s="54">
        <v>0.56416212570247037</v>
      </c>
      <c r="C26" s="54">
        <v>0.50023063558940994</v>
      </c>
      <c r="D26" s="54">
        <v>0.59856367034693703</v>
      </c>
      <c r="E26" s="54">
        <v>0.48387069212319866</v>
      </c>
      <c r="F26" s="54">
        <v>0.58366197273739295</v>
      </c>
      <c r="G26" s="54">
        <v>0.56441318750795433</v>
      </c>
      <c r="H26" s="54">
        <v>0.35185012184059988</v>
      </c>
      <c r="I26" s="54">
        <v>0.53658966382334194</v>
      </c>
      <c r="J26" s="54">
        <v>0.40463535682436597</v>
      </c>
    </row>
    <row r="27" spans="1:12" x14ac:dyDescent="0.25">
      <c r="A27" s="10" t="s">
        <v>16</v>
      </c>
      <c r="B27" s="54">
        <v>0.42122130014391296</v>
      </c>
      <c r="C27" s="54">
        <v>0.46712457673550734</v>
      </c>
      <c r="D27" s="54">
        <v>0.56585344292667628</v>
      </c>
      <c r="E27" s="54">
        <v>0.52769745535824075</v>
      </c>
      <c r="F27" s="54">
        <v>0.59638563974291481</v>
      </c>
      <c r="G27" s="54">
        <v>0.59812334372964138</v>
      </c>
      <c r="H27" s="54">
        <v>0.42889739456826292</v>
      </c>
      <c r="I27" s="54">
        <v>0.57783299581785541</v>
      </c>
      <c r="J27" s="54">
        <v>0.48084744672560786</v>
      </c>
    </row>
    <row r="28" spans="1:12" x14ac:dyDescent="0.25">
      <c r="A28" s="10" t="s">
        <v>17</v>
      </c>
      <c r="B28" s="54">
        <v>0.44890356609580911</v>
      </c>
      <c r="C28" s="54">
        <v>0.39889071600955056</v>
      </c>
      <c r="D28" s="54">
        <v>0.53305633844096212</v>
      </c>
      <c r="E28" s="54">
        <v>0.45037228490515185</v>
      </c>
      <c r="F28" s="54">
        <v>0.46347411540781341</v>
      </c>
      <c r="G28" s="54">
        <v>0.47929459385415957</v>
      </c>
      <c r="H28" s="54">
        <v>0.33542439429732979</v>
      </c>
      <c r="I28" s="54">
        <v>0.51562221961792742</v>
      </c>
      <c r="J28" s="54">
        <v>0.40970236110659697</v>
      </c>
    </row>
    <row r="29" spans="1:12" x14ac:dyDescent="0.25">
      <c r="A29" s="10" t="s">
        <v>18</v>
      </c>
      <c r="B29" s="54">
        <v>0.37691774600004241</v>
      </c>
      <c r="C29" s="54">
        <v>0.37753937335330762</v>
      </c>
      <c r="D29" s="54">
        <v>0.51865637449179869</v>
      </c>
      <c r="E29" s="54">
        <v>0.44977781614154572</v>
      </c>
      <c r="F29" s="54">
        <v>0.41563869347675891</v>
      </c>
      <c r="G29" s="54">
        <v>0.43230080556164896</v>
      </c>
      <c r="H29" s="54">
        <v>0.34504889557012897</v>
      </c>
      <c r="I29" s="54">
        <v>0.49740960378151489</v>
      </c>
      <c r="J29" s="54">
        <v>0.39816336768490906</v>
      </c>
    </row>
    <row r="30" spans="1:12" x14ac:dyDescent="0.25">
      <c r="A30" s="10" t="s">
        <v>19</v>
      </c>
      <c r="B30" s="54">
        <v>0.35670088459714544</v>
      </c>
      <c r="C30" s="54">
        <v>0.30578514977800725</v>
      </c>
      <c r="D30" s="54">
        <v>0.46817742861158773</v>
      </c>
      <c r="E30" s="54">
        <v>0.38809453220799334</v>
      </c>
      <c r="F30" s="54">
        <v>0.35386731451165093</v>
      </c>
      <c r="G30" s="54">
        <v>0.32690811057178221</v>
      </c>
      <c r="H30" s="54">
        <v>0.25475973280896591</v>
      </c>
      <c r="I30" s="54">
        <v>0.37969645055835205</v>
      </c>
      <c r="J30" s="54">
        <v>0.28842156741233071</v>
      </c>
    </row>
    <row r="31" spans="1:12" x14ac:dyDescent="0.25">
      <c r="A31" s="10" t="s">
        <v>20</v>
      </c>
      <c r="B31" s="54">
        <v>0.34588614793754086</v>
      </c>
      <c r="C31" s="54">
        <v>0.42666237194476025</v>
      </c>
      <c r="D31" s="54">
        <v>0.42277002878296949</v>
      </c>
      <c r="E31" s="54">
        <v>0.3356747905037164</v>
      </c>
      <c r="F31" s="54">
        <v>0.3889282046815063</v>
      </c>
      <c r="G31" s="54">
        <v>0.30298870752003515</v>
      </c>
      <c r="H31" s="54">
        <v>0.18816939259864937</v>
      </c>
      <c r="I31" s="54">
        <v>0.25802043608908054</v>
      </c>
      <c r="J31" s="54">
        <v>0.23207892772642918</v>
      </c>
    </row>
    <row r="32" spans="1:12" x14ac:dyDescent="0.25">
      <c r="A32" s="10" t="s">
        <v>21</v>
      </c>
      <c r="B32" s="54">
        <v>0.32862824298032811</v>
      </c>
      <c r="C32" s="54">
        <v>0.48720388578395912</v>
      </c>
      <c r="D32" s="54">
        <v>0.42140683383701322</v>
      </c>
      <c r="E32" s="54">
        <v>0.31744574687700916</v>
      </c>
      <c r="F32" s="54">
        <v>0.43952197903791212</v>
      </c>
      <c r="G32" s="54">
        <v>0.3462969869374532</v>
      </c>
      <c r="H32" s="54">
        <v>0.26129350546149188</v>
      </c>
      <c r="I32" s="54">
        <v>0.26437764291386862</v>
      </c>
      <c r="J32" s="54">
        <v>0.22142995169926025</v>
      </c>
    </row>
    <row r="33" spans="1:14" x14ac:dyDescent="0.25">
      <c r="A33" s="10" t="s">
        <v>22</v>
      </c>
      <c r="B33" s="54">
        <v>0.29220270814934396</v>
      </c>
      <c r="C33" s="54">
        <v>0.38830568328096038</v>
      </c>
      <c r="D33" s="54">
        <v>0.37860849273303659</v>
      </c>
      <c r="E33" s="54">
        <v>0.26639091987833696</v>
      </c>
      <c r="F33" s="54">
        <v>0.3482691779558138</v>
      </c>
      <c r="G33" s="54">
        <v>0.33830303963197494</v>
      </c>
      <c r="H33" s="54">
        <v>0.34055657436838183</v>
      </c>
      <c r="I33" s="54">
        <v>0.24348979865432216</v>
      </c>
      <c r="J33" s="54">
        <v>0.21886510135776799</v>
      </c>
    </row>
    <row r="34" spans="1:14" x14ac:dyDescent="0.25">
      <c r="A34" s="10" t="s">
        <v>23</v>
      </c>
      <c r="B34" s="54">
        <v>0.27354390103200849</v>
      </c>
      <c r="C34" s="54">
        <v>0.39904533458792252</v>
      </c>
      <c r="D34" s="54">
        <v>0.36057252819891944</v>
      </c>
      <c r="E34" s="54">
        <v>0.2746521987661511</v>
      </c>
      <c r="F34" s="54">
        <v>0.33930763789370744</v>
      </c>
      <c r="G34" s="54">
        <v>0.3655896201295068</v>
      </c>
      <c r="H34" s="54">
        <v>0.40412863237746871</v>
      </c>
      <c r="I34" s="54">
        <v>0.34105795180590193</v>
      </c>
      <c r="J34" s="54">
        <v>0.23813451753049653</v>
      </c>
    </row>
    <row r="35" spans="1:14" x14ac:dyDescent="0.25">
      <c r="A35" s="10" t="s">
        <v>24</v>
      </c>
      <c r="B35" s="54">
        <v>0.25247425347787522</v>
      </c>
      <c r="C35" s="54">
        <v>0.52297311502737276</v>
      </c>
      <c r="D35" s="54">
        <v>0.42890453068394946</v>
      </c>
      <c r="E35" s="54">
        <v>0.38593116212629008</v>
      </c>
      <c r="F35" s="54">
        <v>0.49274430224019794</v>
      </c>
      <c r="G35" s="54">
        <v>0.42564682574175933</v>
      </c>
      <c r="H35" s="54">
        <v>0.50128087603581917</v>
      </c>
      <c r="I35" s="54">
        <v>0.49226658369580462</v>
      </c>
      <c r="J35" s="54">
        <v>0.29446489662260467</v>
      </c>
    </row>
    <row r="36" spans="1:14" x14ac:dyDescent="0.25">
      <c r="A36" s="10"/>
      <c r="B36" s="10"/>
      <c r="C36" s="10"/>
      <c r="D36" s="10"/>
      <c r="E36" s="10"/>
      <c r="F36" s="10"/>
      <c r="G36" s="10"/>
      <c r="H36" s="10"/>
      <c r="I36" s="10"/>
      <c r="J36" s="10"/>
      <c r="N36" s="1" t="s">
        <v>79</v>
      </c>
    </row>
    <row r="37" spans="1:14" x14ac:dyDescent="0.25">
      <c r="A37" s="10"/>
      <c r="B37" s="23" t="s">
        <v>50</v>
      </c>
      <c r="C37" s="10"/>
      <c r="D37" s="10"/>
      <c r="E37" s="10"/>
      <c r="F37" s="10"/>
      <c r="G37" s="10"/>
      <c r="H37" s="10"/>
      <c r="I37" s="10"/>
      <c r="J37" s="10"/>
      <c r="K37" s="28" t="s">
        <v>39</v>
      </c>
      <c r="L37" s="28" t="s">
        <v>51</v>
      </c>
      <c r="N37" s="28" t="s">
        <v>39</v>
      </c>
    </row>
    <row r="38" spans="1:14" x14ac:dyDescent="0.25">
      <c r="A38" s="10" t="s">
        <v>13</v>
      </c>
      <c r="B38" s="40">
        <f>IF('記載例(水力)'!$E$13=B$2,B24*'記載例(水力)'!$E$15/1000,0)</f>
        <v>0</v>
      </c>
      <c r="C38" s="40">
        <f>IF('記載例(水力)'!$E$13=C$2,C24*'記載例(水力)'!$E$15/1000,0)</f>
        <v>1.0412761970377389</v>
      </c>
      <c r="D38" s="40">
        <f>IF('記載例(水力)'!$E$13=D$2,D24*'記載例(水力)'!$E$15/1000,0)</f>
        <v>0</v>
      </c>
      <c r="E38" s="40">
        <f>IF('記載例(水力)'!$E$13=E$2,E24*'記載例(水力)'!$E$15/1000,0)</f>
        <v>0</v>
      </c>
      <c r="F38" s="40">
        <f>IF('記載例(水力)'!$E$13=F$2,F24*'記載例(水力)'!$E$15/1000,0)</f>
        <v>0</v>
      </c>
      <c r="G38" s="40">
        <f>IF('記載例(水力)'!$E$13=G$2,G24*'記載例(水力)'!$E$15/1000,0)</f>
        <v>0</v>
      </c>
      <c r="H38" s="40">
        <f>IF('記載例(水力)'!$E$13=H$2,H24*'記載例(水力)'!$E$15/1000,0)</f>
        <v>0</v>
      </c>
      <c r="I38" s="40">
        <f>IF('記載例(水力)'!$E$13=I$2,I24*'記載例(水力)'!$E$15/1000,0)</f>
        <v>0</v>
      </c>
      <c r="J38" s="41">
        <f>IF('記載例(水力)'!$E$13=J$2,J24*'記載例(水力)'!$E$15/1000,0)</f>
        <v>0</v>
      </c>
      <c r="K38" s="42">
        <f>SUM(B38:J38)</f>
        <v>1.0412761970377389</v>
      </c>
      <c r="L38" s="43">
        <f>MIN($K$38:$K$49)</f>
        <v>0.45867772466701084</v>
      </c>
      <c r="N38" s="43">
        <f t="shared" ref="N38:N49" si="1">K38*1000</f>
        <v>1041.2761970377389</v>
      </c>
    </row>
    <row r="39" spans="1:14" x14ac:dyDescent="0.25">
      <c r="A39" s="10" t="s">
        <v>14</v>
      </c>
      <c r="B39" s="40">
        <f>IF('記載例(水力)'!$E$13=B$2,B25*'記載例(水力)'!$E$15/1000,0)</f>
        <v>0</v>
      </c>
      <c r="C39" s="40">
        <f>IF('記載例(水力)'!$E$13=C$2,C25*'記載例(水力)'!$E$15/1000,0)</f>
        <v>0.99904427906037041</v>
      </c>
      <c r="D39" s="40">
        <f>IF('記載例(水力)'!$E$13=D$2,D25*'記載例(水力)'!$E$15/1000,0)</f>
        <v>0</v>
      </c>
      <c r="E39" s="40">
        <f>IF('記載例(水力)'!$E$13=E$2,E25*'記載例(水力)'!$E$15/1000,0)</f>
        <v>0</v>
      </c>
      <c r="F39" s="40">
        <f>IF('記載例(水力)'!$E$13=F$2,F25*'記載例(水力)'!$E$15/1000,0)</f>
        <v>0</v>
      </c>
      <c r="G39" s="40">
        <f>IF('記載例(水力)'!$E$13=G$2,G25*'記載例(水力)'!$E$15/1000,0)</f>
        <v>0</v>
      </c>
      <c r="H39" s="40">
        <f>IF('記載例(水力)'!$E$13=H$2,H25*'記載例(水力)'!$E$15/1000,0)</f>
        <v>0</v>
      </c>
      <c r="I39" s="40">
        <f>IF('記載例(水力)'!$E$13=I$2,I25*'記載例(水力)'!$E$15/1000,0)</f>
        <v>0</v>
      </c>
      <c r="J39" s="41">
        <f>IF('記載例(水力)'!$E$13=J$2,J25*'記載例(水力)'!$E$15/1000,0)</f>
        <v>0</v>
      </c>
      <c r="K39" s="42">
        <f t="shared" ref="K39:K49" si="2">SUM(B39:J39)</f>
        <v>0.99904427906037041</v>
      </c>
      <c r="L39" s="43">
        <f t="shared" ref="L39:L49" si="3">MIN($K$38:$K$49)</f>
        <v>0.45867772466701084</v>
      </c>
      <c r="N39" s="43">
        <f t="shared" si="1"/>
        <v>999.0442790603704</v>
      </c>
    </row>
    <row r="40" spans="1:14" x14ac:dyDescent="0.25">
      <c r="A40" s="10" t="s">
        <v>15</v>
      </c>
      <c r="B40" s="40">
        <f>IF('記載例(水力)'!$E$13=B$2,B26*'記載例(水力)'!$E$15/1000,0)</f>
        <v>0</v>
      </c>
      <c r="C40" s="40">
        <f>IF('記載例(水力)'!$E$13=C$2,C26*'記載例(水力)'!$E$15/1000,0)</f>
        <v>0.75034595338411492</v>
      </c>
      <c r="D40" s="40">
        <f>IF('記載例(水力)'!$E$13=D$2,D26*'記載例(水力)'!$E$15/1000,0)</f>
        <v>0</v>
      </c>
      <c r="E40" s="40">
        <f>IF('記載例(水力)'!$E$13=E$2,E26*'記載例(水力)'!$E$15/1000,0)</f>
        <v>0</v>
      </c>
      <c r="F40" s="40">
        <f>IF('記載例(水力)'!$E$13=F$2,F26*'記載例(水力)'!$E$15/1000,0)</f>
        <v>0</v>
      </c>
      <c r="G40" s="40">
        <f>IF('記載例(水力)'!$E$13=G$2,G26*'記載例(水力)'!$E$15/1000,0)</f>
        <v>0</v>
      </c>
      <c r="H40" s="40">
        <f>IF('記載例(水力)'!$E$13=H$2,H26*'記載例(水力)'!$E$15/1000,0)</f>
        <v>0</v>
      </c>
      <c r="I40" s="40">
        <f>IF('記載例(水力)'!$E$13=I$2,I26*'記載例(水力)'!$E$15/1000,0)</f>
        <v>0</v>
      </c>
      <c r="J40" s="41">
        <f>IF('記載例(水力)'!$E$13=J$2,J26*'記載例(水力)'!$E$15/1000,0)</f>
        <v>0</v>
      </c>
      <c r="K40" s="42">
        <f t="shared" si="2"/>
        <v>0.75034595338411492</v>
      </c>
      <c r="L40" s="43">
        <f t="shared" si="3"/>
        <v>0.45867772466701084</v>
      </c>
      <c r="N40" s="43">
        <f t="shared" si="1"/>
        <v>750.34595338411486</v>
      </c>
    </row>
    <row r="41" spans="1:14" x14ac:dyDescent="0.25">
      <c r="A41" s="10" t="s">
        <v>16</v>
      </c>
      <c r="B41" s="40">
        <f>IF('記載例(水力)'!$E$13=B$2,B27*'記載例(水力)'!$E$15/1000,0)</f>
        <v>0</v>
      </c>
      <c r="C41" s="40">
        <f>IF('記載例(水力)'!$E$13=C$2,C27*'記載例(水力)'!$E$15/1000,0)</f>
        <v>0.70068686510326095</v>
      </c>
      <c r="D41" s="40">
        <f>IF('記載例(水力)'!$E$13=D$2,D27*'記載例(水力)'!$E$15/1000,0)</f>
        <v>0</v>
      </c>
      <c r="E41" s="40">
        <f>IF('記載例(水力)'!$E$13=E$2,E27*'記載例(水力)'!$E$15/1000,0)</f>
        <v>0</v>
      </c>
      <c r="F41" s="40">
        <f>IF('記載例(水力)'!$E$13=F$2,F27*'記載例(水力)'!$E$15/1000,0)</f>
        <v>0</v>
      </c>
      <c r="G41" s="40">
        <f>IF('記載例(水力)'!$E$13=G$2,G27*'記載例(水力)'!$E$15/1000,0)</f>
        <v>0</v>
      </c>
      <c r="H41" s="40">
        <f>IF('記載例(水力)'!$E$13=H$2,H27*'記載例(水力)'!$E$15/1000,0)</f>
        <v>0</v>
      </c>
      <c r="I41" s="40">
        <f>IF('記載例(水力)'!$E$13=I$2,I27*'記載例(水力)'!$E$15/1000,0)</f>
        <v>0</v>
      </c>
      <c r="J41" s="41">
        <f>IF('記載例(水力)'!$E$13=J$2,J27*'記載例(水力)'!$E$15/1000,0)</f>
        <v>0</v>
      </c>
      <c r="K41" s="42">
        <f t="shared" si="2"/>
        <v>0.70068686510326095</v>
      </c>
      <c r="L41" s="43">
        <f t="shared" si="3"/>
        <v>0.45867772466701084</v>
      </c>
      <c r="N41" s="43">
        <f t="shared" si="1"/>
        <v>700.68686510326097</v>
      </c>
    </row>
    <row r="42" spans="1:14" x14ac:dyDescent="0.25">
      <c r="A42" s="10" t="s">
        <v>17</v>
      </c>
      <c r="B42" s="40">
        <f>IF('記載例(水力)'!$E$13=B$2,B28*'記載例(水力)'!$E$15/1000,0)</f>
        <v>0</v>
      </c>
      <c r="C42" s="40">
        <f>IF('記載例(水力)'!$E$13=C$2,C28*'記載例(水力)'!$E$15/1000,0)</f>
        <v>0.59833607401432587</v>
      </c>
      <c r="D42" s="40">
        <f>IF('記載例(水力)'!$E$13=D$2,D28*'記載例(水力)'!$E$15/1000,0)</f>
        <v>0</v>
      </c>
      <c r="E42" s="40">
        <f>IF('記載例(水力)'!$E$13=E$2,E28*'記載例(水力)'!$E$15/1000,0)</f>
        <v>0</v>
      </c>
      <c r="F42" s="40">
        <f>IF('記載例(水力)'!$E$13=F$2,F28*'記載例(水力)'!$E$15/1000,0)</f>
        <v>0</v>
      </c>
      <c r="G42" s="40">
        <f>IF('記載例(水力)'!$E$13=G$2,G28*'記載例(水力)'!$E$15/1000,0)</f>
        <v>0</v>
      </c>
      <c r="H42" s="40">
        <f>IF('記載例(水力)'!$E$13=H$2,H28*'記載例(水力)'!$E$15/1000,0)</f>
        <v>0</v>
      </c>
      <c r="I42" s="40">
        <f>IF('記載例(水力)'!$E$13=I$2,I28*'記載例(水力)'!$E$15/1000,0)</f>
        <v>0</v>
      </c>
      <c r="J42" s="41">
        <f>IF('記載例(水力)'!$E$13=J$2,J28*'記載例(水力)'!$E$15/1000,0)</f>
        <v>0</v>
      </c>
      <c r="K42" s="42">
        <f t="shared" si="2"/>
        <v>0.59833607401432587</v>
      </c>
      <c r="L42" s="43">
        <f t="shared" si="3"/>
        <v>0.45867772466701084</v>
      </c>
      <c r="N42" s="43">
        <f t="shared" si="1"/>
        <v>598.33607401432585</v>
      </c>
    </row>
    <row r="43" spans="1:14" x14ac:dyDescent="0.25">
      <c r="A43" s="10" t="s">
        <v>18</v>
      </c>
      <c r="B43" s="40">
        <f>IF('記載例(水力)'!$E$13=B$2,B29*'記載例(水力)'!$E$15/1000,0)</f>
        <v>0</v>
      </c>
      <c r="C43" s="40">
        <f>IF('記載例(水力)'!$E$13=C$2,C29*'記載例(水力)'!$E$15/1000,0)</f>
        <v>0.5663090600299614</v>
      </c>
      <c r="D43" s="40">
        <f>IF('記載例(水力)'!$E$13=D$2,D29*'記載例(水力)'!$E$15/1000,0)</f>
        <v>0</v>
      </c>
      <c r="E43" s="40">
        <f>IF('記載例(水力)'!$E$13=E$2,E29*'記載例(水力)'!$E$15/1000,0)</f>
        <v>0</v>
      </c>
      <c r="F43" s="40">
        <f>IF('記載例(水力)'!$E$13=F$2,F29*'記載例(水力)'!$E$15/1000,0)</f>
        <v>0</v>
      </c>
      <c r="G43" s="40">
        <f>IF('記載例(水力)'!$E$13=G$2,G29*'記載例(水力)'!$E$15/1000,0)</f>
        <v>0</v>
      </c>
      <c r="H43" s="40">
        <f>IF('記載例(水力)'!$E$13=H$2,H29*'記載例(水力)'!$E$15/1000,0)</f>
        <v>0</v>
      </c>
      <c r="I43" s="40">
        <f>IF('記載例(水力)'!$E$13=I$2,I29*'記載例(水力)'!$E$15/1000,0)</f>
        <v>0</v>
      </c>
      <c r="J43" s="41">
        <f>IF('記載例(水力)'!$E$13=J$2,J29*'記載例(水力)'!$E$15/1000,0)</f>
        <v>0</v>
      </c>
      <c r="K43" s="42">
        <f t="shared" si="2"/>
        <v>0.5663090600299614</v>
      </c>
      <c r="L43" s="43">
        <f t="shared" si="3"/>
        <v>0.45867772466701084</v>
      </c>
      <c r="N43" s="43">
        <f t="shared" si="1"/>
        <v>566.30906002996142</v>
      </c>
    </row>
    <row r="44" spans="1:14" x14ac:dyDescent="0.25">
      <c r="A44" s="10" t="s">
        <v>19</v>
      </c>
      <c r="B44" s="40">
        <f>IF('記載例(水力)'!$E$13=B$2,B30*'記載例(水力)'!$E$15/1000,0)</f>
        <v>0</v>
      </c>
      <c r="C44" s="40">
        <f>IF('記載例(水力)'!$E$13=C$2,C30*'記載例(水力)'!$E$15/1000,0)</f>
        <v>0.45867772466701084</v>
      </c>
      <c r="D44" s="40">
        <f>IF('記載例(水力)'!$E$13=D$2,D30*'記載例(水力)'!$E$15/1000,0)</f>
        <v>0</v>
      </c>
      <c r="E44" s="40">
        <f>IF('記載例(水力)'!$E$13=E$2,E30*'記載例(水力)'!$E$15/1000,0)</f>
        <v>0</v>
      </c>
      <c r="F44" s="40">
        <f>IF('記載例(水力)'!$E$13=F$2,F30*'記載例(水力)'!$E$15/1000,0)</f>
        <v>0</v>
      </c>
      <c r="G44" s="40">
        <f>IF('記載例(水力)'!$E$13=G$2,G30*'記載例(水力)'!$E$15/1000,0)</f>
        <v>0</v>
      </c>
      <c r="H44" s="40">
        <f>IF('記載例(水力)'!$E$13=H$2,H30*'記載例(水力)'!$E$15/1000,0)</f>
        <v>0</v>
      </c>
      <c r="I44" s="40">
        <f>IF('記載例(水力)'!$E$13=I$2,I30*'記載例(水力)'!$E$15/1000,0)</f>
        <v>0</v>
      </c>
      <c r="J44" s="41">
        <f>IF('記載例(水力)'!$E$13=J$2,J30*'記載例(水力)'!$E$15/1000,0)</f>
        <v>0</v>
      </c>
      <c r="K44" s="42">
        <f t="shared" si="2"/>
        <v>0.45867772466701084</v>
      </c>
      <c r="L44" s="43">
        <f t="shared" si="3"/>
        <v>0.45867772466701084</v>
      </c>
      <c r="N44" s="43">
        <f t="shared" si="1"/>
        <v>458.67772466701086</v>
      </c>
    </row>
    <row r="45" spans="1:14" x14ac:dyDescent="0.25">
      <c r="A45" s="10" t="s">
        <v>20</v>
      </c>
      <c r="B45" s="40">
        <f>IF('記載例(水力)'!$E$13=B$2,B31*'記載例(水力)'!$E$15/1000,0)</f>
        <v>0</v>
      </c>
      <c r="C45" s="40">
        <f>IF('記載例(水力)'!$E$13=C$2,C31*'記載例(水力)'!$E$15/1000,0)</f>
        <v>0.63999355791714041</v>
      </c>
      <c r="D45" s="40">
        <f>IF('記載例(水力)'!$E$13=D$2,D31*'記載例(水力)'!$E$15/1000,0)</f>
        <v>0</v>
      </c>
      <c r="E45" s="40">
        <f>IF('記載例(水力)'!$E$13=E$2,E31*'記載例(水力)'!$E$15/1000,0)</f>
        <v>0</v>
      </c>
      <c r="F45" s="40">
        <f>IF('記載例(水力)'!$E$13=F$2,F31*'記載例(水力)'!$E$15/1000,0)</f>
        <v>0</v>
      </c>
      <c r="G45" s="40">
        <f>IF('記載例(水力)'!$E$13=G$2,G31*'記載例(水力)'!$E$15/1000,0)</f>
        <v>0</v>
      </c>
      <c r="H45" s="40">
        <f>IF('記載例(水力)'!$E$13=H$2,H31*'記載例(水力)'!$E$15/1000,0)</f>
        <v>0</v>
      </c>
      <c r="I45" s="40">
        <f>IF('記載例(水力)'!$E$13=I$2,I31*'記載例(水力)'!$E$15/1000,0)</f>
        <v>0</v>
      </c>
      <c r="J45" s="41">
        <f>IF('記載例(水力)'!$E$13=J$2,J31*'記載例(水力)'!$E$15/1000,0)</f>
        <v>0</v>
      </c>
      <c r="K45" s="42">
        <f t="shared" si="2"/>
        <v>0.63999355791714041</v>
      </c>
      <c r="L45" s="43">
        <f t="shared" si="3"/>
        <v>0.45867772466701084</v>
      </c>
      <c r="N45" s="43">
        <f t="shared" si="1"/>
        <v>639.99355791714038</v>
      </c>
    </row>
    <row r="46" spans="1:14" x14ac:dyDescent="0.25">
      <c r="A46" s="10" t="s">
        <v>21</v>
      </c>
      <c r="B46" s="40">
        <f>IF('記載例(水力)'!$E$13=B$2,B32*'記載例(水力)'!$E$15/1000,0)</f>
        <v>0</v>
      </c>
      <c r="C46" s="40">
        <f>IF('記載例(水力)'!$E$13=C$2,C32*'記載例(水力)'!$E$15/1000,0)</f>
        <v>0.73080582867593868</v>
      </c>
      <c r="D46" s="40">
        <f>IF('記載例(水力)'!$E$13=D$2,D32*'記載例(水力)'!$E$15/1000,0)</f>
        <v>0</v>
      </c>
      <c r="E46" s="40">
        <f>IF('記載例(水力)'!$E$13=E$2,E32*'記載例(水力)'!$E$15/1000,0)</f>
        <v>0</v>
      </c>
      <c r="F46" s="40">
        <f>IF('記載例(水力)'!$E$13=F$2,F32*'記載例(水力)'!$E$15/1000,0)</f>
        <v>0</v>
      </c>
      <c r="G46" s="40">
        <f>IF('記載例(水力)'!$E$13=G$2,G32*'記載例(水力)'!$E$15/1000,0)</f>
        <v>0</v>
      </c>
      <c r="H46" s="40">
        <f>IF('記載例(水力)'!$E$13=H$2,H32*'記載例(水力)'!$E$15/1000,0)</f>
        <v>0</v>
      </c>
      <c r="I46" s="40">
        <f>IF('記載例(水力)'!$E$13=I$2,I32*'記載例(水力)'!$E$15/1000,0)</f>
        <v>0</v>
      </c>
      <c r="J46" s="41">
        <f>IF('記載例(水力)'!$E$13=J$2,J32*'記載例(水力)'!$E$15/1000,0)</f>
        <v>0</v>
      </c>
      <c r="K46" s="42">
        <f t="shared" si="2"/>
        <v>0.73080582867593868</v>
      </c>
      <c r="L46" s="43">
        <f t="shared" si="3"/>
        <v>0.45867772466701084</v>
      </c>
      <c r="N46" s="43">
        <f t="shared" si="1"/>
        <v>730.80582867593864</v>
      </c>
    </row>
    <row r="47" spans="1:14" x14ac:dyDescent="0.25">
      <c r="A47" s="10" t="s">
        <v>22</v>
      </c>
      <c r="B47" s="40">
        <f>IF('記載例(水力)'!$E$13=B$2,B33*'記載例(水力)'!$E$15/1000,0)</f>
        <v>0</v>
      </c>
      <c r="C47" s="40">
        <f>IF('記載例(水力)'!$E$13=C$2,C33*'記載例(水力)'!$E$15/1000,0)</f>
        <v>0.58245852492144057</v>
      </c>
      <c r="D47" s="40">
        <f>IF('記載例(水力)'!$E$13=D$2,D33*'記載例(水力)'!$E$15/1000,0)</f>
        <v>0</v>
      </c>
      <c r="E47" s="40">
        <f>IF('記載例(水力)'!$E$13=E$2,E33*'記載例(水力)'!$E$15/1000,0)</f>
        <v>0</v>
      </c>
      <c r="F47" s="40">
        <f>IF('記載例(水力)'!$E$13=F$2,F33*'記載例(水力)'!$E$15/1000,0)</f>
        <v>0</v>
      </c>
      <c r="G47" s="40">
        <f>IF('記載例(水力)'!$E$13=G$2,G33*'記載例(水力)'!$E$15/1000,0)</f>
        <v>0</v>
      </c>
      <c r="H47" s="40">
        <f>IF('記載例(水力)'!$E$13=H$2,H33*'記載例(水力)'!$E$15/1000,0)</f>
        <v>0</v>
      </c>
      <c r="I47" s="40">
        <f>IF('記載例(水力)'!$E$13=I$2,I33*'記載例(水力)'!$E$15/1000,0)</f>
        <v>0</v>
      </c>
      <c r="J47" s="41">
        <f>IF('記載例(水力)'!$E$13=J$2,J33*'記載例(水力)'!$E$15/1000,0)</f>
        <v>0</v>
      </c>
      <c r="K47" s="42">
        <f t="shared" si="2"/>
        <v>0.58245852492144057</v>
      </c>
      <c r="L47" s="43">
        <f t="shared" si="3"/>
        <v>0.45867772466701084</v>
      </c>
      <c r="N47" s="43">
        <f t="shared" si="1"/>
        <v>582.45852492144058</v>
      </c>
    </row>
    <row r="48" spans="1:14" x14ac:dyDescent="0.25">
      <c r="A48" s="10" t="s">
        <v>23</v>
      </c>
      <c r="B48" s="40">
        <f>IF('記載例(水力)'!$E$13=B$2,B34*'記載例(水力)'!$E$15/1000,0)</f>
        <v>0</v>
      </c>
      <c r="C48" s="40">
        <f>IF('記載例(水力)'!$E$13=C$2,C34*'記載例(水力)'!$E$15/1000,0)</f>
        <v>0.59856800188188375</v>
      </c>
      <c r="D48" s="40">
        <f>IF('記載例(水力)'!$E$13=D$2,D34*'記載例(水力)'!$E$15/1000,0)</f>
        <v>0</v>
      </c>
      <c r="E48" s="40">
        <f>IF('記載例(水力)'!$E$13=E$2,E34*'記載例(水力)'!$E$15/1000,0)</f>
        <v>0</v>
      </c>
      <c r="F48" s="40">
        <f>IF('記載例(水力)'!$E$13=F$2,F34*'記載例(水力)'!$E$15/1000,0)</f>
        <v>0</v>
      </c>
      <c r="G48" s="40">
        <f>IF('記載例(水力)'!$E$13=G$2,G34*'記載例(水力)'!$E$15/1000,0)</f>
        <v>0</v>
      </c>
      <c r="H48" s="40">
        <f>IF('記載例(水力)'!$E$13=H$2,H34*'記載例(水力)'!$E$15/1000,0)</f>
        <v>0</v>
      </c>
      <c r="I48" s="40">
        <f>IF('記載例(水力)'!$E$13=I$2,I34*'記載例(水力)'!$E$15/1000,0)</f>
        <v>0</v>
      </c>
      <c r="J48" s="41">
        <f>IF('記載例(水力)'!$E$13=J$2,J34*'記載例(水力)'!$E$15/1000,0)</f>
        <v>0</v>
      </c>
      <c r="K48" s="42">
        <f t="shared" si="2"/>
        <v>0.59856800188188375</v>
      </c>
      <c r="L48" s="43">
        <f t="shared" si="3"/>
        <v>0.45867772466701084</v>
      </c>
      <c r="N48" s="43">
        <f t="shared" si="1"/>
        <v>598.56800188188379</v>
      </c>
    </row>
    <row r="49" spans="1:14" x14ac:dyDescent="0.25">
      <c r="A49" s="10" t="s">
        <v>24</v>
      </c>
      <c r="B49" s="40">
        <f>IF('記載例(水力)'!$E$13=B$2,B35*'記載例(水力)'!$E$15/1000,0)</f>
        <v>0</v>
      </c>
      <c r="C49" s="40">
        <f>IF('記載例(水力)'!$E$13=C$2,C35*'記載例(水力)'!$E$15/1000,0)</f>
        <v>0.78445967254105919</v>
      </c>
      <c r="D49" s="40">
        <f>IF('記載例(水力)'!$E$13=D$2,D35*'記載例(水力)'!$E$15/1000,0)</f>
        <v>0</v>
      </c>
      <c r="E49" s="40">
        <f>IF('記載例(水力)'!$E$13=E$2,E35*'記載例(水力)'!$E$15/1000,0)</f>
        <v>0</v>
      </c>
      <c r="F49" s="40">
        <f>IF('記載例(水力)'!$E$13=F$2,F35*'記載例(水力)'!$E$15/1000,0)</f>
        <v>0</v>
      </c>
      <c r="G49" s="40">
        <f>IF('記載例(水力)'!$E$13=G$2,G35*'記載例(水力)'!$E$15/1000,0)</f>
        <v>0</v>
      </c>
      <c r="H49" s="40">
        <f>IF('記載例(水力)'!$E$13=H$2,H35*'記載例(水力)'!$E$15/1000,0)</f>
        <v>0</v>
      </c>
      <c r="I49" s="40">
        <f>IF('記載例(水力)'!$E$13=I$2,I35*'記載例(水力)'!$E$15/1000,0)</f>
        <v>0</v>
      </c>
      <c r="J49" s="41">
        <f>IF('記載例(水力)'!$E$13=J$2,J35*'記載例(水力)'!$E$15/1000,0)</f>
        <v>0</v>
      </c>
      <c r="K49" s="42">
        <f t="shared" si="2"/>
        <v>0.78445967254105919</v>
      </c>
      <c r="L49" s="43">
        <f t="shared" si="3"/>
        <v>0.45867772466701084</v>
      </c>
      <c r="N49" s="43">
        <f t="shared" si="1"/>
        <v>784.45967254105915</v>
      </c>
    </row>
    <row r="50" spans="1:14" x14ac:dyDescent="0.25">
      <c r="B50" s="10"/>
      <c r="C50" s="10"/>
      <c r="D50" s="10"/>
      <c r="E50" s="10"/>
      <c r="F50" s="10"/>
      <c r="G50" s="10"/>
      <c r="H50" s="10"/>
      <c r="I50" s="10"/>
      <c r="J50" s="10"/>
    </row>
    <row r="51" spans="1:14" x14ac:dyDescent="0.25">
      <c r="A51" s="1" t="s">
        <v>57</v>
      </c>
      <c r="K51" s="2"/>
    </row>
    <row r="52" spans="1:14" x14ac:dyDescent="0.25">
      <c r="A52" s="10" t="s">
        <v>13</v>
      </c>
      <c r="B52" s="13">
        <f t="shared" ref="B52:J63"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4" x14ac:dyDescent="0.25">
      <c r="A53" s="10" t="s">
        <v>14</v>
      </c>
      <c r="B53" s="13">
        <f t="shared" si="4"/>
        <v>4345.6930906030857</v>
      </c>
      <c r="C53" s="13">
        <f t="shared" si="4"/>
        <v>10791.643538945902</v>
      </c>
      <c r="D53" s="13">
        <f t="shared" si="4"/>
        <v>39525.567375846498</v>
      </c>
      <c r="E53" s="13">
        <f t="shared" si="4"/>
        <v>19013.209821428576</v>
      </c>
      <c r="F53" s="13">
        <f t="shared" si="4"/>
        <v>4471.4456731388964</v>
      </c>
      <c r="G53" s="13">
        <f t="shared" si="4"/>
        <v>18379.744437125744</v>
      </c>
      <c r="H53" s="13">
        <f t="shared" si="4"/>
        <v>7529.8087425057656</v>
      </c>
      <c r="I53" s="13">
        <f t="shared" si="4"/>
        <v>3763.8995180722891</v>
      </c>
      <c r="J53" s="13">
        <f t="shared" si="4"/>
        <v>12873.828577067297</v>
      </c>
      <c r="K53" s="16"/>
      <c r="L53" s="16"/>
    </row>
    <row r="54" spans="1:14" x14ac:dyDescent="0.25">
      <c r="A54" s="10" t="s">
        <v>15</v>
      </c>
      <c r="B54" s="13">
        <f t="shared" si="4"/>
        <v>4368.5524950110203</v>
      </c>
      <c r="C54" s="13">
        <f t="shared" si="4"/>
        <v>11635.307853936374</v>
      </c>
      <c r="D54" s="13">
        <f t="shared" si="4"/>
        <v>43680.905282167041</v>
      </c>
      <c r="E54" s="13">
        <f t="shared" si="4"/>
        <v>20494.366071428572</v>
      </c>
      <c r="F54" s="13">
        <f t="shared" si="4"/>
        <v>4910.0735491927408</v>
      </c>
      <c r="G54" s="13">
        <f t="shared" si="4"/>
        <v>21063.206856287423</v>
      </c>
      <c r="H54" s="13">
        <f t="shared" si="4"/>
        <v>8264.1788670253663</v>
      </c>
      <c r="I54" s="13">
        <f t="shared" si="4"/>
        <v>4293.8738755020076</v>
      </c>
      <c r="J54" s="13">
        <f t="shared" si="4"/>
        <v>14641.743895796328</v>
      </c>
      <c r="K54" s="16"/>
      <c r="L54" s="16"/>
    </row>
    <row r="55" spans="1:14" x14ac:dyDescent="0.25">
      <c r="A55" s="10" t="s">
        <v>16</v>
      </c>
      <c r="B55" s="13">
        <f t="shared" si="4"/>
        <v>4932.0619369138758</v>
      </c>
      <c r="C55" s="13">
        <f t="shared" si="4"/>
        <v>13841.029858283588</v>
      </c>
      <c r="D55" s="13">
        <f t="shared" si="4"/>
        <v>56393.341189334082</v>
      </c>
      <c r="E55" s="13">
        <f t="shared" si="4"/>
        <v>24827</v>
      </c>
      <c r="F55" s="13">
        <f t="shared" si="4"/>
        <v>6055.3796700000003</v>
      </c>
      <c r="G55" s="13">
        <f t="shared" si="4"/>
        <v>26361.071999999996</v>
      </c>
      <c r="H55" s="13">
        <f t="shared" si="4"/>
        <v>10470.307200000001</v>
      </c>
      <c r="I55" s="13">
        <f t="shared" si="4"/>
        <v>5386.2699999999995</v>
      </c>
      <c r="J55" s="13">
        <f t="shared" si="4"/>
        <v>18753.719999999998</v>
      </c>
      <c r="K55" s="16"/>
      <c r="L55" s="16"/>
    </row>
    <row r="56" spans="1:14" x14ac:dyDescent="0.25">
      <c r="A56" s="10" t="s">
        <v>17</v>
      </c>
      <c r="B56" s="13">
        <f t="shared" si="4"/>
        <v>5039.3593000000001</v>
      </c>
      <c r="C56" s="13">
        <f t="shared" si="4"/>
        <v>14147.024100000001</v>
      </c>
      <c r="D56" s="13">
        <f t="shared" si="4"/>
        <v>56391.75</v>
      </c>
      <c r="E56" s="13">
        <f t="shared" si="4"/>
        <v>24827</v>
      </c>
      <c r="F56" s="13">
        <f t="shared" si="4"/>
        <v>6055.3796700000003</v>
      </c>
      <c r="G56" s="13">
        <f t="shared" si="4"/>
        <v>26361.071999999996</v>
      </c>
      <c r="H56" s="13">
        <f t="shared" si="4"/>
        <v>10470.307200000001</v>
      </c>
      <c r="I56" s="13">
        <f t="shared" si="4"/>
        <v>5386.2699999999995</v>
      </c>
      <c r="J56" s="13">
        <f t="shared" si="4"/>
        <v>18753.719999999998</v>
      </c>
      <c r="K56" s="16"/>
      <c r="L56" s="16"/>
    </row>
    <row r="57" spans="1:14" x14ac:dyDescent="0.25">
      <c r="A57" s="10" t="s">
        <v>18</v>
      </c>
      <c r="B57" s="13">
        <f t="shared" si="4"/>
        <v>4739.1678010287078</v>
      </c>
      <c r="C57" s="13">
        <f t="shared" si="4"/>
        <v>12662.019787154044</v>
      </c>
      <c r="D57" s="13">
        <f t="shared" si="4"/>
        <v>48256.105014108347</v>
      </c>
      <c r="E57" s="13">
        <f t="shared" si="4"/>
        <v>22751.366071428576</v>
      </c>
      <c r="F57" s="13">
        <f t="shared" si="4"/>
        <v>5385.2537482510716</v>
      </c>
      <c r="G57" s="13">
        <f t="shared" si="4"/>
        <v>22750.236538922156</v>
      </c>
      <c r="H57" s="13">
        <f t="shared" si="4"/>
        <v>9156.488867640277</v>
      </c>
      <c r="I57" s="13">
        <f t="shared" si="4"/>
        <v>4704.8743975903617</v>
      </c>
      <c r="J57" s="13">
        <f t="shared" si="4"/>
        <v>16167.850838760607</v>
      </c>
      <c r="K57" s="16"/>
      <c r="L57" s="16"/>
    </row>
    <row r="58" spans="1:14" x14ac:dyDescent="0.25">
      <c r="A58" s="10" t="s">
        <v>19</v>
      </c>
      <c r="B58" s="13">
        <f t="shared" si="4"/>
        <v>5248.0380014425964</v>
      </c>
      <c r="C58" s="13">
        <f t="shared" si="4"/>
        <v>11596.809482326638</v>
      </c>
      <c r="D58" s="13">
        <f t="shared" si="4"/>
        <v>40084.499149266368</v>
      </c>
      <c r="E58" s="13">
        <f t="shared" si="4"/>
        <v>19819.281250000004</v>
      </c>
      <c r="F58" s="13">
        <f t="shared" si="4"/>
        <v>4550.6423729819517</v>
      </c>
      <c r="G58" s="13">
        <f t="shared" si="4"/>
        <v>18823.699616766466</v>
      </c>
      <c r="H58" s="13">
        <f t="shared" si="4"/>
        <v>7840.6585623366645</v>
      </c>
      <c r="I58" s="13">
        <f t="shared" si="4"/>
        <v>3882.8733534136545</v>
      </c>
      <c r="J58" s="13">
        <f t="shared" si="4"/>
        <v>13778.142553779357</v>
      </c>
      <c r="K58" s="16"/>
      <c r="L58" s="16"/>
    </row>
    <row r="59" spans="1:14" x14ac:dyDescent="0.25">
      <c r="A59" s="10" t="s">
        <v>20</v>
      </c>
      <c r="B59" s="13">
        <f t="shared" si="4"/>
        <v>5463.397653496294</v>
      </c>
      <c r="C59" s="13">
        <f t="shared" si="4"/>
        <v>12934.352907396278</v>
      </c>
      <c r="D59" s="13">
        <f t="shared" si="4"/>
        <v>42607.913274548526</v>
      </c>
      <c r="E59" s="13">
        <f t="shared" si="4"/>
        <v>19597.611607142859</v>
      </c>
      <c r="F59" s="13">
        <f t="shared" si="4"/>
        <v>5019.7305182062009</v>
      </c>
      <c r="G59" s="13">
        <f t="shared" si="4"/>
        <v>19573.490586826345</v>
      </c>
      <c r="H59" s="13">
        <f t="shared" si="4"/>
        <v>8391.9391489623376</v>
      </c>
      <c r="I59" s="13">
        <f t="shared" si="4"/>
        <v>4001.8471887550199</v>
      </c>
      <c r="J59" s="13">
        <f t="shared" si="4"/>
        <v>14056.962415630551</v>
      </c>
      <c r="K59" s="16"/>
      <c r="L59" s="16"/>
    </row>
    <row r="60" spans="1:14" x14ac:dyDescent="0.25">
      <c r="A60" s="10" t="s">
        <v>21</v>
      </c>
      <c r="B60" s="13">
        <f t="shared" si="4"/>
        <v>5884.491945221399</v>
      </c>
      <c r="C60" s="13">
        <f t="shared" si="4"/>
        <v>14424.78986543029</v>
      </c>
      <c r="D60" s="13">
        <f t="shared" si="4"/>
        <v>47221.513709085775</v>
      </c>
      <c r="E60" s="13">
        <f t="shared" si="4"/>
        <v>22066.205357142859</v>
      </c>
      <c r="F60" s="13">
        <f t="shared" si="4"/>
        <v>5695.9484937892112</v>
      </c>
      <c r="G60" s="13">
        <f t="shared" si="4"/>
        <v>23519.758850299397</v>
      </c>
      <c r="H60" s="13">
        <f t="shared" si="4"/>
        <v>10129.27778601076</v>
      </c>
      <c r="I60" s="13">
        <f t="shared" si="4"/>
        <v>4964.4536746987951</v>
      </c>
      <c r="J60" s="13">
        <f t="shared" si="4"/>
        <v>17978.946224590487</v>
      </c>
      <c r="K60" s="16"/>
      <c r="L60" s="16"/>
    </row>
    <row r="61" spans="1:14" x14ac:dyDescent="0.25">
      <c r="A61" s="10" t="s">
        <v>22</v>
      </c>
      <c r="B61" s="13">
        <f t="shared" si="4"/>
        <v>6004.8046000000004</v>
      </c>
      <c r="C61" s="13">
        <f t="shared" si="4"/>
        <v>15005.565300000002</v>
      </c>
      <c r="D61" s="13">
        <f t="shared" si="4"/>
        <v>50625.810249717826</v>
      </c>
      <c r="E61" s="13">
        <f t="shared" si="4"/>
        <v>23144.325892857145</v>
      </c>
      <c r="F61" s="13">
        <f t="shared" si="4"/>
        <v>5994.4591316591886</v>
      </c>
      <c r="G61" s="13">
        <f t="shared" si="4"/>
        <v>24259.684149700599</v>
      </c>
      <c r="H61" s="13">
        <f t="shared" si="4"/>
        <v>10371.720525749424</v>
      </c>
      <c r="I61" s="13">
        <f t="shared" si="4"/>
        <v>4964.4536746987951</v>
      </c>
      <c r="J61" s="13">
        <f t="shared" si="4"/>
        <v>18214.586019340833</v>
      </c>
      <c r="K61" s="16"/>
      <c r="L61" s="16"/>
    </row>
    <row r="62" spans="1:14" x14ac:dyDescent="0.25">
      <c r="A62" s="10" t="s">
        <v>23</v>
      </c>
      <c r="B62" s="13">
        <f t="shared" si="4"/>
        <v>5921.7888682027651</v>
      </c>
      <c r="C62" s="13">
        <f t="shared" si="4"/>
        <v>14841.672232289988</v>
      </c>
      <c r="D62" s="13">
        <f t="shared" si="4"/>
        <v>50625.49201185102</v>
      </c>
      <c r="E62" s="13">
        <f t="shared" si="4"/>
        <v>23144.325892857145</v>
      </c>
      <c r="F62" s="13">
        <f t="shared" si="4"/>
        <v>5994.4591316591886</v>
      </c>
      <c r="G62" s="13">
        <f t="shared" si="4"/>
        <v>24259.684149700599</v>
      </c>
      <c r="H62" s="13">
        <f t="shared" si="4"/>
        <v>10371.720525749424</v>
      </c>
      <c r="I62" s="13">
        <f t="shared" si="4"/>
        <v>4964.4536746987951</v>
      </c>
      <c r="J62" s="13">
        <f t="shared" si="4"/>
        <v>18214.586019340833</v>
      </c>
      <c r="K62" s="16"/>
      <c r="L62" s="16"/>
    </row>
    <row r="63" spans="1:14" x14ac:dyDescent="0.25">
      <c r="A63" s="10" t="s">
        <v>24</v>
      </c>
      <c r="B63" s="13">
        <f t="shared" si="4"/>
        <v>5464.6007800440793</v>
      </c>
      <c r="C63" s="13">
        <f t="shared" si="4"/>
        <v>13789.016757132385</v>
      </c>
      <c r="D63" s="13">
        <f t="shared" si="4"/>
        <v>45960.867439334084</v>
      </c>
      <c r="E63" s="13">
        <f t="shared" si="4"/>
        <v>21139.223214285714</v>
      </c>
      <c r="F63" s="13">
        <f t="shared" si="4"/>
        <v>5549.7392017712627</v>
      </c>
      <c r="G63" s="13">
        <f t="shared" si="4"/>
        <v>21615.684413173651</v>
      </c>
      <c r="H63" s="13">
        <f t="shared" si="4"/>
        <v>9155.4828811683328</v>
      </c>
      <c r="I63" s="13">
        <f t="shared" si="4"/>
        <v>4434.4793172690761</v>
      </c>
      <c r="J63" s="13">
        <f t="shared" si="4"/>
        <v>15489.306927175843</v>
      </c>
      <c r="K63" s="16"/>
      <c r="L63" s="16"/>
    </row>
    <row r="64" spans="1:14" x14ac:dyDescent="0.25">
      <c r="L64" s="16"/>
    </row>
    <row r="65" spans="1:15" x14ac:dyDescent="0.25">
      <c r="A65" s="1" t="s">
        <v>58</v>
      </c>
      <c r="K65" s="28" t="s">
        <v>39</v>
      </c>
    </row>
    <row r="66" spans="1:15" x14ac:dyDescent="0.25">
      <c r="A66" s="10" t="s">
        <v>13</v>
      </c>
      <c r="B66" s="13">
        <f t="shared" ref="B66:J77" si="5">B52-B38</f>
        <v>4802.8811787617715</v>
      </c>
      <c r="C66" s="13">
        <f t="shared" si="5"/>
        <v>11580.368857485708</v>
      </c>
      <c r="D66" s="13">
        <f t="shared" si="5"/>
        <v>40837.662100733636</v>
      </c>
      <c r="E66" s="13">
        <f t="shared" si="5"/>
        <v>18821.767857142859</v>
      </c>
      <c r="F66" s="13">
        <f t="shared" si="5"/>
        <v>4702.9437188339807</v>
      </c>
      <c r="G66" s="13">
        <f t="shared" si="5"/>
        <v>17856.863892215566</v>
      </c>
      <c r="H66" s="13">
        <f t="shared" si="5"/>
        <v>7477.4974459646428</v>
      </c>
      <c r="I66" s="13">
        <f t="shared" si="5"/>
        <v>3742.2679116465865</v>
      </c>
      <c r="J66" s="30">
        <f t="shared" si="5"/>
        <v>12677.667700809157</v>
      </c>
      <c r="K66" s="29">
        <f>SUM($B66:$J66)</f>
        <v>122499.92066359392</v>
      </c>
      <c r="L66" s="16"/>
    </row>
    <row r="67" spans="1:15" x14ac:dyDescent="0.25">
      <c r="A67" s="10" t="s">
        <v>14</v>
      </c>
      <c r="B67" s="13">
        <f t="shared" si="5"/>
        <v>4345.6930906030857</v>
      </c>
      <c r="C67" s="13">
        <f t="shared" si="5"/>
        <v>10790.644494666842</v>
      </c>
      <c r="D67" s="13">
        <f t="shared" si="5"/>
        <v>39525.567375846498</v>
      </c>
      <c r="E67" s="13">
        <f t="shared" si="5"/>
        <v>19013.209821428576</v>
      </c>
      <c r="F67" s="13">
        <f t="shared" si="5"/>
        <v>4471.4456731388964</v>
      </c>
      <c r="G67" s="13">
        <f t="shared" si="5"/>
        <v>18379.744437125744</v>
      </c>
      <c r="H67" s="13">
        <f t="shared" si="5"/>
        <v>7529.8087425057656</v>
      </c>
      <c r="I67" s="13">
        <f t="shared" si="5"/>
        <v>3763.8995180722891</v>
      </c>
      <c r="J67" s="30">
        <f t="shared" si="5"/>
        <v>12873.828577067297</v>
      </c>
      <c r="K67" s="29">
        <f t="shared" ref="K67:K77" si="6">SUM($B67:$J67)</f>
        <v>120693.84173045498</v>
      </c>
      <c r="L67" s="16"/>
    </row>
    <row r="68" spans="1:15" x14ac:dyDescent="0.25">
      <c r="A68" s="10" t="s">
        <v>15</v>
      </c>
      <c r="B68" s="13">
        <f t="shared" si="5"/>
        <v>4368.5524950110203</v>
      </c>
      <c r="C68" s="13">
        <f t="shared" si="5"/>
        <v>11634.557507982991</v>
      </c>
      <c r="D68" s="13">
        <f t="shared" si="5"/>
        <v>43680.905282167041</v>
      </c>
      <c r="E68" s="13">
        <f t="shared" si="5"/>
        <v>20494.366071428572</v>
      </c>
      <c r="F68" s="13">
        <f t="shared" si="5"/>
        <v>4910.0735491927408</v>
      </c>
      <c r="G68" s="13">
        <f t="shared" si="5"/>
        <v>21063.206856287423</v>
      </c>
      <c r="H68" s="13">
        <f t="shared" si="5"/>
        <v>8264.1788670253663</v>
      </c>
      <c r="I68" s="13">
        <f t="shared" si="5"/>
        <v>4293.8738755020076</v>
      </c>
      <c r="J68" s="30">
        <f t="shared" si="5"/>
        <v>14641.743895796328</v>
      </c>
      <c r="K68" s="29">
        <f t="shared" si="6"/>
        <v>133351.45840039349</v>
      </c>
      <c r="L68" s="16"/>
    </row>
    <row r="69" spans="1:15" x14ac:dyDescent="0.25">
      <c r="A69" s="10" t="s">
        <v>16</v>
      </c>
      <c r="B69" s="13">
        <f t="shared" si="5"/>
        <v>4932.0619369138758</v>
      </c>
      <c r="C69" s="13">
        <f t="shared" si="5"/>
        <v>13840.329171418485</v>
      </c>
      <c r="D69" s="13">
        <f t="shared" si="5"/>
        <v>56393.341189334082</v>
      </c>
      <c r="E69" s="13">
        <f t="shared" si="5"/>
        <v>24827</v>
      </c>
      <c r="F69" s="13">
        <f t="shared" si="5"/>
        <v>6055.3796700000003</v>
      </c>
      <c r="G69" s="13">
        <f t="shared" si="5"/>
        <v>26361.071999999996</v>
      </c>
      <c r="H69" s="13">
        <f t="shared" si="5"/>
        <v>10470.307200000001</v>
      </c>
      <c r="I69" s="13">
        <f t="shared" si="5"/>
        <v>5386.2699999999995</v>
      </c>
      <c r="J69" s="30">
        <f t="shared" si="5"/>
        <v>18753.719999999998</v>
      </c>
      <c r="K69" s="29">
        <f t="shared" si="6"/>
        <v>167019.48116766644</v>
      </c>
      <c r="L69" s="16"/>
    </row>
    <row r="70" spans="1:15" x14ac:dyDescent="0.25">
      <c r="A70" s="10" t="s">
        <v>17</v>
      </c>
      <c r="B70" s="13">
        <f t="shared" si="5"/>
        <v>5039.3593000000001</v>
      </c>
      <c r="C70" s="13">
        <f t="shared" si="5"/>
        <v>14146.425763925987</v>
      </c>
      <c r="D70" s="13">
        <f t="shared" si="5"/>
        <v>56391.75</v>
      </c>
      <c r="E70" s="13">
        <f t="shared" si="5"/>
        <v>24827</v>
      </c>
      <c r="F70" s="13">
        <f t="shared" si="5"/>
        <v>6055.3796700000003</v>
      </c>
      <c r="G70" s="13">
        <f t="shared" si="5"/>
        <v>26361.071999999996</v>
      </c>
      <c r="H70" s="13">
        <f t="shared" si="5"/>
        <v>10470.307200000001</v>
      </c>
      <c r="I70" s="13">
        <f t="shared" si="5"/>
        <v>5386.2699999999995</v>
      </c>
      <c r="J70" s="30">
        <f t="shared" si="5"/>
        <v>18753.719999999998</v>
      </c>
      <c r="K70" s="29">
        <f t="shared" si="6"/>
        <v>167431.28393392597</v>
      </c>
      <c r="L70" s="16"/>
    </row>
    <row r="71" spans="1:15" x14ac:dyDescent="0.25">
      <c r="A71" s="10" t="s">
        <v>18</v>
      </c>
      <c r="B71" s="13">
        <f t="shared" si="5"/>
        <v>4739.1678010287078</v>
      </c>
      <c r="C71" s="13">
        <f t="shared" si="5"/>
        <v>12661.453478094014</v>
      </c>
      <c r="D71" s="13">
        <f t="shared" si="5"/>
        <v>48256.105014108347</v>
      </c>
      <c r="E71" s="13">
        <f t="shared" si="5"/>
        <v>22751.366071428576</v>
      </c>
      <c r="F71" s="13">
        <f t="shared" si="5"/>
        <v>5385.2537482510716</v>
      </c>
      <c r="G71" s="13">
        <f t="shared" si="5"/>
        <v>22750.236538922156</v>
      </c>
      <c r="H71" s="13">
        <f t="shared" si="5"/>
        <v>9156.488867640277</v>
      </c>
      <c r="I71" s="13">
        <f t="shared" si="5"/>
        <v>4704.8743975903617</v>
      </c>
      <c r="J71" s="30">
        <f t="shared" si="5"/>
        <v>16167.850838760607</v>
      </c>
      <c r="K71" s="29">
        <f t="shared" si="6"/>
        <v>146572.79675582412</v>
      </c>
      <c r="L71" s="16"/>
    </row>
    <row r="72" spans="1:15" x14ac:dyDescent="0.25">
      <c r="A72" s="10" t="s">
        <v>19</v>
      </c>
      <c r="B72" s="13">
        <f t="shared" si="5"/>
        <v>5248.0380014425964</v>
      </c>
      <c r="C72" s="13">
        <f t="shared" si="5"/>
        <v>11596.350804601971</v>
      </c>
      <c r="D72" s="13">
        <f t="shared" si="5"/>
        <v>40084.499149266368</v>
      </c>
      <c r="E72" s="13">
        <f t="shared" si="5"/>
        <v>19819.281250000004</v>
      </c>
      <c r="F72" s="13">
        <f t="shared" si="5"/>
        <v>4550.6423729819517</v>
      </c>
      <c r="G72" s="13">
        <f t="shared" si="5"/>
        <v>18823.699616766466</v>
      </c>
      <c r="H72" s="13">
        <f t="shared" si="5"/>
        <v>7840.6585623366645</v>
      </c>
      <c r="I72" s="13">
        <f t="shared" si="5"/>
        <v>3882.8733534136545</v>
      </c>
      <c r="J72" s="30">
        <f t="shared" si="5"/>
        <v>13778.142553779357</v>
      </c>
      <c r="K72" s="29">
        <f t="shared" si="6"/>
        <v>125624.18566458904</v>
      </c>
      <c r="L72" s="16"/>
    </row>
    <row r="73" spans="1:15" x14ac:dyDescent="0.25">
      <c r="A73" s="10" t="s">
        <v>20</v>
      </c>
      <c r="B73" s="13">
        <f t="shared" si="5"/>
        <v>5463.397653496294</v>
      </c>
      <c r="C73" s="13">
        <f t="shared" si="5"/>
        <v>12933.712913838361</v>
      </c>
      <c r="D73" s="13">
        <f t="shared" si="5"/>
        <v>42607.913274548526</v>
      </c>
      <c r="E73" s="13">
        <f t="shared" si="5"/>
        <v>19597.611607142859</v>
      </c>
      <c r="F73" s="13">
        <f t="shared" si="5"/>
        <v>5019.7305182062009</v>
      </c>
      <c r="G73" s="13">
        <f t="shared" si="5"/>
        <v>19573.490586826345</v>
      </c>
      <c r="H73" s="13">
        <f t="shared" si="5"/>
        <v>8391.9391489623376</v>
      </c>
      <c r="I73" s="13">
        <f t="shared" si="5"/>
        <v>4001.8471887550199</v>
      </c>
      <c r="J73" s="30">
        <f t="shared" si="5"/>
        <v>14056.962415630551</v>
      </c>
      <c r="K73" s="29">
        <f t="shared" si="6"/>
        <v>131646.60530740651</v>
      </c>
      <c r="L73" s="16"/>
    </row>
    <row r="74" spans="1:15" x14ac:dyDescent="0.25">
      <c r="A74" s="10" t="s">
        <v>21</v>
      </c>
      <c r="B74" s="13">
        <f t="shared" si="5"/>
        <v>5884.491945221399</v>
      </c>
      <c r="C74" s="13">
        <f t="shared" si="5"/>
        <v>14424.059059601614</v>
      </c>
      <c r="D74" s="13">
        <f t="shared" si="5"/>
        <v>47221.513709085775</v>
      </c>
      <c r="E74" s="13">
        <f t="shared" si="5"/>
        <v>22066.205357142859</v>
      </c>
      <c r="F74" s="13">
        <f t="shared" si="5"/>
        <v>5695.9484937892112</v>
      </c>
      <c r="G74" s="13">
        <f t="shared" si="5"/>
        <v>23519.758850299397</v>
      </c>
      <c r="H74" s="13">
        <f t="shared" si="5"/>
        <v>10129.27778601076</v>
      </c>
      <c r="I74" s="13">
        <f t="shared" si="5"/>
        <v>4964.4536746987951</v>
      </c>
      <c r="J74" s="30">
        <f t="shared" si="5"/>
        <v>17978.946224590487</v>
      </c>
      <c r="K74" s="29">
        <f t="shared" si="6"/>
        <v>151884.65510044032</v>
      </c>
      <c r="L74" s="16"/>
    </row>
    <row r="75" spans="1:15" x14ac:dyDescent="0.25">
      <c r="A75" s="10" t="s">
        <v>22</v>
      </c>
      <c r="B75" s="13">
        <f t="shared" si="5"/>
        <v>6004.8046000000004</v>
      </c>
      <c r="C75" s="13">
        <f t="shared" si="5"/>
        <v>15004.982841475081</v>
      </c>
      <c r="D75" s="13">
        <f t="shared" si="5"/>
        <v>50625.810249717826</v>
      </c>
      <c r="E75" s="13">
        <f t="shared" si="5"/>
        <v>23144.325892857145</v>
      </c>
      <c r="F75" s="13">
        <f t="shared" si="5"/>
        <v>5994.4591316591886</v>
      </c>
      <c r="G75" s="13">
        <f t="shared" si="5"/>
        <v>24259.684149700599</v>
      </c>
      <c r="H75" s="13">
        <f t="shared" si="5"/>
        <v>10371.720525749424</v>
      </c>
      <c r="I75" s="13">
        <f t="shared" si="5"/>
        <v>4964.4536746987951</v>
      </c>
      <c r="J75" s="30">
        <f t="shared" si="5"/>
        <v>18214.586019340833</v>
      </c>
      <c r="K75" s="29">
        <f t="shared" si="6"/>
        <v>158584.82708519889</v>
      </c>
      <c r="L75" s="16"/>
    </row>
    <row r="76" spans="1:15" x14ac:dyDescent="0.25">
      <c r="A76" s="10" t="s">
        <v>23</v>
      </c>
      <c r="B76" s="13">
        <f t="shared" si="5"/>
        <v>5921.7888682027651</v>
      </c>
      <c r="C76" s="13">
        <f t="shared" si="5"/>
        <v>14841.073664288106</v>
      </c>
      <c r="D76" s="13">
        <f t="shared" si="5"/>
        <v>50625.49201185102</v>
      </c>
      <c r="E76" s="13">
        <f t="shared" si="5"/>
        <v>23144.325892857145</v>
      </c>
      <c r="F76" s="13">
        <f t="shared" si="5"/>
        <v>5994.4591316591886</v>
      </c>
      <c r="G76" s="13">
        <f t="shared" si="5"/>
        <v>24259.684149700599</v>
      </c>
      <c r="H76" s="13">
        <f t="shared" si="5"/>
        <v>10371.720525749424</v>
      </c>
      <c r="I76" s="13">
        <f t="shared" si="5"/>
        <v>4964.4536746987951</v>
      </c>
      <c r="J76" s="30">
        <f t="shared" si="5"/>
        <v>18214.586019340833</v>
      </c>
      <c r="K76" s="29">
        <f t="shared" si="6"/>
        <v>158337.58393834787</v>
      </c>
      <c r="L76" s="16"/>
    </row>
    <row r="77" spans="1:15" x14ac:dyDescent="0.25">
      <c r="A77" s="10" t="s">
        <v>24</v>
      </c>
      <c r="B77" s="13">
        <f t="shared" si="5"/>
        <v>5464.6007800440793</v>
      </c>
      <c r="C77" s="13">
        <f t="shared" si="5"/>
        <v>13788.232297459845</v>
      </c>
      <c r="D77" s="13">
        <f t="shared" si="5"/>
        <v>45960.867439334084</v>
      </c>
      <c r="E77" s="13">
        <f t="shared" si="5"/>
        <v>21139.223214285714</v>
      </c>
      <c r="F77" s="13">
        <f t="shared" si="5"/>
        <v>5549.7392017712627</v>
      </c>
      <c r="G77" s="13">
        <f t="shared" si="5"/>
        <v>21615.684413173651</v>
      </c>
      <c r="H77" s="13">
        <f t="shared" si="5"/>
        <v>9155.4828811683328</v>
      </c>
      <c r="I77" s="13">
        <f t="shared" si="5"/>
        <v>4434.4793172690761</v>
      </c>
      <c r="J77" s="30">
        <f t="shared" si="5"/>
        <v>15489.306927175843</v>
      </c>
      <c r="K77" s="29">
        <f t="shared" si="6"/>
        <v>142597.61647168186</v>
      </c>
      <c r="L77" s="16"/>
    </row>
    <row r="79" spans="1:15" x14ac:dyDescent="0.25">
      <c r="A79" s="23" t="s">
        <v>52</v>
      </c>
      <c r="B79" s="25">
        <f>$B$17-MIN($K$38:$K$49)</f>
        <v>170915.65094418253</v>
      </c>
      <c r="C79" s="24"/>
      <c r="D79" s="24"/>
      <c r="E79" s="24"/>
      <c r="F79" s="24"/>
      <c r="G79" s="24"/>
      <c r="H79" s="24"/>
      <c r="I79" s="24"/>
      <c r="J79" s="24"/>
      <c r="L79" s="16"/>
      <c r="M79" s="16"/>
      <c r="O79" s="20"/>
    </row>
    <row r="81" spans="1:15" x14ac:dyDescent="0.25">
      <c r="A81" s="1" t="s">
        <v>59</v>
      </c>
      <c r="B81" s="27" t="s">
        <v>39</v>
      </c>
    </row>
    <row r="82" spans="1:15" x14ac:dyDescent="0.25">
      <c r="A82" s="10" t="s">
        <v>13</v>
      </c>
      <c r="B82" s="26">
        <f t="shared" ref="B82:B93" si="7">$B$79-K66</f>
        <v>48415.730280588614</v>
      </c>
      <c r="L82" s="16"/>
      <c r="M82" s="16"/>
      <c r="O82" s="20"/>
    </row>
    <row r="83" spans="1:15" x14ac:dyDescent="0.25">
      <c r="A83" s="10" t="s">
        <v>14</v>
      </c>
      <c r="B83" s="13">
        <f t="shared" si="7"/>
        <v>50221.809213727553</v>
      </c>
      <c r="L83" s="16"/>
      <c r="M83" s="16"/>
      <c r="O83" s="20"/>
    </row>
    <row r="84" spans="1:15" x14ac:dyDescent="0.25">
      <c r="A84" s="10" t="s">
        <v>15</v>
      </c>
      <c r="B84" s="13">
        <f t="shared" si="7"/>
        <v>37564.192543789046</v>
      </c>
      <c r="L84" s="16"/>
      <c r="M84" s="16"/>
      <c r="O84" s="20"/>
    </row>
    <row r="85" spans="1:15" x14ac:dyDescent="0.25">
      <c r="A85" s="10" t="s">
        <v>16</v>
      </c>
      <c r="B85" s="13">
        <f t="shared" si="7"/>
        <v>3896.1697765160934</v>
      </c>
      <c r="L85" s="16"/>
      <c r="M85" s="16"/>
      <c r="O85" s="20"/>
    </row>
    <row r="86" spans="1:15" x14ac:dyDescent="0.25">
      <c r="A86" s="10" t="s">
        <v>17</v>
      </c>
      <c r="B86" s="13">
        <f t="shared" si="7"/>
        <v>3484.3670102565666</v>
      </c>
      <c r="L86" s="16"/>
      <c r="M86" s="16"/>
      <c r="O86" s="20"/>
    </row>
    <row r="87" spans="1:15" x14ac:dyDescent="0.25">
      <c r="A87" s="10" t="s">
        <v>18</v>
      </c>
      <c r="B87" s="13">
        <f t="shared" si="7"/>
        <v>24342.854188358411</v>
      </c>
      <c r="L87" s="16"/>
      <c r="M87" s="16"/>
      <c r="O87" s="20"/>
    </row>
    <row r="88" spans="1:15" x14ac:dyDescent="0.25">
      <c r="A88" s="10" t="s">
        <v>19</v>
      </c>
      <c r="B88" s="13">
        <f t="shared" si="7"/>
        <v>45291.465279593496</v>
      </c>
      <c r="L88" s="16"/>
      <c r="M88" s="16"/>
      <c r="O88" s="20"/>
    </row>
    <row r="89" spans="1:15" x14ac:dyDescent="0.25">
      <c r="A89" s="10" t="s">
        <v>20</v>
      </c>
      <c r="B89" s="13">
        <f t="shared" si="7"/>
        <v>39269.04563677602</v>
      </c>
      <c r="L89" s="16"/>
      <c r="M89" s="16"/>
      <c r="O89" s="20"/>
    </row>
    <row r="90" spans="1:15" x14ac:dyDescent="0.25">
      <c r="A90" s="10" t="s">
        <v>21</v>
      </c>
      <c r="B90" s="13">
        <f t="shared" si="7"/>
        <v>19030.995843742217</v>
      </c>
      <c r="L90" s="16"/>
      <c r="M90" s="16"/>
      <c r="O90" s="20"/>
    </row>
    <row r="91" spans="1:15" x14ac:dyDescent="0.25">
      <c r="A91" s="10" t="s">
        <v>22</v>
      </c>
      <c r="B91" s="13">
        <f t="shared" si="7"/>
        <v>12330.82385898364</v>
      </c>
      <c r="L91" s="16"/>
      <c r="M91" s="16"/>
      <c r="O91" s="20"/>
    </row>
    <row r="92" spans="1:15" x14ac:dyDescent="0.25">
      <c r="A92" s="10" t="s">
        <v>23</v>
      </c>
      <c r="B92" s="13">
        <f t="shared" si="7"/>
        <v>12578.067005834659</v>
      </c>
      <c r="L92" s="16"/>
      <c r="M92" s="16"/>
      <c r="O92" s="20"/>
    </row>
    <row r="93" spans="1:15" x14ac:dyDescent="0.25">
      <c r="A93" s="10" t="s">
        <v>24</v>
      </c>
      <c r="B93" s="13">
        <f t="shared" si="7"/>
        <v>28318.034472500673</v>
      </c>
      <c r="L93" s="16"/>
      <c r="M93" s="16"/>
      <c r="O93" s="20"/>
    </row>
    <row r="94" spans="1:15" x14ac:dyDescent="0.25">
      <c r="A94" s="15" t="s">
        <v>40</v>
      </c>
      <c r="B94" s="18">
        <f>SUM($B$82:$B$93)/$B$79</f>
        <v>1.900022340357358</v>
      </c>
    </row>
    <row r="96" spans="1:15" x14ac:dyDescent="0.25">
      <c r="A96" s="1" t="s">
        <v>60</v>
      </c>
      <c r="B96" s="56">
        <f>(SUM($B$82:$B$93)-$D$97*$B$79)/(12-$D$97)</f>
        <v>0.37805116040941034</v>
      </c>
      <c r="D96" s="1" t="s">
        <v>42</v>
      </c>
    </row>
    <row r="97" spans="1:4" x14ac:dyDescent="0.25">
      <c r="A97" s="1" t="s">
        <v>41</v>
      </c>
      <c r="D97" s="37">
        <f>'計算用(記載例太陽光)'!D97</f>
        <v>1.9</v>
      </c>
    </row>
    <row r="98" spans="1:4" ht="16.5" thickBot="1" x14ac:dyDescent="0.3"/>
    <row r="99" spans="1:4" ht="16.5" thickBot="1" x14ac:dyDescent="0.3">
      <c r="A99" s="1" t="s">
        <v>61</v>
      </c>
      <c r="B99" s="21">
        <f>(MIN($K$38:$K$49)+$B$96)*1000</f>
        <v>836.72888507642119</v>
      </c>
    </row>
    <row r="100" spans="1:4" ht="16.5" thickBot="1" x14ac:dyDescent="0.3"/>
    <row r="101" spans="1:4" ht="16.5" thickBot="1" x14ac:dyDescent="0.3">
      <c r="A101" s="1" t="s">
        <v>62</v>
      </c>
      <c r="B101" s="31">
        <f>B99/'記載例(水力)'!E15</f>
        <v>0.55781925671761412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'記載例(合計)'!M8</f>
        <v>&lt;会社名：広域エネルギー株式会社&gt;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57" t="s">
        <v>3</v>
      </c>
    </row>
    <row r="10" spans="1:17" ht="24" customHeight="1" x14ac:dyDescent="0.25">
      <c r="A10" s="65" t="s">
        <v>4</v>
      </c>
      <c r="B10" s="65"/>
      <c r="C10" s="65"/>
      <c r="D10" s="65"/>
      <c r="E10" s="104">
        <f>'記載例(合計)'!E10</f>
        <v>9601</v>
      </c>
      <c r="F10" s="105"/>
      <c r="G10" s="105"/>
      <c r="H10" s="105"/>
      <c r="I10" s="105"/>
      <c r="J10" s="105"/>
      <c r="K10" s="105"/>
      <c r="L10" s="105"/>
      <c r="M10" s="105"/>
      <c r="N10" s="105"/>
      <c r="O10" s="105"/>
      <c r="P10" s="106"/>
      <c r="Q10" s="5"/>
    </row>
    <row r="11" spans="1:17" ht="30" customHeight="1" x14ac:dyDescent="0.25">
      <c r="A11" s="72" t="s">
        <v>5</v>
      </c>
      <c r="B11" s="72"/>
      <c r="C11" s="72"/>
      <c r="D11" s="72"/>
      <c r="E11" s="89" t="str">
        <f>'記載例(合計)'!E11</f>
        <v>変動電源（アグリゲート）</v>
      </c>
      <c r="F11" s="90"/>
      <c r="G11" s="90"/>
      <c r="H11" s="90"/>
      <c r="I11" s="90"/>
      <c r="J11" s="90"/>
      <c r="K11" s="90"/>
      <c r="L11" s="90"/>
      <c r="M11" s="90"/>
      <c r="N11" s="90"/>
      <c r="O11" s="90"/>
      <c r="P11" s="91"/>
      <c r="Q11" s="5"/>
    </row>
    <row r="12" spans="1:17" ht="24" customHeight="1" x14ac:dyDescent="0.25">
      <c r="A12" s="65" t="s">
        <v>6</v>
      </c>
      <c r="B12" s="65"/>
      <c r="C12" s="65"/>
      <c r="D12" s="65"/>
      <c r="E12" s="76" t="s">
        <v>78</v>
      </c>
      <c r="F12" s="77"/>
      <c r="G12" s="77"/>
      <c r="H12" s="77"/>
      <c r="I12" s="77"/>
      <c r="J12" s="77"/>
      <c r="K12" s="77"/>
      <c r="L12" s="77"/>
      <c r="M12" s="77"/>
      <c r="N12" s="77"/>
      <c r="O12" s="77"/>
      <c r="P12" s="78"/>
      <c r="Q12" s="5"/>
    </row>
    <row r="13" spans="1:17" ht="24" customHeight="1" x14ac:dyDescent="0.25">
      <c r="A13" s="65" t="s">
        <v>7</v>
      </c>
      <c r="B13" s="65"/>
      <c r="C13" s="65"/>
      <c r="D13" s="65"/>
      <c r="E13" s="89" t="str">
        <f>'記載例(合計)'!E13</f>
        <v>東北</v>
      </c>
      <c r="F13" s="90"/>
      <c r="G13" s="90"/>
      <c r="H13" s="90"/>
      <c r="I13" s="90"/>
      <c r="J13" s="90"/>
      <c r="K13" s="90"/>
      <c r="L13" s="90"/>
      <c r="M13" s="90"/>
      <c r="N13" s="90"/>
      <c r="O13" s="90"/>
      <c r="P13" s="91"/>
      <c r="Q13" s="5"/>
    </row>
    <row r="14" spans="1:17" ht="24" customHeight="1" x14ac:dyDescent="0.25">
      <c r="A14" s="65" t="s">
        <v>8</v>
      </c>
      <c r="B14" s="65"/>
      <c r="C14" s="65"/>
      <c r="D14" s="65"/>
      <c r="E14" s="92">
        <v>3000</v>
      </c>
      <c r="F14" s="93"/>
      <c r="G14" s="93"/>
      <c r="H14" s="93"/>
      <c r="I14" s="93"/>
      <c r="J14" s="93"/>
      <c r="K14" s="93"/>
      <c r="L14" s="93"/>
      <c r="M14" s="93"/>
      <c r="N14" s="93"/>
      <c r="O14" s="93"/>
      <c r="P14" s="94"/>
      <c r="Q14" s="33" t="s">
        <v>25</v>
      </c>
    </row>
    <row r="15" spans="1:17" ht="24" customHeight="1" x14ac:dyDescent="0.25">
      <c r="A15" s="65" t="s">
        <v>44</v>
      </c>
      <c r="B15" s="65"/>
      <c r="C15" s="65"/>
      <c r="D15" s="65"/>
      <c r="E15" s="92">
        <v>3000</v>
      </c>
      <c r="F15" s="93"/>
      <c r="G15" s="93"/>
      <c r="H15" s="93"/>
      <c r="I15" s="93"/>
      <c r="J15" s="93"/>
      <c r="K15" s="93"/>
      <c r="L15" s="93"/>
      <c r="M15" s="93"/>
      <c r="N15" s="93"/>
      <c r="O15" s="93"/>
      <c r="P15" s="94"/>
      <c r="Q15" s="33" t="s">
        <v>25</v>
      </c>
    </row>
    <row r="16" spans="1:17" ht="24" customHeight="1" x14ac:dyDescent="0.25">
      <c r="A16" s="65" t="s">
        <v>45</v>
      </c>
      <c r="B16" s="65"/>
      <c r="C16" s="65"/>
      <c r="D16" s="65"/>
      <c r="E16" s="98">
        <f>'計算用(記載例太陽光)'!B101</f>
        <v>0.11800461421765508</v>
      </c>
      <c r="F16" s="99"/>
      <c r="G16" s="99"/>
      <c r="H16" s="99"/>
      <c r="I16" s="99"/>
      <c r="J16" s="99"/>
      <c r="K16" s="99"/>
      <c r="L16" s="99"/>
      <c r="M16" s="99"/>
      <c r="N16" s="99"/>
      <c r="O16" s="99"/>
      <c r="P16" s="100"/>
      <c r="Q16" s="33" t="s">
        <v>25</v>
      </c>
    </row>
    <row r="17" spans="1:17" ht="24" customHeight="1" x14ac:dyDescent="0.25">
      <c r="A17" s="65" t="s">
        <v>9</v>
      </c>
      <c r="B17" s="65"/>
      <c r="C17" s="65"/>
      <c r="D17" s="65"/>
      <c r="E17" s="57" t="s">
        <v>13</v>
      </c>
      <c r="F17" s="57" t="s">
        <v>14</v>
      </c>
      <c r="G17" s="57" t="s">
        <v>15</v>
      </c>
      <c r="H17" s="57" t="s">
        <v>16</v>
      </c>
      <c r="I17" s="57" t="s">
        <v>17</v>
      </c>
      <c r="J17" s="57" t="s">
        <v>18</v>
      </c>
      <c r="K17" s="57" t="s">
        <v>19</v>
      </c>
      <c r="L17" s="57" t="s">
        <v>20</v>
      </c>
      <c r="M17" s="57" t="s">
        <v>21</v>
      </c>
      <c r="N17" s="57" t="s">
        <v>22</v>
      </c>
      <c r="O17" s="57" t="s">
        <v>23</v>
      </c>
      <c r="P17" s="57" t="s">
        <v>24</v>
      </c>
      <c r="Q17" s="5"/>
    </row>
    <row r="18" spans="1:17" ht="24" customHeight="1" x14ac:dyDescent="0.25">
      <c r="A18" s="65"/>
      <c r="B18" s="65"/>
      <c r="C18" s="65"/>
      <c r="D18" s="65"/>
      <c r="E18" s="49">
        <f>'計算用(記載例太陽光)'!N38</f>
        <v>84.544648289463098</v>
      </c>
      <c r="F18" s="49">
        <f>'計算用(記載例太陽光)'!N39</f>
        <v>499.70292369979762</v>
      </c>
      <c r="G18" s="49">
        <f>'計算用(記載例太陽光)'!N40</f>
        <v>588.92406473444191</v>
      </c>
      <c r="H18" s="49">
        <f>'計算用(記載例太陽光)'!N41</f>
        <v>596.34661712236004</v>
      </c>
      <c r="I18" s="49">
        <f>'計算用(記載例太陽光)'!N42</f>
        <v>731.45262274032962</v>
      </c>
      <c r="J18" s="49">
        <f>'計算用(記載例太陽光)'!N43</f>
        <v>457.57394169259385</v>
      </c>
      <c r="K18" s="49">
        <f>'計算用(記載例太陽光)'!N44</f>
        <v>319.78749245096407</v>
      </c>
      <c r="L18" s="49">
        <f>'計算用(記載例太陽光)'!N45</f>
        <v>36.084039029811272</v>
      </c>
      <c r="M18" s="49">
        <f>'計算用(記載例太陽光)'!N46</f>
        <v>43.737994661995572</v>
      </c>
      <c r="N18" s="49">
        <f>'計算用(記載例太陽光)'!N47</f>
        <v>109.19964785552826</v>
      </c>
      <c r="O18" s="49">
        <f>'計算用(記載例太陽光)'!N48</f>
        <v>44.844275340612064</v>
      </c>
      <c r="P18" s="49">
        <f>'計算用(記載例太陽光)'!N49</f>
        <v>63.341543012762344</v>
      </c>
      <c r="Q18" s="33" t="s">
        <v>25</v>
      </c>
    </row>
    <row r="19" spans="1:17" ht="24" customHeight="1" x14ac:dyDescent="0.25">
      <c r="A19" s="65" t="s">
        <v>10</v>
      </c>
      <c r="B19" s="65"/>
      <c r="C19" s="65"/>
      <c r="D19" s="65"/>
      <c r="E19" s="101">
        <f>ROUND('計算用(記載例太陽光)'!B99,0)</f>
        <v>354</v>
      </c>
      <c r="F19" s="102"/>
      <c r="G19" s="102"/>
      <c r="H19" s="102"/>
      <c r="I19" s="102"/>
      <c r="J19" s="102"/>
      <c r="K19" s="102"/>
      <c r="L19" s="102"/>
      <c r="M19" s="102"/>
      <c r="N19" s="102"/>
      <c r="O19" s="102"/>
      <c r="P19" s="103"/>
      <c r="Q19" s="33" t="s">
        <v>25</v>
      </c>
    </row>
    <row r="20" spans="1:17" ht="24" customHeight="1" x14ac:dyDescent="0.25">
      <c r="A20" s="65" t="s">
        <v>11</v>
      </c>
      <c r="B20" s="65"/>
      <c r="C20" s="65"/>
      <c r="D20" s="65"/>
      <c r="E20" s="57" t="s">
        <v>13</v>
      </c>
      <c r="F20" s="57" t="s">
        <v>14</v>
      </c>
      <c r="G20" s="57" t="s">
        <v>15</v>
      </c>
      <c r="H20" s="57" t="s">
        <v>16</v>
      </c>
      <c r="I20" s="57" t="s">
        <v>17</v>
      </c>
      <c r="J20" s="57" t="s">
        <v>18</v>
      </c>
      <c r="K20" s="57" t="s">
        <v>19</v>
      </c>
      <c r="L20" s="57" t="s">
        <v>20</v>
      </c>
      <c r="M20" s="57" t="s">
        <v>21</v>
      </c>
      <c r="N20" s="57" t="s">
        <v>22</v>
      </c>
      <c r="O20" s="57" t="s">
        <v>23</v>
      </c>
      <c r="P20" s="57" t="s">
        <v>24</v>
      </c>
      <c r="Q20" s="5"/>
    </row>
    <row r="21" spans="1:17" ht="24" customHeight="1" x14ac:dyDescent="0.25">
      <c r="A21" s="65"/>
      <c r="B21" s="65"/>
      <c r="C21" s="65"/>
      <c r="D21" s="65"/>
      <c r="E21" s="32">
        <f>IFERROR(E18*$E$22/$E$19,0)</f>
        <v>83.589341529130181</v>
      </c>
      <c r="F21" s="32">
        <f t="shared" ref="F21:P21" si="0">IFERROR(F18*$E$22/$E$19,0)</f>
        <v>494.05656298002594</v>
      </c>
      <c r="G21" s="32">
        <f t="shared" si="0"/>
        <v>582.26955552840309</v>
      </c>
      <c r="H21" s="32">
        <f t="shared" si="0"/>
        <v>589.60823726787009</v>
      </c>
      <c r="I21" s="32">
        <f t="shared" si="0"/>
        <v>723.1876213534332</v>
      </c>
      <c r="J21" s="32">
        <f t="shared" si="0"/>
        <v>452.40361466781877</v>
      </c>
      <c r="K21" s="32">
        <f t="shared" si="0"/>
        <v>316.17407445716788</v>
      </c>
      <c r="L21" s="32">
        <f t="shared" si="0"/>
        <v>35.676309775237137</v>
      </c>
      <c r="M21" s="32">
        <f t="shared" si="0"/>
        <v>43.24378003304647</v>
      </c>
      <c r="N21" s="32">
        <f t="shared" si="0"/>
        <v>107.96575352947708</v>
      </c>
      <c r="O21" s="32">
        <f t="shared" si="0"/>
        <v>44.337560365011932</v>
      </c>
      <c r="P21" s="32">
        <f t="shared" si="0"/>
        <v>62.625819362900621</v>
      </c>
      <c r="Q21" s="33" t="s">
        <v>25</v>
      </c>
    </row>
    <row r="22" spans="1:17" ht="24" customHeight="1" x14ac:dyDescent="0.25">
      <c r="A22" s="65" t="s">
        <v>12</v>
      </c>
      <c r="B22" s="65"/>
      <c r="C22" s="65"/>
      <c r="D22" s="65"/>
      <c r="E22" s="95">
        <v>350</v>
      </c>
      <c r="F22" s="96"/>
      <c r="G22" s="96"/>
      <c r="H22" s="96"/>
      <c r="I22" s="96"/>
      <c r="J22" s="96"/>
      <c r="K22" s="96"/>
      <c r="L22" s="96"/>
      <c r="M22" s="96"/>
      <c r="N22" s="96"/>
      <c r="O22" s="96"/>
      <c r="P22" s="97"/>
      <c r="Q22" s="3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95</v>
      </c>
    </row>
    <row r="29" spans="1:17" x14ac:dyDescent="0.25">
      <c r="B29" s="50" t="s">
        <v>85</v>
      </c>
    </row>
    <row r="30" spans="1:17" x14ac:dyDescent="0.25">
      <c r="B30" s="50" t="s">
        <v>86</v>
      </c>
    </row>
    <row r="31" spans="1:17" x14ac:dyDescent="0.25">
      <c r="B31" s="1" t="s">
        <v>75</v>
      </c>
    </row>
    <row r="32" spans="1:17" x14ac:dyDescent="0.25">
      <c r="B32" s="1" t="s">
        <v>73</v>
      </c>
    </row>
    <row r="33" spans="1:2" x14ac:dyDescent="0.25">
      <c r="B33" s="50" t="s">
        <v>108</v>
      </c>
    </row>
    <row r="34" spans="1:2" x14ac:dyDescent="0.25">
      <c r="B34" s="1" t="s">
        <v>70</v>
      </c>
    </row>
    <row r="36" spans="1:2" x14ac:dyDescent="0.25">
      <c r="A36" s="1" t="s">
        <v>74</v>
      </c>
    </row>
    <row r="37" spans="1:2" x14ac:dyDescent="0.25">
      <c r="B37" s="1" t="s">
        <v>97</v>
      </c>
    </row>
    <row r="38" spans="1:2" x14ac:dyDescent="0.25">
      <c r="B38" s="1" t="s">
        <v>76</v>
      </c>
    </row>
  </sheetData>
  <sheetProtection password="B63D" sheet="1" objects="1" scenarios="1"/>
  <dataConsolidate/>
  <mergeCells count="26">
    <mergeCell ref="A22:D22"/>
    <mergeCell ref="E22:P22"/>
    <mergeCell ref="A16:D16"/>
    <mergeCell ref="E16:P16"/>
    <mergeCell ref="A17:D18"/>
    <mergeCell ref="A19:D19"/>
    <mergeCell ref="E19:P19"/>
    <mergeCell ref="A20:D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15:P15">
    <cfRule type="cellIs" dxfId="20" priority="3" operator="greaterThan">
      <formula>$E$14</formula>
    </cfRule>
  </conditionalFormatting>
  <conditionalFormatting sqref="E22:P22">
    <cfRule type="cellIs" dxfId="19" priority="2" operator="greaterThan">
      <formula>$E$19</formula>
    </cfRule>
  </conditionalFormatting>
  <conditionalFormatting sqref="E14:P14">
    <cfRule type="cellIs" dxfId="18" priority="1" operator="lessThan">
      <formula>1000</formula>
    </cfRule>
  </conditionalFormatting>
  <dataValidations count="3">
    <dataValidation type="whole" allowBlank="1" showInputMessage="1" showErrorMessage="1" error="期待容量以下の整数値で入力してください" sqref="E22:P22">
      <formula1>0</formula1>
      <formula2>E19</formula2>
    </dataValidation>
    <dataValidation type="whole" errorStyle="information" operator="lessThanOrEqual" allowBlank="1" showInputMessage="1" showErrorMessage="1" error="設備容量以下の整数値で入力してください" sqref="E15:P15">
      <formula1>E14</formula1>
    </dataValidation>
    <dataValidation type="whole" operator="lessThanOrEqual" allowBlank="1" showInputMessage="1" showErrorMessage="1" sqref="S14">
      <formula1>$E$19</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'記載例(合計)'!M8</f>
        <v>&lt;会社名：広域エネルギー株式会社&gt;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57" t="s">
        <v>3</v>
      </c>
    </row>
    <row r="10" spans="1:17" ht="24" customHeight="1" x14ac:dyDescent="0.25">
      <c r="A10" s="65" t="s">
        <v>4</v>
      </c>
      <c r="B10" s="65"/>
      <c r="C10" s="65"/>
      <c r="D10" s="65"/>
      <c r="E10" s="104">
        <f>'記載例(合計)'!E10</f>
        <v>9601</v>
      </c>
      <c r="F10" s="105"/>
      <c r="G10" s="105"/>
      <c r="H10" s="105"/>
      <c r="I10" s="105"/>
      <c r="J10" s="105"/>
      <c r="K10" s="105"/>
      <c r="L10" s="105"/>
      <c r="M10" s="105"/>
      <c r="N10" s="105"/>
      <c r="O10" s="105"/>
      <c r="P10" s="106"/>
      <c r="Q10" s="5"/>
    </row>
    <row r="11" spans="1:17" ht="30" customHeight="1" x14ac:dyDescent="0.25">
      <c r="A11" s="72" t="s">
        <v>5</v>
      </c>
      <c r="B11" s="72"/>
      <c r="C11" s="72"/>
      <c r="D11" s="72"/>
      <c r="E11" s="89" t="str">
        <f>'記載例(合計)'!E11</f>
        <v>変動電源（アグリゲート）</v>
      </c>
      <c r="F11" s="90"/>
      <c r="G11" s="90"/>
      <c r="H11" s="90"/>
      <c r="I11" s="90"/>
      <c r="J11" s="90"/>
      <c r="K11" s="90"/>
      <c r="L11" s="90"/>
      <c r="M11" s="90"/>
      <c r="N11" s="90"/>
      <c r="O11" s="90"/>
      <c r="P11" s="91"/>
      <c r="Q11" s="5"/>
    </row>
    <row r="12" spans="1:17" ht="24" customHeight="1" x14ac:dyDescent="0.25">
      <c r="A12" s="65" t="s">
        <v>6</v>
      </c>
      <c r="B12" s="65"/>
      <c r="C12" s="65"/>
      <c r="D12" s="65"/>
      <c r="E12" s="76" t="s">
        <v>63</v>
      </c>
      <c r="F12" s="77"/>
      <c r="G12" s="77"/>
      <c r="H12" s="77"/>
      <c r="I12" s="77"/>
      <c r="J12" s="77"/>
      <c r="K12" s="77"/>
      <c r="L12" s="77"/>
      <c r="M12" s="77"/>
      <c r="N12" s="77"/>
      <c r="O12" s="77"/>
      <c r="P12" s="78"/>
      <c r="Q12" s="5"/>
    </row>
    <row r="13" spans="1:17" ht="24" customHeight="1" x14ac:dyDescent="0.25">
      <c r="A13" s="65" t="s">
        <v>7</v>
      </c>
      <c r="B13" s="65"/>
      <c r="C13" s="65"/>
      <c r="D13" s="65"/>
      <c r="E13" s="89" t="str">
        <f>'記載例(合計)'!E13</f>
        <v>東北</v>
      </c>
      <c r="F13" s="90"/>
      <c r="G13" s="90"/>
      <c r="H13" s="90"/>
      <c r="I13" s="90"/>
      <c r="J13" s="90"/>
      <c r="K13" s="90"/>
      <c r="L13" s="90"/>
      <c r="M13" s="90"/>
      <c r="N13" s="90"/>
      <c r="O13" s="90"/>
      <c r="P13" s="91"/>
      <c r="Q13" s="5"/>
    </row>
    <row r="14" spans="1:17" ht="24" customHeight="1" x14ac:dyDescent="0.25">
      <c r="A14" s="65" t="s">
        <v>8</v>
      </c>
      <c r="B14" s="65"/>
      <c r="C14" s="65"/>
      <c r="D14" s="65"/>
      <c r="E14" s="92">
        <v>1200</v>
      </c>
      <c r="F14" s="93"/>
      <c r="G14" s="93"/>
      <c r="H14" s="93"/>
      <c r="I14" s="93"/>
      <c r="J14" s="93"/>
      <c r="K14" s="93"/>
      <c r="L14" s="93"/>
      <c r="M14" s="93"/>
      <c r="N14" s="93"/>
      <c r="O14" s="93"/>
      <c r="P14" s="94"/>
      <c r="Q14" s="33" t="s">
        <v>25</v>
      </c>
    </row>
    <row r="15" spans="1:17" ht="24" customHeight="1" x14ac:dyDescent="0.25">
      <c r="A15" s="65" t="s">
        <v>44</v>
      </c>
      <c r="B15" s="65"/>
      <c r="C15" s="65"/>
      <c r="D15" s="65"/>
      <c r="E15" s="92">
        <v>1000</v>
      </c>
      <c r="F15" s="93"/>
      <c r="G15" s="93"/>
      <c r="H15" s="93"/>
      <c r="I15" s="93"/>
      <c r="J15" s="93"/>
      <c r="K15" s="93"/>
      <c r="L15" s="93"/>
      <c r="M15" s="93"/>
      <c r="N15" s="93"/>
      <c r="O15" s="93"/>
      <c r="P15" s="94"/>
      <c r="Q15" s="33" t="s">
        <v>25</v>
      </c>
    </row>
    <row r="16" spans="1:17" ht="24" customHeight="1" x14ac:dyDescent="0.25">
      <c r="A16" s="65" t="s">
        <v>45</v>
      </c>
      <c r="B16" s="65"/>
      <c r="C16" s="65"/>
      <c r="D16" s="65"/>
      <c r="E16" s="98">
        <f>'計算用(記載例風力)'!B101</f>
        <v>0.33830951712901908</v>
      </c>
      <c r="F16" s="99"/>
      <c r="G16" s="99"/>
      <c r="H16" s="99"/>
      <c r="I16" s="99"/>
      <c r="J16" s="99"/>
      <c r="K16" s="99"/>
      <c r="L16" s="99"/>
      <c r="M16" s="99"/>
      <c r="N16" s="99"/>
      <c r="O16" s="99"/>
      <c r="P16" s="100"/>
      <c r="Q16" s="33" t="s">
        <v>25</v>
      </c>
    </row>
    <row r="17" spans="1:17" ht="24" customHeight="1" x14ac:dyDescent="0.25">
      <c r="A17" s="65" t="s">
        <v>9</v>
      </c>
      <c r="B17" s="65"/>
      <c r="C17" s="65"/>
      <c r="D17" s="65"/>
      <c r="E17" s="57" t="s">
        <v>13</v>
      </c>
      <c r="F17" s="57" t="s">
        <v>14</v>
      </c>
      <c r="G17" s="57" t="s">
        <v>15</v>
      </c>
      <c r="H17" s="57" t="s">
        <v>16</v>
      </c>
      <c r="I17" s="57" t="s">
        <v>17</v>
      </c>
      <c r="J17" s="57" t="s">
        <v>18</v>
      </c>
      <c r="K17" s="57" t="s">
        <v>19</v>
      </c>
      <c r="L17" s="57" t="s">
        <v>20</v>
      </c>
      <c r="M17" s="57" t="s">
        <v>21</v>
      </c>
      <c r="N17" s="57" t="s">
        <v>22</v>
      </c>
      <c r="O17" s="57" t="s">
        <v>23</v>
      </c>
      <c r="P17" s="57" t="s">
        <v>24</v>
      </c>
      <c r="Q17" s="5"/>
    </row>
    <row r="18" spans="1:17" ht="24" customHeight="1" x14ac:dyDescent="0.25">
      <c r="A18" s="65"/>
      <c r="B18" s="65"/>
      <c r="C18" s="65"/>
      <c r="D18" s="65"/>
      <c r="E18" s="49">
        <f>'計算用(記載例風力)'!N38</f>
        <v>314.0609439164752</v>
      </c>
      <c r="F18" s="49">
        <f>'計算用(記載例風力)'!N39</f>
        <v>189.76515367033014</v>
      </c>
      <c r="G18" s="49">
        <f>'計算用(記載例風力)'!N40</f>
        <v>112.22049686870733</v>
      </c>
      <c r="H18" s="49">
        <f>'計算用(記載例風力)'!N41</f>
        <v>109.6780596295509</v>
      </c>
      <c r="I18" s="49">
        <f>'計算用(記載例風力)'!N42</f>
        <v>117.39294377669486</v>
      </c>
      <c r="J18" s="49">
        <f>'計算用(記載例風力)'!N43</f>
        <v>165.84449053640347</v>
      </c>
      <c r="K18" s="49">
        <f>'計算用(記載例風力)'!N44</f>
        <v>230.75819372168343</v>
      </c>
      <c r="L18" s="49">
        <f>'計算用(記載例風力)'!N45</f>
        <v>321.8696604651289</v>
      </c>
      <c r="M18" s="49">
        <f>'計算用(記載例風力)'!N46</f>
        <v>440.28904738672452</v>
      </c>
      <c r="N18" s="49">
        <f>'計算用(記載例風力)'!N47</f>
        <v>501.38223102970858</v>
      </c>
      <c r="O18" s="49">
        <f>'計算用(記載例風力)'!N48</f>
        <v>523.64409861572949</v>
      </c>
      <c r="P18" s="49">
        <f>'計算用(記載例風力)'!N49</f>
        <v>390.02080317081646</v>
      </c>
      <c r="Q18" s="33" t="s">
        <v>25</v>
      </c>
    </row>
    <row r="19" spans="1:17" ht="24" customHeight="1" x14ac:dyDescent="0.25">
      <c r="A19" s="65" t="s">
        <v>10</v>
      </c>
      <c r="B19" s="65"/>
      <c r="C19" s="65"/>
      <c r="D19" s="65"/>
      <c r="E19" s="101">
        <f>ROUND('計算用(記載例風力)'!B99,0)</f>
        <v>338</v>
      </c>
      <c r="F19" s="102"/>
      <c r="G19" s="102"/>
      <c r="H19" s="102"/>
      <c r="I19" s="102"/>
      <c r="J19" s="102"/>
      <c r="K19" s="102"/>
      <c r="L19" s="102"/>
      <c r="M19" s="102"/>
      <c r="N19" s="102"/>
      <c r="O19" s="102"/>
      <c r="P19" s="103"/>
      <c r="Q19" s="33" t="s">
        <v>25</v>
      </c>
    </row>
    <row r="20" spans="1:17" ht="24" customHeight="1" x14ac:dyDescent="0.25">
      <c r="A20" s="65" t="s">
        <v>11</v>
      </c>
      <c r="B20" s="65"/>
      <c r="C20" s="65"/>
      <c r="D20" s="65"/>
      <c r="E20" s="57" t="s">
        <v>13</v>
      </c>
      <c r="F20" s="57" t="s">
        <v>14</v>
      </c>
      <c r="G20" s="57" t="s">
        <v>15</v>
      </c>
      <c r="H20" s="57" t="s">
        <v>16</v>
      </c>
      <c r="I20" s="57" t="s">
        <v>17</v>
      </c>
      <c r="J20" s="57" t="s">
        <v>18</v>
      </c>
      <c r="K20" s="57" t="s">
        <v>19</v>
      </c>
      <c r="L20" s="57" t="s">
        <v>20</v>
      </c>
      <c r="M20" s="57" t="s">
        <v>21</v>
      </c>
      <c r="N20" s="57" t="s">
        <v>22</v>
      </c>
      <c r="O20" s="57" t="s">
        <v>23</v>
      </c>
      <c r="P20" s="57" t="s">
        <v>24</v>
      </c>
      <c r="Q20" s="5"/>
    </row>
    <row r="21" spans="1:17" ht="24" customHeight="1" x14ac:dyDescent="0.25">
      <c r="A21" s="65"/>
      <c r="B21" s="65"/>
      <c r="C21" s="65"/>
      <c r="D21" s="65"/>
      <c r="E21" s="32">
        <f>IFERROR(E18*$E$22/$E$19,0)</f>
        <v>278.75231708562887</v>
      </c>
      <c r="F21" s="32">
        <f t="shared" ref="F21:P21" si="0">IFERROR(F18*$E$22/$E$19,0)</f>
        <v>168.4306097665652</v>
      </c>
      <c r="G21" s="32">
        <f t="shared" si="0"/>
        <v>99.603991303586383</v>
      </c>
      <c r="H21" s="32">
        <f t="shared" si="0"/>
        <v>97.347390203743402</v>
      </c>
      <c r="I21" s="32">
        <f t="shared" si="0"/>
        <v>104.19492051185934</v>
      </c>
      <c r="J21" s="32">
        <f t="shared" si="0"/>
        <v>147.19925195538769</v>
      </c>
      <c r="K21" s="32">
        <f t="shared" si="0"/>
        <v>204.81496484173087</v>
      </c>
      <c r="L21" s="32">
        <f t="shared" si="0"/>
        <v>285.68313059035108</v>
      </c>
      <c r="M21" s="32">
        <f t="shared" si="0"/>
        <v>390.78909531366088</v>
      </c>
      <c r="N21" s="32">
        <f t="shared" si="0"/>
        <v>445.01381452340996</v>
      </c>
      <c r="O21" s="32">
        <f t="shared" si="0"/>
        <v>464.77286859384276</v>
      </c>
      <c r="P21" s="32">
        <f t="shared" si="0"/>
        <v>346.17231050664185</v>
      </c>
      <c r="Q21" s="33" t="s">
        <v>25</v>
      </c>
    </row>
    <row r="22" spans="1:17" ht="24" customHeight="1" x14ac:dyDescent="0.25">
      <c r="A22" s="65" t="s">
        <v>12</v>
      </c>
      <c r="B22" s="65"/>
      <c r="C22" s="65"/>
      <c r="D22" s="65"/>
      <c r="E22" s="95">
        <v>300</v>
      </c>
      <c r="F22" s="96"/>
      <c r="G22" s="96"/>
      <c r="H22" s="96"/>
      <c r="I22" s="96"/>
      <c r="J22" s="96"/>
      <c r="K22" s="96"/>
      <c r="L22" s="96"/>
      <c r="M22" s="96"/>
      <c r="N22" s="96"/>
      <c r="O22" s="96"/>
      <c r="P22" s="97"/>
      <c r="Q22" s="3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96</v>
      </c>
    </row>
    <row r="29" spans="1:17" x14ac:dyDescent="0.25">
      <c r="B29" s="50" t="s">
        <v>85</v>
      </c>
    </row>
    <row r="30" spans="1:17" x14ac:dyDescent="0.25">
      <c r="B30" s="50" t="s">
        <v>86</v>
      </c>
    </row>
    <row r="31" spans="1:17" x14ac:dyDescent="0.25">
      <c r="B31" s="1" t="s">
        <v>75</v>
      </c>
    </row>
    <row r="32" spans="1:17" x14ac:dyDescent="0.25">
      <c r="B32" s="1" t="s">
        <v>73</v>
      </c>
    </row>
    <row r="33" spans="1:2" x14ac:dyDescent="0.25">
      <c r="B33" s="50" t="s">
        <v>108</v>
      </c>
    </row>
    <row r="34" spans="1:2" x14ac:dyDescent="0.25">
      <c r="B34" s="1" t="s">
        <v>69</v>
      </c>
    </row>
    <row r="36" spans="1:2" x14ac:dyDescent="0.25">
      <c r="A36" s="1" t="s">
        <v>74</v>
      </c>
    </row>
    <row r="37" spans="1:2" x14ac:dyDescent="0.25">
      <c r="B37" s="1" t="s">
        <v>97</v>
      </c>
    </row>
    <row r="38" spans="1:2" x14ac:dyDescent="0.25">
      <c r="B38" s="1" t="s">
        <v>76</v>
      </c>
    </row>
  </sheetData>
  <sheetProtection password="B63D" sheet="1" objects="1" scenarios="1"/>
  <dataConsolidate/>
  <mergeCells count="26">
    <mergeCell ref="A22:D22"/>
    <mergeCell ref="E22:P22"/>
    <mergeCell ref="A16:D16"/>
    <mergeCell ref="E16:P16"/>
    <mergeCell ref="A17:D18"/>
    <mergeCell ref="A19:D19"/>
    <mergeCell ref="E19:P19"/>
    <mergeCell ref="A20:D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2:P22">
    <cfRule type="cellIs" dxfId="17" priority="4" operator="greaterThan">
      <formula>$E$19</formula>
    </cfRule>
  </conditionalFormatting>
  <conditionalFormatting sqref="E14:P14">
    <cfRule type="cellIs" dxfId="16" priority="2" operator="lessThan">
      <formula>1000</formula>
    </cfRule>
  </conditionalFormatting>
  <conditionalFormatting sqref="E15:P15">
    <cfRule type="cellIs" dxfId="15" priority="1" operator="greaterThan">
      <formula>$E$14</formula>
    </cfRule>
  </conditionalFormatting>
  <dataValidations count="2">
    <dataValidation type="whole" allowBlank="1" showInputMessage="1" showErrorMessage="1" error="期待容量以下の整数値で入力してください" sqref="E22:P22">
      <formula1>0</formula1>
      <formula2>E19</formula2>
    </dataValidation>
    <dataValidation type="whole" errorStyle="information" operator="lessThanOrEqual" allowBlank="1" showInputMessage="1" showErrorMessage="1" error="設備容量以下の整数値で入力してください" sqref="E15:P15">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'記載例(合計)'!M8</f>
        <v>&lt;会社名：広域エネルギー株式会社&gt;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57" t="s">
        <v>3</v>
      </c>
    </row>
    <row r="10" spans="1:17" ht="24" customHeight="1" x14ac:dyDescent="0.25">
      <c r="A10" s="65" t="s">
        <v>4</v>
      </c>
      <c r="B10" s="65"/>
      <c r="C10" s="65"/>
      <c r="D10" s="65"/>
      <c r="E10" s="104">
        <f>'記載例(合計)'!E10</f>
        <v>9601</v>
      </c>
      <c r="F10" s="105"/>
      <c r="G10" s="105"/>
      <c r="H10" s="105"/>
      <c r="I10" s="105"/>
      <c r="J10" s="105"/>
      <c r="K10" s="105"/>
      <c r="L10" s="105"/>
      <c r="M10" s="105"/>
      <c r="N10" s="105"/>
      <c r="O10" s="105"/>
      <c r="P10" s="106"/>
      <c r="Q10" s="5"/>
    </row>
    <row r="11" spans="1:17" ht="30" customHeight="1" x14ac:dyDescent="0.25">
      <c r="A11" s="72" t="s">
        <v>5</v>
      </c>
      <c r="B11" s="72"/>
      <c r="C11" s="72"/>
      <c r="D11" s="72"/>
      <c r="E11" s="89" t="str">
        <f>'記載例(合計)'!E11</f>
        <v>変動電源（アグリゲート）</v>
      </c>
      <c r="F11" s="90"/>
      <c r="G11" s="90"/>
      <c r="H11" s="90"/>
      <c r="I11" s="90"/>
      <c r="J11" s="90"/>
      <c r="K11" s="90"/>
      <c r="L11" s="90"/>
      <c r="M11" s="90"/>
      <c r="N11" s="90"/>
      <c r="O11" s="90"/>
      <c r="P11" s="91"/>
      <c r="Q11" s="5"/>
    </row>
    <row r="12" spans="1:17" ht="24" customHeight="1" x14ac:dyDescent="0.25">
      <c r="A12" s="65" t="s">
        <v>6</v>
      </c>
      <c r="B12" s="65"/>
      <c r="C12" s="65"/>
      <c r="D12" s="65"/>
      <c r="E12" s="76" t="s">
        <v>66</v>
      </c>
      <c r="F12" s="77"/>
      <c r="G12" s="77"/>
      <c r="H12" s="77"/>
      <c r="I12" s="77"/>
      <c r="J12" s="77"/>
      <c r="K12" s="77"/>
      <c r="L12" s="77"/>
      <c r="M12" s="77"/>
      <c r="N12" s="77"/>
      <c r="O12" s="77"/>
      <c r="P12" s="78"/>
      <c r="Q12" s="5"/>
    </row>
    <row r="13" spans="1:17" ht="24" customHeight="1" x14ac:dyDescent="0.25">
      <c r="A13" s="65" t="s">
        <v>7</v>
      </c>
      <c r="B13" s="65"/>
      <c r="C13" s="65"/>
      <c r="D13" s="65"/>
      <c r="E13" s="89" t="str">
        <f>'記載例(合計)'!E13</f>
        <v>東北</v>
      </c>
      <c r="F13" s="90"/>
      <c r="G13" s="90"/>
      <c r="H13" s="90"/>
      <c r="I13" s="90"/>
      <c r="J13" s="90"/>
      <c r="K13" s="90"/>
      <c r="L13" s="90"/>
      <c r="M13" s="90"/>
      <c r="N13" s="90"/>
      <c r="O13" s="90"/>
      <c r="P13" s="91"/>
      <c r="Q13" s="5"/>
    </row>
    <row r="14" spans="1:17" ht="24" customHeight="1" x14ac:dyDescent="0.25">
      <c r="A14" s="65" t="s">
        <v>8</v>
      </c>
      <c r="B14" s="65"/>
      <c r="C14" s="65"/>
      <c r="D14" s="65"/>
      <c r="E14" s="92">
        <v>1550</v>
      </c>
      <c r="F14" s="93"/>
      <c r="G14" s="93"/>
      <c r="H14" s="93"/>
      <c r="I14" s="93"/>
      <c r="J14" s="93"/>
      <c r="K14" s="93"/>
      <c r="L14" s="93"/>
      <c r="M14" s="93"/>
      <c r="N14" s="93"/>
      <c r="O14" s="93"/>
      <c r="P14" s="94"/>
      <c r="Q14" s="33" t="s">
        <v>25</v>
      </c>
    </row>
    <row r="15" spans="1:17" ht="24" customHeight="1" x14ac:dyDescent="0.25">
      <c r="A15" s="65" t="s">
        <v>44</v>
      </c>
      <c r="B15" s="65"/>
      <c r="C15" s="65"/>
      <c r="D15" s="65"/>
      <c r="E15" s="92">
        <v>1500</v>
      </c>
      <c r="F15" s="93"/>
      <c r="G15" s="93"/>
      <c r="H15" s="93"/>
      <c r="I15" s="93"/>
      <c r="J15" s="93"/>
      <c r="K15" s="93"/>
      <c r="L15" s="93"/>
      <c r="M15" s="93"/>
      <c r="N15" s="93"/>
      <c r="O15" s="93"/>
      <c r="P15" s="94"/>
      <c r="Q15" s="33" t="s">
        <v>25</v>
      </c>
    </row>
    <row r="16" spans="1:17" ht="24" customHeight="1" x14ac:dyDescent="0.25">
      <c r="A16" s="65" t="s">
        <v>45</v>
      </c>
      <c r="B16" s="65"/>
      <c r="C16" s="65"/>
      <c r="D16" s="65"/>
      <c r="E16" s="98">
        <f>'計算用(記載例水力)'!B101</f>
        <v>0.55781925671761412</v>
      </c>
      <c r="F16" s="99"/>
      <c r="G16" s="99"/>
      <c r="H16" s="99"/>
      <c r="I16" s="99"/>
      <c r="J16" s="99"/>
      <c r="K16" s="99"/>
      <c r="L16" s="99"/>
      <c r="M16" s="99"/>
      <c r="N16" s="99"/>
      <c r="O16" s="99"/>
      <c r="P16" s="100"/>
      <c r="Q16" s="33" t="s">
        <v>25</v>
      </c>
    </row>
    <row r="17" spans="1:17" ht="24" customHeight="1" x14ac:dyDescent="0.25">
      <c r="A17" s="65" t="s">
        <v>9</v>
      </c>
      <c r="B17" s="65"/>
      <c r="C17" s="65"/>
      <c r="D17" s="65"/>
      <c r="E17" s="57" t="s">
        <v>13</v>
      </c>
      <c r="F17" s="57" t="s">
        <v>14</v>
      </c>
      <c r="G17" s="57" t="s">
        <v>15</v>
      </c>
      <c r="H17" s="57" t="s">
        <v>16</v>
      </c>
      <c r="I17" s="57" t="s">
        <v>17</v>
      </c>
      <c r="J17" s="57" t="s">
        <v>18</v>
      </c>
      <c r="K17" s="57" t="s">
        <v>19</v>
      </c>
      <c r="L17" s="57" t="s">
        <v>20</v>
      </c>
      <c r="M17" s="57" t="s">
        <v>21</v>
      </c>
      <c r="N17" s="57" t="s">
        <v>22</v>
      </c>
      <c r="O17" s="57" t="s">
        <v>23</v>
      </c>
      <c r="P17" s="57" t="s">
        <v>24</v>
      </c>
      <c r="Q17" s="5"/>
    </row>
    <row r="18" spans="1:17" ht="24" customHeight="1" x14ac:dyDescent="0.25">
      <c r="A18" s="65"/>
      <c r="B18" s="65"/>
      <c r="C18" s="65"/>
      <c r="D18" s="65"/>
      <c r="E18" s="49">
        <f>'計算用(記載例水力)'!N38</f>
        <v>1041.2761970377389</v>
      </c>
      <c r="F18" s="49">
        <f>'計算用(記載例水力)'!N39</f>
        <v>999.0442790603704</v>
      </c>
      <c r="G18" s="49">
        <f>'計算用(記載例水力)'!N40</f>
        <v>750.34595338411486</v>
      </c>
      <c r="H18" s="49">
        <f>'計算用(記載例水力)'!N41</f>
        <v>700.68686510326097</v>
      </c>
      <c r="I18" s="49">
        <f>'計算用(記載例水力)'!N42</f>
        <v>598.33607401432585</v>
      </c>
      <c r="J18" s="49">
        <f>'計算用(記載例水力)'!N43</f>
        <v>566.30906002996142</v>
      </c>
      <c r="K18" s="49">
        <f>'計算用(記載例水力)'!N44</f>
        <v>458.67772466701086</v>
      </c>
      <c r="L18" s="49">
        <f>'計算用(記載例水力)'!N45</f>
        <v>639.99355791714038</v>
      </c>
      <c r="M18" s="49">
        <f>'計算用(記載例水力)'!N46</f>
        <v>730.80582867593864</v>
      </c>
      <c r="N18" s="49">
        <f>'計算用(記載例水力)'!N47</f>
        <v>582.45852492144058</v>
      </c>
      <c r="O18" s="49">
        <f>'計算用(記載例水力)'!N48</f>
        <v>598.56800188188379</v>
      </c>
      <c r="P18" s="49">
        <f>'計算用(記載例水力)'!N49</f>
        <v>784.45967254105915</v>
      </c>
      <c r="Q18" s="33" t="s">
        <v>25</v>
      </c>
    </row>
    <row r="19" spans="1:17" ht="24" customHeight="1" x14ac:dyDescent="0.25">
      <c r="A19" s="65" t="s">
        <v>10</v>
      </c>
      <c r="B19" s="65"/>
      <c r="C19" s="65"/>
      <c r="D19" s="65"/>
      <c r="E19" s="101">
        <f>ROUND('計算用(記載例水力)'!B99,0)</f>
        <v>837</v>
      </c>
      <c r="F19" s="102"/>
      <c r="G19" s="102"/>
      <c r="H19" s="102"/>
      <c r="I19" s="102"/>
      <c r="J19" s="102"/>
      <c r="K19" s="102"/>
      <c r="L19" s="102"/>
      <c r="M19" s="102"/>
      <c r="N19" s="102"/>
      <c r="O19" s="102"/>
      <c r="P19" s="103"/>
      <c r="Q19" s="33" t="s">
        <v>25</v>
      </c>
    </row>
    <row r="20" spans="1:17" ht="24" customHeight="1" x14ac:dyDescent="0.25">
      <c r="A20" s="65" t="s">
        <v>11</v>
      </c>
      <c r="B20" s="65"/>
      <c r="C20" s="65"/>
      <c r="D20" s="65"/>
      <c r="E20" s="57" t="s">
        <v>13</v>
      </c>
      <c r="F20" s="57" t="s">
        <v>14</v>
      </c>
      <c r="G20" s="57" t="s">
        <v>15</v>
      </c>
      <c r="H20" s="57" t="s">
        <v>16</v>
      </c>
      <c r="I20" s="57" t="s">
        <v>17</v>
      </c>
      <c r="J20" s="57" t="s">
        <v>18</v>
      </c>
      <c r="K20" s="57" t="s">
        <v>19</v>
      </c>
      <c r="L20" s="57" t="s">
        <v>20</v>
      </c>
      <c r="M20" s="57" t="s">
        <v>21</v>
      </c>
      <c r="N20" s="57" t="s">
        <v>22</v>
      </c>
      <c r="O20" s="57" t="s">
        <v>23</v>
      </c>
      <c r="P20" s="57" t="s">
        <v>24</v>
      </c>
      <c r="Q20" s="5"/>
    </row>
    <row r="21" spans="1:17" ht="24" customHeight="1" x14ac:dyDescent="0.25">
      <c r="A21" s="65"/>
      <c r="B21" s="65"/>
      <c r="C21" s="65"/>
      <c r="D21" s="65"/>
      <c r="E21" s="32">
        <f>IFERROR(E18*$E$22/$E$19,0)</f>
        <v>995.24606646378868</v>
      </c>
      <c r="F21" s="32">
        <f t="shared" ref="F21:P21" si="0">IFERROR(F18*$E$22/$E$19,0)</f>
        <v>954.88103135997176</v>
      </c>
      <c r="G21" s="32">
        <f t="shared" si="0"/>
        <v>717.17653847944075</v>
      </c>
      <c r="H21" s="32">
        <f t="shared" si="0"/>
        <v>669.71265481793159</v>
      </c>
      <c r="I21" s="32">
        <f t="shared" si="0"/>
        <v>571.8863311964883</v>
      </c>
      <c r="J21" s="32">
        <f t="shared" si="0"/>
        <v>541.27508724488541</v>
      </c>
      <c r="K21" s="32">
        <f t="shared" si="0"/>
        <v>438.40164842725051</v>
      </c>
      <c r="L21" s="32">
        <f t="shared" si="0"/>
        <v>611.70232536883191</v>
      </c>
      <c r="M21" s="32">
        <f t="shared" si="0"/>
        <v>698.50019467234279</v>
      </c>
      <c r="N21" s="32">
        <f t="shared" si="0"/>
        <v>556.7106570336349</v>
      </c>
      <c r="O21" s="32">
        <f t="shared" si="0"/>
        <v>572.10800657766663</v>
      </c>
      <c r="P21" s="32">
        <f t="shared" si="0"/>
        <v>749.78224376684261</v>
      </c>
      <c r="Q21" s="33" t="s">
        <v>25</v>
      </c>
    </row>
    <row r="22" spans="1:17" ht="24" customHeight="1" x14ac:dyDescent="0.25">
      <c r="A22" s="65" t="s">
        <v>12</v>
      </c>
      <c r="B22" s="65"/>
      <c r="C22" s="65"/>
      <c r="D22" s="65"/>
      <c r="E22" s="95">
        <v>800</v>
      </c>
      <c r="F22" s="96"/>
      <c r="G22" s="96"/>
      <c r="H22" s="96"/>
      <c r="I22" s="96"/>
      <c r="J22" s="96"/>
      <c r="K22" s="96"/>
      <c r="L22" s="96"/>
      <c r="M22" s="96"/>
      <c r="N22" s="96"/>
      <c r="O22" s="96"/>
      <c r="P22" s="97"/>
      <c r="Q22" s="3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101</v>
      </c>
    </row>
    <row r="29" spans="1:17" x14ac:dyDescent="0.25">
      <c r="B29" s="50" t="s">
        <v>85</v>
      </c>
    </row>
    <row r="30" spans="1:17" x14ac:dyDescent="0.25">
      <c r="B30" s="50" t="s">
        <v>86</v>
      </c>
    </row>
    <row r="31" spans="1:17" x14ac:dyDescent="0.25">
      <c r="B31" s="1" t="s">
        <v>75</v>
      </c>
    </row>
    <row r="32" spans="1:17" x14ac:dyDescent="0.25">
      <c r="B32" s="1" t="s">
        <v>73</v>
      </c>
    </row>
    <row r="33" spans="1:2" x14ac:dyDescent="0.25">
      <c r="B33" s="50" t="s">
        <v>108</v>
      </c>
    </row>
    <row r="34" spans="1:2" x14ac:dyDescent="0.25">
      <c r="B34" s="1" t="s">
        <v>69</v>
      </c>
    </row>
    <row r="36" spans="1:2" x14ac:dyDescent="0.25">
      <c r="A36" s="1" t="s">
        <v>74</v>
      </c>
    </row>
    <row r="37" spans="1:2" x14ac:dyDescent="0.25">
      <c r="B37" s="1" t="s">
        <v>97</v>
      </c>
    </row>
    <row r="38" spans="1:2" x14ac:dyDescent="0.25">
      <c r="B38" s="1" t="s">
        <v>76</v>
      </c>
    </row>
  </sheetData>
  <sheetProtection password="B63D" sheet="1" objects="1" scenarios="1"/>
  <dataConsolidate/>
  <mergeCells count="26">
    <mergeCell ref="A22:D22"/>
    <mergeCell ref="E22:P22"/>
    <mergeCell ref="A16:D16"/>
    <mergeCell ref="E16:P16"/>
    <mergeCell ref="A17:D18"/>
    <mergeCell ref="A19:D19"/>
    <mergeCell ref="E19:P19"/>
    <mergeCell ref="A20:D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2:P22">
    <cfRule type="cellIs" dxfId="14" priority="4" operator="greaterThan">
      <formula>$E$19</formula>
    </cfRule>
  </conditionalFormatting>
  <conditionalFormatting sqref="E14:P14">
    <cfRule type="cellIs" dxfId="13" priority="2" operator="lessThan">
      <formula>1000</formula>
    </cfRule>
  </conditionalFormatting>
  <conditionalFormatting sqref="E15:P15">
    <cfRule type="cellIs" dxfId="12" priority="1" operator="greaterThan">
      <formula>$E$14</formula>
    </cfRule>
  </conditionalFormatting>
  <dataValidations count="2">
    <dataValidation type="whole" allowBlank="1" showInputMessage="1" showErrorMessage="1" error="期待容量以下の整数値で入力してください" sqref="E22:P22">
      <formula1>0</formula1>
      <formula2>E19</formula2>
    </dataValidation>
    <dataValidation type="whole" errorStyle="information" operator="lessThanOrEqual" allowBlank="1" showInputMessage="1" showErrorMessage="1" error="設備容量以下の整数値で入力してください" sqref="E15:P15">
      <formula1>E14</formula1>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34"/>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43</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44"/>
      <c r="B8" s="44"/>
      <c r="C8" s="44"/>
      <c r="D8" s="44"/>
      <c r="E8" s="44"/>
      <c r="F8" s="44"/>
      <c r="G8" s="44"/>
      <c r="H8" s="44"/>
      <c r="I8" s="44"/>
      <c r="J8" s="44"/>
      <c r="K8" s="44"/>
      <c r="L8" s="44"/>
      <c r="M8" s="64" t="s">
        <v>109</v>
      </c>
      <c r="N8" s="64"/>
      <c r="O8" s="64"/>
      <c r="P8" s="64"/>
      <c r="Q8" s="64"/>
    </row>
    <row r="9" spans="1:17" ht="24" customHeight="1" x14ac:dyDescent="0.25">
      <c r="A9" s="65" t="s">
        <v>2</v>
      </c>
      <c r="B9" s="65"/>
      <c r="C9" s="65"/>
      <c r="D9" s="65"/>
      <c r="E9" s="66" t="s">
        <v>26</v>
      </c>
      <c r="F9" s="67"/>
      <c r="G9" s="67"/>
      <c r="H9" s="67"/>
      <c r="I9" s="67"/>
      <c r="J9" s="67"/>
      <c r="K9" s="67"/>
      <c r="L9" s="67"/>
      <c r="M9" s="67"/>
      <c r="N9" s="67"/>
      <c r="O9" s="67"/>
      <c r="P9" s="68"/>
      <c r="Q9" s="34" t="s">
        <v>3</v>
      </c>
    </row>
    <row r="10" spans="1:17" ht="24" customHeight="1" x14ac:dyDescent="0.25">
      <c r="A10" s="65" t="s">
        <v>4</v>
      </c>
      <c r="B10" s="65"/>
      <c r="C10" s="65"/>
      <c r="D10" s="65"/>
      <c r="E10" s="69"/>
      <c r="F10" s="70"/>
      <c r="G10" s="70"/>
      <c r="H10" s="70"/>
      <c r="I10" s="70"/>
      <c r="J10" s="70"/>
      <c r="K10" s="70"/>
      <c r="L10" s="70"/>
      <c r="M10" s="70"/>
      <c r="N10" s="70"/>
      <c r="O10" s="70"/>
      <c r="P10" s="71"/>
      <c r="Q10" s="5"/>
    </row>
    <row r="11" spans="1:17" ht="30" customHeight="1" x14ac:dyDescent="0.25">
      <c r="A11" s="72" t="s">
        <v>5</v>
      </c>
      <c r="B11" s="72"/>
      <c r="C11" s="72"/>
      <c r="D11" s="72"/>
      <c r="E11" s="73" t="s">
        <v>107</v>
      </c>
      <c r="F11" s="74"/>
      <c r="G11" s="74"/>
      <c r="H11" s="74"/>
      <c r="I11" s="74"/>
      <c r="J11" s="74"/>
      <c r="K11" s="74"/>
      <c r="L11" s="74"/>
      <c r="M11" s="74"/>
      <c r="N11" s="74"/>
      <c r="O11" s="74"/>
      <c r="P11" s="75"/>
      <c r="Q11" s="5"/>
    </row>
    <row r="12" spans="1:17" ht="24" customHeight="1" x14ac:dyDescent="0.25">
      <c r="A12" s="65" t="s">
        <v>6</v>
      </c>
      <c r="B12" s="65"/>
      <c r="C12" s="65"/>
      <c r="D12" s="65"/>
      <c r="E12" s="76" t="str">
        <f>IF('入力(太陽光)'!E19&gt;0,'入力(太陽光)'!E12&amp; ",","")&amp;IF('入力(風力)'!E19&gt;0, '入力(風力)'!E12&amp;",","")&amp;IF('入力(水力)'!E19&gt;0,'入力(水力)'!E12,"")</f>
        <v/>
      </c>
      <c r="F12" s="77"/>
      <c r="G12" s="77"/>
      <c r="H12" s="77"/>
      <c r="I12" s="77"/>
      <c r="J12" s="77"/>
      <c r="K12" s="77"/>
      <c r="L12" s="77"/>
      <c r="M12" s="77"/>
      <c r="N12" s="77"/>
      <c r="O12" s="77"/>
      <c r="P12" s="78"/>
      <c r="Q12" s="5"/>
    </row>
    <row r="13" spans="1:17" ht="24" customHeight="1" x14ac:dyDescent="0.25">
      <c r="A13" s="65" t="s">
        <v>7</v>
      </c>
      <c r="B13" s="65"/>
      <c r="C13" s="65"/>
      <c r="D13" s="65"/>
      <c r="E13" s="73"/>
      <c r="F13" s="74"/>
      <c r="G13" s="74"/>
      <c r="H13" s="74"/>
      <c r="I13" s="74"/>
      <c r="J13" s="74"/>
      <c r="K13" s="74"/>
      <c r="L13" s="74"/>
      <c r="M13" s="74"/>
      <c r="N13" s="74"/>
      <c r="O13" s="74"/>
      <c r="P13" s="75"/>
      <c r="Q13" s="5"/>
    </row>
    <row r="14" spans="1:17" ht="24" customHeight="1" x14ac:dyDescent="0.25">
      <c r="A14" s="65" t="s">
        <v>8</v>
      </c>
      <c r="B14" s="65"/>
      <c r="C14" s="65"/>
      <c r="D14" s="65"/>
      <c r="E14" s="79" t="s">
        <v>64</v>
      </c>
      <c r="F14" s="80"/>
      <c r="G14" s="80"/>
      <c r="H14" s="80"/>
      <c r="I14" s="80"/>
      <c r="J14" s="80"/>
      <c r="K14" s="80"/>
      <c r="L14" s="80"/>
      <c r="M14" s="80"/>
      <c r="N14" s="80"/>
      <c r="O14" s="80"/>
      <c r="P14" s="81"/>
      <c r="Q14" s="33" t="s">
        <v>25</v>
      </c>
    </row>
    <row r="15" spans="1:17" ht="24" customHeight="1" x14ac:dyDescent="0.25">
      <c r="A15" s="65" t="s">
        <v>44</v>
      </c>
      <c r="B15" s="65"/>
      <c r="C15" s="65"/>
      <c r="D15" s="65"/>
      <c r="E15" s="79" t="s">
        <v>64</v>
      </c>
      <c r="F15" s="80"/>
      <c r="G15" s="80"/>
      <c r="H15" s="80"/>
      <c r="I15" s="80"/>
      <c r="J15" s="80"/>
      <c r="K15" s="80"/>
      <c r="L15" s="80"/>
      <c r="M15" s="80"/>
      <c r="N15" s="80"/>
      <c r="O15" s="80"/>
      <c r="P15" s="81"/>
      <c r="Q15" s="33" t="s">
        <v>25</v>
      </c>
    </row>
    <row r="16" spans="1:17" ht="24" customHeight="1" x14ac:dyDescent="0.25">
      <c r="A16" s="65" t="s">
        <v>45</v>
      </c>
      <c r="B16" s="65"/>
      <c r="C16" s="65"/>
      <c r="D16" s="65"/>
      <c r="E16" s="79" t="s">
        <v>64</v>
      </c>
      <c r="F16" s="80"/>
      <c r="G16" s="80"/>
      <c r="H16" s="80"/>
      <c r="I16" s="80"/>
      <c r="J16" s="80"/>
      <c r="K16" s="80"/>
      <c r="L16" s="80"/>
      <c r="M16" s="80"/>
      <c r="N16" s="80"/>
      <c r="O16" s="80"/>
      <c r="P16" s="81"/>
      <c r="Q16" s="33" t="s">
        <v>25</v>
      </c>
    </row>
    <row r="17" spans="1:17" ht="24" customHeight="1" x14ac:dyDescent="0.25">
      <c r="A17" s="65" t="s">
        <v>9</v>
      </c>
      <c r="B17" s="65"/>
      <c r="C17" s="65"/>
      <c r="D17" s="65"/>
      <c r="E17" s="34" t="s">
        <v>13</v>
      </c>
      <c r="F17" s="34" t="s">
        <v>14</v>
      </c>
      <c r="G17" s="34" t="s">
        <v>15</v>
      </c>
      <c r="H17" s="34" t="s">
        <v>16</v>
      </c>
      <c r="I17" s="34" t="s">
        <v>17</v>
      </c>
      <c r="J17" s="34" t="s">
        <v>18</v>
      </c>
      <c r="K17" s="34" t="s">
        <v>19</v>
      </c>
      <c r="L17" s="34" t="s">
        <v>20</v>
      </c>
      <c r="M17" s="34" t="s">
        <v>21</v>
      </c>
      <c r="N17" s="34" t="s">
        <v>22</v>
      </c>
      <c r="O17" s="34" t="s">
        <v>23</v>
      </c>
      <c r="P17" s="34" t="s">
        <v>24</v>
      </c>
      <c r="Q17" s="5"/>
    </row>
    <row r="18" spans="1:17" ht="24" customHeight="1" x14ac:dyDescent="0.25">
      <c r="A18" s="65"/>
      <c r="B18" s="65"/>
      <c r="C18" s="65"/>
      <c r="D18" s="65"/>
      <c r="E18" s="32">
        <f>'入力(太陽光)'!E18+'入力(風力)'!E18+'入力(水力)'!E18</f>
        <v>0</v>
      </c>
      <c r="F18" s="32">
        <f>'入力(太陽光)'!F18+'入力(風力)'!F18+'入力(水力)'!F18</f>
        <v>0</v>
      </c>
      <c r="G18" s="32">
        <f>'入力(太陽光)'!G18+'入力(風力)'!G18+'入力(水力)'!G18</f>
        <v>0</v>
      </c>
      <c r="H18" s="32">
        <f>'入力(太陽光)'!H18+'入力(風力)'!H18+'入力(水力)'!H18</f>
        <v>0</v>
      </c>
      <c r="I18" s="32">
        <f>'入力(太陽光)'!I18+'入力(風力)'!I18+'入力(水力)'!I18</f>
        <v>0</v>
      </c>
      <c r="J18" s="32">
        <f>'入力(太陽光)'!J18+'入力(風力)'!J18+'入力(水力)'!J18</f>
        <v>0</v>
      </c>
      <c r="K18" s="32">
        <f>'入力(太陽光)'!K18+'入力(風力)'!K18+'入力(水力)'!K18</f>
        <v>0</v>
      </c>
      <c r="L18" s="32">
        <f>'入力(太陽光)'!L18+'入力(風力)'!L18+'入力(水力)'!L18</f>
        <v>0</v>
      </c>
      <c r="M18" s="32">
        <f>'入力(太陽光)'!M18+'入力(風力)'!M18+'入力(水力)'!M18</f>
        <v>0</v>
      </c>
      <c r="N18" s="32">
        <f>'入力(太陽光)'!N18+'入力(風力)'!N18+'入力(水力)'!N18</f>
        <v>0</v>
      </c>
      <c r="O18" s="32">
        <f>'入力(太陽光)'!O18+'入力(風力)'!O18+'入力(水力)'!O18</f>
        <v>0</v>
      </c>
      <c r="P18" s="32">
        <f>'入力(太陽光)'!P18+'入力(風力)'!P18+'入力(水力)'!P18</f>
        <v>0</v>
      </c>
      <c r="Q18" s="33" t="s">
        <v>25</v>
      </c>
    </row>
    <row r="19" spans="1:17" ht="24" customHeight="1" x14ac:dyDescent="0.25">
      <c r="A19" s="65" t="s">
        <v>10</v>
      </c>
      <c r="B19" s="65"/>
      <c r="C19" s="65"/>
      <c r="D19" s="65"/>
      <c r="E19" s="85">
        <f>'入力(太陽光)'!E19+'入力(風力)'!E19+'入力(水力)'!E19</f>
        <v>0</v>
      </c>
      <c r="F19" s="86"/>
      <c r="G19" s="86"/>
      <c r="H19" s="86"/>
      <c r="I19" s="86"/>
      <c r="J19" s="86"/>
      <c r="K19" s="86"/>
      <c r="L19" s="86"/>
      <c r="M19" s="86"/>
      <c r="N19" s="86"/>
      <c r="O19" s="86"/>
      <c r="P19" s="87"/>
      <c r="Q19" s="33" t="s">
        <v>25</v>
      </c>
    </row>
    <row r="20" spans="1:17" ht="24" customHeight="1" x14ac:dyDescent="0.25">
      <c r="A20" s="65" t="s">
        <v>11</v>
      </c>
      <c r="B20" s="65"/>
      <c r="C20" s="65"/>
      <c r="D20" s="65"/>
      <c r="E20" s="34" t="s">
        <v>13</v>
      </c>
      <c r="F20" s="34" t="s">
        <v>14</v>
      </c>
      <c r="G20" s="34" t="s">
        <v>15</v>
      </c>
      <c r="H20" s="34" t="s">
        <v>16</v>
      </c>
      <c r="I20" s="34" t="s">
        <v>17</v>
      </c>
      <c r="J20" s="34" t="s">
        <v>18</v>
      </c>
      <c r="K20" s="34" t="s">
        <v>19</v>
      </c>
      <c r="L20" s="34" t="s">
        <v>20</v>
      </c>
      <c r="M20" s="34" t="s">
        <v>21</v>
      </c>
      <c r="N20" s="34" t="s">
        <v>22</v>
      </c>
      <c r="O20" s="34" t="s">
        <v>23</v>
      </c>
      <c r="P20" s="34" t="s">
        <v>24</v>
      </c>
      <c r="Q20" s="5"/>
    </row>
    <row r="21" spans="1:17" ht="24" customHeight="1" x14ac:dyDescent="0.25">
      <c r="A21" s="65"/>
      <c r="B21" s="65"/>
      <c r="C21" s="65"/>
      <c r="D21" s="65"/>
      <c r="E21" s="32">
        <f>'入力(太陽光)'!E21+'入力(風力)'!E21+'入力(水力)'!E21</f>
        <v>0</v>
      </c>
      <c r="F21" s="32">
        <f>'入力(太陽光)'!F21+'入力(風力)'!F21+'入力(水力)'!F21</f>
        <v>0</v>
      </c>
      <c r="G21" s="32">
        <f>'入力(太陽光)'!G21+'入力(風力)'!G21+'入力(水力)'!G21</f>
        <v>0</v>
      </c>
      <c r="H21" s="32">
        <f>'入力(太陽光)'!H21+'入力(風力)'!H21+'入力(水力)'!H21</f>
        <v>0</v>
      </c>
      <c r="I21" s="32">
        <f>'入力(太陽光)'!I21+'入力(風力)'!I21+'入力(水力)'!I21</f>
        <v>0</v>
      </c>
      <c r="J21" s="32">
        <f>'入力(太陽光)'!J21+'入力(風力)'!J21+'入力(水力)'!J21</f>
        <v>0</v>
      </c>
      <c r="K21" s="32">
        <f>'入力(太陽光)'!K21+'入力(風力)'!K21+'入力(水力)'!K21</f>
        <v>0</v>
      </c>
      <c r="L21" s="32">
        <f>'入力(太陽光)'!L21+'入力(風力)'!L21+'入力(水力)'!L21</f>
        <v>0</v>
      </c>
      <c r="M21" s="32">
        <f>'入力(太陽光)'!M21+'入力(風力)'!M21+'入力(水力)'!M21</f>
        <v>0</v>
      </c>
      <c r="N21" s="32">
        <f>'入力(太陽光)'!N21+'入力(風力)'!N21+'入力(水力)'!N21</f>
        <v>0</v>
      </c>
      <c r="O21" s="32">
        <f>'入力(太陽光)'!O21+'入力(風力)'!O21+'入力(水力)'!O21</f>
        <v>0</v>
      </c>
      <c r="P21" s="32">
        <f>'入力(太陽光)'!P21+'入力(風力)'!P21+'入力(水力)'!P21</f>
        <v>0</v>
      </c>
      <c r="Q21" s="33" t="s">
        <v>25</v>
      </c>
    </row>
    <row r="22" spans="1:17" ht="24" customHeight="1" x14ac:dyDescent="0.25">
      <c r="A22" s="65" t="s">
        <v>12</v>
      </c>
      <c r="B22" s="65"/>
      <c r="C22" s="65"/>
      <c r="D22" s="65"/>
      <c r="E22" s="82">
        <f>'入力(太陽光)'!E22+'入力(風力)'!E22+'入力(水力)'!E22</f>
        <v>0</v>
      </c>
      <c r="F22" s="83"/>
      <c r="G22" s="83"/>
      <c r="H22" s="83"/>
      <c r="I22" s="83"/>
      <c r="J22" s="83"/>
      <c r="K22" s="83"/>
      <c r="L22" s="83"/>
      <c r="M22" s="83"/>
      <c r="N22" s="83"/>
      <c r="O22" s="83"/>
      <c r="P22" s="84"/>
      <c r="Q22" s="33" t="s">
        <v>25</v>
      </c>
    </row>
    <row r="23" spans="1:17" x14ac:dyDescent="0.25">
      <c r="A23" s="1" t="s">
        <v>27</v>
      </c>
    </row>
    <row r="24" spans="1:17" x14ac:dyDescent="0.25">
      <c r="A24" s="1" t="s">
        <v>72</v>
      </c>
    </row>
    <row r="25" spans="1:17" x14ac:dyDescent="0.25">
      <c r="B25" s="1" t="s">
        <v>99</v>
      </c>
    </row>
    <row r="26" spans="1:17" x14ac:dyDescent="0.25">
      <c r="B26" s="1" t="s">
        <v>82</v>
      </c>
    </row>
    <row r="27" spans="1:17" x14ac:dyDescent="0.25">
      <c r="B27" s="50" t="s">
        <v>81</v>
      </c>
    </row>
    <row r="28" spans="1:17" x14ac:dyDescent="0.25">
      <c r="B28" s="1" t="s">
        <v>77</v>
      </c>
    </row>
    <row r="29" spans="1:17" x14ac:dyDescent="0.25">
      <c r="B29" s="50" t="s">
        <v>108</v>
      </c>
    </row>
    <row r="30" spans="1:17" x14ac:dyDescent="0.25">
      <c r="B30" s="1" t="s">
        <v>69</v>
      </c>
    </row>
    <row r="32" spans="1:17" x14ac:dyDescent="0.25">
      <c r="A32" s="1" t="s">
        <v>74</v>
      </c>
    </row>
    <row r="33" spans="2:2" x14ac:dyDescent="0.25">
      <c r="B33" s="1" t="s">
        <v>98</v>
      </c>
    </row>
    <row r="34" spans="2:2" x14ac:dyDescent="0.25">
      <c r="B34" s="1" t="s">
        <v>71</v>
      </c>
    </row>
  </sheetData>
  <sheetProtection password="B63D" sheet="1" objects="1" scenarios="1"/>
  <dataConsolidate/>
  <mergeCells count="26">
    <mergeCell ref="A2:B2"/>
    <mergeCell ref="A4:Q4"/>
    <mergeCell ref="A6:Q6"/>
    <mergeCell ref="A9:D9"/>
    <mergeCell ref="E9:P9"/>
    <mergeCell ref="M8:Q8"/>
    <mergeCell ref="E10:P10"/>
    <mergeCell ref="A14:D14"/>
    <mergeCell ref="E14:P14"/>
    <mergeCell ref="A15:D15"/>
    <mergeCell ref="E15:P15"/>
    <mergeCell ref="A10:D10"/>
    <mergeCell ref="A11:D11"/>
    <mergeCell ref="E11:P11"/>
    <mergeCell ref="A12:D12"/>
    <mergeCell ref="E12:P12"/>
    <mergeCell ref="A22:D22"/>
    <mergeCell ref="E22:P22"/>
    <mergeCell ref="E13:P13"/>
    <mergeCell ref="A16:D16"/>
    <mergeCell ref="E16:P16"/>
    <mergeCell ref="A17:D18"/>
    <mergeCell ref="A19:D19"/>
    <mergeCell ref="E19:P19"/>
    <mergeCell ref="A20:D21"/>
    <mergeCell ref="A13:D13"/>
  </mergeCells>
  <phoneticPr fontId="2"/>
  <conditionalFormatting sqref="E22:P22">
    <cfRule type="cellIs" dxfId="11" priority="1" operator="lessThan">
      <formula>1000</formula>
    </cfRule>
    <cfRule type="cellIs" dxfId="10" priority="4" operator="greaterThan">
      <formula>$E$19</formula>
    </cfRule>
  </conditionalFormatting>
  <conditionalFormatting sqref="E19:P19">
    <cfRule type="cellIs" dxfId="9" priority="3" operator="lessThan">
      <formula>1000</formula>
    </cfRule>
  </conditionalFormatting>
  <dataValidations count="2">
    <dataValidation type="list" allowBlank="1" showInputMessage="1" showErrorMessage="1" sqref="E13:P13">
      <formula1>"北海道,東北,東京,中部,北陸,関西,中国,四国,九州"</formula1>
    </dataValidation>
    <dataValidation type="list" allowBlank="1" showInputMessage="1" showErrorMessage="1" sqref="E11:P11">
      <formula1>"変動電源（単独）,変動電源（アグリゲート）"</formula1>
    </dataValidation>
  </dataValidations>
  <pageMargins left="0.11811023622047245" right="0.11811023622047245" top="0.35433070866141736" bottom="0.35433070866141736" header="0.31496062992125984" footer="0.31496062992125984"/>
  <pageSetup paperSize="9" scale="9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合計!M8</f>
        <v>&lt;会社名&gt;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6" t="s">
        <v>3</v>
      </c>
    </row>
    <row r="10" spans="1:17" ht="24" customHeight="1" x14ac:dyDescent="0.25">
      <c r="A10" s="65" t="s">
        <v>4</v>
      </c>
      <c r="B10" s="65"/>
      <c r="C10" s="65"/>
      <c r="D10" s="65"/>
      <c r="E10" s="104">
        <f>合計!E10</f>
        <v>0</v>
      </c>
      <c r="F10" s="105"/>
      <c r="G10" s="105"/>
      <c r="H10" s="105"/>
      <c r="I10" s="105"/>
      <c r="J10" s="105"/>
      <c r="K10" s="105"/>
      <c r="L10" s="105"/>
      <c r="M10" s="105"/>
      <c r="N10" s="105"/>
      <c r="O10" s="105"/>
      <c r="P10" s="106"/>
      <c r="Q10" s="5"/>
    </row>
    <row r="11" spans="1:17" ht="30" customHeight="1" x14ac:dyDescent="0.25">
      <c r="A11" s="72" t="s">
        <v>5</v>
      </c>
      <c r="B11" s="72"/>
      <c r="C11" s="72"/>
      <c r="D11" s="72"/>
      <c r="E11" s="89" t="str">
        <f>合計!E11</f>
        <v>変動電源（単独）</v>
      </c>
      <c r="F11" s="90"/>
      <c r="G11" s="90"/>
      <c r="H11" s="90"/>
      <c r="I11" s="90"/>
      <c r="J11" s="90"/>
      <c r="K11" s="90"/>
      <c r="L11" s="90"/>
      <c r="M11" s="90"/>
      <c r="N11" s="90"/>
      <c r="O11" s="90"/>
      <c r="P11" s="91"/>
      <c r="Q11" s="5"/>
    </row>
    <row r="12" spans="1:17" ht="24" customHeight="1" x14ac:dyDescent="0.25">
      <c r="A12" s="65" t="s">
        <v>6</v>
      </c>
      <c r="B12" s="65"/>
      <c r="C12" s="65"/>
      <c r="D12" s="65"/>
      <c r="E12" s="76" t="s">
        <v>78</v>
      </c>
      <c r="F12" s="77"/>
      <c r="G12" s="77"/>
      <c r="H12" s="77"/>
      <c r="I12" s="77"/>
      <c r="J12" s="77"/>
      <c r="K12" s="77"/>
      <c r="L12" s="77"/>
      <c r="M12" s="77"/>
      <c r="N12" s="77"/>
      <c r="O12" s="77"/>
      <c r="P12" s="78"/>
      <c r="Q12" s="5"/>
    </row>
    <row r="13" spans="1:17" ht="24" customHeight="1" x14ac:dyDescent="0.25">
      <c r="A13" s="65" t="s">
        <v>7</v>
      </c>
      <c r="B13" s="65"/>
      <c r="C13" s="65"/>
      <c r="D13" s="65"/>
      <c r="E13" s="89">
        <f>合計!E13</f>
        <v>0</v>
      </c>
      <c r="F13" s="90"/>
      <c r="G13" s="90"/>
      <c r="H13" s="90"/>
      <c r="I13" s="90"/>
      <c r="J13" s="90"/>
      <c r="K13" s="90"/>
      <c r="L13" s="90"/>
      <c r="M13" s="90"/>
      <c r="N13" s="90"/>
      <c r="O13" s="90"/>
      <c r="P13" s="91"/>
      <c r="Q13" s="5"/>
    </row>
    <row r="14" spans="1:17" ht="24" customHeight="1" x14ac:dyDescent="0.25">
      <c r="A14" s="65" t="s">
        <v>8</v>
      </c>
      <c r="B14" s="65"/>
      <c r="C14" s="65"/>
      <c r="D14" s="65"/>
      <c r="E14" s="92"/>
      <c r="F14" s="93"/>
      <c r="G14" s="93"/>
      <c r="H14" s="93"/>
      <c r="I14" s="93"/>
      <c r="J14" s="93"/>
      <c r="K14" s="93"/>
      <c r="L14" s="93"/>
      <c r="M14" s="93"/>
      <c r="N14" s="93"/>
      <c r="O14" s="93"/>
      <c r="P14" s="94"/>
      <c r="Q14" s="3" t="s">
        <v>25</v>
      </c>
    </row>
    <row r="15" spans="1:17" ht="24" customHeight="1" x14ac:dyDescent="0.25">
      <c r="A15" s="65" t="s">
        <v>44</v>
      </c>
      <c r="B15" s="65"/>
      <c r="C15" s="65"/>
      <c r="D15" s="65"/>
      <c r="E15" s="92"/>
      <c r="F15" s="93"/>
      <c r="G15" s="93"/>
      <c r="H15" s="93"/>
      <c r="I15" s="93"/>
      <c r="J15" s="93"/>
      <c r="K15" s="93"/>
      <c r="L15" s="93"/>
      <c r="M15" s="93"/>
      <c r="N15" s="93"/>
      <c r="O15" s="93"/>
      <c r="P15" s="94"/>
      <c r="Q15" s="4" t="s">
        <v>25</v>
      </c>
    </row>
    <row r="16" spans="1:17" ht="24" customHeight="1" x14ac:dyDescent="0.25">
      <c r="A16" s="65" t="s">
        <v>45</v>
      </c>
      <c r="B16" s="65"/>
      <c r="C16" s="65"/>
      <c r="D16" s="65"/>
      <c r="E16" s="98" t="e">
        <f>'計算用(太陽光)'!B101</f>
        <v>#DIV/0!</v>
      </c>
      <c r="F16" s="99"/>
      <c r="G16" s="99"/>
      <c r="H16" s="99"/>
      <c r="I16" s="99"/>
      <c r="J16" s="99"/>
      <c r="K16" s="99"/>
      <c r="L16" s="99"/>
      <c r="M16" s="99"/>
      <c r="N16" s="99"/>
      <c r="O16" s="99"/>
      <c r="P16" s="100"/>
      <c r="Q16" s="4" t="s">
        <v>25</v>
      </c>
    </row>
    <row r="17" spans="1:17" ht="24" customHeight="1" x14ac:dyDescent="0.25">
      <c r="A17" s="65" t="s">
        <v>9</v>
      </c>
      <c r="B17" s="65"/>
      <c r="C17" s="65"/>
      <c r="D17" s="65"/>
      <c r="E17" s="6" t="s">
        <v>13</v>
      </c>
      <c r="F17" s="6" t="s">
        <v>14</v>
      </c>
      <c r="G17" s="6" t="s">
        <v>15</v>
      </c>
      <c r="H17" s="6" t="s">
        <v>16</v>
      </c>
      <c r="I17" s="6" t="s">
        <v>17</v>
      </c>
      <c r="J17" s="6" t="s">
        <v>18</v>
      </c>
      <c r="K17" s="6" t="s">
        <v>19</v>
      </c>
      <c r="L17" s="6" t="s">
        <v>20</v>
      </c>
      <c r="M17" s="6" t="s">
        <v>21</v>
      </c>
      <c r="N17" s="6" t="s">
        <v>22</v>
      </c>
      <c r="O17" s="6" t="s">
        <v>23</v>
      </c>
      <c r="P17" s="6" t="s">
        <v>24</v>
      </c>
      <c r="Q17" s="5"/>
    </row>
    <row r="18" spans="1:17" ht="24" customHeight="1" x14ac:dyDescent="0.25">
      <c r="A18" s="65"/>
      <c r="B18" s="65"/>
      <c r="C18" s="65"/>
      <c r="D18" s="65"/>
      <c r="E18" s="49">
        <f>'計算用(太陽光)'!N38</f>
        <v>0</v>
      </c>
      <c r="F18" s="49">
        <f>'計算用(太陽光)'!N39</f>
        <v>0</v>
      </c>
      <c r="G18" s="49">
        <f>'計算用(太陽光)'!N40</f>
        <v>0</v>
      </c>
      <c r="H18" s="49">
        <f>'計算用(太陽光)'!N41</f>
        <v>0</v>
      </c>
      <c r="I18" s="49">
        <f>'計算用(太陽光)'!N42</f>
        <v>0</v>
      </c>
      <c r="J18" s="49">
        <f>'計算用(太陽光)'!N43</f>
        <v>0</v>
      </c>
      <c r="K18" s="49">
        <f>'計算用(太陽光)'!N44</f>
        <v>0</v>
      </c>
      <c r="L18" s="49">
        <f>'計算用(太陽光)'!N45</f>
        <v>0</v>
      </c>
      <c r="M18" s="49">
        <f>'計算用(太陽光)'!N46</f>
        <v>0</v>
      </c>
      <c r="N18" s="49">
        <f>'計算用(太陽光)'!N47</f>
        <v>0</v>
      </c>
      <c r="O18" s="49">
        <f>'計算用(太陽光)'!N48</f>
        <v>0</v>
      </c>
      <c r="P18" s="49">
        <f>'計算用(太陽光)'!N49</f>
        <v>0</v>
      </c>
      <c r="Q18" s="3" t="s">
        <v>25</v>
      </c>
    </row>
    <row r="19" spans="1:17" ht="24" customHeight="1" x14ac:dyDescent="0.25">
      <c r="A19" s="65" t="s">
        <v>10</v>
      </c>
      <c r="B19" s="65"/>
      <c r="C19" s="65"/>
      <c r="D19" s="65"/>
      <c r="E19" s="101">
        <f>ROUND('計算用(太陽光)'!B99,0)</f>
        <v>0</v>
      </c>
      <c r="F19" s="102"/>
      <c r="G19" s="102"/>
      <c r="H19" s="102"/>
      <c r="I19" s="102"/>
      <c r="J19" s="102"/>
      <c r="K19" s="102"/>
      <c r="L19" s="102"/>
      <c r="M19" s="102"/>
      <c r="N19" s="102"/>
      <c r="O19" s="102"/>
      <c r="P19" s="103"/>
      <c r="Q19" s="3" t="s">
        <v>25</v>
      </c>
    </row>
    <row r="20" spans="1:17" ht="24" customHeight="1" x14ac:dyDescent="0.25">
      <c r="A20" s="65" t="s">
        <v>11</v>
      </c>
      <c r="B20" s="65"/>
      <c r="C20" s="65"/>
      <c r="D20" s="65"/>
      <c r="E20" s="6" t="s">
        <v>13</v>
      </c>
      <c r="F20" s="6" t="s">
        <v>14</v>
      </c>
      <c r="G20" s="6" t="s">
        <v>15</v>
      </c>
      <c r="H20" s="6" t="s">
        <v>16</v>
      </c>
      <c r="I20" s="6" t="s">
        <v>17</v>
      </c>
      <c r="J20" s="6" t="s">
        <v>18</v>
      </c>
      <c r="K20" s="6" t="s">
        <v>19</v>
      </c>
      <c r="L20" s="6" t="s">
        <v>20</v>
      </c>
      <c r="M20" s="6" t="s">
        <v>21</v>
      </c>
      <c r="N20" s="6" t="s">
        <v>22</v>
      </c>
      <c r="O20" s="6" t="s">
        <v>23</v>
      </c>
      <c r="P20" s="6" t="s">
        <v>24</v>
      </c>
      <c r="Q20" s="5"/>
    </row>
    <row r="21" spans="1:17" ht="24" customHeight="1" x14ac:dyDescent="0.25">
      <c r="A21" s="65"/>
      <c r="B21" s="65"/>
      <c r="C21" s="65"/>
      <c r="D21" s="65"/>
      <c r="E21" s="32">
        <f>IFERROR(E18*$E$22/$E$19,0)</f>
        <v>0</v>
      </c>
      <c r="F21" s="32">
        <f t="shared" ref="F21:P21" si="0">IFERROR(F18*$E$22/$E$19,0)</f>
        <v>0</v>
      </c>
      <c r="G21" s="32">
        <f t="shared" si="0"/>
        <v>0</v>
      </c>
      <c r="H21" s="32">
        <f t="shared" si="0"/>
        <v>0</v>
      </c>
      <c r="I21" s="32">
        <f t="shared" si="0"/>
        <v>0</v>
      </c>
      <c r="J21" s="32">
        <f t="shared" si="0"/>
        <v>0</v>
      </c>
      <c r="K21" s="32">
        <f t="shared" si="0"/>
        <v>0</v>
      </c>
      <c r="L21" s="32">
        <f t="shared" si="0"/>
        <v>0</v>
      </c>
      <c r="M21" s="32">
        <f t="shared" si="0"/>
        <v>0</v>
      </c>
      <c r="N21" s="32">
        <f t="shared" si="0"/>
        <v>0</v>
      </c>
      <c r="O21" s="32">
        <f t="shared" si="0"/>
        <v>0</v>
      </c>
      <c r="P21" s="32">
        <f t="shared" si="0"/>
        <v>0</v>
      </c>
      <c r="Q21" s="3" t="s">
        <v>25</v>
      </c>
    </row>
    <row r="22" spans="1:17" ht="24" customHeight="1" x14ac:dyDescent="0.25">
      <c r="A22" s="65" t="s">
        <v>12</v>
      </c>
      <c r="B22" s="65"/>
      <c r="C22" s="65"/>
      <c r="D22" s="65"/>
      <c r="E22" s="95"/>
      <c r="F22" s="96"/>
      <c r="G22" s="96"/>
      <c r="H22" s="96"/>
      <c r="I22" s="96"/>
      <c r="J22" s="96"/>
      <c r="K22" s="96"/>
      <c r="L22" s="96"/>
      <c r="M22" s="96"/>
      <c r="N22" s="96"/>
      <c r="O22" s="96"/>
      <c r="P22" s="97"/>
      <c r="Q22" s="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95</v>
      </c>
    </row>
    <row r="29" spans="1:17" x14ac:dyDescent="0.25">
      <c r="B29" s="50" t="s">
        <v>85</v>
      </c>
    </row>
    <row r="30" spans="1:17" x14ac:dyDescent="0.25">
      <c r="B30" s="50" t="s">
        <v>86</v>
      </c>
    </row>
    <row r="31" spans="1:17" x14ac:dyDescent="0.25">
      <c r="B31" s="1" t="s">
        <v>75</v>
      </c>
    </row>
    <row r="32" spans="1:17" x14ac:dyDescent="0.25">
      <c r="B32" s="1" t="s">
        <v>73</v>
      </c>
    </row>
    <row r="33" spans="1:2" x14ac:dyDescent="0.25">
      <c r="B33" s="50" t="s">
        <v>108</v>
      </c>
    </row>
    <row r="34" spans="1:2" x14ac:dyDescent="0.25">
      <c r="B34" s="1" t="s">
        <v>70</v>
      </c>
    </row>
    <row r="36" spans="1:2" x14ac:dyDescent="0.25">
      <c r="A36" s="1" t="s">
        <v>74</v>
      </c>
    </row>
    <row r="37" spans="1:2" x14ac:dyDescent="0.25">
      <c r="B37" s="50" t="s">
        <v>102</v>
      </c>
    </row>
    <row r="38" spans="1:2" x14ac:dyDescent="0.25">
      <c r="B38" s="1" t="s">
        <v>76</v>
      </c>
    </row>
  </sheetData>
  <sheetProtection password="B63D" sheet="1" objects="1" scenarios="1"/>
  <dataConsolidate/>
  <mergeCells count="26">
    <mergeCell ref="E19:P19"/>
    <mergeCell ref="E22:P22"/>
    <mergeCell ref="E9:P9"/>
    <mergeCell ref="E10:P10"/>
    <mergeCell ref="E11:P11"/>
    <mergeCell ref="E12:P12"/>
    <mergeCell ref="E13:P13"/>
    <mergeCell ref="E14:P14"/>
    <mergeCell ref="E16:P16"/>
    <mergeCell ref="A19:D19"/>
    <mergeCell ref="A22:D22"/>
    <mergeCell ref="A9:D9"/>
    <mergeCell ref="A17:D18"/>
    <mergeCell ref="A20:D21"/>
    <mergeCell ref="A14:D14"/>
    <mergeCell ref="A10:D10"/>
    <mergeCell ref="A11:D11"/>
    <mergeCell ref="A12:D12"/>
    <mergeCell ref="A13:D13"/>
    <mergeCell ref="A16:D16"/>
    <mergeCell ref="A6:Q6"/>
    <mergeCell ref="A4:Q4"/>
    <mergeCell ref="A2:B2"/>
    <mergeCell ref="A15:D15"/>
    <mergeCell ref="E15:P15"/>
    <mergeCell ref="M8:Q8"/>
  </mergeCells>
  <phoneticPr fontId="2"/>
  <conditionalFormatting sqref="E15:P15">
    <cfRule type="cellIs" dxfId="8" priority="5" operator="greaterThan">
      <formula>$E$14</formula>
    </cfRule>
  </conditionalFormatting>
  <conditionalFormatting sqref="E14:P14">
    <cfRule type="cellIs" dxfId="7" priority="3" operator="lessThan">
      <formula>1000</formula>
    </cfRule>
  </conditionalFormatting>
  <conditionalFormatting sqref="E22:P22">
    <cfRule type="cellIs" dxfId="6" priority="1" operator="greaterThan">
      <formula>$E$19</formula>
    </cfRule>
  </conditionalFormatting>
  <dataValidations count="2">
    <dataValidation type="custom" errorStyle="information" allowBlank="1" showInputMessage="1" showErrorMessage="1" error="設備容量を超過しております。_x000a_再度、入力をお願いします。" sqref="E15:P15">
      <formula1>E15&lt;=E14</formula1>
    </dataValidation>
    <dataValidation type="whole" allowBlank="1" showInputMessage="1" showErrorMessage="1" error="期待容量以下の整数値で入力してください" sqref="E22:P22">
      <formula1>0</formula1>
      <formula2>E19</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合計!M8</f>
        <v>&lt;会社名&gt;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34" t="s">
        <v>3</v>
      </c>
    </row>
    <row r="10" spans="1:17" ht="24" customHeight="1" x14ac:dyDescent="0.25">
      <c r="A10" s="65" t="s">
        <v>4</v>
      </c>
      <c r="B10" s="65"/>
      <c r="C10" s="65"/>
      <c r="D10" s="65"/>
      <c r="E10" s="104">
        <f>合計!E10</f>
        <v>0</v>
      </c>
      <c r="F10" s="105"/>
      <c r="G10" s="105"/>
      <c r="H10" s="105"/>
      <c r="I10" s="105"/>
      <c r="J10" s="105"/>
      <c r="K10" s="105"/>
      <c r="L10" s="105"/>
      <c r="M10" s="105"/>
      <c r="N10" s="105"/>
      <c r="O10" s="105"/>
      <c r="P10" s="106"/>
      <c r="Q10" s="5"/>
    </row>
    <row r="11" spans="1:17" ht="30" customHeight="1" x14ac:dyDescent="0.25">
      <c r="A11" s="72" t="s">
        <v>5</v>
      </c>
      <c r="B11" s="72"/>
      <c r="C11" s="72"/>
      <c r="D11" s="72"/>
      <c r="E11" s="89" t="str">
        <f>合計!E11</f>
        <v>変動電源（単独）</v>
      </c>
      <c r="F11" s="90"/>
      <c r="G11" s="90"/>
      <c r="H11" s="90"/>
      <c r="I11" s="90"/>
      <c r="J11" s="90"/>
      <c r="K11" s="90"/>
      <c r="L11" s="90"/>
      <c r="M11" s="90"/>
      <c r="N11" s="90"/>
      <c r="O11" s="90"/>
      <c r="P11" s="91"/>
      <c r="Q11" s="5"/>
    </row>
    <row r="12" spans="1:17" ht="24" customHeight="1" x14ac:dyDescent="0.25">
      <c r="A12" s="65" t="s">
        <v>6</v>
      </c>
      <c r="B12" s="65"/>
      <c r="C12" s="65"/>
      <c r="D12" s="65"/>
      <c r="E12" s="76" t="s">
        <v>63</v>
      </c>
      <c r="F12" s="77"/>
      <c r="G12" s="77"/>
      <c r="H12" s="77"/>
      <c r="I12" s="77"/>
      <c r="J12" s="77"/>
      <c r="K12" s="77"/>
      <c r="L12" s="77"/>
      <c r="M12" s="77"/>
      <c r="N12" s="77"/>
      <c r="O12" s="77"/>
      <c r="P12" s="78"/>
      <c r="Q12" s="5"/>
    </row>
    <row r="13" spans="1:17" ht="24" customHeight="1" x14ac:dyDescent="0.25">
      <c r="A13" s="65" t="s">
        <v>7</v>
      </c>
      <c r="B13" s="65"/>
      <c r="C13" s="65"/>
      <c r="D13" s="65"/>
      <c r="E13" s="89">
        <f>合計!E13</f>
        <v>0</v>
      </c>
      <c r="F13" s="90"/>
      <c r="G13" s="90"/>
      <c r="H13" s="90"/>
      <c r="I13" s="90"/>
      <c r="J13" s="90"/>
      <c r="K13" s="90"/>
      <c r="L13" s="90"/>
      <c r="M13" s="90"/>
      <c r="N13" s="90"/>
      <c r="O13" s="90"/>
      <c r="P13" s="91"/>
      <c r="Q13" s="5"/>
    </row>
    <row r="14" spans="1:17" ht="24" customHeight="1" x14ac:dyDescent="0.25">
      <c r="A14" s="65" t="s">
        <v>8</v>
      </c>
      <c r="B14" s="65"/>
      <c r="C14" s="65"/>
      <c r="D14" s="65"/>
      <c r="E14" s="92"/>
      <c r="F14" s="93"/>
      <c r="G14" s="93"/>
      <c r="H14" s="93"/>
      <c r="I14" s="93"/>
      <c r="J14" s="93"/>
      <c r="K14" s="93"/>
      <c r="L14" s="93"/>
      <c r="M14" s="93"/>
      <c r="N14" s="93"/>
      <c r="O14" s="93"/>
      <c r="P14" s="94"/>
      <c r="Q14" s="33" t="s">
        <v>25</v>
      </c>
    </row>
    <row r="15" spans="1:17" ht="24" customHeight="1" x14ac:dyDescent="0.25">
      <c r="A15" s="65" t="s">
        <v>44</v>
      </c>
      <c r="B15" s="65"/>
      <c r="C15" s="65"/>
      <c r="D15" s="65"/>
      <c r="E15" s="92"/>
      <c r="F15" s="93"/>
      <c r="G15" s="93"/>
      <c r="H15" s="93"/>
      <c r="I15" s="93"/>
      <c r="J15" s="93"/>
      <c r="K15" s="93"/>
      <c r="L15" s="93"/>
      <c r="M15" s="93"/>
      <c r="N15" s="93"/>
      <c r="O15" s="93"/>
      <c r="P15" s="94"/>
      <c r="Q15" s="33" t="s">
        <v>25</v>
      </c>
    </row>
    <row r="16" spans="1:17" ht="24" customHeight="1" x14ac:dyDescent="0.25">
      <c r="A16" s="65" t="s">
        <v>45</v>
      </c>
      <c r="B16" s="65"/>
      <c r="C16" s="65"/>
      <c r="D16" s="65"/>
      <c r="E16" s="98" t="e">
        <f>'計算用(風力)'!B101</f>
        <v>#DIV/0!</v>
      </c>
      <c r="F16" s="99"/>
      <c r="G16" s="99"/>
      <c r="H16" s="99"/>
      <c r="I16" s="99"/>
      <c r="J16" s="99"/>
      <c r="K16" s="99"/>
      <c r="L16" s="99"/>
      <c r="M16" s="99"/>
      <c r="N16" s="99"/>
      <c r="O16" s="99"/>
      <c r="P16" s="100"/>
      <c r="Q16" s="33" t="s">
        <v>25</v>
      </c>
    </row>
    <row r="17" spans="1:17" ht="24" customHeight="1" x14ac:dyDescent="0.25">
      <c r="A17" s="65" t="s">
        <v>9</v>
      </c>
      <c r="B17" s="65"/>
      <c r="C17" s="65"/>
      <c r="D17" s="65"/>
      <c r="E17" s="34" t="s">
        <v>13</v>
      </c>
      <c r="F17" s="34" t="s">
        <v>14</v>
      </c>
      <c r="G17" s="34" t="s">
        <v>15</v>
      </c>
      <c r="H17" s="34" t="s">
        <v>16</v>
      </c>
      <c r="I17" s="34" t="s">
        <v>17</v>
      </c>
      <c r="J17" s="34" t="s">
        <v>18</v>
      </c>
      <c r="K17" s="34" t="s">
        <v>19</v>
      </c>
      <c r="L17" s="34" t="s">
        <v>20</v>
      </c>
      <c r="M17" s="34" t="s">
        <v>21</v>
      </c>
      <c r="N17" s="34" t="s">
        <v>22</v>
      </c>
      <c r="O17" s="34" t="s">
        <v>23</v>
      </c>
      <c r="P17" s="34" t="s">
        <v>24</v>
      </c>
      <c r="Q17" s="5"/>
    </row>
    <row r="18" spans="1:17" ht="24" customHeight="1" x14ac:dyDescent="0.25">
      <c r="A18" s="65"/>
      <c r="B18" s="65"/>
      <c r="C18" s="65"/>
      <c r="D18" s="65"/>
      <c r="E18" s="49">
        <f>'計算用(風力)'!N38</f>
        <v>0</v>
      </c>
      <c r="F18" s="49">
        <f>'計算用(風力)'!N39</f>
        <v>0</v>
      </c>
      <c r="G18" s="49">
        <f>'計算用(風力)'!N40</f>
        <v>0</v>
      </c>
      <c r="H18" s="49">
        <f>'計算用(風力)'!N41</f>
        <v>0</v>
      </c>
      <c r="I18" s="49">
        <f>'計算用(風力)'!N42</f>
        <v>0</v>
      </c>
      <c r="J18" s="49">
        <f>'計算用(風力)'!N43</f>
        <v>0</v>
      </c>
      <c r="K18" s="49">
        <f>'計算用(風力)'!N44</f>
        <v>0</v>
      </c>
      <c r="L18" s="49">
        <f>'計算用(風力)'!N45</f>
        <v>0</v>
      </c>
      <c r="M18" s="49">
        <f>'計算用(風力)'!N46</f>
        <v>0</v>
      </c>
      <c r="N18" s="49">
        <f>'計算用(風力)'!N47</f>
        <v>0</v>
      </c>
      <c r="O18" s="49">
        <f>'計算用(風力)'!N48</f>
        <v>0</v>
      </c>
      <c r="P18" s="49">
        <f>'計算用(風力)'!N49</f>
        <v>0</v>
      </c>
      <c r="Q18" s="33" t="s">
        <v>25</v>
      </c>
    </row>
    <row r="19" spans="1:17" ht="24" customHeight="1" x14ac:dyDescent="0.25">
      <c r="A19" s="65" t="s">
        <v>10</v>
      </c>
      <c r="B19" s="65"/>
      <c r="C19" s="65"/>
      <c r="D19" s="65"/>
      <c r="E19" s="101">
        <f>ROUND('計算用(風力)'!B99,0)</f>
        <v>0</v>
      </c>
      <c r="F19" s="102"/>
      <c r="G19" s="102"/>
      <c r="H19" s="102"/>
      <c r="I19" s="102"/>
      <c r="J19" s="102"/>
      <c r="K19" s="102"/>
      <c r="L19" s="102"/>
      <c r="M19" s="102"/>
      <c r="N19" s="102"/>
      <c r="O19" s="102"/>
      <c r="P19" s="103"/>
      <c r="Q19" s="33" t="s">
        <v>25</v>
      </c>
    </row>
    <row r="20" spans="1:17" ht="24" customHeight="1" x14ac:dyDescent="0.25">
      <c r="A20" s="65" t="s">
        <v>11</v>
      </c>
      <c r="B20" s="65"/>
      <c r="C20" s="65"/>
      <c r="D20" s="65"/>
      <c r="E20" s="34" t="s">
        <v>13</v>
      </c>
      <c r="F20" s="34" t="s">
        <v>14</v>
      </c>
      <c r="G20" s="34" t="s">
        <v>15</v>
      </c>
      <c r="H20" s="34" t="s">
        <v>16</v>
      </c>
      <c r="I20" s="34" t="s">
        <v>17</v>
      </c>
      <c r="J20" s="34" t="s">
        <v>18</v>
      </c>
      <c r="K20" s="34" t="s">
        <v>19</v>
      </c>
      <c r="L20" s="34" t="s">
        <v>20</v>
      </c>
      <c r="M20" s="34" t="s">
        <v>21</v>
      </c>
      <c r="N20" s="34" t="s">
        <v>22</v>
      </c>
      <c r="O20" s="34" t="s">
        <v>23</v>
      </c>
      <c r="P20" s="34" t="s">
        <v>24</v>
      </c>
      <c r="Q20" s="5"/>
    </row>
    <row r="21" spans="1:17" ht="24" customHeight="1" x14ac:dyDescent="0.25">
      <c r="A21" s="65"/>
      <c r="B21" s="65"/>
      <c r="C21" s="65"/>
      <c r="D21" s="65"/>
      <c r="E21" s="32">
        <f>IFERROR(E18*$E$22/$E$19,0)</f>
        <v>0</v>
      </c>
      <c r="F21" s="32">
        <f t="shared" ref="F21:P21" si="0">IFERROR(F18*$E$22/$E$19,0)</f>
        <v>0</v>
      </c>
      <c r="G21" s="32">
        <f t="shared" si="0"/>
        <v>0</v>
      </c>
      <c r="H21" s="32">
        <f t="shared" si="0"/>
        <v>0</v>
      </c>
      <c r="I21" s="32">
        <f t="shared" si="0"/>
        <v>0</v>
      </c>
      <c r="J21" s="32">
        <f t="shared" si="0"/>
        <v>0</v>
      </c>
      <c r="K21" s="32">
        <f t="shared" si="0"/>
        <v>0</v>
      </c>
      <c r="L21" s="32">
        <f t="shared" si="0"/>
        <v>0</v>
      </c>
      <c r="M21" s="32">
        <f t="shared" si="0"/>
        <v>0</v>
      </c>
      <c r="N21" s="32">
        <f t="shared" si="0"/>
        <v>0</v>
      </c>
      <c r="O21" s="32">
        <f t="shared" si="0"/>
        <v>0</v>
      </c>
      <c r="P21" s="32">
        <f t="shared" si="0"/>
        <v>0</v>
      </c>
      <c r="Q21" s="33" t="s">
        <v>25</v>
      </c>
    </row>
    <row r="22" spans="1:17" ht="24" customHeight="1" x14ac:dyDescent="0.25">
      <c r="A22" s="65" t="s">
        <v>12</v>
      </c>
      <c r="B22" s="65"/>
      <c r="C22" s="65"/>
      <c r="D22" s="65"/>
      <c r="E22" s="95"/>
      <c r="F22" s="96"/>
      <c r="G22" s="96"/>
      <c r="H22" s="96"/>
      <c r="I22" s="96"/>
      <c r="J22" s="96"/>
      <c r="K22" s="96"/>
      <c r="L22" s="96"/>
      <c r="M22" s="96"/>
      <c r="N22" s="96"/>
      <c r="O22" s="96"/>
      <c r="P22" s="97"/>
      <c r="Q22" s="3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96</v>
      </c>
    </row>
    <row r="29" spans="1:17" x14ac:dyDescent="0.25">
      <c r="B29" s="50" t="s">
        <v>85</v>
      </c>
    </row>
    <row r="30" spans="1:17" x14ac:dyDescent="0.25">
      <c r="B30" s="50" t="s">
        <v>86</v>
      </c>
    </row>
    <row r="31" spans="1:17" x14ac:dyDescent="0.25">
      <c r="B31" s="50" t="s">
        <v>75</v>
      </c>
    </row>
    <row r="32" spans="1:17" x14ac:dyDescent="0.25">
      <c r="B32" s="50" t="s">
        <v>73</v>
      </c>
    </row>
    <row r="33" spans="1:2" x14ac:dyDescent="0.25">
      <c r="B33" s="50" t="s">
        <v>108</v>
      </c>
    </row>
    <row r="34" spans="1:2" x14ac:dyDescent="0.25">
      <c r="B34" s="50" t="s">
        <v>103</v>
      </c>
    </row>
    <row r="35" spans="1:2" x14ac:dyDescent="0.25">
      <c r="B35" s="50"/>
    </row>
    <row r="36" spans="1:2" x14ac:dyDescent="0.25">
      <c r="A36" s="1" t="s">
        <v>74</v>
      </c>
      <c r="B36" s="50"/>
    </row>
    <row r="37" spans="1:2" x14ac:dyDescent="0.25">
      <c r="B37" s="50" t="s">
        <v>102</v>
      </c>
    </row>
    <row r="38" spans="1:2" x14ac:dyDescent="0.25">
      <c r="B38" s="50" t="s">
        <v>104</v>
      </c>
    </row>
  </sheetData>
  <sheetProtection password="B63D" sheet="1" objects="1" scenarios="1"/>
  <dataConsolidate/>
  <mergeCells count="26">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A15:D15"/>
    <mergeCell ref="E15:P15"/>
    <mergeCell ref="A22:D22"/>
    <mergeCell ref="E22:P22"/>
    <mergeCell ref="A16:D16"/>
    <mergeCell ref="E16:P16"/>
    <mergeCell ref="A17:D18"/>
    <mergeCell ref="A19:D19"/>
    <mergeCell ref="E19:P19"/>
    <mergeCell ref="A20:D21"/>
  </mergeCells>
  <phoneticPr fontId="2"/>
  <conditionalFormatting sqref="E15:P15">
    <cfRule type="cellIs" dxfId="5" priority="4" operator="greaterThan">
      <formula>$E$14</formula>
    </cfRule>
  </conditionalFormatting>
  <conditionalFormatting sqref="E14:P14">
    <cfRule type="cellIs" dxfId="4" priority="3" operator="lessThan">
      <formula>1000</formula>
    </cfRule>
  </conditionalFormatting>
  <conditionalFormatting sqref="E22:P22">
    <cfRule type="cellIs" dxfId="3" priority="1" operator="greaterThan">
      <formula>$E$19</formula>
    </cfRule>
  </conditionalFormatting>
  <dataValidations count="2">
    <dataValidation type="custom" errorStyle="information" allowBlank="1" showInputMessage="1" showErrorMessage="1" error="設備容量を超過しております。_x000a_再度、入力をお願いします。" sqref="E15:P15">
      <formula1>E15&lt;=E14</formula1>
    </dataValidation>
    <dataValidation type="whole" allowBlank="1" showInputMessage="1" showErrorMessage="1" error="期待容量以下の整数値で入力してください" sqref="E22:P22">
      <formula1>0</formula1>
      <formula2>E19</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38"/>
  <sheetViews>
    <sheetView showGridLines="0" zoomScale="85" zoomScaleNormal="85" workbookViewId="0"/>
  </sheetViews>
  <sheetFormatPr defaultRowHeight="15.75" x14ac:dyDescent="0.25"/>
  <cols>
    <col min="1" max="4" width="5.625" style="1" customWidth="1"/>
    <col min="5" max="16" width="10.25" style="1" bestFit="1" customWidth="1"/>
    <col min="17" max="20" width="5.625" style="1" customWidth="1"/>
    <col min="21" max="16384" width="9" style="1"/>
  </cols>
  <sheetData>
    <row r="1" spans="1:17" ht="16.5" x14ac:dyDescent="0.25">
      <c r="A1" s="58" t="s">
        <v>91</v>
      </c>
      <c r="B1" s="58"/>
      <c r="C1" s="58"/>
      <c r="D1" s="58"/>
      <c r="E1" s="58"/>
      <c r="F1" s="59" t="s">
        <v>93</v>
      </c>
      <c r="G1" s="59"/>
      <c r="H1" s="59"/>
      <c r="I1" s="60" t="s">
        <v>92</v>
      </c>
    </row>
    <row r="2" spans="1:17" ht="16.5" x14ac:dyDescent="0.25">
      <c r="A2" s="61" t="s">
        <v>0</v>
      </c>
      <c r="B2" s="62"/>
      <c r="C2" s="7"/>
      <c r="D2" s="7"/>
      <c r="E2" s="7"/>
      <c r="F2" s="7"/>
      <c r="G2" s="7"/>
      <c r="H2" s="7"/>
      <c r="I2" s="7"/>
      <c r="J2" s="7"/>
      <c r="K2" s="7"/>
      <c r="L2" s="7"/>
      <c r="M2" s="7"/>
      <c r="N2" s="7"/>
      <c r="O2" s="7"/>
      <c r="P2" s="7"/>
      <c r="Q2" s="7"/>
    </row>
    <row r="3" spans="1:17" ht="16.5" x14ac:dyDescent="0.25">
      <c r="A3" s="38"/>
      <c r="B3" s="38"/>
      <c r="C3" s="7"/>
      <c r="D3" s="7"/>
      <c r="E3" s="7"/>
      <c r="F3" s="7"/>
      <c r="G3" s="7"/>
      <c r="H3" s="7"/>
      <c r="I3" s="7"/>
      <c r="J3" s="7"/>
      <c r="K3" s="7"/>
      <c r="L3" s="7"/>
      <c r="M3" s="7"/>
      <c r="N3" s="7"/>
      <c r="O3" s="7"/>
      <c r="P3" s="7"/>
      <c r="Q3" s="7"/>
    </row>
    <row r="4" spans="1:17" ht="16.5" x14ac:dyDescent="0.25">
      <c r="A4" s="63" t="s">
        <v>1</v>
      </c>
      <c r="B4" s="63"/>
      <c r="C4" s="63"/>
      <c r="D4" s="63"/>
      <c r="E4" s="63"/>
      <c r="F4" s="63"/>
      <c r="G4" s="63"/>
      <c r="H4" s="63"/>
      <c r="I4" s="63"/>
      <c r="J4" s="63"/>
      <c r="K4" s="63"/>
      <c r="L4" s="63"/>
      <c r="M4" s="63"/>
      <c r="N4" s="63"/>
      <c r="O4" s="63"/>
      <c r="P4" s="63"/>
      <c r="Q4" s="63"/>
    </row>
    <row r="5" spans="1:17" ht="16.5" x14ac:dyDescent="0.25">
      <c r="A5" s="7"/>
      <c r="B5" s="7"/>
      <c r="C5" s="7"/>
      <c r="D5" s="7"/>
      <c r="E5" s="7"/>
      <c r="F5" s="7"/>
      <c r="G5" s="7"/>
      <c r="H5" s="7"/>
      <c r="I5" s="7"/>
      <c r="J5" s="7"/>
      <c r="K5" s="7"/>
      <c r="L5" s="7"/>
      <c r="M5" s="7"/>
      <c r="N5" s="7"/>
      <c r="O5" s="7"/>
      <c r="P5" s="7"/>
      <c r="Q5" s="7"/>
    </row>
    <row r="6" spans="1:17" ht="16.5" x14ac:dyDescent="0.25">
      <c r="A6" s="63" t="s">
        <v>65</v>
      </c>
      <c r="B6" s="63"/>
      <c r="C6" s="63"/>
      <c r="D6" s="63"/>
      <c r="E6" s="63"/>
      <c r="F6" s="63"/>
      <c r="G6" s="63"/>
      <c r="H6" s="63"/>
      <c r="I6" s="63"/>
      <c r="J6" s="63"/>
      <c r="K6" s="63"/>
      <c r="L6" s="63"/>
      <c r="M6" s="63"/>
      <c r="N6" s="63"/>
      <c r="O6" s="63"/>
      <c r="P6" s="63"/>
      <c r="Q6" s="63"/>
    </row>
    <row r="7" spans="1:17" ht="16.5" x14ac:dyDescent="0.25">
      <c r="C7" s="7"/>
      <c r="D7" s="7"/>
      <c r="E7" s="7"/>
      <c r="F7" s="7"/>
      <c r="G7" s="7"/>
      <c r="H7" s="7"/>
      <c r="I7" s="7"/>
      <c r="J7" s="7"/>
      <c r="K7" s="7"/>
      <c r="L7" s="7"/>
      <c r="M7" s="7"/>
      <c r="N7" s="7"/>
      <c r="O7" s="7"/>
      <c r="P7" s="7"/>
      <c r="Q7" s="7"/>
    </row>
    <row r="8" spans="1:17" ht="16.5" x14ac:dyDescent="0.25">
      <c r="A8" s="39"/>
      <c r="B8" s="39"/>
      <c r="C8" s="39"/>
      <c r="D8" s="39"/>
      <c r="E8" s="39"/>
      <c r="F8" s="39"/>
      <c r="G8" s="39"/>
      <c r="H8" s="39"/>
      <c r="I8" s="39"/>
      <c r="J8" s="39"/>
      <c r="K8" s="39"/>
      <c r="L8" s="39"/>
      <c r="M8" s="88" t="str">
        <f>合計!M8</f>
        <v>&lt;会社名&gt;</v>
      </c>
      <c r="N8" s="88"/>
      <c r="O8" s="88"/>
      <c r="P8" s="88"/>
      <c r="Q8" s="88"/>
    </row>
    <row r="9" spans="1:17" ht="24" customHeight="1" x14ac:dyDescent="0.25">
      <c r="A9" s="65" t="s">
        <v>2</v>
      </c>
      <c r="B9" s="65"/>
      <c r="C9" s="65"/>
      <c r="D9" s="65"/>
      <c r="E9" s="66" t="s">
        <v>26</v>
      </c>
      <c r="F9" s="67"/>
      <c r="G9" s="67"/>
      <c r="H9" s="67"/>
      <c r="I9" s="67"/>
      <c r="J9" s="67"/>
      <c r="K9" s="67"/>
      <c r="L9" s="67"/>
      <c r="M9" s="67"/>
      <c r="N9" s="67"/>
      <c r="O9" s="67"/>
      <c r="P9" s="68"/>
      <c r="Q9" s="34" t="s">
        <v>3</v>
      </c>
    </row>
    <row r="10" spans="1:17" ht="24" customHeight="1" x14ac:dyDescent="0.25">
      <c r="A10" s="65" t="s">
        <v>4</v>
      </c>
      <c r="B10" s="65"/>
      <c r="C10" s="65"/>
      <c r="D10" s="65"/>
      <c r="E10" s="104">
        <f>合計!E10</f>
        <v>0</v>
      </c>
      <c r="F10" s="105"/>
      <c r="G10" s="105"/>
      <c r="H10" s="105"/>
      <c r="I10" s="105"/>
      <c r="J10" s="105"/>
      <c r="K10" s="105"/>
      <c r="L10" s="105"/>
      <c r="M10" s="105"/>
      <c r="N10" s="105"/>
      <c r="O10" s="105"/>
      <c r="P10" s="106"/>
      <c r="Q10" s="5"/>
    </row>
    <row r="11" spans="1:17" ht="30" customHeight="1" x14ac:dyDescent="0.25">
      <c r="A11" s="72" t="s">
        <v>5</v>
      </c>
      <c r="B11" s="72"/>
      <c r="C11" s="72"/>
      <c r="D11" s="72"/>
      <c r="E11" s="89" t="str">
        <f>合計!E11</f>
        <v>変動電源（単独）</v>
      </c>
      <c r="F11" s="90"/>
      <c r="G11" s="90"/>
      <c r="H11" s="90"/>
      <c r="I11" s="90"/>
      <c r="J11" s="90"/>
      <c r="K11" s="90"/>
      <c r="L11" s="90"/>
      <c r="M11" s="90"/>
      <c r="N11" s="90"/>
      <c r="O11" s="90"/>
      <c r="P11" s="91"/>
      <c r="Q11" s="5"/>
    </row>
    <row r="12" spans="1:17" ht="24" customHeight="1" x14ac:dyDescent="0.25">
      <c r="A12" s="65" t="s">
        <v>6</v>
      </c>
      <c r="B12" s="65"/>
      <c r="C12" s="65"/>
      <c r="D12" s="65"/>
      <c r="E12" s="76" t="s">
        <v>66</v>
      </c>
      <c r="F12" s="77"/>
      <c r="G12" s="77"/>
      <c r="H12" s="77"/>
      <c r="I12" s="77"/>
      <c r="J12" s="77"/>
      <c r="K12" s="77"/>
      <c r="L12" s="77"/>
      <c r="M12" s="77"/>
      <c r="N12" s="77"/>
      <c r="O12" s="77"/>
      <c r="P12" s="78"/>
      <c r="Q12" s="5"/>
    </row>
    <row r="13" spans="1:17" ht="24" customHeight="1" x14ac:dyDescent="0.25">
      <c r="A13" s="65" t="s">
        <v>7</v>
      </c>
      <c r="B13" s="65"/>
      <c r="C13" s="65"/>
      <c r="D13" s="65"/>
      <c r="E13" s="89">
        <f>合計!E13</f>
        <v>0</v>
      </c>
      <c r="F13" s="90"/>
      <c r="G13" s="90"/>
      <c r="H13" s="90"/>
      <c r="I13" s="90"/>
      <c r="J13" s="90"/>
      <c r="K13" s="90"/>
      <c r="L13" s="90"/>
      <c r="M13" s="90"/>
      <c r="N13" s="90"/>
      <c r="O13" s="90"/>
      <c r="P13" s="91"/>
      <c r="Q13" s="5"/>
    </row>
    <row r="14" spans="1:17" ht="24" customHeight="1" x14ac:dyDescent="0.25">
      <c r="A14" s="65" t="s">
        <v>8</v>
      </c>
      <c r="B14" s="65"/>
      <c r="C14" s="65"/>
      <c r="D14" s="65"/>
      <c r="E14" s="92"/>
      <c r="F14" s="93"/>
      <c r="G14" s="93"/>
      <c r="H14" s="93"/>
      <c r="I14" s="93"/>
      <c r="J14" s="93"/>
      <c r="K14" s="93"/>
      <c r="L14" s="93"/>
      <c r="M14" s="93"/>
      <c r="N14" s="93"/>
      <c r="O14" s="93"/>
      <c r="P14" s="94"/>
      <c r="Q14" s="33" t="s">
        <v>25</v>
      </c>
    </row>
    <row r="15" spans="1:17" ht="24" customHeight="1" x14ac:dyDescent="0.25">
      <c r="A15" s="65" t="s">
        <v>44</v>
      </c>
      <c r="B15" s="65"/>
      <c r="C15" s="65"/>
      <c r="D15" s="65"/>
      <c r="E15" s="92"/>
      <c r="F15" s="93"/>
      <c r="G15" s="93"/>
      <c r="H15" s="93"/>
      <c r="I15" s="93"/>
      <c r="J15" s="93"/>
      <c r="K15" s="93"/>
      <c r="L15" s="93"/>
      <c r="M15" s="93"/>
      <c r="N15" s="93"/>
      <c r="O15" s="93"/>
      <c r="P15" s="94"/>
      <c r="Q15" s="33" t="s">
        <v>25</v>
      </c>
    </row>
    <row r="16" spans="1:17" ht="24" customHeight="1" x14ac:dyDescent="0.25">
      <c r="A16" s="65" t="s">
        <v>45</v>
      </c>
      <c r="B16" s="65"/>
      <c r="C16" s="65"/>
      <c r="D16" s="65"/>
      <c r="E16" s="98" t="e">
        <f>'計算用(水力)'!B101</f>
        <v>#DIV/0!</v>
      </c>
      <c r="F16" s="99"/>
      <c r="G16" s="99"/>
      <c r="H16" s="99"/>
      <c r="I16" s="99"/>
      <c r="J16" s="99"/>
      <c r="K16" s="99"/>
      <c r="L16" s="99"/>
      <c r="M16" s="99"/>
      <c r="N16" s="99"/>
      <c r="O16" s="99"/>
      <c r="P16" s="100"/>
      <c r="Q16" s="33" t="s">
        <v>25</v>
      </c>
    </row>
    <row r="17" spans="1:17" ht="24" customHeight="1" x14ac:dyDescent="0.25">
      <c r="A17" s="65" t="s">
        <v>9</v>
      </c>
      <c r="B17" s="65"/>
      <c r="C17" s="65"/>
      <c r="D17" s="65"/>
      <c r="E17" s="34" t="s">
        <v>13</v>
      </c>
      <c r="F17" s="34" t="s">
        <v>14</v>
      </c>
      <c r="G17" s="34" t="s">
        <v>15</v>
      </c>
      <c r="H17" s="34" t="s">
        <v>16</v>
      </c>
      <c r="I17" s="34" t="s">
        <v>17</v>
      </c>
      <c r="J17" s="34" t="s">
        <v>18</v>
      </c>
      <c r="K17" s="34" t="s">
        <v>19</v>
      </c>
      <c r="L17" s="34" t="s">
        <v>20</v>
      </c>
      <c r="M17" s="34" t="s">
        <v>21</v>
      </c>
      <c r="N17" s="34" t="s">
        <v>22</v>
      </c>
      <c r="O17" s="34" t="s">
        <v>23</v>
      </c>
      <c r="P17" s="34" t="s">
        <v>24</v>
      </c>
      <c r="Q17" s="5"/>
    </row>
    <row r="18" spans="1:17" ht="24" customHeight="1" x14ac:dyDescent="0.25">
      <c r="A18" s="65"/>
      <c r="B18" s="65"/>
      <c r="C18" s="65"/>
      <c r="D18" s="65"/>
      <c r="E18" s="49">
        <f>'計算用(水力)'!N38</f>
        <v>0</v>
      </c>
      <c r="F18" s="49">
        <f>'計算用(水力)'!N39</f>
        <v>0</v>
      </c>
      <c r="G18" s="49">
        <f>'計算用(水力)'!N40</f>
        <v>0</v>
      </c>
      <c r="H18" s="49">
        <f>'計算用(水力)'!N41</f>
        <v>0</v>
      </c>
      <c r="I18" s="49">
        <f>'計算用(水力)'!N42</f>
        <v>0</v>
      </c>
      <c r="J18" s="49">
        <f>'計算用(水力)'!N43</f>
        <v>0</v>
      </c>
      <c r="K18" s="49">
        <f>'計算用(水力)'!N44</f>
        <v>0</v>
      </c>
      <c r="L18" s="49">
        <f>'計算用(水力)'!N45</f>
        <v>0</v>
      </c>
      <c r="M18" s="49">
        <f>'計算用(水力)'!N46</f>
        <v>0</v>
      </c>
      <c r="N18" s="49">
        <f>'計算用(水力)'!N47</f>
        <v>0</v>
      </c>
      <c r="O18" s="49">
        <f>'計算用(水力)'!N48</f>
        <v>0</v>
      </c>
      <c r="P18" s="49">
        <f>'計算用(水力)'!N49</f>
        <v>0</v>
      </c>
      <c r="Q18" s="33" t="s">
        <v>25</v>
      </c>
    </row>
    <row r="19" spans="1:17" ht="24" customHeight="1" x14ac:dyDescent="0.25">
      <c r="A19" s="65" t="s">
        <v>10</v>
      </c>
      <c r="B19" s="65"/>
      <c r="C19" s="65"/>
      <c r="D19" s="65"/>
      <c r="E19" s="101">
        <f>ROUND('計算用(水力)'!B99,0)</f>
        <v>0</v>
      </c>
      <c r="F19" s="102"/>
      <c r="G19" s="102"/>
      <c r="H19" s="102"/>
      <c r="I19" s="102"/>
      <c r="J19" s="102"/>
      <c r="K19" s="102"/>
      <c r="L19" s="102"/>
      <c r="M19" s="102"/>
      <c r="N19" s="102"/>
      <c r="O19" s="102"/>
      <c r="P19" s="103"/>
      <c r="Q19" s="33" t="s">
        <v>25</v>
      </c>
    </row>
    <row r="20" spans="1:17" ht="24" customHeight="1" x14ac:dyDescent="0.25">
      <c r="A20" s="65" t="s">
        <v>11</v>
      </c>
      <c r="B20" s="65"/>
      <c r="C20" s="65"/>
      <c r="D20" s="65"/>
      <c r="E20" s="34" t="s">
        <v>13</v>
      </c>
      <c r="F20" s="34" t="s">
        <v>14</v>
      </c>
      <c r="G20" s="34" t="s">
        <v>15</v>
      </c>
      <c r="H20" s="34" t="s">
        <v>16</v>
      </c>
      <c r="I20" s="34" t="s">
        <v>17</v>
      </c>
      <c r="J20" s="34" t="s">
        <v>18</v>
      </c>
      <c r="K20" s="34" t="s">
        <v>19</v>
      </c>
      <c r="L20" s="34" t="s">
        <v>20</v>
      </c>
      <c r="M20" s="34" t="s">
        <v>21</v>
      </c>
      <c r="N20" s="34" t="s">
        <v>22</v>
      </c>
      <c r="O20" s="34" t="s">
        <v>23</v>
      </c>
      <c r="P20" s="34" t="s">
        <v>24</v>
      </c>
      <c r="Q20" s="5"/>
    </row>
    <row r="21" spans="1:17" ht="24" customHeight="1" x14ac:dyDescent="0.25">
      <c r="A21" s="65"/>
      <c r="B21" s="65"/>
      <c r="C21" s="65"/>
      <c r="D21" s="65"/>
      <c r="E21" s="32">
        <f>IFERROR(E18*$E$22/$E$19,0)</f>
        <v>0</v>
      </c>
      <c r="F21" s="32">
        <f t="shared" ref="F21:P21" si="0">IFERROR(F18*$E$22/$E$19,0)</f>
        <v>0</v>
      </c>
      <c r="G21" s="32">
        <f t="shared" si="0"/>
        <v>0</v>
      </c>
      <c r="H21" s="32">
        <f t="shared" si="0"/>
        <v>0</v>
      </c>
      <c r="I21" s="32">
        <f t="shared" si="0"/>
        <v>0</v>
      </c>
      <c r="J21" s="32">
        <f t="shared" si="0"/>
        <v>0</v>
      </c>
      <c r="K21" s="32">
        <f t="shared" si="0"/>
        <v>0</v>
      </c>
      <c r="L21" s="32">
        <f t="shared" si="0"/>
        <v>0</v>
      </c>
      <c r="M21" s="32">
        <f t="shared" si="0"/>
        <v>0</v>
      </c>
      <c r="N21" s="32">
        <f t="shared" si="0"/>
        <v>0</v>
      </c>
      <c r="O21" s="32">
        <f t="shared" si="0"/>
        <v>0</v>
      </c>
      <c r="P21" s="32">
        <f t="shared" si="0"/>
        <v>0</v>
      </c>
      <c r="Q21" s="33" t="s">
        <v>25</v>
      </c>
    </row>
    <row r="22" spans="1:17" ht="24" customHeight="1" x14ac:dyDescent="0.25">
      <c r="A22" s="65" t="s">
        <v>12</v>
      </c>
      <c r="B22" s="65"/>
      <c r="C22" s="65"/>
      <c r="D22" s="65"/>
      <c r="E22" s="95"/>
      <c r="F22" s="96"/>
      <c r="G22" s="96"/>
      <c r="H22" s="96"/>
      <c r="I22" s="96"/>
      <c r="J22" s="96"/>
      <c r="K22" s="96"/>
      <c r="L22" s="96"/>
      <c r="M22" s="96"/>
      <c r="N22" s="96"/>
      <c r="O22" s="96"/>
      <c r="P22" s="97"/>
      <c r="Q22" s="33" t="s">
        <v>25</v>
      </c>
    </row>
    <row r="23" spans="1:17" x14ac:dyDescent="0.25">
      <c r="A23" s="1" t="s">
        <v>27</v>
      </c>
    </row>
    <row r="24" spans="1:17" x14ac:dyDescent="0.25">
      <c r="A24" s="1" t="s">
        <v>68</v>
      </c>
    </row>
    <row r="25" spans="1:17" x14ac:dyDescent="0.25">
      <c r="B25" s="50" t="s">
        <v>100</v>
      </c>
    </row>
    <row r="26" spans="1:17" x14ac:dyDescent="0.25">
      <c r="B26" s="50" t="s">
        <v>83</v>
      </c>
    </row>
    <row r="27" spans="1:17" x14ac:dyDescent="0.25">
      <c r="B27" s="50" t="s">
        <v>84</v>
      </c>
    </row>
    <row r="28" spans="1:17" x14ac:dyDescent="0.25">
      <c r="B28" s="50" t="s">
        <v>101</v>
      </c>
    </row>
    <row r="29" spans="1:17" x14ac:dyDescent="0.25">
      <c r="B29" s="50" t="s">
        <v>85</v>
      </c>
    </row>
    <row r="30" spans="1:17" x14ac:dyDescent="0.25">
      <c r="B30" s="50" t="s">
        <v>86</v>
      </c>
    </row>
    <row r="31" spans="1:17" x14ac:dyDescent="0.25">
      <c r="B31" s="50" t="s">
        <v>75</v>
      </c>
    </row>
    <row r="32" spans="1:17" x14ac:dyDescent="0.25">
      <c r="B32" s="50" t="s">
        <v>73</v>
      </c>
    </row>
    <row r="33" spans="1:2" x14ac:dyDescent="0.25">
      <c r="B33" s="50" t="s">
        <v>108</v>
      </c>
    </row>
    <row r="34" spans="1:2" x14ac:dyDescent="0.25">
      <c r="B34" s="50" t="s">
        <v>103</v>
      </c>
    </row>
    <row r="35" spans="1:2" x14ac:dyDescent="0.25">
      <c r="B35" s="50"/>
    </row>
    <row r="36" spans="1:2" x14ac:dyDescent="0.25">
      <c r="A36" s="1" t="s">
        <v>74</v>
      </c>
      <c r="B36" s="50"/>
    </row>
    <row r="37" spans="1:2" x14ac:dyDescent="0.25">
      <c r="B37" s="50" t="s">
        <v>102</v>
      </c>
    </row>
    <row r="38" spans="1:2" x14ac:dyDescent="0.25">
      <c r="B38" s="50" t="s">
        <v>105</v>
      </c>
    </row>
  </sheetData>
  <sheetProtection password="B63D" sheet="1" objects="1" scenarios="1"/>
  <dataConsolidate/>
  <mergeCells count="26">
    <mergeCell ref="A2:B2"/>
    <mergeCell ref="A4:Q4"/>
    <mergeCell ref="A6:Q6"/>
    <mergeCell ref="A9:D9"/>
    <mergeCell ref="E9:P9"/>
    <mergeCell ref="M8:Q8"/>
    <mergeCell ref="A10:D10"/>
    <mergeCell ref="E10:P10"/>
    <mergeCell ref="A11:D11"/>
    <mergeCell ref="E11:P11"/>
    <mergeCell ref="A12:D12"/>
    <mergeCell ref="E12:P12"/>
    <mergeCell ref="A13:D13"/>
    <mergeCell ref="E13:P13"/>
    <mergeCell ref="A14:D14"/>
    <mergeCell ref="E14:P14"/>
    <mergeCell ref="A15:D15"/>
    <mergeCell ref="E15:P15"/>
    <mergeCell ref="A22:D22"/>
    <mergeCell ref="E22:P22"/>
    <mergeCell ref="A16:D16"/>
    <mergeCell ref="E16:P16"/>
    <mergeCell ref="A17:D18"/>
    <mergeCell ref="A19:D19"/>
    <mergeCell ref="E19:P19"/>
    <mergeCell ref="A20:D21"/>
  </mergeCells>
  <phoneticPr fontId="2"/>
  <conditionalFormatting sqref="E15:P15">
    <cfRule type="cellIs" dxfId="2" priority="4" operator="greaterThan">
      <formula>$E$14</formula>
    </cfRule>
  </conditionalFormatting>
  <conditionalFormatting sqref="E14:P14">
    <cfRule type="cellIs" dxfId="1" priority="3" operator="lessThan">
      <formula>1000</formula>
    </cfRule>
  </conditionalFormatting>
  <conditionalFormatting sqref="E22:P22">
    <cfRule type="cellIs" dxfId="0" priority="1" operator="greaterThan">
      <formula>$E$19</formula>
    </cfRule>
  </conditionalFormatting>
  <dataValidations count="2">
    <dataValidation type="custom" errorStyle="information" allowBlank="1" showInputMessage="1" showErrorMessage="1" error="設備容量を超過しております。_x000a_再度、入力をお願いします。" sqref="E15:P15">
      <formula1>E15&lt;=E14</formula1>
    </dataValidation>
    <dataValidation type="whole" allowBlank="1" showInputMessage="1" showErrorMessage="1" error="期待容量以下の整数値で入力してください" sqref="E22:P22">
      <formula1>0</formula1>
      <formula2>E19</formula2>
    </dataValidation>
  </dataValidations>
  <pageMargins left="0.11811023622047245" right="0.11811023622047245" top="0.35433070866141736" bottom="0.35433070866141736" header="0.31496062992125984" footer="0.31496062992125984"/>
  <pageSetup paperSize="9" scale="8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101"/>
  <sheetViews>
    <sheetView zoomScale="85" zoomScaleNormal="85" workbookViewId="0"/>
  </sheetViews>
  <sheetFormatPr defaultRowHeight="15.75" x14ac:dyDescent="0.25"/>
  <cols>
    <col min="1" max="1" width="29.125" style="1" customWidth="1"/>
    <col min="2" max="3" width="9.75" style="1" customWidth="1"/>
    <col min="4" max="4" width="13.375" style="1" bestFit="1" customWidth="1"/>
    <col min="5" max="10" width="9.75" style="1" bestFit="1" customWidth="1"/>
    <col min="11" max="11" width="9.875" style="1" customWidth="1"/>
    <col min="12" max="12" width="10" style="1" bestFit="1" customWidth="1"/>
    <col min="13" max="13" width="17.875" style="1" customWidth="1"/>
    <col min="14" max="14" width="9.375" style="1" bestFit="1" customWidth="1"/>
    <col min="15" max="15" width="7.375" style="1" bestFit="1" customWidth="1"/>
    <col min="16" max="16384" width="9" style="1"/>
  </cols>
  <sheetData>
    <row r="1" spans="1:13" x14ac:dyDescent="0.25">
      <c r="A1" s="51"/>
      <c r="J1" s="10" t="s">
        <v>37</v>
      </c>
      <c r="L1" s="8"/>
      <c r="M1" s="9" t="s">
        <v>88</v>
      </c>
    </row>
    <row r="2" spans="1:13" x14ac:dyDescent="0.25">
      <c r="B2" s="11" t="s">
        <v>28</v>
      </c>
      <c r="C2" s="11" t="s">
        <v>29</v>
      </c>
      <c r="D2" s="11" t="s">
        <v>30</v>
      </c>
      <c r="E2" s="11" t="s">
        <v>31</v>
      </c>
      <c r="F2" s="11" t="s">
        <v>32</v>
      </c>
      <c r="G2" s="11" t="s">
        <v>33</v>
      </c>
      <c r="H2" s="11" t="s">
        <v>34</v>
      </c>
      <c r="I2" s="11" t="s">
        <v>35</v>
      </c>
      <c r="J2" s="11" t="s">
        <v>36</v>
      </c>
    </row>
    <row r="3" spans="1:13" x14ac:dyDescent="0.25">
      <c r="A3" s="1" t="s">
        <v>38</v>
      </c>
    </row>
    <row r="4" spans="1:13" x14ac:dyDescent="0.25">
      <c r="A4" s="10" t="s">
        <v>13</v>
      </c>
      <c r="B4" s="52">
        <v>3984.801442596674</v>
      </c>
      <c r="C4" s="52">
        <v>10414.000659727313</v>
      </c>
      <c r="D4" s="52">
        <v>38345.222629796845</v>
      </c>
      <c r="E4" s="52">
        <v>18498.051948051947</v>
      </c>
      <c r="F4" s="52">
        <v>3813.3006720457151</v>
      </c>
      <c r="G4" s="52">
        <v>17842.589820359281</v>
      </c>
      <c r="H4" s="52">
        <v>7435.8566487317448</v>
      </c>
      <c r="I4" s="52">
        <v>3411.3654618473897</v>
      </c>
      <c r="J4" s="52">
        <v>10286.140122360372</v>
      </c>
    </row>
    <row r="5" spans="1:13" x14ac:dyDescent="0.25">
      <c r="A5" s="10" t="s">
        <v>14</v>
      </c>
      <c r="B5" s="52">
        <v>3605.4866760168302</v>
      </c>
      <c r="C5" s="52">
        <v>9703.8427649904697</v>
      </c>
      <c r="D5" s="52">
        <v>37113.208803611735</v>
      </c>
      <c r="E5" s="52">
        <v>18686.2012987013</v>
      </c>
      <c r="F5" s="52">
        <v>3625.5944807742608</v>
      </c>
      <c r="G5" s="52">
        <v>18365.052395209579</v>
      </c>
      <c r="H5" s="52">
        <v>7487.8766333589547</v>
      </c>
      <c r="I5" s="52">
        <v>3431.0843373493976</v>
      </c>
      <c r="J5" s="52">
        <v>10445.297019932899</v>
      </c>
    </row>
    <row r="6" spans="1:13" x14ac:dyDescent="0.25">
      <c r="A6" s="10" t="s">
        <v>15</v>
      </c>
      <c r="B6" s="52">
        <v>3624.4524143458225</v>
      </c>
      <c r="C6" s="52">
        <v>10462.465474270635</v>
      </c>
      <c r="D6" s="52">
        <v>41014.934537246052</v>
      </c>
      <c r="E6" s="52">
        <v>20141.883116883117</v>
      </c>
      <c r="F6" s="52">
        <v>3981.2483168675426</v>
      </c>
      <c r="G6" s="52">
        <v>21046.369760479043</v>
      </c>
      <c r="H6" s="52">
        <v>8218.1571867794009</v>
      </c>
      <c r="I6" s="52">
        <v>3914.1967871485945</v>
      </c>
      <c r="J6" s="52">
        <v>11879.711071640024</v>
      </c>
    </row>
    <row r="7" spans="1:13" x14ac:dyDescent="0.25">
      <c r="A7" s="10" t="s">
        <v>16</v>
      </c>
      <c r="B7" s="52">
        <v>4091.9787081339714</v>
      </c>
      <c r="C7" s="52">
        <v>12445.85006589658</v>
      </c>
      <c r="D7" s="52">
        <v>52951.494074492097</v>
      </c>
      <c r="E7" s="52">
        <v>24400</v>
      </c>
      <c r="F7" s="52">
        <v>4909.8999999999996</v>
      </c>
      <c r="G7" s="52">
        <v>26340</v>
      </c>
      <c r="H7" s="52">
        <v>10412</v>
      </c>
      <c r="I7" s="52">
        <v>4910</v>
      </c>
      <c r="J7" s="52">
        <v>15216</v>
      </c>
    </row>
    <row r="8" spans="1:13" x14ac:dyDescent="0.25">
      <c r="A8" s="10" t="s">
        <v>17</v>
      </c>
      <c r="B8" s="52">
        <v>4181</v>
      </c>
      <c r="C8" s="52">
        <v>12721</v>
      </c>
      <c r="D8" s="52">
        <v>52950</v>
      </c>
      <c r="E8" s="52">
        <v>24400</v>
      </c>
      <c r="F8" s="52">
        <v>4909.8999999999996</v>
      </c>
      <c r="G8" s="52">
        <v>26340</v>
      </c>
      <c r="H8" s="52">
        <v>10412</v>
      </c>
      <c r="I8" s="52">
        <v>4910</v>
      </c>
      <c r="J8" s="52">
        <v>15216</v>
      </c>
    </row>
    <row r="9" spans="1:13" x14ac:dyDescent="0.25">
      <c r="A9" s="10" t="s">
        <v>18</v>
      </c>
      <c r="B9" s="52">
        <v>3931.9404306220094</v>
      </c>
      <c r="C9" s="52">
        <v>11385.68454918986</v>
      </c>
      <c r="D9" s="52">
        <v>45310.896726862302</v>
      </c>
      <c r="E9" s="52">
        <v>22360.064935064936</v>
      </c>
      <c r="F9" s="52">
        <v>4366.5399726352643</v>
      </c>
      <c r="G9" s="52">
        <v>22732.050898203594</v>
      </c>
      <c r="H9" s="52">
        <v>9105.4980784012296</v>
      </c>
      <c r="I9" s="52">
        <v>4288.8554216867469</v>
      </c>
      <c r="J9" s="52">
        <v>13117.931715018749</v>
      </c>
    </row>
    <row r="10" spans="1:13" x14ac:dyDescent="0.25">
      <c r="A10" s="10" t="s">
        <v>19</v>
      </c>
      <c r="B10" s="52">
        <v>4354.1342416349426</v>
      </c>
      <c r="C10" s="52">
        <v>10427.847749596833</v>
      </c>
      <c r="D10" s="52">
        <v>37638.027370203163</v>
      </c>
      <c r="E10" s="52">
        <v>19478.409090909092</v>
      </c>
      <c r="F10" s="52">
        <v>3689.809756735548</v>
      </c>
      <c r="G10" s="52">
        <v>18808.652694610777</v>
      </c>
      <c r="H10" s="52">
        <v>7796.9953881629517</v>
      </c>
      <c r="I10" s="52">
        <v>3539.5381526104416</v>
      </c>
      <c r="J10" s="52">
        <v>11179.020327610026</v>
      </c>
    </row>
    <row r="11" spans="1:13" x14ac:dyDescent="0.25">
      <c r="A11" s="10" t="s">
        <v>20</v>
      </c>
      <c r="B11" s="52">
        <v>4532.8114606291329</v>
      </c>
      <c r="C11" s="52">
        <v>11630.56641254948</v>
      </c>
      <c r="D11" s="52">
        <v>40007.430304740403</v>
      </c>
      <c r="E11" s="52">
        <v>19260.551948051947</v>
      </c>
      <c r="F11" s="52">
        <v>4070.1617758908628</v>
      </c>
      <c r="G11" s="52">
        <v>19557.844311377245</v>
      </c>
      <c r="H11" s="52">
        <v>8345.2059953881635</v>
      </c>
      <c r="I11" s="52">
        <v>3647.9919678714859</v>
      </c>
      <c r="J11" s="52">
        <v>11405.243339253997</v>
      </c>
    </row>
    <row r="12" spans="1:13" x14ac:dyDescent="0.25">
      <c r="A12" s="10" t="s">
        <v>21</v>
      </c>
      <c r="B12" s="52">
        <v>4882.180324584252</v>
      </c>
      <c r="C12" s="52">
        <v>12970.766896349509</v>
      </c>
      <c r="D12" s="52">
        <v>44339.449492099324</v>
      </c>
      <c r="E12" s="52">
        <v>21686.688311688311</v>
      </c>
      <c r="F12" s="52">
        <v>4618.4614398680051</v>
      </c>
      <c r="G12" s="52">
        <v>23500.958083832335</v>
      </c>
      <c r="H12" s="52">
        <v>10072.869715603381</v>
      </c>
      <c r="I12" s="52">
        <v>4525.4819277108436</v>
      </c>
      <c r="J12" s="52">
        <v>14587.380303927373</v>
      </c>
    </row>
    <row r="13" spans="1:13" x14ac:dyDescent="0.25">
      <c r="A13" s="10" t="s">
        <v>22</v>
      </c>
      <c r="B13" s="52">
        <v>4982</v>
      </c>
      <c r="C13" s="52">
        <v>13493</v>
      </c>
      <c r="D13" s="52">
        <v>47535.972065462753</v>
      </c>
      <c r="E13" s="52">
        <v>22746.266233766233</v>
      </c>
      <c r="F13" s="52">
        <v>4860.5036338759328</v>
      </c>
      <c r="G13" s="52">
        <v>24240.291916167665</v>
      </c>
      <c r="H13" s="52">
        <v>10313.962336664104</v>
      </c>
      <c r="I13" s="52">
        <v>4525.4819277108436</v>
      </c>
      <c r="J13" s="52">
        <v>14778.568778369845</v>
      </c>
    </row>
    <row r="14" spans="1:13" x14ac:dyDescent="0.25">
      <c r="A14" s="10" t="s">
        <v>23</v>
      </c>
      <c r="B14" s="52">
        <v>4913.1244239631333</v>
      </c>
      <c r="C14" s="52">
        <v>13345.627400674388</v>
      </c>
      <c r="D14" s="52">
        <v>47535.673250564338</v>
      </c>
      <c r="E14" s="52">
        <v>22746.266233766233</v>
      </c>
      <c r="F14" s="52">
        <v>4860.5036338759328</v>
      </c>
      <c r="G14" s="52">
        <v>24240.291916167665</v>
      </c>
      <c r="H14" s="52">
        <v>10313.962336664104</v>
      </c>
      <c r="I14" s="52">
        <v>4525.4819277108436</v>
      </c>
      <c r="J14" s="52">
        <v>14778.568778369845</v>
      </c>
    </row>
    <row r="15" spans="1:13" x14ac:dyDescent="0.25">
      <c r="A15" s="10" t="s">
        <v>24</v>
      </c>
      <c r="B15" s="52">
        <v>4533.80965738329</v>
      </c>
      <c r="C15" s="52">
        <v>12399.079900307872</v>
      </c>
      <c r="D15" s="52">
        <v>43155.744074492097</v>
      </c>
      <c r="E15" s="52">
        <v>20775.64935064935</v>
      </c>
      <c r="F15" s="52">
        <v>4499.9101611702445</v>
      </c>
      <c r="G15" s="52">
        <v>21598.405688622755</v>
      </c>
      <c r="H15" s="52">
        <v>9104.4976940814759</v>
      </c>
      <c r="I15" s="52">
        <v>4042.3694779116468</v>
      </c>
      <c r="J15" s="52">
        <v>12567.388987566608</v>
      </c>
    </row>
    <row r="16" spans="1:13" x14ac:dyDescent="0.25">
      <c r="B16" s="2"/>
      <c r="C16" s="2"/>
      <c r="D16" s="2"/>
      <c r="E16" s="2"/>
      <c r="F16" s="2"/>
      <c r="G16" s="2"/>
      <c r="H16" s="2"/>
      <c r="I16" s="2"/>
      <c r="J16" s="2"/>
      <c r="K16" s="2"/>
    </row>
    <row r="17" spans="1:12" x14ac:dyDescent="0.25">
      <c r="A17" s="1" t="s">
        <v>46</v>
      </c>
      <c r="B17" s="53">
        <v>170916.10962190721</v>
      </c>
      <c r="C17" s="2"/>
      <c r="D17" s="2"/>
      <c r="E17" s="2"/>
      <c r="F17" s="2"/>
      <c r="G17" s="2"/>
      <c r="H17" s="2"/>
      <c r="I17" s="2"/>
      <c r="J17" s="2"/>
      <c r="K17" s="2"/>
    </row>
    <row r="18" spans="1:12" x14ac:dyDescent="0.25">
      <c r="B18" s="2"/>
      <c r="C18" s="2"/>
      <c r="D18" s="2"/>
      <c r="E18" s="2"/>
      <c r="F18" s="2"/>
      <c r="G18" s="2"/>
      <c r="H18" s="2"/>
      <c r="I18" s="2"/>
      <c r="J18" s="2"/>
      <c r="K18" s="2"/>
    </row>
    <row r="19" spans="1:12" x14ac:dyDescent="0.25">
      <c r="A19" s="1" t="s">
        <v>54</v>
      </c>
      <c r="B19" s="54">
        <v>0.1953</v>
      </c>
      <c r="C19" s="54">
        <v>0.10210000000000001</v>
      </c>
      <c r="D19" s="54">
        <v>5.5E-2</v>
      </c>
      <c r="E19" s="54">
        <v>7.4999999999999997E-3</v>
      </c>
      <c r="F19" s="54">
        <v>0.22329999999999997</v>
      </c>
      <c r="G19" s="54">
        <v>-9.1999999999999998E-3</v>
      </c>
      <c r="H19" s="54">
        <v>-4.4000000000000003E-3</v>
      </c>
      <c r="I19" s="54">
        <v>8.6999999999999994E-2</v>
      </c>
      <c r="J19" s="54">
        <v>0.2225</v>
      </c>
      <c r="K19" s="1" t="s">
        <v>80</v>
      </c>
    </row>
    <row r="21" spans="1:12" x14ac:dyDescent="0.25">
      <c r="A21" s="1" t="s">
        <v>55</v>
      </c>
      <c r="B21" s="54">
        <v>0.01</v>
      </c>
      <c r="C21" s="14">
        <f>B21</f>
        <v>0.01</v>
      </c>
      <c r="D21" s="14">
        <f t="shared" ref="D21:J21" si="0">C21</f>
        <v>0.01</v>
      </c>
      <c r="E21" s="14">
        <f t="shared" si="0"/>
        <v>0.01</v>
      </c>
      <c r="F21" s="14">
        <f t="shared" si="0"/>
        <v>0.01</v>
      </c>
      <c r="G21" s="14">
        <f t="shared" si="0"/>
        <v>0.01</v>
      </c>
      <c r="H21" s="14">
        <f t="shared" si="0"/>
        <v>0.01</v>
      </c>
      <c r="I21" s="14">
        <f t="shared" si="0"/>
        <v>0.01</v>
      </c>
      <c r="J21" s="14">
        <f t="shared" si="0"/>
        <v>0.01</v>
      </c>
      <c r="L21" s="12"/>
    </row>
    <row r="22" spans="1:12" x14ac:dyDescent="0.25">
      <c r="L22" s="12"/>
    </row>
    <row r="23" spans="1:12" x14ac:dyDescent="0.25">
      <c r="A23" s="1" t="s">
        <v>87</v>
      </c>
      <c r="B23" s="22" t="s">
        <v>47</v>
      </c>
    </row>
    <row r="24" spans="1:12" x14ac:dyDescent="0.25">
      <c r="A24" s="10" t="s">
        <v>13</v>
      </c>
      <c r="B24" s="54">
        <v>1.2142600650463761E-2</v>
      </c>
      <c r="C24" s="54">
        <v>2.8181549429821033E-2</v>
      </c>
      <c r="D24" s="54">
        <v>1.3229408405773704E-2</v>
      </c>
      <c r="E24" s="54">
        <v>3.8528131543591478E-2</v>
      </c>
      <c r="F24" s="54">
        <v>7.2915705613602083E-2</v>
      </c>
      <c r="G24" s="54">
        <v>4.4121488381227723E-2</v>
      </c>
      <c r="H24" s="54">
        <v>3.1331843983800754E-2</v>
      </c>
      <c r="I24" s="54">
        <v>4.3272335499658407E-2</v>
      </c>
      <c r="J24" s="54">
        <v>8.2397197899212859E-3</v>
      </c>
    </row>
    <row r="25" spans="1:12" x14ac:dyDescent="0.25">
      <c r="A25" s="10" t="s">
        <v>14</v>
      </c>
      <c r="B25" s="54">
        <v>3.7828330290400392E-2</v>
      </c>
      <c r="C25" s="54">
        <v>0.16656764123326587</v>
      </c>
      <c r="D25" s="54">
        <v>0.12243494811914483</v>
      </c>
      <c r="E25" s="54">
        <v>0.15568315602564578</v>
      </c>
      <c r="F25" s="54">
        <v>0.23320296810398647</v>
      </c>
      <c r="G25" s="54">
        <v>0.16361703393235211</v>
      </c>
      <c r="H25" s="54">
        <v>0.18464488709930771</v>
      </c>
      <c r="I25" s="54">
        <v>0.21356823017936777</v>
      </c>
      <c r="J25" s="54">
        <v>6.9262110077576267E-2</v>
      </c>
    </row>
    <row r="26" spans="1:12" x14ac:dyDescent="0.25">
      <c r="A26" s="10" t="s">
        <v>15</v>
      </c>
      <c r="B26" s="54">
        <v>6.4898635830027335E-2</v>
      </c>
      <c r="C26" s="54">
        <v>0.19630802157814731</v>
      </c>
      <c r="D26" s="54">
        <v>0.1464804597355667</v>
      </c>
      <c r="E26" s="54">
        <v>0.17887873555038278</v>
      </c>
      <c r="F26" s="54">
        <v>0.26459127313225916</v>
      </c>
      <c r="G26" s="54">
        <v>0.1861853993576886</v>
      </c>
      <c r="H26" s="54">
        <v>0.16888924707047887</v>
      </c>
      <c r="I26" s="54">
        <v>0.19373006263599715</v>
      </c>
      <c r="J26" s="54">
        <v>9.2959611407899781E-2</v>
      </c>
    </row>
    <row r="27" spans="1:12" x14ac:dyDescent="0.25">
      <c r="A27" s="10" t="s">
        <v>16</v>
      </c>
      <c r="B27" s="54">
        <v>9.0640911938341839E-2</v>
      </c>
      <c r="C27" s="54">
        <v>0.19878220570745336</v>
      </c>
      <c r="D27" s="54">
        <v>0.22287714441198159</v>
      </c>
      <c r="E27" s="54">
        <v>0.2184989031484264</v>
      </c>
      <c r="F27" s="54">
        <v>0.29750511504908228</v>
      </c>
      <c r="G27" s="54">
        <v>0.23762540490095496</v>
      </c>
      <c r="H27" s="54">
        <v>0.26812241365029232</v>
      </c>
      <c r="I27" s="54">
        <v>0.29473141549884235</v>
      </c>
      <c r="J27" s="54">
        <v>0.1388163841301237</v>
      </c>
    </row>
    <row r="28" spans="1:12" x14ac:dyDescent="0.25">
      <c r="A28" s="10" t="s">
        <v>17</v>
      </c>
      <c r="B28" s="54">
        <v>9.1073735238599157E-2</v>
      </c>
      <c r="C28" s="54">
        <v>0.24381754091344321</v>
      </c>
      <c r="D28" s="54">
        <v>0.24425820368383164</v>
      </c>
      <c r="E28" s="54">
        <v>0.27869265912356106</v>
      </c>
      <c r="F28" s="54">
        <v>0.35182902431223106</v>
      </c>
      <c r="G28" s="54">
        <v>0.27445188237473844</v>
      </c>
      <c r="H28" s="54">
        <v>0.28834633649036939</v>
      </c>
      <c r="I28" s="54">
        <v>0.32631029874059991</v>
      </c>
      <c r="J28" s="54">
        <v>0.13834583944863929</v>
      </c>
    </row>
    <row r="29" spans="1:12" x14ac:dyDescent="0.25">
      <c r="A29" s="10" t="s">
        <v>18</v>
      </c>
      <c r="B29" s="54">
        <v>4.1116201553973442E-2</v>
      </c>
      <c r="C29" s="54">
        <v>0.15252464723086462</v>
      </c>
      <c r="D29" s="54">
        <v>0.14827568201599622</v>
      </c>
      <c r="E29" s="54">
        <v>0.16118087782450852</v>
      </c>
      <c r="F29" s="54">
        <v>0.19387445338096013</v>
      </c>
      <c r="G29" s="54">
        <v>0.17030843401105203</v>
      </c>
      <c r="H29" s="54">
        <v>0.16537059218903255</v>
      </c>
      <c r="I29" s="54">
        <v>0.20072534128378547</v>
      </c>
      <c r="J29" s="54">
        <v>9.7579689156730362E-2</v>
      </c>
    </row>
    <row r="30" spans="1:12" x14ac:dyDescent="0.25">
      <c r="A30" s="10" t="s">
        <v>19</v>
      </c>
      <c r="B30" s="54">
        <v>6.9769827108486096E-3</v>
      </c>
      <c r="C30" s="54">
        <v>0.10659583081698802</v>
      </c>
      <c r="D30" s="54">
        <v>7.0264088314624981E-2</v>
      </c>
      <c r="E30" s="54">
        <v>9.3259860990098711E-2</v>
      </c>
      <c r="F30" s="54">
        <v>0.14000168134652419</v>
      </c>
      <c r="G30" s="54">
        <v>0.10303436892503745</v>
      </c>
      <c r="H30" s="54">
        <v>0.10959269766043128</v>
      </c>
      <c r="I30" s="54">
        <v>0.13775712388867761</v>
      </c>
      <c r="J30" s="54">
        <v>5.7643314767483002E-2</v>
      </c>
    </row>
    <row r="31" spans="1:12" x14ac:dyDescent="0.25">
      <c r="A31" s="10" t="s">
        <v>20</v>
      </c>
      <c r="B31" s="54">
        <v>5.9511484115288768E-3</v>
      </c>
      <c r="C31" s="54">
        <v>1.2028013009937092E-2</v>
      </c>
      <c r="D31" s="54">
        <v>4.4894274984016384E-3</v>
      </c>
      <c r="E31" s="54">
        <v>4.0082589817632486E-3</v>
      </c>
      <c r="F31" s="54">
        <v>6.4777489354396114E-3</v>
      </c>
      <c r="G31" s="54">
        <v>3.9749969514393507E-3</v>
      </c>
      <c r="H31" s="54">
        <v>4.364630475483927E-3</v>
      </c>
      <c r="I31" s="54">
        <v>4.960666402369013E-3</v>
      </c>
      <c r="J31" s="54">
        <v>1.6333015650631915E-3</v>
      </c>
    </row>
    <row r="32" spans="1:12" x14ac:dyDescent="0.25">
      <c r="A32" s="10" t="s">
        <v>21</v>
      </c>
      <c r="B32" s="54">
        <v>5.438518987742562E-3</v>
      </c>
      <c r="C32" s="54">
        <v>1.4579331553998525E-2</v>
      </c>
      <c r="D32" s="54">
        <v>8.68605792524158E-3</v>
      </c>
      <c r="E32" s="54">
        <v>4.6874707144433217E-2</v>
      </c>
      <c r="F32" s="54">
        <v>2.6713223709652196E-2</v>
      </c>
      <c r="G32" s="54">
        <v>3.9624046566514706E-2</v>
      </c>
      <c r="H32" s="54">
        <v>3.9653313868235451E-2</v>
      </c>
      <c r="I32" s="54">
        <v>5.0411201991303542E-2</v>
      </c>
      <c r="J32" s="54">
        <v>1.4399993927022832E-2</v>
      </c>
    </row>
    <row r="33" spans="1:19" x14ac:dyDescent="0.25">
      <c r="A33" s="10" t="s">
        <v>22</v>
      </c>
      <c r="B33" s="54">
        <v>1.1499157976160098E-2</v>
      </c>
      <c r="C33" s="54">
        <v>3.6399882618509419E-2</v>
      </c>
      <c r="D33" s="54">
        <v>2.2092473867435611E-2</v>
      </c>
      <c r="E33" s="54">
        <v>6.200693879792999E-2</v>
      </c>
      <c r="F33" s="54">
        <v>2.3171773875094764E-2</v>
      </c>
      <c r="G33" s="54">
        <v>5.0786227802522253E-2</v>
      </c>
      <c r="H33" s="54">
        <v>5.473449367017922E-2</v>
      </c>
      <c r="I33" s="54">
        <v>6.7949065525172103E-2</v>
      </c>
      <c r="J33" s="54">
        <v>2.9949721571281902E-2</v>
      </c>
    </row>
    <row r="34" spans="1:19" x14ac:dyDescent="0.25">
      <c r="A34" s="10" t="s">
        <v>23</v>
      </c>
      <c r="B34" s="54">
        <v>1.3789516971117648E-2</v>
      </c>
      <c r="C34" s="54">
        <v>1.4948091780204021E-2</v>
      </c>
      <c r="D34" s="54">
        <v>8.7674651036243473E-3</v>
      </c>
      <c r="E34" s="54">
        <v>2.6472962308955829E-2</v>
      </c>
      <c r="F34" s="54">
        <v>1.3009814254932028E-2</v>
      </c>
      <c r="G34" s="54">
        <v>2.8238229752686483E-2</v>
      </c>
      <c r="H34" s="54">
        <v>2.4682551352177107E-2</v>
      </c>
      <c r="I34" s="54">
        <v>3.2316727442424309E-2</v>
      </c>
      <c r="J34" s="54">
        <v>1.2487267062250867E-2</v>
      </c>
    </row>
    <row r="35" spans="1:19" x14ac:dyDescent="0.25">
      <c r="A35" s="10" t="s">
        <v>24</v>
      </c>
      <c r="B35" s="54">
        <v>1.1614655113282447E-2</v>
      </c>
      <c r="C35" s="54">
        <v>2.1113847670920782E-2</v>
      </c>
      <c r="D35" s="54">
        <v>8.477644096713529E-3</v>
      </c>
      <c r="E35" s="54">
        <v>1.8041253168685861E-2</v>
      </c>
      <c r="F35" s="54">
        <v>3.3553318062202284E-2</v>
      </c>
      <c r="G35" s="54">
        <v>2.2658784985781007E-2</v>
      </c>
      <c r="H35" s="54">
        <v>2.0525555021530154E-2</v>
      </c>
      <c r="I35" s="54">
        <v>2.9697457076299363E-2</v>
      </c>
      <c r="J35" s="54">
        <v>7.657952760546937E-3</v>
      </c>
    </row>
    <row r="36" spans="1:19" x14ac:dyDescent="0.25">
      <c r="A36" s="10"/>
      <c r="B36" s="10"/>
      <c r="C36" s="10"/>
      <c r="D36" s="10"/>
      <c r="E36" s="10"/>
      <c r="F36" s="10"/>
      <c r="G36" s="10"/>
      <c r="H36" s="10"/>
      <c r="I36" s="10"/>
      <c r="J36" s="10"/>
      <c r="N36" s="1" t="s">
        <v>89</v>
      </c>
    </row>
    <row r="37" spans="1:19" x14ac:dyDescent="0.25">
      <c r="A37" s="10"/>
      <c r="B37" s="23" t="s">
        <v>50</v>
      </c>
      <c r="C37" s="10"/>
      <c r="D37" s="10"/>
      <c r="E37" s="10"/>
      <c r="F37" s="10"/>
      <c r="G37" s="10"/>
      <c r="H37" s="10"/>
      <c r="I37" s="10"/>
      <c r="J37" s="10"/>
      <c r="K37" s="28" t="s">
        <v>39</v>
      </c>
      <c r="L37" s="28" t="s">
        <v>51</v>
      </c>
      <c r="N37" s="28" t="s">
        <v>39</v>
      </c>
    </row>
    <row r="38" spans="1:19" x14ac:dyDescent="0.25">
      <c r="A38" s="10" t="s">
        <v>13</v>
      </c>
      <c r="B38" s="45">
        <f>IF('入力(太陽光)'!$E$13=B$2,B24*'入力(太陽光)'!$E$15/1000,0)</f>
        <v>0</v>
      </c>
      <c r="C38" s="45">
        <f>IF('入力(太陽光)'!$E$13=C$2,C24*'入力(太陽光)'!$E$15/1000,0)</f>
        <v>0</v>
      </c>
      <c r="D38" s="45">
        <f>IF('入力(太陽光)'!$E$13=D$2,D24*'入力(太陽光)'!$E$15/1000,0)</f>
        <v>0</v>
      </c>
      <c r="E38" s="45">
        <f>IF('入力(太陽光)'!$E$13=E$2,E24*'入力(太陽光)'!$E$15/1000,0)</f>
        <v>0</v>
      </c>
      <c r="F38" s="45">
        <f>IF('入力(太陽光)'!$E$13=F$2,F24*'入力(太陽光)'!$E$15/1000,0)</f>
        <v>0</v>
      </c>
      <c r="G38" s="45">
        <f>IF('入力(太陽光)'!$E$13=G$2,G24*'入力(太陽光)'!$E$15/1000,0)</f>
        <v>0</v>
      </c>
      <c r="H38" s="45">
        <f>IF('入力(太陽光)'!$E$13=H$2,H24*'入力(太陽光)'!$E$15/1000,0)</f>
        <v>0</v>
      </c>
      <c r="I38" s="45">
        <f>IF('入力(太陽光)'!$E$13=I$2,I24*'入力(太陽光)'!$E$15/1000,0)</f>
        <v>0</v>
      </c>
      <c r="J38" s="46">
        <f>IF('入力(太陽光)'!$E$13=J$2,J24*'入力(太陽光)'!$E$15/1000,0)</f>
        <v>0</v>
      </c>
      <c r="K38" s="47">
        <f>SUM(B38:J38)</f>
        <v>0</v>
      </c>
      <c r="L38" s="48">
        <f>MIN($K$38:$K$49)</f>
        <v>0</v>
      </c>
      <c r="N38" s="43">
        <f t="shared" ref="N38:N49" si="1">K38*1000</f>
        <v>0</v>
      </c>
      <c r="S38" s="55"/>
    </row>
    <row r="39" spans="1:19" x14ac:dyDescent="0.25">
      <c r="A39" s="10" t="s">
        <v>14</v>
      </c>
      <c r="B39" s="45">
        <f>IF('入力(太陽光)'!$E$13=B$2,B25*'入力(太陽光)'!$E$15/1000,0)</f>
        <v>0</v>
      </c>
      <c r="C39" s="45">
        <f>IF('入力(太陽光)'!$E$13=C$2,C25*'入力(太陽光)'!$E$15/1000,0)</f>
        <v>0</v>
      </c>
      <c r="D39" s="45">
        <f>IF('入力(太陽光)'!$E$13=D$2,D25*'入力(太陽光)'!$E$15/1000,0)</f>
        <v>0</v>
      </c>
      <c r="E39" s="45">
        <f>IF('入力(太陽光)'!$E$13=E$2,E25*'入力(太陽光)'!$E$15/1000,0)</f>
        <v>0</v>
      </c>
      <c r="F39" s="45">
        <f>IF('入力(太陽光)'!$E$13=F$2,F25*'入力(太陽光)'!$E$15/1000,0)</f>
        <v>0</v>
      </c>
      <c r="G39" s="45">
        <f>IF('入力(太陽光)'!$E$13=G$2,G25*'入力(太陽光)'!$E$15/1000,0)</f>
        <v>0</v>
      </c>
      <c r="H39" s="45">
        <f>IF('入力(太陽光)'!$E$13=H$2,H25*'入力(太陽光)'!$E$15/1000,0)</f>
        <v>0</v>
      </c>
      <c r="I39" s="45">
        <f>IF('入力(太陽光)'!$E$13=I$2,I25*'入力(太陽光)'!$E$15/1000,0)</f>
        <v>0</v>
      </c>
      <c r="J39" s="46">
        <f>IF('入力(太陽光)'!$E$13=J$2,J25*'入力(太陽光)'!$E$15/1000,0)</f>
        <v>0</v>
      </c>
      <c r="K39" s="47">
        <f t="shared" ref="K39:K49" si="2">SUM(B39:J39)</f>
        <v>0</v>
      </c>
      <c r="L39" s="48">
        <f t="shared" ref="L39:L49" si="3">MIN($K$38:$K$49)</f>
        <v>0</v>
      </c>
      <c r="N39" s="43">
        <f t="shared" si="1"/>
        <v>0</v>
      </c>
      <c r="S39" s="55"/>
    </row>
    <row r="40" spans="1:19" x14ac:dyDescent="0.25">
      <c r="A40" s="10" t="s">
        <v>15</v>
      </c>
      <c r="B40" s="45">
        <f>IF('入力(太陽光)'!$E$13=B$2,B26*'入力(太陽光)'!$E$15/1000,0)</f>
        <v>0</v>
      </c>
      <c r="C40" s="45">
        <f>IF('入力(太陽光)'!$E$13=C$2,C26*'入力(太陽光)'!$E$15/1000,0)</f>
        <v>0</v>
      </c>
      <c r="D40" s="45">
        <f>IF('入力(太陽光)'!$E$13=D$2,D26*'入力(太陽光)'!$E$15/1000,0)</f>
        <v>0</v>
      </c>
      <c r="E40" s="45">
        <f>IF('入力(太陽光)'!$E$13=E$2,E26*'入力(太陽光)'!$E$15/1000,0)</f>
        <v>0</v>
      </c>
      <c r="F40" s="45">
        <f>IF('入力(太陽光)'!$E$13=F$2,F26*'入力(太陽光)'!$E$15/1000,0)</f>
        <v>0</v>
      </c>
      <c r="G40" s="45">
        <f>IF('入力(太陽光)'!$E$13=G$2,G26*'入力(太陽光)'!$E$15/1000,0)</f>
        <v>0</v>
      </c>
      <c r="H40" s="45">
        <f>IF('入力(太陽光)'!$E$13=H$2,H26*'入力(太陽光)'!$E$15/1000,0)</f>
        <v>0</v>
      </c>
      <c r="I40" s="45">
        <f>IF('入力(太陽光)'!$E$13=I$2,I26*'入力(太陽光)'!$E$15/1000,0)</f>
        <v>0</v>
      </c>
      <c r="J40" s="46">
        <f>IF('入力(太陽光)'!$E$13=J$2,J26*'入力(太陽光)'!$E$15/1000,0)</f>
        <v>0</v>
      </c>
      <c r="K40" s="47">
        <f t="shared" si="2"/>
        <v>0</v>
      </c>
      <c r="L40" s="48">
        <f t="shared" si="3"/>
        <v>0</v>
      </c>
      <c r="N40" s="43">
        <f t="shared" si="1"/>
        <v>0</v>
      </c>
      <c r="S40" s="55"/>
    </row>
    <row r="41" spans="1:19" x14ac:dyDescent="0.25">
      <c r="A41" s="10" t="s">
        <v>16</v>
      </c>
      <c r="B41" s="45">
        <f>IF('入力(太陽光)'!$E$13=B$2,B27*'入力(太陽光)'!$E$15/1000,0)</f>
        <v>0</v>
      </c>
      <c r="C41" s="45">
        <f>IF('入力(太陽光)'!$E$13=C$2,C27*'入力(太陽光)'!$E$15/1000,0)</f>
        <v>0</v>
      </c>
      <c r="D41" s="45">
        <f>IF('入力(太陽光)'!$E$13=D$2,D27*'入力(太陽光)'!$E$15/1000,0)</f>
        <v>0</v>
      </c>
      <c r="E41" s="45">
        <f>IF('入力(太陽光)'!$E$13=E$2,E27*'入力(太陽光)'!$E$15/1000,0)</f>
        <v>0</v>
      </c>
      <c r="F41" s="45">
        <f>IF('入力(太陽光)'!$E$13=F$2,F27*'入力(太陽光)'!$E$15/1000,0)</f>
        <v>0</v>
      </c>
      <c r="G41" s="45">
        <f>IF('入力(太陽光)'!$E$13=G$2,G27*'入力(太陽光)'!$E$15/1000,0)</f>
        <v>0</v>
      </c>
      <c r="H41" s="45">
        <f>IF('入力(太陽光)'!$E$13=H$2,H27*'入力(太陽光)'!$E$15/1000,0)</f>
        <v>0</v>
      </c>
      <c r="I41" s="45">
        <f>IF('入力(太陽光)'!$E$13=I$2,I27*'入力(太陽光)'!$E$15/1000,0)</f>
        <v>0</v>
      </c>
      <c r="J41" s="46">
        <f>IF('入力(太陽光)'!$E$13=J$2,J27*'入力(太陽光)'!$E$15/1000,0)</f>
        <v>0</v>
      </c>
      <c r="K41" s="47">
        <f t="shared" si="2"/>
        <v>0</v>
      </c>
      <c r="L41" s="48">
        <f t="shared" si="3"/>
        <v>0</v>
      </c>
      <c r="N41" s="43">
        <f t="shared" si="1"/>
        <v>0</v>
      </c>
      <c r="S41" s="55"/>
    </row>
    <row r="42" spans="1:19" x14ac:dyDescent="0.25">
      <c r="A42" s="10" t="s">
        <v>17</v>
      </c>
      <c r="B42" s="45">
        <f>IF('入力(太陽光)'!$E$13=B$2,B28*'入力(太陽光)'!$E$15/1000,0)</f>
        <v>0</v>
      </c>
      <c r="C42" s="45">
        <f>IF('入力(太陽光)'!$E$13=C$2,C28*'入力(太陽光)'!$E$15/1000,0)</f>
        <v>0</v>
      </c>
      <c r="D42" s="45">
        <f>IF('入力(太陽光)'!$E$13=D$2,D28*'入力(太陽光)'!$E$15/1000,0)</f>
        <v>0</v>
      </c>
      <c r="E42" s="45">
        <f>IF('入力(太陽光)'!$E$13=E$2,E28*'入力(太陽光)'!$E$15/1000,0)</f>
        <v>0</v>
      </c>
      <c r="F42" s="45">
        <f>IF('入力(太陽光)'!$E$13=F$2,F28*'入力(太陽光)'!$E$15/1000,0)</f>
        <v>0</v>
      </c>
      <c r="G42" s="45">
        <f>IF('入力(太陽光)'!$E$13=G$2,G28*'入力(太陽光)'!$E$15/1000,0)</f>
        <v>0</v>
      </c>
      <c r="H42" s="45">
        <f>IF('入力(太陽光)'!$E$13=H$2,H28*'入力(太陽光)'!$E$15/1000,0)</f>
        <v>0</v>
      </c>
      <c r="I42" s="45">
        <f>IF('入力(太陽光)'!$E$13=I$2,I28*'入力(太陽光)'!$E$15/1000,0)</f>
        <v>0</v>
      </c>
      <c r="J42" s="46">
        <f>IF('入力(太陽光)'!$E$13=J$2,J28*'入力(太陽光)'!$E$15/1000,0)</f>
        <v>0</v>
      </c>
      <c r="K42" s="47">
        <f t="shared" si="2"/>
        <v>0</v>
      </c>
      <c r="L42" s="48">
        <f t="shared" si="3"/>
        <v>0</v>
      </c>
      <c r="N42" s="43">
        <f t="shared" si="1"/>
        <v>0</v>
      </c>
      <c r="S42" s="55"/>
    </row>
    <row r="43" spans="1:19" x14ac:dyDescent="0.25">
      <c r="A43" s="10" t="s">
        <v>18</v>
      </c>
      <c r="B43" s="45">
        <f>IF('入力(太陽光)'!$E$13=B$2,B29*'入力(太陽光)'!$E$15/1000,0)</f>
        <v>0</v>
      </c>
      <c r="C43" s="45">
        <f>IF('入力(太陽光)'!$E$13=C$2,C29*'入力(太陽光)'!$E$15/1000,0)</f>
        <v>0</v>
      </c>
      <c r="D43" s="45">
        <f>IF('入力(太陽光)'!$E$13=D$2,D29*'入力(太陽光)'!$E$15/1000,0)</f>
        <v>0</v>
      </c>
      <c r="E43" s="45">
        <f>IF('入力(太陽光)'!$E$13=E$2,E29*'入力(太陽光)'!$E$15/1000,0)</f>
        <v>0</v>
      </c>
      <c r="F43" s="45">
        <f>IF('入力(太陽光)'!$E$13=F$2,F29*'入力(太陽光)'!$E$15/1000,0)</f>
        <v>0</v>
      </c>
      <c r="G43" s="45">
        <f>IF('入力(太陽光)'!$E$13=G$2,G29*'入力(太陽光)'!$E$15/1000,0)</f>
        <v>0</v>
      </c>
      <c r="H43" s="45">
        <f>IF('入力(太陽光)'!$E$13=H$2,H29*'入力(太陽光)'!$E$15/1000,0)</f>
        <v>0</v>
      </c>
      <c r="I43" s="45">
        <f>IF('入力(太陽光)'!$E$13=I$2,I29*'入力(太陽光)'!$E$15/1000,0)</f>
        <v>0</v>
      </c>
      <c r="J43" s="46">
        <f>IF('入力(太陽光)'!$E$13=J$2,J29*'入力(太陽光)'!$E$15/1000,0)</f>
        <v>0</v>
      </c>
      <c r="K43" s="47">
        <f t="shared" si="2"/>
        <v>0</v>
      </c>
      <c r="L43" s="48">
        <f t="shared" si="3"/>
        <v>0</v>
      </c>
      <c r="N43" s="43">
        <f t="shared" si="1"/>
        <v>0</v>
      </c>
      <c r="S43" s="55"/>
    </row>
    <row r="44" spans="1:19" x14ac:dyDescent="0.25">
      <c r="A44" s="10" t="s">
        <v>19</v>
      </c>
      <c r="B44" s="45">
        <f>IF('入力(太陽光)'!$E$13=B$2,B30*'入力(太陽光)'!$E$15/1000,0)</f>
        <v>0</v>
      </c>
      <c r="C44" s="45">
        <f>IF('入力(太陽光)'!$E$13=C$2,C30*'入力(太陽光)'!$E$15/1000,0)</f>
        <v>0</v>
      </c>
      <c r="D44" s="45">
        <f>IF('入力(太陽光)'!$E$13=D$2,D30*'入力(太陽光)'!$E$15/1000,0)</f>
        <v>0</v>
      </c>
      <c r="E44" s="45">
        <f>IF('入力(太陽光)'!$E$13=E$2,E30*'入力(太陽光)'!$E$15/1000,0)</f>
        <v>0</v>
      </c>
      <c r="F44" s="45">
        <f>IF('入力(太陽光)'!$E$13=F$2,F30*'入力(太陽光)'!$E$15/1000,0)</f>
        <v>0</v>
      </c>
      <c r="G44" s="45">
        <f>IF('入力(太陽光)'!$E$13=G$2,G30*'入力(太陽光)'!$E$15/1000,0)</f>
        <v>0</v>
      </c>
      <c r="H44" s="45">
        <f>IF('入力(太陽光)'!$E$13=H$2,H30*'入力(太陽光)'!$E$15/1000,0)</f>
        <v>0</v>
      </c>
      <c r="I44" s="45">
        <f>IF('入力(太陽光)'!$E$13=I$2,I30*'入力(太陽光)'!$E$15/1000,0)</f>
        <v>0</v>
      </c>
      <c r="J44" s="46">
        <f>IF('入力(太陽光)'!$E$13=J$2,J30*'入力(太陽光)'!$E$15/1000,0)</f>
        <v>0</v>
      </c>
      <c r="K44" s="47">
        <f t="shared" si="2"/>
        <v>0</v>
      </c>
      <c r="L44" s="48">
        <f t="shared" si="3"/>
        <v>0</v>
      </c>
      <c r="N44" s="43">
        <f t="shared" si="1"/>
        <v>0</v>
      </c>
      <c r="S44" s="55"/>
    </row>
    <row r="45" spans="1:19" x14ac:dyDescent="0.25">
      <c r="A45" s="10" t="s">
        <v>20</v>
      </c>
      <c r="B45" s="45">
        <f>IF('入力(太陽光)'!$E$13=B$2,B31*'入力(太陽光)'!$E$15/1000,0)</f>
        <v>0</v>
      </c>
      <c r="C45" s="45">
        <f>IF('入力(太陽光)'!$E$13=C$2,C31*'入力(太陽光)'!$E$15/1000,0)</f>
        <v>0</v>
      </c>
      <c r="D45" s="45">
        <f>IF('入力(太陽光)'!$E$13=D$2,D31*'入力(太陽光)'!$E$15/1000,0)</f>
        <v>0</v>
      </c>
      <c r="E45" s="45">
        <f>IF('入力(太陽光)'!$E$13=E$2,E31*'入力(太陽光)'!$E$15/1000,0)</f>
        <v>0</v>
      </c>
      <c r="F45" s="45">
        <f>IF('入力(太陽光)'!$E$13=F$2,F31*'入力(太陽光)'!$E$15/1000,0)</f>
        <v>0</v>
      </c>
      <c r="G45" s="45">
        <f>IF('入力(太陽光)'!$E$13=G$2,G31*'入力(太陽光)'!$E$15/1000,0)</f>
        <v>0</v>
      </c>
      <c r="H45" s="45">
        <f>IF('入力(太陽光)'!$E$13=H$2,H31*'入力(太陽光)'!$E$15/1000,0)</f>
        <v>0</v>
      </c>
      <c r="I45" s="45">
        <f>IF('入力(太陽光)'!$E$13=I$2,I31*'入力(太陽光)'!$E$15/1000,0)</f>
        <v>0</v>
      </c>
      <c r="J45" s="46">
        <f>IF('入力(太陽光)'!$E$13=J$2,J31*'入力(太陽光)'!$E$15/1000,0)</f>
        <v>0</v>
      </c>
      <c r="K45" s="47">
        <f t="shared" si="2"/>
        <v>0</v>
      </c>
      <c r="L45" s="48">
        <f t="shared" si="3"/>
        <v>0</v>
      </c>
      <c r="N45" s="43">
        <f t="shared" si="1"/>
        <v>0</v>
      </c>
      <c r="S45" s="55"/>
    </row>
    <row r="46" spans="1:19" x14ac:dyDescent="0.25">
      <c r="A46" s="10" t="s">
        <v>21</v>
      </c>
      <c r="B46" s="45">
        <f>IF('入力(太陽光)'!$E$13=B$2,B32*'入力(太陽光)'!$E$15/1000,0)</f>
        <v>0</v>
      </c>
      <c r="C46" s="45">
        <f>IF('入力(太陽光)'!$E$13=C$2,C32*'入力(太陽光)'!$E$15/1000,0)</f>
        <v>0</v>
      </c>
      <c r="D46" s="45">
        <f>IF('入力(太陽光)'!$E$13=D$2,D32*'入力(太陽光)'!$E$15/1000,0)</f>
        <v>0</v>
      </c>
      <c r="E46" s="45">
        <f>IF('入力(太陽光)'!$E$13=E$2,E32*'入力(太陽光)'!$E$15/1000,0)</f>
        <v>0</v>
      </c>
      <c r="F46" s="45">
        <f>IF('入力(太陽光)'!$E$13=F$2,F32*'入力(太陽光)'!$E$15/1000,0)</f>
        <v>0</v>
      </c>
      <c r="G46" s="45">
        <f>IF('入力(太陽光)'!$E$13=G$2,G32*'入力(太陽光)'!$E$15/1000,0)</f>
        <v>0</v>
      </c>
      <c r="H46" s="45">
        <f>IF('入力(太陽光)'!$E$13=H$2,H32*'入力(太陽光)'!$E$15/1000,0)</f>
        <v>0</v>
      </c>
      <c r="I46" s="45">
        <f>IF('入力(太陽光)'!$E$13=I$2,I32*'入力(太陽光)'!$E$15/1000,0)</f>
        <v>0</v>
      </c>
      <c r="J46" s="46">
        <f>IF('入力(太陽光)'!$E$13=J$2,J32*'入力(太陽光)'!$E$15/1000,0)</f>
        <v>0</v>
      </c>
      <c r="K46" s="47">
        <f t="shared" si="2"/>
        <v>0</v>
      </c>
      <c r="L46" s="48">
        <f t="shared" si="3"/>
        <v>0</v>
      </c>
      <c r="N46" s="43">
        <f t="shared" si="1"/>
        <v>0</v>
      </c>
      <c r="S46" s="55"/>
    </row>
    <row r="47" spans="1:19" x14ac:dyDescent="0.25">
      <c r="A47" s="10" t="s">
        <v>22</v>
      </c>
      <c r="B47" s="45">
        <f>IF('入力(太陽光)'!$E$13=B$2,B33*'入力(太陽光)'!$E$15/1000,0)</f>
        <v>0</v>
      </c>
      <c r="C47" s="45">
        <f>IF('入力(太陽光)'!$E$13=C$2,C33*'入力(太陽光)'!$E$15/1000,0)</f>
        <v>0</v>
      </c>
      <c r="D47" s="45">
        <f>IF('入力(太陽光)'!$E$13=D$2,D33*'入力(太陽光)'!$E$15/1000,0)</f>
        <v>0</v>
      </c>
      <c r="E47" s="45">
        <f>IF('入力(太陽光)'!$E$13=E$2,E33*'入力(太陽光)'!$E$15/1000,0)</f>
        <v>0</v>
      </c>
      <c r="F47" s="45">
        <f>IF('入力(太陽光)'!$E$13=F$2,F33*'入力(太陽光)'!$E$15/1000,0)</f>
        <v>0</v>
      </c>
      <c r="G47" s="45">
        <f>IF('入力(太陽光)'!$E$13=G$2,G33*'入力(太陽光)'!$E$15/1000,0)</f>
        <v>0</v>
      </c>
      <c r="H47" s="45">
        <f>IF('入力(太陽光)'!$E$13=H$2,H33*'入力(太陽光)'!$E$15/1000,0)</f>
        <v>0</v>
      </c>
      <c r="I47" s="45">
        <f>IF('入力(太陽光)'!$E$13=I$2,I33*'入力(太陽光)'!$E$15/1000,0)</f>
        <v>0</v>
      </c>
      <c r="J47" s="46">
        <f>IF('入力(太陽光)'!$E$13=J$2,J33*'入力(太陽光)'!$E$15/1000,0)</f>
        <v>0</v>
      </c>
      <c r="K47" s="47">
        <f t="shared" si="2"/>
        <v>0</v>
      </c>
      <c r="L47" s="48">
        <f t="shared" si="3"/>
        <v>0</v>
      </c>
      <c r="N47" s="43">
        <f t="shared" si="1"/>
        <v>0</v>
      </c>
      <c r="S47" s="55"/>
    </row>
    <row r="48" spans="1:19" x14ac:dyDescent="0.25">
      <c r="A48" s="10" t="s">
        <v>23</v>
      </c>
      <c r="B48" s="45">
        <f>IF('入力(太陽光)'!$E$13=B$2,B34*'入力(太陽光)'!$E$15/1000,0)</f>
        <v>0</v>
      </c>
      <c r="C48" s="45">
        <f>IF('入力(太陽光)'!$E$13=C$2,C34*'入力(太陽光)'!$E$15/1000,0)</f>
        <v>0</v>
      </c>
      <c r="D48" s="45">
        <f>IF('入力(太陽光)'!$E$13=D$2,D34*'入力(太陽光)'!$E$15/1000,0)</f>
        <v>0</v>
      </c>
      <c r="E48" s="45">
        <f>IF('入力(太陽光)'!$E$13=E$2,E34*'入力(太陽光)'!$E$15/1000,0)</f>
        <v>0</v>
      </c>
      <c r="F48" s="45">
        <f>IF('入力(太陽光)'!$E$13=F$2,F34*'入力(太陽光)'!$E$15/1000,0)</f>
        <v>0</v>
      </c>
      <c r="G48" s="45">
        <f>IF('入力(太陽光)'!$E$13=G$2,G34*'入力(太陽光)'!$E$15/1000,0)</f>
        <v>0</v>
      </c>
      <c r="H48" s="45">
        <f>IF('入力(太陽光)'!$E$13=H$2,H34*'入力(太陽光)'!$E$15/1000,0)</f>
        <v>0</v>
      </c>
      <c r="I48" s="45">
        <f>IF('入力(太陽光)'!$E$13=I$2,I34*'入力(太陽光)'!$E$15/1000,0)</f>
        <v>0</v>
      </c>
      <c r="J48" s="46">
        <f>IF('入力(太陽光)'!$E$13=J$2,J34*'入力(太陽光)'!$E$15/1000,0)</f>
        <v>0</v>
      </c>
      <c r="K48" s="47">
        <f t="shared" si="2"/>
        <v>0</v>
      </c>
      <c r="L48" s="48">
        <f t="shared" si="3"/>
        <v>0</v>
      </c>
      <c r="N48" s="43">
        <f t="shared" si="1"/>
        <v>0</v>
      </c>
      <c r="S48" s="55"/>
    </row>
    <row r="49" spans="1:19" x14ac:dyDescent="0.25">
      <c r="A49" s="10" t="s">
        <v>24</v>
      </c>
      <c r="B49" s="45">
        <f>IF('入力(太陽光)'!$E$13=B$2,B35*'入力(太陽光)'!$E$15/1000,0)</f>
        <v>0</v>
      </c>
      <c r="C49" s="45">
        <f>IF('入力(太陽光)'!$E$13=C$2,C35*'入力(太陽光)'!$E$15/1000,0)</f>
        <v>0</v>
      </c>
      <c r="D49" s="45">
        <f>IF('入力(太陽光)'!$E$13=D$2,D35*'入力(太陽光)'!$E$15/1000,0)</f>
        <v>0</v>
      </c>
      <c r="E49" s="45">
        <f>IF('入力(太陽光)'!$E$13=E$2,E35*'入力(太陽光)'!$E$15/1000,0)</f>
        <v>0</v>
      </c>
      <c r="F49" s="45">
        <f>IF('入力(太陽光)'!$E$13=F$2,F35*'入力(太陽光)'!$E$15/1000,0)</f>
        <v>0</v>
      </c>
      <c r="G49" s="45">
        <f>IF('入力(太陽光)'!$E$13=G$2,G35*'入力(太陽光)'!$E$15/1000,0)</f>
        <v>0</v>
      </c>
      <c r="H49" s="45">
        <f>IF('入力(太陽光)'!$E$13=H$2,H35*'入力(太陽光)'!$E$15/1000,0)</f>
        <v>0</v>
      </c>
      <c r="I49" s="45">
        <f>IF('入力(太陽光)'!$E$13=I$2,I35*'入力(太陽光)'!$E$15/1000,0)</f>
        <v>0</v>
      </c>
      <c r="J49" s="46">
        <f>IF('入力(太陽光)'!$E$13=J$2,J35*'入力(太陽光)'!$E$15/1000,0)</f>
        <v>0</v>
      </c>
      <c r="K49" s="47">
        <f t="shared" si="2"/>
        <v>0</v>
      </c>
      <c r="L49" s="48">
        <f t="shared" si="3"/>
        <v>0</v>
      </c>
      <c r="N49" s="43">
        <f t="shared" si="1"/>
        <v>0</v>
      </c>
      <c r="S49" s="55"/>
    </row>
    <row r="50" spans="1:19" x14ac:dyDescent="0.25">
      <c r="B50" s="10"/>
      <c r="C50" s="10"/>
      <c r="D50" s="10"/>
      <c r="E50" s="10"/>
      <c r="F50" s="10"/>
      <c r="G50" s="10"/>
      <c r="H50" s="10"/>
      <c r="I50" s="10"/>
      <c r="J50" s="10"/>
    </row>
    <row r="51" spans="1:19" x14ac:dyDescent="0.25">
      <c r="A51" s="1" t="s">
        <v>57</v>
      </c>
      <c r="K51" s="2"/>
    </row>
    <row r="52" spans="1:19" x14ac:dyDescent="0.25">
      <c r="A52" s="10" t="s">
        <v>13</v>
      </c>
      <c r="B52" s="13">
        <f t="shared" ref="B52:J52" si="4">B4*(1+B$19+B$21)</f>
        <v>4802.8811787617715</v>
      </c>
      <c r="C52" s="13">
        <f t="shared" si="4"/>
        <v>11581.410133682746</v>
      </c>
      <c r="D52" s="13">
        <f t="shared" si="4"/>
        <v>40837.662100733636</v>
      </c>
      <c r="E52" s="13">
        <f t="shared" si="4"/>
        <v>18821.767857142859</v>
      </c>
      <c r="F52" s="13">
        <f t="shared" si="4"/>
        <v>4702.9437188339807</v>
      </c>
      <c r="G52" s="13">
        <f t="shared" si="4"/>
        <v>17856.863892215566</v>
      </c>
      <c r="H52" s="13">
        <f t="shared" si="4"/>
        <v>7477.4974459646428</v>
      </c>
      <c r="I52" s="13">
        <f t="shared" si="4"/>
        <v>3742.2679116465865</v>
      </c>
      <c r="J52" s="13">
        <f t="shared" si="4"/>
        <v>12677.667700809157</v>
      </c>
      <c r="K52" s="16"/>
      <c r="L52" s="16"/>
    </row>
    <row r="53" spans="1:19" x14ac:dyDescent="0.25">
      <c r="A53" s="10" t="s">
        <v>14</v>
      </c>
      <c r="B53" s="13">
        <f t="shared" ref="B53:J53" si="5">B5*(1+B$19+B$21)</f>
        <v>4345.6930906030857</v>
      </c>
      <c r="C53" s="13">
        <f t="shared" si="5"/>
        <v>10791.643538945902</v>
      </c>
      <c r="D53" s="13">
        <f t="shared" si="5"/>
        <v>39525.567375846498</v>
      </c>
      <c r="E53" s="13">
        <f t="shared" si="5"/>
        <v>19013.209821428576</v>
      </c>
      <c r="F53" s="13">
        <f t="shared" si="5"/>
        <v>4471.4456731388964</v>
      </c>
      <c r="G53" s="13">
        <f t="shared" si="5"/>
        <v>18379.744437125744</v>
      </c>
      <c r="H53" s="13">
        <f t="shared" si="5"/>
        <v>7529.8087425057656</v>
      </c>
      <c r="I53" s="13">
        <f t="shared" si="5"/>
        <v>3763.8995180722891</v>
      </c>
      <c r="J53" s="13">
        <f t="shared" si="5"/>
        <v>12873.828577067297</v>
      </c>
      <c r="K53" s="16"/>
      <c r="L53" s="16"/>
    </row>
    <row r="54" spans="1:19" x14ac:dyDescent="0.25">
      <c r="A54" s="10" t="s">
        <v>15</v>
      </c>
      <c r="B54" s="13">
        <f t="shared" ref="B54:J54" si="6">B6*(1+B$19+B$21)</f>
        <v>4368.5524950110203</v>
      </c>
      <c r="C54" s="13">
        <f t="shared" si="6"/>
        <v>11635.307853936374</v>
      </c>
      <c r="D54" s="13">
        <f t="shared" si="6"/>
        <v>43680.905282167041</v>
      </c>
      <c r="E54" s="13">
        <f t="shared" si="6"/>
        <v>20494.366071428572</v>
      </c>
      <c r="F54" s="13">
        <f t="shared" si="6"/>
        <v>4910.0735491927408</v>
      </c>
      <c r="G54" s="13">
        <f t="shared" si="6"/>
        <v>21063.206856287423</v>
      </c>
      <c r="H54" s="13">
        <f t="shared" si="6"/>
        <v>8264.1788670253663</v>
      </c>
      <c r="I54" s="13">
        <f t="shared" si="6"/>
        <v>4293.8738755020076</v>
      </c>
      <c r="J54" s="13">
        <f t="shared" si="6"/>
        <v>14641.743895796328</v>
      </c>
      <c r="K54" s="16"/>
      <c r="L54" s="16"/>
    </row>
    <row r="55" spans="1:19" x14ac:dyDescent="0.25">
      <c r="A55" s="10" t="s">
        <v>16</v>
      </c>
      <c r="B55" s="13">
        <f t="shared" ref="B55:J55" si="7">B7*(1+B$19+B$21)</f>
        <v>4932.0619369138758</v>
      </c>
      <c r="C55" s="13">
        <f t="shared" si="7"/>
        <v>13841.029858283588</v>
      </c>
      <c r="D55" s="13">
        <f t="shared" si="7"/>
        <v>56393.341189334082</v>
      </c>
      <c r="E55" s="13">
        <f t="shared" si="7"/>
        <v>24827</v>
      </c>
      <c r="F55" s="13">
        <f t="shared" si="7"/>
        <v>6055.3796700000003</v>
      </c>
      <c r="G55" s="13">
        <f t="shared" si="7"/>
        <v>26361.071999999996</v>
      </c>
      <c r="H55" s="13">
        <f t="shared" si="7"/>
        <v>10470.307200000001</v>
      </c>
      <c r="I55" s="13">
        <f t="shared" si="7"/>
        <v>5386.2699999999995</v>
      </c>
      <c r="J55" s="13">
        <f t="shared" si="7"/>
        <v>18753.719999999998</v>
      </c>
      <c r="K55" s="16"/>
      <c r="L55" s="16"/>
    </row>
    <row r="56" spans="1:19" x14ac:dyDescent="0.25">
      <c r="A56" s="10" t="s">
        <v>17</v>
      </c>
      <c r="B56" s="13">
        <f t="shared" ref="B56:J56" si="8">B8*(1+B$19+B$21)</f>
        <v>5039.3593000000001</v>
      </c>
      <c r="C56" s="13">
        <f t="shared" si="8"/>
        <v>14147.024100000001</v>
      </c>
      <c r="D56" s="13">
        <f t="shared" si="8"/>
        <v>56391.75</v>
      </c>
      <c r="E56" s="13">
        <f t="shared" si="8"/>
        <v>24827</v>
      </c>
      <c r="F56" s="13">
        <f t="shared" si="8"/>
        <v>6055.3796700000003</v>
      </c>
      <c r="G56" s="13">
        <f t="shared" si="8"/>
        <v>26361.071999999996</v>
      </c>
      <c r="H56" s="13">
        <f t="shared" si="8"/>
        <v>10470.307200000001</v>
      </c>
      <c r="I56" s="13">
        <f t="shared" si="8"/>
        <v>5386.2699999999995</v>
      </c>
      <c r="J56" s="13">
        <f t="shared" si="8"/>
        <v>18753.719999999998</v>
      </c>
      <c r="K56" s="16"/>
      <c r="L56" s="16"/>
    </row>
    <row r="57" spans="1:19" x14ac:dyDescent="0.25">
      <c r="A57" s="10" t="s">
        <v>18</v>
      </c>
      <c r="B57" s="13">
        <f t="shared" ref="B57:J57" si="9">B9*(1+B$19+B$21)</f>
        <v>4739.1678010287078</v>
      </c>
      <c r="C57" s="13">
        <f t="shared" si="9"/>
        <v>12662.019787154044</v>
      </c>
      <c r="D57" s="13">
        <f t="shared" si="9"/>
        <v>48256.105014108347</v>
      </c>
      <c r="E57" s="13">
        <f t="shared" si="9"/>
        <v>22751.366071428576</v>
      </c>
      <c r="F57" s="13">
        <f t="shared" si="9"/>
        <v>5385.2537482510716</v>
      </c>
      <c r="G57" s="13">
        <f t="shared" si="9"/>
        <v>22750.236538922156</v>
      </c>
      <c r="H57" s="13">
        <f t="shared" si="9"/>
        <v>9156.488867640277</v>
      </c>
      <c r="I57" s="13">
        <f t="shared" si="9"/>
        <v>4704.8743975903617</v>
      </c>
      <c r="J57" s="13">
        <f t="shared" si="9"/>
        <v>16167.850838760607</v>
      </c>
      <c r="K57" s="16"/>
      <c r="L57" s="16"/>
    </row>
    <row r="58" spans="1:19" x14ac:dyDescent="0.25">
      <c r="A58" s="10" t="s">
        <v>19</v>
      </c>
      <c r="B58" s="13">
        <f t="shared" ref="B58:J58" si="10">B10*(1+B$19+B$21)</f>
        <v>5248.0380014425964</v>
      </c>
      <c r="C58" s="13">
        <f t="shared" si="10"/>
        <v>11596.809482326638</v>
      </c>
      <c r="D58" s="13">
        <f t="shared" si="10"/>
        <v>40084.499149266368</v>
      </c>
      <c r="E58" s="13">
        <f t="shared" si="10"/>
        <v>19819.281250000004</v>
      </c>
      <c r="F58" s="13">
        <f t="shared" si="10"/>
        <v>4550.6423729819517</v>
      </c>
      <c r="G58" s="13">
        <f t="shared" si="10"/>
        <v>18823.699616766466</v>
      </c>
      <c r="H58" s="13">
        <f t="shared" si="10"/>
        <v>7840.6585623366645</v>
      </c>
      <c r="I58" s="13">
        <f t="shared" si="10"/>
        <v>3882.8733534136545</v>
      </c>
      <c r="J58" s="13">
        <f t="shared" si="10"/>
        <v>13778.142553779357</v>
      </c>
      <c r="K58" s="16"/>
      <c r="L58" s="16"/>
    </row>
    <row r="59" spans="1:19" x14ac:dyDescent="0.25">
      <c r="A59" s="10" t="s">
        <v>20</v>
      </c>
      <c r="B59" s="13">
        <f t="shared" ref="B59:J59" si="11">B11*(1+B$19+B$21)</f>
        <v>5463.397653496294</v>
      </c>
      <c r="C59" s="13">
        <f t="shared" si="11"/>
        <v>12934.352907396278</v>
      </c>
      <c r="D59" s="13">
        <f t="shared" si="11"/>
        <v>42607.913274548526</v>
      </c>
      <c r="E59" s="13">
        <f t="shared" si="11"/>
        <v>19597.611607142859</v>
      </c>
      <c r="F59" s="13">
        <f t="shared" si="11"/>
        <v>5019.7305182062009</v>
      </c>
      <c r="G59" s="13">
        <f t="shared" si="11"/>
        <v>19573.490586826345</v>
      </c>
      <c r="H59" s="13">
        <f t="shared" si="11"/>
        <v>8391.9391489623376</v>
      </c>
      <c r="I59" s="13">
        <f t="shared" si="11"/>
        <v>4001.8471887550199</v>
      </c>
      <c r="J59" s="13">
        <f t="shared" si="11"/>
        <v>14056.962415630551</v>
      </c>
      <c r="K59" s="16"/>
      <c r="L59" s="16"/>
    </row>
    <row r="60" spans="1:19" x14ac:dyDescent="0.25">
      <c r="A60" s="10" t="s">
        <v>21</v>
      </c>
      <c r="B60" s="13">
        <f t="shared" ref="B60:J60" si="12">B12*(1+B$19+B$21)</f>
        <v>5884.491945221399</v>
      </c>
      <c r="C60" s="13">
        <f t="shared" si="12"/>
        <v>14424.78986543029</v>
      </c>
      <c r="D60" s="13">
        <f t="shared" si="12"/>
        <v>47221.513709085775</v>
      </c>
      <c r="E60" s="13">
        <f t="shared" si="12"/>
        <v>22066.205357142859</v>
      </c>
      <c r="F60" s="13">
        <f t="shared" si="12"/>
        <v>5695.9484937892112</v>
      </c>
      <c r="G60" s="13">
        <f t="shared" si="12"/>
        <v>23519.758850299397</v>
      </c>
      <c r="H60" s="13">
        <f t="shared" si="12"/>
        <v>10129.27778601076</v>
      </c>
      <c r="I60" s="13">
        <f t="shared" si="12"/>
        <v>4964.4536746987951</v>
      </c>
      <c r="J60" s="13">
        <f t="shared" si="12"/>
        <v>17978.946224590487</v>
      </c>
      <c r="K60" s="16"/>
      <c r="L60" s="16"/>
    </row>
    <row r="61" spans="1:19" x14ac:dyDescent="0.25">
      <c r="A61" s="10" t="s">
        <v>22</v>
      </c>
      <c r="B61" s="13">
        <f t="shared" ref="B61:J61" si="13">B13*(1+B$19+B$21)</f>
        <v>6004.8046000000004</v>
      </c>
      <c r="C61" s="13">
        <f t="shared" si="13"/>
        <v>15005.565300000002</v>
      </c>
      <c r="D61" s="13">
        <f t="shared" si="13"/>
        <v>50625.810249717826</v>
      </c>
      <c r="E61" s="13">
        <f t="shared" si="13"/>
        <v>23144.325892857145</v>
      </c>
      <c r="F61" s="13">
        <f t="shared" si="13"/>
        <v>5994.4591316591886</v>
      </c>
      <c r="G61" s="13">
        <f t="shared" si="13"/>
        <v>24259.684149700599</v>
      </c>
      <c r="H61" s="13">
        <f t="shared" si="13"/>
        <v>10371.720525749424</v>
      </c>
      <c r="I61" s="13">
        <f t="shared" si="13"/>
        <v>4964.4536746987951</v>
      </c>
      <c r="J61" s="13">
        <f t="shared" si="13"/>
        <v>18214.586019340833</v>
      </c>
      <c r="K61" s="16"/>
      <c r="L61" s="16"/>
    </row>
    <row r="62" spans="1:19" x14ac:dyDescent="0.25">
      <c r="A62" s="10" t="s">
        <v>23</v>
      </c>
      <c r="B62" s="13">
        <f t="shared" ref="B62:J62" si="14">B14*(1+B$19+B$21)</f>
        <v>5921.7888682027651</v>
      </c>
      <c r="C62" s="13">
        <f t="shared" si="14"/>
        <v>14841.672232289988</v>
      </c>
      <c r="D62" s="13">
        <f t="shared" si="14"/>
        <v>50625.49201185102</v>
      </c>
      <c r="E62" s="13">
        <f t="shared" si="14"/>
        <v>23144.325892857145</v>
      </c>
      <c r="F62" s="13">
        <f t="shared" si="14"/>
        <v>5994.4591316591886</v>
      </c>
      <c r="G62" s="13">
        <f t="shared" si="14"/>
        <v>24259.684149700599</v>
      </c>
      <c r="H62" s="13">
        <f t="shared" si="14"/>
        <v>10371.720525749424</v>
      </c>
      <c r="I62" s="13">
        <f t="shared" si="14"/>
        <v>4964.4536746987951</v>
      </c>
      <c r="J62" s="13">
        <f t="shared" si="14"/>
        <v>18214.586019340833</v>
      </c>
      <c r="K62" s="16"/>
      <c r="L62" s="16"/>
    </row>
    <row r="63" spans="1:19" x14ac:dyDescent="0.25">
      <c r="A63" s="10" t="s">
        <v>24</v>
      </c>
      <c r="B63" s="13">
        <f t="shared" ref="B63:J63" si="15">B15*(1+B$19+B$21)</f>
        <v>5464.6007800440793</v>
      </c>
      <c r="C63" s="13">
        <f t="shared" si="15"/>
        <v>13789.016757132385</v>
      </c>
      <c r="D63" s="13">
        <f t="shared" si="15"/>
        <v>45960.867439334084</v>
      </c>
      <c r="E63" s="13">
        <f t="shared" si="15"/>
        <v>21139.223214285714</v>
      </c>
      <c r="F63" s="13">
        <f t="shared" si="15"/>
        <v>5549.7392017712627</v>
      </c>
      <c r="G63" s="13">
        <f t="shared" si="15"/>
        <v>21615.684413173651</v>
      </c>
      <c r="H63" s="13">
        <f t="shared" si="15"/>
        <v>9155.4828811683328</v>
      </c>
      <c r="I63" s="13">
        <f t="shared" si="15"/>
        <v>4434.4793172690761</v>
      </c>
      <c r="J63" s="13">
        <f t="shared" si="15"/>
        <v>15489.306927175843</v>
      </c>
      <c r="K63" s="16"/>
      <c r="L63" s="16"/>
    </row>
    <row r="64" spans="1:19" x14ac:dyDescent="0.25">
      <c r="L64" s="16"/>
    </row>
    <row r="65" spans="1:15" x14ac:dyDescent="0.25">
      <c r="A65" s="1" t="s">
        <v>58</v>
      </c>
      <c r="K65" s="28" t="s">
        <v>53</v>
      </c>
    </row>
    <row r="66" spans="1:15" x14ac:dyDescent="0.25">
      <c r="A66" s="10" t="s">
        <v>13</v>
      </c>
      <c r="B66" s="13">
        <f t="shared" ref="B66:J66" si="16">B52-B38</f>
        <v>4802.8811787617715</v>
      </c>
      <c r="C66" s="13">
        <f t="shared" si="16"/>
        <v>11581.410133682746</v>
      </c>
      <c r="D66" s="13">
        <f t="shared" si="16"/>
        <v>40837.662100733636</v>
      </c>
      <c r="E66" s="13">
        <f t="shared" si="16"/>
        <v>18821.767857142859</v>
      </c>
      <c r="F66" s="13">
        <f t="shared" si="16"/>
        <v>4702.9437188339807</v>
      </c>
      <c r="G66" s="13">
        <f t="shared" si="16"/>
        <v>17856.863892215566</v>
      </c>
      <c r="H66" s="13">
        <f t="shared" si="16"/>
        <v>7477.4974459646428</v>
      </c>
      <c r="I66" s="13">
        <f t="shared" si="16"/>
        <v>3742.2679116465865</v>
      </c>
      <c r="J66" s="30">
        <f t="shared" si="16"/>
        <v>12677.667700809157</v>
      </c>
      <c r="K66" s="29">
        <f>SUM($B66:$J66)</f>
        <v>122500.96193979096</v>
      </c>
      <c r="L66" s="16"/>
    </row>
    <row r="67" spans="1:15" x14ac:dyDescent="0.25">
      <c r="A67" s="10" t="s">
        <v>14</v>
      </c>
      <c r="B67" s="13">
        <f t="shared" ref="B67:J67" si="17">B53-B39</f>
        <v>4345.6930906030857</v>
      </c>
      <c r="C67" s="13">
        <f t="shared" si="17"/>
        <v>10791.643538945902</v>
      </c>
      <c r="D67" s="13">
        <f t="shared" si="17"/>
        <v>39525.567375846498</v>
      </c>
      <c r="E67" s="13">
        <f t="shared" si="17"/>
        <v>19013.209821428576</v>
      </c>
      <c r="F67" s="13">
        <f t="shared" si="17"/>
        <v>4471.4456731388964</v>
      </c>
      <c r="G67" s="13">
        <f t="shared" si="17"/>
        <v>18379.744437125744</v>
      </c>
      <c r="H67" s="13">
        <f t="shared" si="17"/>
        <v>7529.8087425057656</v>
      </c>
      <c r="I67" s="13">
        <f t="shared" si="17"/>
        <v>3763.8995180722891</v>
      </c>
      <c r="J67" s="30">
        <f t="shared" si="17"/>
        <v>12873.828577067297</v>
      </c>
      <c r="K67" s="29">
        <f t="shared" ref="K67:K77" si="18">SUM($B67:$J67)</f>
        <v>120694.84077473404</v>
      </c>
      <c r="L67" s="16"/>
    </row>
    <row r="68" spans="1:15" x14ac:dyDescent="0.25">
      <c r="A68" s="10" t="s">
        <v>15</v>
      </c>
      <c r="B68" s="13">
        <f t="shared" ref="B68:J68" si="19">B54-B40</f>
        <v>4368.5524950110203</v>
      </c>
      <c r="C68" s="13">
        <f t="shared" si="19"/>
        <v>11635.307853936374</v>
      </c>
      <c r="D68" s="13">
        <f t="shared" si="19"/>
        <v>43680.905282167041</v>
      </c>
      <c r="E68" s="13">
        <f t="shared" si="19"/>
        <v>20494.366071428572</v>
      </c>
      <c r="F68" s="13">
        <f t="shared" si="19"/>
        <v>4910.0735491927408</v>
      </c>
      <c r="G68" s="13">
        <f t="shared" si="19"/>
        <v>21063.206856287423</v>
      </c>
      <c r="H68" s="13">
        <f t="shared" si="19"/>
        <v>8264.1788670253663</v>
      </c>
      <c r="I68" s="13">
        <f t="shared" si="19"/>
        <v>4293.8738755020076</v>
      </c>
      <c r="J68" s="30">
        <f t="shared" si="19"/>
        <v>14641.743895796328</v>
      </c>
      <c r="K68" s="29">
        <f t="shared" si="18"/>
        <v>133352.20874634688</v>
      </c>
      <c r="L68" s="16"/>
    </row>
    <row r="69" spans="1:15" x14ac:dyDescent="0.25">
      <c r="A69" s="10" t="s">
        <v>16</v>
      </c>
      <c r="B69" s="13">
        <f t="shared" ref="B69:J69" si="20">B55-B41</f>
        <v>4932.0619369138758</v>
      </c>
      <c r="C69" s="13">
        <f t="shared" si="20"/>
        <v>13841.029858283588</v>
      </c>
      <c r="D69" s="13">
        <f t="shared" si="20"/>
        <v>56393.341189334082</v>
      </c>
      <c r="E69" s="13">
        <f t="shared" si="20"/>
        <v>24827</v>
      </c>
      <c r="F69" s="13">
        <f t="shared" si="20"/>
        <v>6055.3796700000003</v>
      </c>
      <c r="G69" s="13">
        <f t="shared" si="20"/>
        <v>26361.071999999996</v>
      </c>
      <c r="H69" s="13">
        <f t="shared" si="20"/>
        <v>10470.307200000001</v>
      </c>
      <c r="I69" s="13">
        <f t="shared" si="20"/>
        <v>5386.2699999999995</v>
      </c>
      <c r="J69" s="30">
        <f t="shared" si="20"/>
        <v>18753.719999999998</v>
      </c>
      <c r="K69" s="29">
        <f t="shared" si="18"/>
        <v>167020.18185453152</v>
      </c>
      <c r="L69" s="16"/>
    </row>
    <row r="70" spans="1:15" x14ac:dyDescent="0.25">
      <c r="A70" s="10" t="s">
        <v>17</v>
      </c>
      <c r="B70" s="13">
        <f t="shared" ref="B70:J70" si="21">B56-B42</f>
        <v>5039.3593000000001</v>
      </c>
      <c r="C70" s="13">
        <f t="shared" si="21"/>
        <v>14147.024100000001</v>
      </c>
      <c r="D70" s="13">
        <f t="shared" si="21"/>
        <v>56391.75</v>
      </c>
      <c r="E70" s="13">
        <f t="shared" si="21"/>
        <v>24827</v>
      </c>
      <c r="F70" s="13">
        <f t="shared" si="21"/>
        <v>6055.3796700000003</v>
      </c>
      <c r="G70" s="13">
        <f t="shared" si="21"/>
        <v>26361.071999999996</v>
      </c>
      <c r="H70" s="13">
        <f t="shared" si="21"/>
        <v>10470.307200000001</v>
      </c>
      <c r="I70" s="13">
        <f t="shared" si="21"/>
        <v>5386.2699999999995</v>
      </c>
      <c r="J70" s="30">
        <f t="shared" si="21"/>
        <v>18753.719999999998</v>
      </c>
      <c r="K70" s="29">
        <f t="shared" si="18"/>
        <v>167431.88226999997</v>
      </c>
      <c r="L70" s="16"/>
    </row>
    <row r="71" spans="1:15" x14ac:dyDescent="0.25">
      <c r="A71" s="10" t="s">
        <v>18</v>
      </c>
      <c r="B71" s="13">
        <f t="shared" ref="B71:J71" si="22">B57-B43</f>
        <v>4739.1678010287078</v>
      </c>
      <c r="C71" s="13">
        <f t="shared" si="22"/>
        <v>12662.019787154044</v>
      </c>
      <c r="D71" s="13">
        <f t="shared" si="22"/>
        <v>48256.105014108347</v>
      </c>
      <c r="E71" s="13">
        <f t="shared" si="22"/>
        <v>22751.366071428576</v>
      </c>
      <c r="F71" s="13">
        <f t="shared" si="22"/>
        <v>5385.2537482510716</v>
      </c>
      <c r="G71" s="13">
        <f t="shared" si="22"/>
        <v>22750.236538922156</v>
      </c>
      <c r="H71" s="13">
        <f t="shared" si="22"/>
        <v>9156.488867640277</v>
      </c>
      <c r="I71" s="13">
        <f t="shared" si="22"/>
        <v>4704.8743975903617</v>
      </c>
      <c r="J71" s="30">
        <f t="shared" si="22"/>
        <v>16167.850838760607</v>
      </c>
      <c r="K71" s="29">
        <f t="shared" si="18"/>
        <v>146573.36306488415</v>
      </c>
      <c r="L71" s="16"/>
    </row>
    <row r="72" spans="1:15" x14ac:dyDescent="0.25">
      <c r="A72" s="10" t="s">
        <v>19</v>
      </c>
      <c r="B72" s="13">
        <f t="shared" ref="B72:J72" si="23">B58-B44</f>
        <v>5248.0380014425964</v>
      </c>
      <c r="C72" s="13">
        <f t="shared" si="23"/>
        <v>11596.809482326638</v>
      </c>
      <c r="D72" s="13">
        <f t="shared" si="23"/>
        <v>40084.499149266368</v>
      </c>
      <c r="E72" s="13">
        <f t="shared" si="23"/>
        <v>19819.281250000004</v>
      </c>
      <c r="F72" s="13">
        <f t="shared" si="23"/>
        <v>4550.6423729819517</v>
      </c>
      <c r="G72" s="13">
        <f t="shared" si="23"/>
        <v>18823.699616766466</v>
      </c>
      <c r="H72" s="13">
        <f t="shared" si="23"/>
        <v>7840.6585623366645</v>
      </c>
      <c r="I72" s="13">
        <f t="shared" si="23"/>
        <v>3882.8733534136545</v>
      </c>
      <c r="J72" s="30">
        <f t="shared" si="23"/>
        <v>13778.142553779357</v>
      </c>
      <c r="K72" s="29">
        <f t="shared" si="18"/>
        <v>125624.6443423137</v>
      </c>
      <c r="L72" s="16"/>
    </row>
    <row r="73" spans="1:15" x14ac:dyDescent="0.25">
      <c r="A73" s="10" t="s">
        <v>20</v>
      </c>
      <c r="B73" s="13">
        <f t="shared" ref="B73:J73" si="24">B59-B45</f>
        <v>5463.397653496294</v>
      </c>
      <c r="C73" s="13">
        <f t="shared" si="24"/>
        <v>12934.352907396278</v>
      </c>
      <c r="D73" s="13">
        <f t="shared" si="24"/>
        <v>42607.913274548526</v>
      </c>
      <c r="E73" s="13">
        <f t="shared" si="24"/>
        <v>19597.611607142859</v>
      </c>
      <c r="F73" s="13">
        <f t="shared" si="24"/>
        <v>5019.7305182062009</v>
      </c>
      <c r="G73" s="13">
        <f t="shared" si="24"/>
        <v>19573.490586826345</v>
      </c>
      <c r="H73" s="13">
        <f t="shared" si="24"/>
        <v>8391.9391489623376</v>
      </c>
      <c r="I73" s="13">
        <f t="shared" si="24"/>
        <v>4001.8471887550199</v>
      </c>
      <c r="J73" s="30">
        <f t="shared" si="24"/>
        <v>14056.962415630551</v>
      </c>
      <c r="K73" s="29">
        <f t="shared" si="18"/>
        <v>131647.24530096439</v>
      </c>
      <c r="L73" s="16"/>
    </row>
    <row r="74" spans="1:15" x14ac:dyDescent="0.25">
      <c r="A74" s="10" t="s">
        <v>21</v>
      </c>
      <c r="B74" s="13">
        <f t="shared" ref="B74:J74" si="25">B60-B46</f>
        <v>5884.491945221399</v>
      </c>
      <c r="C74" s="13">
        <f t="shared" si="25"/>
        <v>14424.78986543029</v>
      </c>
      <c r="D74" s="13">
        <f t="shared" si="25"/>
        <v>47221.513709085775</v>
      </c>
      <c r="E74" s="13">
        <f t="shared" si="25"/>
        <v>22066.205357142859</v>
      </c>
      <c r="F74" s="13">
        <f t="shared" si="25"/>
        <v>5695.9484937892112</v>
      </c>
      <c r="G74" s="13">
        <f t="shared" si="25"/>
        <v>23519.758850299397</v>
      </c>
      <c r="H74" s="13">
        <f t="shared" si="25"/>
        <v>10129.27778601076</v>
      </c>
      <c r="I74" s="13">
        <f t="shared" si="25"/>
        <v>4964.4536746987951</v>
      </c>
      <c r="J74" s="30">
        <f t="shared" si="25"/>
        <v>17978.946224590487</v>
      </c>
      <c r="K74" s="29">
        <f t="shared" si="18"/>
        <v>151885.38590626896</v>
      </c>
      <c r="L74" s="16"/>
    </row>
    <row r="75" spans="1:15" x14ac:dyDescent="0.25">
      <c r="A75" s="10" t="s">
        <v>22</v>
      </c>
      <c r="B75" s="13">
        <f t="shared" ref="B75:J75" si="26">B61-B47</f>
        <v>6004.8046000000004</v>
      </c>
      <c r="C75" s="13">
        <f t="shared" si="26"/>
        <v>15005.565300000002</v>
      </c>
      <c r="D75" s="13">
        <f t="shared" si="26"/>
        <v>50625.810249717826</v>
      </c>
      <c r="E75" s="13">
        <f t="shared" si="26"/>
        <v>23144.325892857145</v>
      </c>
      <c r="F75" s="13">
        <f t="shared" si="26"/>
        <v>5994.4591316591886</v>
      </c>
      <c r="G75" s="13">
        <f t="shared" si="26"/>
        <v>24259.684149700599</v>
      </c>
      <c r="H75" s="13">
        <f t="shared" si="26"/>
        <v>10371.720525749424</v>
      </c>
      <c r="I75" s="13">
        <f t="shared" si="26"/>
        <v>4964.4536746987951</v>
      </c>
      <c r="J75" s="30">
        <f t="shared" si="26"/>
        <v>18214.586019340833</v>
      </c>
      <c r="K75" s="29">
        <f t="shared" si="18"/>
        <v>158585.40954372383</v>
      </c>
      <c r="L75" s="16"/>
    </row>
    <row r="76" spans="1:15" x14ac:dyDescent="0.25">
      <c r="A76" s="10" t="s">
        <v>23</v>
      </c>
      <c r="B76" s="13">
        <f t="shared" ref="B76:J76" si="27">B62-B48</f>
        <v>5921.7888682027651</v>
      </c>
      <c r="C76" s="13">
        <f t="shared" si="27"/>
        <v>14841.672232289988</v>
      </c>
      <c r="D76" s="13">
        <f t="shared" si="27"/>
        <v>50625.49201185102</v>
      </c>
      <c r="E76" s="13">
        <f t="shared" si="27"/>
        <v>23144.325892857145</v>
      </c>
      <c r="F76" s="13">
        <f t="shared" si="27"/>
        <v>5994.4591316591886</v>
      </c>
      <c r="G76" s="13">
        <f t="shared" si="27"/>
        <v>24259.684149700599</v>
      </c>
      <c r="H76" s="13">
        <f t="shared" si="27"/>
        <v>10371.720525749424</v>
      </c>
      <c r="I76" s="13">
        <f t="shared" si="27"/>
        <v>4964.4536746987951</v>
      </c>
      <c r="J76" s="30">
        <f t="shared" si="27"/>
        <v>18214.586019340833</v>
      </c>
      <c r="K76" s="29">
        <f t="shared" si="18"/>
        <v>158338.18250634978</v>
      </c>
      <c r="L76" s="16"/>
    </row>
    <row r="77" spans="1:15" x14ac:dyDescent="0.25">
      <c r="A77" s="10" t="s">
        <v>24</v>
      </c>
      <c r="B77" s="13">
        <f t="shared" ref="B77:J77" si="28">B63-B49</f>
        <v>5464.6007800440793</v>
      </c>
      <c r="C77" s="13">
        <f t="shared" si="28"/>
        <v>13789.016757132385</v>
      </c>
      <c r="D77" s="13">
        <f t="shared" si="28"/>
        <v>45960.867439334084</v>
      </c>
      <c r="E77" s="13">
        <f t="shared" si="28"/>
        <v>21139.223214285714</v>
      </c>
      <c r="F77" s="13">
        <f t="shared" si="28"/>
        <v>5549.7392017712627</v>
      </c>
      <c r="G77" s="13">
        <f t="shared" si="28"/>
        <v>21615.684413173651</v>
      </c>
      <c r="H77" s="13">
        <f t="shared" si="28"/>
        <v>9155.4828811683328</v>
      </c>
      <c r="I77" s="13">
        <f t="shared" si="28"/>
        <v>4434.4793172690761</v>
      </c>
      <c r="J77" s="30">
        <f t="shared" si="28"/>
        <v>15489.306927175843</v>
      </c>
      <c r="K77" s="29">
        <f t="shared" si="18"/>
        <v>142598.40093135444</v>
      </c>
      <c r="L77" s="16"/>
    </row>
    <row r="79" spans="1:15" x14ac:dyDescent="0.25">
      <c r="A79" s="23" t="s">
        <v>52</v>
      </c>
      <c r="B79" s="25">
        <f>$B$17-MIN($K$38:$K$49)</f>
        <v>170916.10962190721</v>
      </c>
      <c r="C79" s="24"/>
      <c r="D79" s="24"/>
      <c r="E79" s="24"/>
      <c r="F79" s="24"/>
      <c r="G79" s="24"/>
      <c r="H79" s="24"/>
      <c r="I79" s="24"/>
      <c r="J79" s="24"/>
      <c r="L79" s="16"/>
      <c r="M79" s="16"/>
      <c r="O79" s="20"/>
    </row>
    <row r="81" spans="1:15" x14ac:dyDescent="0.25">
      <c r="A81" s="1" t="s">
        <v>59</v>
      </c>
      <c r="B81" s="27" t="s">
        <v>53</v>
      </c>
    </row>
    <row r="82" spans="1:15" x14ac:dyDescent="0.25">
      <c r="A82" s="10" t="s">
        <v>13</v>
      </c>
      <c r="B82" s="26">
        <f t="shared" ref="B82:B87" si="29">$B$79-K66</f>
        <v>48415.147682116251</v>
      </c>
      <c r="L82" s="16"/>
      <c r="M82" s="16"/>
      <c r="O82" s="20"/>
    </row>
    <row r="83" spans="1:15" x14ac:dyDescent="0.25">
      <c r="A83" s="10" t="s">
        <v>14</v>
      </c>
      <c r="B83" s="13">
        <f t="shared" si="29"/>
        <v>50221.268847173167</v>
      </c>
      <c r="L83" s="16"/>
      <c r="M83" s="16"/>
      <c r="O83" s="20"/>
    </row>
    <row r="84" spans="1:15" x14ac:dyDescent="0.25">
      <c r="A84" s="10" t="s">
        <v>15</v>
      </c>
      <c r="B84" s="13">
        <f t="shared" si="29"/>
        <v>37563.900875560328</v>
      </c>
      <c r="L84" s="16"/>
      <c r="M84" s="16"/>
      <c r="O84" s="20"/>
    </row>
    <row r="85" spans="1:15" x14ac:dyDescent="0.25">
      <c r="A85" s="10" t="s">
        <v>16</v>
      </c>
      <c r="B85" s="13">
        <f t="shared" si="29"/>
        <v>3895.9277673756878</v>
      </c>
      <c r="L85" s="16"/>
      <c r="M85" s="16"/>
      <c r="O85" s="20"/>
    </row>
    <row r="86" spans="1:15" x14ac:dyDescent="0.25">
      <c r="A86" s="10" t="s">
        <v>17</v>
      </c>
      <c r="B86" s="13">
        <f t="shared" si="29"/>
        <v>3484.2273519072332</v>
      </c>
      <c r="L86" s="16"/>
      <c r="M86" s="16"/>
      <c r="O86" s="20"/>
    </row>
    <row r="87" spans="1:15" x14ac:dyDescent="0.25">
      <c r="A87" s="10" t="s">
        <v>18</v>
      </c>
      <c r="B87" s="13">
        <f t="shared" si="29"/>
        <v>24342.746557023056</v>
      </c>
      <c r="L87" s="16"/>
      <c r="M87" s="16"/>
      <c r="O87" s="20"/>
    </row>
    <row r="88" spans="1:15" x14ac:dyDescent="0.25">
      <c r="A88" s="10" t="s">
        <v>19</v>
      </c>
      <c r="B88" s="13">
        <f t="shared" ref="B88:B93" si="30">$B$79-K72</f>
        <v>45291.465279593511</v>
      </c>
      <c r="L88" s="16"/>
      <c r="M88" s="16"/>
      <c r="O88" s="20"/>
    </row>
    <row r="89" spans="1:15" x14ac:dyDescent="0.25">
      <c r="A89" s="10" t="s">
        <v>20</v>
      </c>
      <c r="B89" s="13">
        <f t="shared" si="30"/>
        <v>39268.864320942812</v>
      </c>
      <c r="L89" s="16"/>
      <c r="M89" s="16"/>
      <c r="O89" s="20"/>
    </row>
    <row r="90" spans="1:15" x14ac:dyDescent="0.25">
      <c r="A90" s="10" t="s">
        <v>21</v>
      </c>
      <c r="B90" s="13">
        <f t="shared" si="30"/>
        <v>19030.723715638247</v>
      </c>
      <c r="L90" s="16"/>
      <c r="M90" s="16"/>
      <c r="O90" s="20"/>
    </row>
    <row r="91" spans="1:15" x14ac:dyDescent="0.25">
      <c r="A91" s="10" t="s">
        <v>22</v>
      </c>
      <c r="B91" s="13">
        <f t="shared" si="30"/>
        <v>12330.700078183378</v>
      </c>
      <c r="L91" s="16"/>
      <c r="M91" s="16"/>
      <c r="O91" s="20"/>
    </row>
    <row r="92" spans="1:15" x14ac:dyDescent="0.25">
      <c r="A92" s="10" t="s">
        <v>23</v>
      </c>
      <c r="B92" s="13">
        <f t="shared" si="30"/>
        <v>12577.927115557424</v>
      </c>
      <c r="L92" s="16"/>
      <c r="M92" s="16"/>
      <c r="O92" s="20"/>
    </row>
    <row r="93" spans="1:15" x14ac:dyDescent="0.25">
      <c r="A93" s="10" t="s">
        <v>24</v>
      </c>
      <c r="B93" s="13">
        <f t="shared" si="30"/>
        <v>28317.708690552769</v>
      </c>
      <c r="L93" s="16"/>
      <c r="M93" s="16"/>
      <c r="O93" s="20"/>
    </row>
    <row r="94" spans="1:15" x14ac:dyDescent="0.25">
      <c r="A94" s="15" t="s">
        <v>40</v>
      </c>
      <c r="B94" s="18">
        <f>SUM($B$82:$B$93)/$B$79</f>
        <v>1.9000000000000006</v>
      </c>
    </row>
    <row r="96" spans="1:15" x14ac:dyDescent="0.25">
      <c r="A96" s="1" t="s">
        <v>60</v>
      </c>
      <c r="B96" s="56">
        <f>(SUM($B$82:$B$93)-$D$97*$B$79)/(12-$D$97)</f>
        <v>1.1526269487815329E-11</v>
      </c>
      <c r="D96" s="1" t="s">
        <v>42</v>
      </c>
    </row>
    <row r="97" spans="1:6" x14ac:dyDescent="0.25">
      <c r="A97" s="1" t="s">
        <v>41</v>
      </c>
      <c r="D97" s="17">
        <v>1.9</v>
      </c>
    </row>
    <row r="98" spans="1:6" ht="16.5" thickBot="1" x14ac:dyDescent="0.3"/>
    <row r="99" spans="1:6" ht="16.5" thickBot="1" x14ac:dyDescent="0.3">
      <c r="A99" s="1" t="s">
        <v>61</v>
      </c>
      <c r="B99" s="21">
        <f>(MIN($K$38:$K$49)+$B$96)*1000</f>
        <v>1.1526269487815328E-8</v>
      </c>
      <c r="F99" s="16"/>
    </row>
    <row r="100" spans="1:6" ht="16.5" thickBot="1" x14ac:dyDescent="0.3"/>
    <row r="101" spans="1:6" ht="16.5" thickBot="1" x14ac:dyDescent="0.3">
      <c r="A101" s="1" t="s">
        <v>62</v>
      </c>
      <c r="B101" s="31" t="e">
        <f>B99/'入力(太陽光)'!E15</f>
        <v>#DIV/0!</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14</vt:i4>
      </vt:variant>
    </vt:vector>
  </HeadingPairs>
  <TitlesOfParts>
    <vt:vector size="14" baseType="lpstr">
      <vt:lpstr>記載例(合計)</vt:lpstr>
      <vt:lpstr>記載例(太陽光)</vt:lpstr>
      <vt:lpstr>記載例(風力)</vt:lpstr>
      <vt:lpstr>記載例(水力)</vt:lpstr>
      <vt:lpstr>合計</vt:lpstr>
      <vt:lpstr>入力(太陽光)</vt:lpstr>
      <vt:lpstr>入力(風力)</vt:lpstr>
      <vt:lpstr>入力(水力)</vt:lpstr>
      <vt:lpstr>計算用(太陽光)</vt:lpstr>
      <vt:lpstr>計算用(風力)</vt:lpstr>
      <vt:lpstr>計算用(水力)</vt:lpstr>
      <vt:lpstr>計算用(記載例太陽光)</vt:lpstr>
      <vt:lpstr>計算用(記載例風力)</vt:lpstr>
      <vt:lpstr>計算用(記載例水力)</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2020-04-14T00:48:43Z</dcterms:modified>
</cp:coreProperties>
</file>