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IiALYi3azj6aMtMPv3IbaFtCCaOxufvWc1kJkoZmJKNZxCwEiQrWFYm2A0i13Gmeit68yJ+ho3y8sQxZPIHpQg==" workbookSaltValue="NV6TNbtsCB23hVfhzZtVdw==" workbookSpinCount="100000" lockStructure="1"/>
  <bookViews>
    <workbookView xWindow="0" yWindow="0" windowWidth="20490" windowHeight="8775"/>
  </bookViews>
  <sheets>
    <sheet name="合計" sheetId="9" r:id="rId1"/>
    <sheet name="入力(太陽光)" sheetId="1" r:id="rId2"/>
    <sheet name="入力(風力)" sheetId="7" r:id="rId3"/>
    <sheet name="入力(水力)" sheetId="8" r:id="rId4"/>
    <sheet name="計算用(太陽光)" sheetId="2" state="hidden" r:id="rId5"/>
    <sheet name="計算用(風力)" sheetId="5" state="hidden" r:id="rId6"/>
    <sheet name="計算用(水力)" sheetId="6" state="hidden" r:id="rId7"/>
  </sheets>
  <calcPr calcId="152511" concurrentCalc="0" concurrentManualCount="4"/>
</workbook>
</file>

<file path=xl/calcChain.xml><?xml version="1.0" encoding="utf-8"?>
<calcChain xmlns="http://schemas.openxmlformats.org/spreadsheetml/2006/main">
  <c r="K19" i="6" l="1"/>
  <c r="K19" i="5"/>
  <c r="E13" i="8"/>
  <c r="B49" i="6"/>
  <c r="C49" i="6"/>
  <c r="D49" i="6"/>
  <c r="E49" i="6"/>
  <c r="F49" i="6"/>
  <c r="G49" i="6"/>
  <c r="H49" i="6"/>
  <c r="I49" i="6"/>
  <c r="J49" i="6"/>
  <c r="K49" i="6"/>
  <c r="N49" i="6"/>
  <c r="P18" i="8"/>
  <c r="B48" i="6"/>
  <c r="C48" i="6"/>
  <c r="D48" i="6"/>
  <c r="E48" i="6"/>
  <c r="F48" i="6"/>
  <c r="G48" i="6"/>
  <c r="H48" i="6"/>
  <c r="I48" i="6"/>
  <c r="J48" i="6"/>
  <c r="K48" i="6"/>
  <c r="N48" i="6"/>
  <c r="O18" i="8"/>
  <c r="B47" i="6"/>
  <c r="C47" i="6"/>
  <c r="D47" i="6"/>
  <c r="E47" i="6"/>
  <c r="F47" i="6"/>
  <c r="G47" i="6"/>
  <c r="H47" i="6"/>
  <c r="I47" i="6"/>
  <c r="J47" i="6"/>
  <c r="K47" i="6"/>
  <c r="N47" i="6"/>
  <c r="N18" i="8"/>
  <c r="B46" i="6"/>
  <c r="C46" i="6"/>
  <c r="D46" i="6"/>
  <c r="E46" i="6"/>
  <c r="F46" i="6"/>
  <c r="G46" i="6"/>
  <c r="H46" i="6"/>
  <c r="I46" i="6"/>
  <c r="J46" i="6"/>
  <c r="K46" i="6"/>
  <c r="N46" i="6"/>
  <c r="M18" i="8"/>
  <c r="B45" i="6"/>
  <c r="C45" i="6"/>
  <c r="D45" i="6"/>
  <c r="E45" i="6"/>
  <c r="F45" i="6"/>
  <c r="G45" i="6"/>
  <c r="H45" i="6"/>
  <c r="I45" i="6"/>
  <c r="J45" i="6"/>
  <c r="K45" i="6"/>
  <c r="N45" i="6"/>
  <c r="L18" i="8"/>
  <c r="B44" i="6"/>
  <c r="C44" i="6"/>
  <c r="D44" i="6"/>
  <c r="E44" i="6"/>
  <c r="F44" i="6"/>
  <c r="G44" i="6"/>
  <c r="H44" i="6"/>
  <c r="I44" i="6"/>
  <c r="J44" i="6"/>
  <c r="K44" i="6"/>
  <c r="N44" i="6"/>
  <c r="K18" i="8"/>
  <c r="B43" i="6"/>
  <c r="C43" i="6"/>
  <c r="D43" i="6"/>
  <c r="E43" i="6"/>
  <c r="F43" i="6"/>
  <c r="G43" i="6"/>
  <c r="H43" i="6"/>
  <c r="I43" i="6"/>
  <c r="J43" i="6"/>
  <c r="K43" i="6"/>
  <c r="N43" i="6"/>
  <c r="J18" i="8"/>
  <c r="B42" i="6"/>
  <c r="C42" i="6"/>
  <c r="D42" i="6"/>
  <c r="E42" i="6"/>
  <c r="F42" i="6"/>
  <c r="G42" i="6"/>
  <c r="H42" i="6"/>
  <c r="I42" i="6"/>
  <c r="J42" i="6"/>
  <c r="K42" i="6"/>
  <c r="N42" i="6"/>
  <c r="I18" i="8"/>
  <c r="B41" i="6"/>
  <c r="C41" i="6"/>
  <c r="D41" i="6"/>
  <c r="E41" i="6"/>
  <c r="F41" i="6"/>
  <c r="G41" i="6"/>
  <c r="H41" i="6"/>
  <c r="I41" i="6"/>
  <c r="J41" i="6"/>
  <c r="K41" i="6"/>
  <c r="N41" i="6"/>
  <c r="H18" i="8"/>
  <c r="B40" i="6"/>
  <c r="C40" i="6"/>
  <c r="D40" i="6"/>
  <c r="E40" i="6"/>
  <c r="F40" i="6"/>
  <c r="G40" i="6"/>
  <c r="H40" i="6"/>
  <c r="I40" i="6"/>
  <c r="J40" i="6"/>
  <c r="K40" i="6"/>
  <c r="N40" i="6"/>
  <c r="G18" i="8"/>
  <c r="B39" i="6"/>
  <c r="C39" i="6"/>
  <c r="D39" i="6"/>
  <c r="E39" i="6"/>
  <c r="F39" i="6"/>
  <c r="G39" i="6"/>
  <c r="H39" i="6"/>
  <c r="I39" i="6"/>
  <c r="J39" i="6"/>
  <c r="K39" i="6"/>
  <c r="N39" i="6"/>
  <c r="F18" i="8"/>
  <c r="B38" i="6"/>
  <c r="C38" i="6"/>
  <c r="D38" i="6"/>
  <c r="E38" i="6"/>
  <c r="F38" i="6"/>
  <c r="G38" i="6"/>
  <c r="H38" i="6"/>
  <c r="I38" i="6"/>
  <c r="J38" i="6"/>
  <c r="K38" i="6"/>
  <c r="N38" i="6"/>
  <c r="E18" i="8"/>
  <c r="B79" i="6"/>
  <c r="B66" i="6"/>
  <c r="C66" i="6"/>
  <c r="D66" i="6"/>
  <c r="E66" i="6"/>
  <c r="F66" i="6"/>
  <c r="G66" i="6"/>
  <c r="H66" i="6"/>
  <c r="I66" i="6"/>
  <c r="J66" i="6"/>
  <c r="K66" i="6"/>
  <c r="B82" i="6"/>
  <c r="B67" i="6"/>
  <c r="C67" i="6"/>
  <c r="D67" i="6"/>
  <c r="E67" i="6"/>
  <c r="F67" i="6"/>
  <c r="G67" i="6"/>
  <c r="H67" i="6"/>
  <c r="I67" i="6"/>
  <c r="J67" i="6"/>
  <c r="K67" i="6"/>
  <c r="B83" i="6"/>
  <c r="B68" i="6"/>
  <c r="C68" i="6"/>
  <c r="D68" i="6"/>
  <c r="E68" i="6"/>
  <c r="F68" i="6"/>
  <c r="G68" i="6"/>
  <c r="H68" i="6"/>
  <c r="I68" i="6"/>
  <c r="J68" i="6"/>
  <c r="K68" i="6"/>
  <c r="B84" i="6"/>
  <c r="B69" i="6"/>
  <c r="C69" i="6"/>
  <c r="D69" i="6"/>
  <c r="E69" i="6"/>
  <c r="F69" i="6"/>
  <c r="G69" i="6"/>
  <c r="H69" i="6"/>
  <c r="I69" i="6"/>
  <c r="J69" i="6"/>
  <c r="K69" i="6"/>
  <c r="B85" i="6"/>
  <c r="B70" i="6"/>
  <c r="C70" i="6"/>
  <c r="D70" i="6"/>
  <c r="E70" i="6"/>
  <c r="F70" i="6"/>
  <c r="G70" i="6"/>
  <c r="H70" i="6"/>
  <c r="I70" i="6"/>
  <c r="J70" i="6"/>
  <c r="K70" i="6"/>
  <c r="B86" i="6"/>
  <c r="B71" i="6"/>
  <c r="C71" i="6"/>
  <c r="D71" i="6"/>
  <c r="E71" i="6"/>
  <c r="F71" i="6"/>
  <c r="G71" i="6"/>
  <c r="H71" i="6"/>
  <c r="I71" i="6"/>
  <c r="J71" i="6"/>
  <c r="K71" i="6"/>
  <c r="B87" i="6"/>
  <c r="B72" i="6"/>
  <c r="C72" i="6"/>
  <c r="D72" i="6"/>
  <c r="E72" i="6"/>
  <c r="F72" i="6"/>
  <c r="G72" i="6"/>
  <c r="H72" i="6"/>
  <c r="I72" i="6"/>
  <c r="J72" i="6"/>
  <c r="K72" i="6"/>
  <c r="B88" i="6"/>
  <c r="B73" i="6"/>
  <c r="C73" i="6"/>
  <c r="D73" i="6"/>
  <c r="E73" i="6"/>
  <c r="F73" i="6"/>
  <c r="G73" i="6"/>
  <c r="H73" i="6"/>
  <c r="I73" i="6"/>
  <c r="J73" i="6"/>
  <c r="K73" i="6"/>
  <c r="B89" i="6"/>
  <c r="B74" i="6"/>
  <c r="C74" i="6"/>
  <c r="D74" i="6"/>
  <c r="E74" i="6"/>
  <c r="F74" i="6"/>
  <c r="G74" i="6"/>
  <c r="H74" i="6"/>
  <c r="I74" i="6"/>
  <c r="J74" i="6"/>
  <c r="K74" i="6"/>
  <c r="B90" i="6"/>
  <c r="B75" i="6"/>
  <c r="C75" i="6"/>
  <c r="D75" i="6"/>
  <c r="E75" i="6"/>
  <c r="F75" i="6"/>
  <c r="G75" i="6"/>
  <c r="H75" i="6"/>
  <c r="I75" i="6"/>
  <c r="J75" i="6"/>
  <c r="K75" i="6"/>
  <c r="B91" i="6"/>
  <c r="B76" i="6"/>
  <c r="C76" i="6"/>
  <c r="D76" i="6"/>
  <c r="E76" i="6"/>
  <c r="F76" i="6"/>
  <c r="G76" i="6"/>
  <c r="H76" i="6"/>
  <c r="I76" i="6"/>
  <c r="J76" i="6"/>
  <c r="K76" i="6"/>
  <c r="B92" i="6"/>
  <c r="B77" i="6"/>
  <c r="C77" i="6"/>
  <c r="D77" i="6"/>
  <c r="E77" i="6"/>
  <c r="F77" i="6"/>
  <c r="G77" i="6"/>
  <c r="H77" i="6"/>
  <c r="I77" i="6"/>
  <c r="J77" i="6"/>
  <c r="K77" i="6"/>
  <c r="B93" i="6"/>
  <c r="B96" i="6"/>
  <c r="B99" i="6"/>
  <c r="L49" i="6"/>
  <c r="O49" i="6"/>
  <c r="L48" i="6"/>
  <c r="O48" i="6"/>
  <c r="L47" i="6"/>
  <c r="O47" i="6"/>
  <c r="L46" i="6"/>
  <c r="O46" i="6"/>
  <c r="L45" i="6"/>
  <c r="O45" i="6"/>
  <c r="L44" i="6"/>
  <c r="O44" i="6"/>
  <c r="L43" i="6"/>
  <c r="O43" i="6"/>
  <c r="L42" i="6"/>
  <c r="O42" i="6"/>
  <c r="L41" i="6"/>
  <c r="O41" i="6"/>
  <c r="L40" i="6"/>
  <c r="O40" i="6"/>
  <c r="L39" i="6"/>
  <c r="O39" i="6"/>
  <c r="L38" i="6"/>
  <c r="O38" i="6"/>
  <c r="E13" i="7"/>
  <c r="B38" i="5"/>
  <c r="B49" i="5"/>
  <c r="C49" i="5"/>
  <c r="D49" i="5"/>
  <c r="E49" i="5"/>
  <c r="F49" i="5"/>
  <c r="G49" i="5"/>
  <c r="H49" i="5"/>
  <c r="I49" i="5"/>
  <c r="J49" i="5"/>
  <c r="K49" i="5"/>
  <c r="N49" i="5"/>
  <c r="P18" i="7"/>
  <c r="B48" i="5"/>
  <c r="C48" i="5"/>
  <c r="D48" i="5"/>
  <c r="E48" i="5"/>
  <c r="F48" i="5"/>
  <c r="G48" i="5"/>
  <c r="H48" i="5"/>
  <c r="I48" i="5"/>
  <c r="J48" i="5"/>
  <c r="K48" i="5"/>
  <c r="N48" i="5"/>
  <c r="O18" i="7"/>
  <c r="B47" i="5"/>
  <c r="C47" i="5"/>
  <c r="D47" i="5"/>
  <c r="E47" i="5"/>
  <c r="F47" i="5"/>
  <c r="G47" i="5"/>
  <c r="H47" i="5"/>
  <c r="I47" i="5"/>
  <c r="J47" i="5"/>
  <c r="K47" i="5"/>
  <c r="N47" i="5"/>
  <c r="N18" i="7"/>
  <c r="B46" i="5"/>
  <c r="C46" i="5"/>
  <c r="D46" i="5"/>
  <c r="E46" i="5"/>
  <c r="F46" i="5"/>
  <c r="G46" i="5"/>
  <c r="H46" i="5"/>
  <c r="I46" i="5"/>
  <c r="J46" i="5"/>
  <c r="K46" i="5"/>
  <c r="N46" i="5"/>
  <c r="M18" i="7"/>
  <c r="B45" i="5"/>
  <c r="C45" i="5"/>
  <c r="D45" i="5"/>
  <c r="E45" i="5"/>
  <c r="F45" i="5"/>
  <c r="G45" i="5"/>
  <c r="H45" i="5"/>
  <c r="I45" i="5"/>
  <c r="J45" i="5"/>
  <c r="K45" i="5"/>
  <c r="N45" i="5"/>
  <c r="L18" i="7"/>
  <c r="B44" i="5"/>
  <c r="C44" i="5"/>
  <c r="D44" i="5"/>
  <c r="E44" i="5"/>
  <c r="F44" i="5"/>
  <c r="G44" i="5"/>
  <c r="H44" i="5"/>
  <c r="I44" i="5"/>
  <c r="J44" i="5"/>
  <c r="K44" i="5"/>
  <c r="N44" i="5"/>
  <c r="K18" i="7"/>
  <c r="B43" i="5"/>
  <c r="C43" i="5"/>
  <c r="D43" i="5"/>
  <c r="E43" i="5"/>
  <c r="F43" i="5"/>
  <c r="G43" i="5"/>
  <c r="H43" i="5"/>
  <c r="I43" i="5"/>
  <c r="J43" i="5"/>
  <c r="K43" i="5"/>
  <c r="N43" i="5"/>
  <c r="J18" i="7"/>
  <c r="B42" i="5"/>
  <c r="C42" i="5"/>
  <c r="D42" i="5"/>
  <c r="E42" i="5"/>
  <c r="F42" i="5"/>
  <c r="G42" i="5"/>
  <c r="H42" i="5"/>
  <c r="I42" i="5"/>
  <c r="J42" i="5"/>
  <c r="K42" i="5"/>
  <c r="N42" i="5"/>
  <c r="I18" i="7"/>
  <c r="B41" i="5"/>
  <c r="C41" i="5"/>
  <c r="D41" i="5"/>
  <c r="E41" i="5"/>
  <c r="F41" i="5"/>
  <c r="G41" i="5"/>
  <c r="H41" i="5"/>
  <c r="I41" i="5"/>
  <c r="J41" i="5"/>
  <c r="K41" i="5"/>
  <c r="N41" i="5"/>
  <c r="H18" i="7"/>
  <c r="B40" i="5"/>
  <c r="C40" i="5"/>
  <c r="D40" i="5"/>
  <c r="E40" i="5"/>
  <c r="F40" i="5"/>
  <c r="G40" i="5"/>
  <c r="H40" i="5"/>
  <c r="I40" i="5"/>
  <c r="J40" i="5"/>
  <c r="K40" i="5"/>
  <c r="N40" i="5"/>
  <c r="G18" i="7"/>
  <c r="B39" i="5"/>
  <c r="C39" i="5"/>
  <c r="D39" i="5"/>
  <c r="E39" i="5"/>
  <c r="F39" i="5"/>
  <c r="G39" i="5"/>
  <c r="H39" i="5"/>
  <c r="I39" i="5"/>
  <c r="J39" i="5"/>
  <c r="K39" i="5"/>
  <c r="N39" i="5"/>
  <c r="F18" i="7"/>
  <c r="C38" i="5"/>
  <c r="D38" i="5"/>
  <c r="E38" i="5"/>
  <c r="F38" i="5"/>
  <c r="G38" i="5"/>
  <c r="H38" i="5"/>
  <c r="I38" i="5"/>
  <c r="J38" i="5"/>
  <c r="K38" i="5"/>
  <c r="N38" i="5"/>
  <c r="E18" i="7"/>
  <c r="B79" i="5"/>
  <c r="B66" i="5"/>
  <c r="C66" i="5"/>
  <c r="D66" i="5"/>
  <c r="E66" i="5"/>
  <c r="F66" i="5"/>
  <c r="G66" i="5"/>
  <c r="H66" i="5"/>
  <c r="I66" i="5"/>
  <c r="J66" i="5"/>
  <c r="K66" i="5"/>
  <c r="B82" i="5"/>
  <c r="B67" i="5"/>
  <c r="C67" i="5"/>
  <c r="D67" i="5"/>
  <c r="E67" i="5"/>
  <c r="F67" i="5"/>
  <c r="G67" i="5"/>
  <c r="H67" i="5"/>
  <c r="I67" i="5"/>
  <c r="J67" i="5"/>
  <c r="K67" i="5"/>
  <c r="B83" i="5"/>
  <c r="B68" i="5"/>
  <c r="C68" i="5"/>
  <c r="D68" i="5"/>
  <c r="E68" i="5"/>
  <c r="F68" i="5"/>
  <c r="G68" i="5"/>
  <c r="H68" i="5"/>
  <c r="I68" i="5"/>
  <c r="J68" i="5"/>
  <c r="K68" i="5"/>
  <c r="B84" i="5"/>
  <c r="B69" i="5"/>
  <c r="C69" i="5"/>
  <c r="D69" i="5"/>
  <c r="E69" i="5"/>
  <c r="F69" i="5"/>
  <c r="G69" i="5"/>
  <c r="H69" i="5"/>
  <c r="I69" i="5"/>
  <c r="J69" i="5"/>
  <c r="K69" i="5"/>
  <c r="B85" i="5"/>
  <c r="B70" i="5"/>
  <c r="C70" i="5"/>
  <c r="D70" i="5"/>
  <c r="E70" i="5"/>
  <c r="F70" i="5"/>
  <c r="G70" i="5"/>
  <c r="H70" i="5"/>
  <c r="I70" i="5"/>
  <c r="J70" i="5"/>
  <c r="K70" i="5"/>
  <c r="B86" i="5"/>
  <c r="B71" i="5"/>
  <c r="C71" i="5"/>
  <c r="D71" i="5"/>
  <c r="E71" i="5"/>
  <c r="F71" i="5"/>
  <c r="G71" i="5"/>
  <c r="H71" i="5"/>
  <c r="I71" i="5"/>
  <c r="J71" i="5"/>
  <c r="K71" i="5"/>
  <c r="B87" i="5"/>
  <c r="B72" i="5"/>
  <c r="C72" i="5"/>
  <c r="D72" i="5"/>
  <c r="E72" i="5"/>
  <c r="F72" i="5"/>
  <c r="G72" i="5"/>
  <c r="H72" i="5"/>
  <c r="I72" i="5"/>
  <c r="J72" i="5"/>
  <c r="K72" i="5"/>
  <c r="B88" i="5"/>
  <c r="B73" i="5"/>
  <c r="C73" i="5"/>
  <c r="D73" i="5"/>
  <c r="E73" i="5"/>
  <c r="F73" i="5"/>
  <c r="G73" i="5"/>
  <c r="H73" i="5"/>
  <c r="I73" i="5"/>
  <c r="J73" i="5"/>
  <c r="K73" i="5"/>
  <c r="B89" i="5"/>
  <c r="B74" i="5"/>
  <c r="C74" i="5"/>
  <c r="D74" i="5"/>
  <c r="E74" i="5"/>
  <c r="F74" i="5"/>
  <c r="G74" i="5"/>
  <c r="H74" i="5"/>
  <c r="I74" i="5"/>
  <c r="J74" i="5"/>
  <c r="K74" i="5"/>
  <c r="B90" i="5"/>
  <c r="B75" i="5"/>
  <c r="C75" i="5"/>
  <c r="D75" i="5"/>
  <c r="E75" i="5"/>
  <c r="F75" i="5"/>
  <c r="G75" i="5"/>
  <c r="H75" i="5"/>
  <c r="I75" i="5"/>
  <c r="J75" i="5"/>
  <c r="K75" i="5"/>
  <c r="B91" i="5"/>
  <c r="B76" i="5"/>
  <c r="C76" i="5"/>
  <c r="D76" i="5"/>
  <c r="E76" i="5"/>
  <c r="F76" i="5"/>
  <c r="G76" i="5"/>
  <c r="H76" i="5"/>
  <c r="I76" i="5"/>
  <c r="J76" i="5"/>
  <c r="K76" i="5"/>
  <c r="B92" i="5"/>
  <c r="B77" i="5"/>
  <c r="C77" i="5"/>
  <c r="D77" i="5"/>
  <c r="E77" i="5"/>
  <c r="F77" i="5"/>
  <c r="G77" i="5"/>
  <c r="H77" i="5"/>
  <c r="I77" i="5"/>
  <c r="J77" i="5"/>
  <c r="K77" i="5"/>
  <c r="B93" i="5"/>
  <c r="B96" i="5"/>
  <c r="B99" i="5"/>
  <c r="L49" i="5"/>
  <c r="O49" i="5"/>
  <c r="L48" i="5"/>
  <c r="O48" i="5"/>
  <c r="L47" i="5"/>
  <c r="O47" i="5"/>
  <c r="L46" i="5"/>
  <c r="O46" i="5"/>
  <c r="L45" i="5"/>
  <c r="O45" i="5"/>
  <c r="L44" i="5"/>
  <c r="O44" i="5"/>
  <c r="L43" i="5"/>
  <c r="O43" i="5"/>
  <c r="L42" i="5"/>
  <c r="O42" i="5"/>
  <c r="L41" i="5"/>
  <c r="O41" i="5"/>
  <c r="L40" i="5"/>
  <c r="O40" i="5"/>
  <c r="L39" i="5"/>
  <c r="O39" i="5"/>
  <c r="L38" i="5"/>
  <c r="O38" i="5"/>
  <c r="E13" i="1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K38" i="2"/>
  <c r="K39" i="2"/>
  <c r="K40" i="2"/>
  <c r="K41" i="2"/>
  <c r="K42" i="2"/>
  <c r="K43" i="2"/>
  <c r="K44" i="2"/>
  <c r="K45" i="2"/>
  <c r="K46" i="2"/>
  <c r="K47" i="2"/>
  <c r="K48" i="2"/>
  <c r="K49" i="2"/>
  <c r="B79" i="2"/>
  <c r="B66" i="2"/>
  <c r="C66" i="2"/>
  <c r="D66" i="2"/>
  <c r="E66" i="2"/>
  <c r="F66" i="2"/>
  <c r="G66" i="2"/>
  <c r="H66" i="2"/>
  <c r="I66" i="2"/>
  <c r="J66" i="2"/>
  <c r="K66" i="2"/>
  <c r="B82" i="2"/>
  <c r="B67" i="2"/>
  <c r="C67" i="2"/>
  <c r="D67" i="2"/>
  <c r="E67" i="2"/>
  <c r="F67" i="2"/>
  <c r="G67" i="2"/>
  <c r="H67" i="2"/>
  <c r="I67" i="2"/>
  <c r="J67" i="2"/>
  <c r="K67" i="2"/>
  <c r="B83" i="2"/>
  <c r="B68" i="2"/>
  <c r="C68" i="2"/>
  <c r="D68" i="2"/>
  <c r="E68" i="2"/>
  <c r="F68" i="2"/>
  <c r="G68" i="2"/>
  <c r="H68" i="2"/>
  <c r="I68" i="2"/>
  <c r="J68" i="2"/>
  <c r="K68" i="2"/>
  <c r="B84" i="2"/>
  <c r="B69" i="2"/>
  <c r="C69" i="2"/>
  <c r="D69" i="2"/>
  <c r="E69" i="2"/>
  <c r="F69" i="2"/>
  <c r="G69" i="2"/>
  <c r="H69" i="2"/>
  <c r="I69" i="2"/>
  <c r="J69" i="2"/>
  <c r="K69" i="2"/>
  <c r="B85" i="2"/>
  <c r="B70" i="2"/>
  <c r="C70" i="2"/>
  <c r="D70" i="2"/>
  <c r="E70" i="2"/>
  <c r="F70" i="2"/>
  <c r="G70" i="2"/>
  <c r="H70" i="2"/>
  <c r="I70" i="2"/>
  <c r="J70" i="2"/>
  <c r="K70" i="2"/>
  <c r="B86" i="2"/>
  <c r="B71" i="2"/>
  <c r="C71" i="2"/>
  <c r="D71" i="2"/>
  <c r="E71" i="2"/>
  <c r="F71" i="2"/>
  <c r="G71" i="2"/>
  <c r="H71" i="2"/>
  <c r="I71" i="2"/>
  <c r="J71" i="2"/>
  <c r="K71" i="2"/>
  <c r="B87" i="2"/>
  <c r="B72" i="2"/>
  <c r="C72" i="2"/>
  <c r="D72" i="2"/>
  <c r="E72" i="2"/>
  <c r="F72" i="2"/>
  <c r="G72" i="2"/>
  <c r="H72" i="2"/>
  <c r="I72" i="2"/>
  <c r="J72" i="2"/>
  <c r="K72" i="2"/>
  <c r="B88" i="2"/>
  <c r="B73" i="2"/>
  <c r="C73" i="2"/>
  <c r="D73" i="2"/>
  <c r="E73" i="2"/>
  <c r="F73" i="2"/>
  <c r="G73" i="2"/>
  <c r="H73" i="2"/>
  <c r="I73" i="2"/>
  <c r="J73" i="2"/>
  <c r="K73" i="2"/>
  <c r="B89" i="2"/>
  <c r="B74" i="2"/>
  <c r="C74" i="2"/>
  <c r="D74" i="2"/>
  <c r="E74" i="2"/>
  <c r="F74" i="2"/>
  <c r="G74" i="2"/>
  <c r="H74" i="2"/>
  <c r="I74" i="2"/>
  <c r="J74" i="2"/>
  <c r="K74" i="2"/>
  <c r="B90" i="2"/>
  <c r="B75" i="2"/>
  <c r="C75" i="2"/>
  <c r="D75" i="2"/>
  <c r="E75" i="2"/>
  <c r="F75" i="2"/>
  <c r="G75" i="2"/>
  <c r="H75" i="2"/>
  <c r="I75" i="2"/>
  <c r="J75" i="2"/>
  <c r="K75" i="2"/>
  <c r="B91" i="2"/>
  <c r="B76" i="2"/>
  <c r="C76" i="2"/>
  <c r="D76" i="2"/>
  <c r="E76" i="2"/>
  <c r="F76" i="2"/>
  <c r="G76" i="2"/>
  <c r="H76" i="2"/>
  <c r="I76" i="2"/>
  <c r="J76" i="2"/>
  <c r="K76" i="2"/>
  <c r="B92" i="2"/>
  <c r="B77" i="2"/>
  <c r="C77" i="2"/>
  <c r="D77" i="2"/>
  <c r="E77" i="2"/>
  <c r="F77" i="2"/>
  <c r="G77" i="2"/>
  <c r="H77" i="2"/>
  <c r="I77" i="2"/>
  <c r="J77" i="2"/>
  <c r="K77" i="2"/>
  <c r="B93" i="2"/>
  <c r="B96" i="2"/>
  <c r="B99" i="2"/>
  <c r="N49" i="2"/>
  <c r="P18" i="1"/>
  <c r="N48" i="2"/>
  <c r="O18" i="1"/>
  <c r="N47" i="2"/>
  <c r="N18" i="1"/>
  <c r="N46" i="2"/>
  <c r="M18" i="1"/>
  <c r="N45" i="2"/>
  <c r="L18" i="1"/>
  <c r="N44" i="2"/>
  <c r="K18" i="1"/>
  <c r="N43" i="2"/>
  <c r="J18" i="1"/>
  <c r="N42" i="2"/>
  <c r="I18" i="1"/>
  <c r="N41" i="2"/>
  <c r="H18" i="1"/>
  <c r="N40" i="2"/>
  <c r="G18" i="1"/>
  <c r="N39" i="2"/>
  <c r="F18" i="1"/>
  <c r="N38" i="2"/>
  <c r="E18" i="1"/>
  <c r="L49" i="2"/>
  <c r="O49" i="2"/>
  <c r="L48" i="2"/>
  <c r="O48" i="2"/>
  <c r="L47" i="2"/>
  <c r="O47" i="2"/>
  <c r="L46" i="2"/>
  <c r="O46" i="2"/>
  <c r="L45" i="2"/>
  <c r="O45" i="2"/>
  <c r="L44" i="2"/>
  <c r="O44" i="2"/>
  <c r="L43" i="2"/>
  <c r="O43" i="2"/>
  <c r="L42" i="2"/>
  <c r="O42" i="2"/>
  <c r="L41" i="2"/>
  <c r="O41" i="2"/>
  <c r="L40" i="2"/>
  <c r="O40" i="2"/>
  <c r="L39" i="2"/>
  <c r="O39" i="2"/>
  <c r="L38" i="2"/>
  <c r="O38" i="2"/>
  <c r="E19" i="1"/>
  <c r="E19" i="8"/>
  <c r="E19" i="7"/>
  <c r="E12" i="9"/>
  <c r="M8" i="7"/>
  <c r="M8" i="8"/>
  <c r="M8" i="1"/>
  <c r="E10" i="8"/>
  <c r="E10" i="1"/>
  <c r="E10" i="7"/>
  <c r="E11" i="8"/>
  <c r="E11" i="7"/>
  <c r="E11" i="1"/>
  <c r="H21" i="1"/>
  <c r="H21" i="7"/>
  <c r="H21" i="8"/>
  <c r="H21" i="9"/>
  <c r="J21" i="1"/>
  <c r="E22" i="9"/>
  <c r="E19" i="9"/>
  <c r="F21" i="1"/>
  <c r="F21" i="7"/>
  <c r="F21" i="8"/>
  <c r="F21" i="9"/>
  <c r="G21" i="1"/>
  <c r="G21" i="7"/>
  <c r="G21" i="8"/>
  <c r="G21" i="9"/>
  <c r="I21" i="1"/>
  <c r="I21" i="7"/>
  <c r="I21" i="8"/>
  <c r="I21" i="9"/>
  <c r="J21" i="7"/>
  <c r="J21" i="8"/>
  <c r="J21" i="9"/>
  <c r="K21" i="1"/>
  <c r="K21" i="7"/>
  <c r="K21" i="8"/>
  <c r="K21" i="9"/>
  <c r="L21" i="1"/>
  <c r="L21" i="7"/>
  <c r="L21" i="8"/>
  <c r="L21" i="9"/>
  <c r="M21" i="1"/>
  <c r="M21" i="7"/>
  <c r="M21" i="8"/>
  <c r="M21" i="9"/>
  <c r="N21" i="1"/>
  <c r="N21" i="7"/>
  <c r="N21" i="8"/>
  <c r="N21" i="9"/>
  <c r="O21" i="1"/>
  <c r="O21" i="7"/>
  <c r="O21" i="8"/>
  <c r="O21" i="9"/>
  <c r="P21" i="1"/>
  <c r="P21" i="7"/>
  <c r="P21" i="8"/>
  <c r="P21" i="9"/>
  <c r="E21" i="1"/>
  <c r="E21" i="7"/>
  <c r="E21" i="8"/>
  <c r="E21" i="9"/>
  <c r="F18" i="9"/>
  <c r="G18" i="9"/>
  <c r="H18" i="9"/>
  <c r="I18" i="9"/>
  <c r="J18" i="9"/>
  <c r="K18" i="9"/>
  <c r="L18" i="9"/>
  <c r="M18" i="9"/>
  <c r="N18" i="9"/>
  <c r="O18" i="9"/>
  <c r="P18" i="9"/>
  <c r="E18" i="9"/>
  <c r="B101" i="6"/>
  <c r="E16" i="8"/>
  <c r="D97" i="6"/>
  <c r="D97" i="5"/>
  <c r="B21" i="6"/>
  <c r="C19" i="6"/>
  <c r="D19" i="6"/>
  <c r="E19" i="6"/>
  <c r="F19" i="6"/>
  <c r="G19" i="6"/>
  <c r="H19" i="6"/>
  <c r="I19" i="6"/>
  <c r="J19" i="6"/>
  <c r="B19" i="6"/>
  <c r="B17" i="6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C4" i="6"/>
  <c r="D4" i="6"/>
  <c r="E4" i="6"/>
  <c r="F4" i="6"/>
  <c r="G4" i="6"/>
  <c r="H4" i="6"/>
  <c r="I4" i="6"/>
  <c r="J4" i="6"/>
  <c r="B4" i="6"/>
  <c r="B52" i="6"/>
  <c r="C21" i="6"/>
  <c r="C52" i="6"/>
  <c r="D21" i="6"/>
  <c r="D52" i="6"/>
  <c r="E21" i="6"/>
  <c r="E52" i="6"/>
  <c r="F21" i="6"/>
  <c r="F52" i="6"/>
  <c r="G21" i="6"/>
  <c r="G52" i="6"/>
  <c r="H21" i="6"/>
  <c r="H52" i="6"/>
  <c r="I21" i="6"/>
  <c r="I52" i="6"/>
  <c r="J21" i="6"/>
  <c r="J52" i="6"/>
  <c r="B53" i="6"/>
  <c r="C53" i="6"/>
  <c r="D53" i="6"/>
  <c r="E53" i="6"/>
  <c r="F53" i="6"/>
  <c r="G53" i="6"/>
  <c r="H53" i="6"/>
  <c r="I53" i="6"/>
  <c r="J53" i="6"/>
  <c r="B54" i="6"/>
  <c r="C54" i="6"/>
  <c r="D54" i="6"/>
  <c r="E54" i="6"/>
  <c r="F54" i="6"/>
  <c r="G54" i="6"/>
  <c r="H54" i="6"/>
  <c r="I54" i="6"/>
  <c r="J54" i="6"/>
  <c r="B55" i="6"/>
  <c r="C55" i="6"/>
  <c r="D55" i="6"/>
  <c r="E55" i="6"/>
  <c r="F55" i="6"/>
  <c r="G55" i="6"/>
  <c r="H55" i="6"/>
  <c r="I55" i="6"/>
  <c r="J55" i="6"/>
  <c r="B56" i="6"/>
  <c r="C56" i="6"/>
  <c r="D56" i="6"/>
  <c r="E56" i="6"/>
  <c r="F56" i="6"/>
  <c r="G56" i="6"/>
  <c r="H56" i="6"/>
  <c r="I56" i="6"/>
  <c r="J56" i="6"/>
  <c r="B57" i="6"/>
  <c r="C57" i="6"/>
  <c r="D57" i="6"/>
  <c r="E57" i="6"/>
  <c r="F57" i="6"/>
  <c r="G57" i="6"/>
  <c r="H57" i="6"/>
  <c r="I57" i="6"/>
  <c r="J57" i="6"/>
  <c r="B58" i="6"/>
  <c r="C58" i="6"/>
  <c r="D58" i="6"/>
  <c r="E58" i="6"/>
  <c r="F58" i="6"/>
  <c r="G58" i="6"/>
  <c r="H58" i="6"/>
  <c r="I58" i="6"/>
  <c r="J58" i="6"/>
  <c r="B59" i="6"/>
  <c r="C59" i="6"/>
  <c r="D59" i="6"/>
  <c r="E59" i="6"/>
  <c r="F59" i="6"/>
  <c r="G59" i="6"/>
  <c r="H59" i="6"/>
  <c r="I59" i="6"/>
  <c r="J59" i="6"/>
  <c r="B60" i="6"/>
  <c r="C60" i="6"/>
  <c r="D60" i="6"/>
  <c r="E60" i="6"/>
  <c r="F60" i="6"/>
  <c r="G60" i="6"/>
  <c r="H60" i="6"/>
  <c r="I60" i="6"/>
  <c r="J60" i="6"/>
  <c r="B61" i="6"/>
  <c r="C61" i="6"/>
  <c r="D61" i="6"/>
  <c r="E61" i="6"/>
  <c r="F61" i="6"/>
  <c r="G61" i="6"/>
  <c r="H61" i="6"/>
  <c r="I61" i="6"/>
  <c r="J61" i="6"/>
  <c r="B62" i="6"/>
  <c r="C62" i="6"/>
  <c r="D62" i="6"/>
  <c r="E62" i="6"/>
  <c r="F62" i="6"/>
  <c r="G62" i="6"/>
  <c r="H62" i="6"/>
  <c r="I62" i="6"/>
  <c r="J62" i="6"/>
  <c r="B63" i="6"/>
  <c r="C63" i="6"/>
  <c r="D63" i="6"/>
  <c r="E63" i="6"/>
  <c r="F63" i="6"/>
  <c r="G63" i="6"/>
  <c r="H63" i="6"/>
  <c r="I63" i="6"/>
  <c r="J63" i="6"/>
  <c r="B101" i="5"/>
  <c r="E16" i="7"/>
  <c r="B21" i="5"/>
  <c r="C19" i="5"/>
  <c r="D19" i="5"/>
  <c r="E19" i="5"/>
  <c r="F19" i="5"/>
  <c r="G19" i="5"/>
  <c r="H19" i="5"/>
  <c r="I19" i="5"/>
  <c r="J19" i="5"/>
  <c r="B19" i="5"/>
  <c r="B17" i="5"/>
  <c r="B5" i="5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C4" i="5"/>
  <c r="D4" i="5"/>
  <c r="E4" i="5"/>
  <c r="F4" i="5"/>
  <c r="G4" i="5"/>
  <c r="H4" i="5"/>
  <c r="I4" i="5"/>
  <c r="J4" i="5"/>
  <c r="B4" i="5"/>
  <c r="B52" i="5"/>
  <c r="C21" i="5"/>
  <c r="C52" i="5"/>
  <c r="D21" i="5"/>
  <c r="D52" i="5"/>
  <c r="E21" i="5"/>
  <c r="E52" i="5"/>
  <c r="F21" i="5"/>
  <c r="F52" i="5"/>
  <c r="G21" i="5"/>
  <c r="G52" i="5"/>
  <c r="H21" i="5"/>
  <c r="H52" i="5"/>
  <c r="I21" i="5"/>
  <c r="I52" i="5"/>
  <c r="J21" i="5"/>
  <c r="J52" i="5"/>
  <c r="B53" i="5"/>
  <c r="C53" i="5"/>
  <c r="D53" i="5"/>
  <c r="E53" i="5"/>
  <c r="F53" i="5"/>
  <c r="G53" i="5"/>
  <c r="H53" i="5"/>
  <c r="I53" i="5"/>
  <c r="J53" i="5"/>
  <c r="B54" i="5"/>
  <c r="C54" i="5"/>
  <c r="D54" i="5"/>
  <c r="E54" i="5"/>
  <c r="F54" i="5"/>
  <c r="G54" i="5"/>
  <c r="H54" i="5"/>
  <c r="I54" i="5"/>
  <c r="J54" i="5"/>
  <c r="B55" i="5"/>
  <c r="C55" i="5"/>
  <c r="D55" i="5"/>
  <c r="E55" i="5"/>
  <c r="F55" i="5"/>
  <c r="G55" i="5"/>
  <c r="H55" i="5"/>
  <c r="I55" i="5"/>
  <c r="J55" i="5"/>
  <c r="B56" i="5"/>
  <c r="C56" i="5"/>
  <c r="D56" i="5"/>
  <c r="E56" i="5"/>
  <c r="F56" i="5"/>
  <c r="G56" i="5"/>
  <c r="H56" i="5"/>
  <c r="I56" i="5"/>
  <c r="J56" i="5"/>
  <c r="B57" i="5"/>
  <c r="C57" i="5"/>
  <c r="D57" i="5"/>
  <c r="E57" i="5"/>
  <c r="F57" i="5"/>
  <c r="G57" i="5"/>
  <c r="H57" i="5"/>
  <c r="I57" i="5"/>
  <c r="J57" i="5"/>
  <c r="B58" i="5"/>
  <c r="C58" i="5"/>
  <c r="D58" i="5"/>
  <c r="E58" i="5"/>
  <c r="F58" i="5"/>
  <c r="G58" i="5"/>
  <c r="H58" i="5"/>
  <c r="I58" i="5"/>
  <c r="J58" i="5"/>
  <c r="B59" i="5"/>
  <c r="C59" i="5"/>
  <c r="D59" i="5"/>
  <c r="E59" i="5"/>
  <c r="F59" i="5"/>
  <c r="G59" i="5"/>
  <c r="H59" i="5"/>
  <c r="I59" i="5"/>
  <c r="J59" i="5"/>
  <c r="B60" i="5"/>
  <c r="C60" i="5"/>
  <c r="D60" i="5"/>
  <c r="E60" i="5"/>
  <c r="F60" i="5"/>
  <c r="G60" i="5"/>
  <c r="H60" i="5"/>
  <c r="I60" i="5"/>
  <c r="J60" i="5"/>
  <c r="B61" i="5"/>
  <c r="C61" i="5"/>
  <c r="D61" i="5"/>
  <c r="E61" i="5"/>
  <c r="F61" i="5"/>
  <c r="G61" i="5"/>
  <c r="H61" i="5"/>
  <c r="I61" i="5"/>
  <c r="J61" i="5"/>
  <c r="B62" i="5"/>
  <c r="C62" i="5"/>
  <c r="D62" i="5"/>
  <c r="E62" i="5"/>
  <c r="F62" i="5"/>
  <c r="G62" i="5"/>
  <c r="H62" i="5"/>
  <c r="I62" i="5"/>
  <c r="J62" i="5"/>
  <c r="B63" i="5"/>
  <c r="C63" i="5"/>
  <c r="D63" i="5"/>
  <c r="E63" i="5"/>
  <c r="F63" i="5"/>
  <c r="G63" i="5"/>
  <c r="H63" i="5"/>
  <c r="I63" i="5"/>
  <c r="J63" i="5"/>
  <c r="B94" i="6"/>
  <c r="B94" i="5"/>
  <c r="B52" i="2"/>
  <c r="C21" i="2"/>
  <c r="C52" i="2"/>
  <c r="D21" i="2"/>
  <c r="D52" i="2"/>
  <c r="E21" i="2"/>
  <c r="E52" i="2"/>
  <c r="F21" i="2"/>
  <c r="F52" i="2"/>
  <c r="G21" i="2"/>
  <c r="G52" i="2"/>
  <c r="H21" i="2"/>
  <c r="H52" i="2"/>
  <c r="I21" i="2"/>
  <c r="I52" i="2"/>
  <c r="J21" i="2"/>
  <c r="J52" i="2"/>
  <c r="B53" i="2"/>
  <c r="C53" i="2"/>
  <c r="D53" i="2"/>
  <c r="E53" i="2"/>
  <c r="F53" i="2"/>
  <c r="G53" i="2"/>
  <c r="H53" i="2"/>
  <c r="I53" i="2"/>
  <c r="J53" i="2"/>
  <c r="B54" i="2"/>
  <c r="C54" i="2"/>
  <c r="D54" i="2"/>
  <c r="E54" i="2"/>
  <c r="F54" i="2"/>
  <c r="G54" i="2"/>
  <c r="H54" i="2"/>
  <c r="I54" i="2"/>
  <c r="J54" i="2"/>
  <c r="B55" i="2"/>
  <c r="C55" i="2"/>
  <c r="D55" i="2"/>
  <c r="E55" i="2"/>
  <c r="F55" i="2"/>
  <c r="G55" i="2"/>
  <c r="H55" i="2"/>
  <c r="I55" i="2"/>
  <c r="J55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101" i="2"/>
  <c r="E16" i="1"/>
  <c r="B94" i="2"/>
</calcChain>
</file>

<file path=xl/sharedStrings.xml><?xml version="1.0" encoding="utf-8"?>
<sst xmlns="http://schemas.openxmlformats.org/spreadsheetml/2006/main" count="586" uniqueCount="99">
  <si>
    <t>様式2</t>
    <rPh sb="0" eb="2">
      <t>ヨウシキ</t>
    </rPh>
    <phoneticPr fontId="2"/>
  </si>
  <si>
    <t>期待容量等算定諸元一覧（対象実需給年度：2024年度）</t>
    <rPh sb="0" eb="2">
      <t>キタイ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</si>
  <si>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&lt;会社名：○○株式会社&gt;</t>
    <rPh sb="1" eb="3">
      <t>カイシャ</t>
    </rPh>
    <rPh sb="3" eb="4">
      <t>メイ</t>
    </rPh>
    <rPh sb="7" eb="9">
      <t>カブシキ</t>
    </rPh>
    <rPh sb="9" eb="11">
      <t>カイシャ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</si>
  <si>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</si>
  <si>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</si>
  <si>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</si>
  <si>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</si>
  <si>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</si>
  <si>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</si>
  <si>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</si>
  <si>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各月の供給力の最大値</t>
    <rPh sb="0" eb="2">
      <t>カクツキ</t>
    </rPh>
    <rPh sb="3" eb="6">
      <t>キョウキュウリョク</t>
    </rPh>
    <rPh sb="7" eb="9">
      <t>サイダイ</t>
    </rPh>
    <rPh sb="9" eb="10">
      <t>アタイ</t>
    </rPh>
    <phoneticPr fontId="2"/>
  </si>
  <si>
    <t>期待容量</t>
    <rPh sb="0" eb="2">
      <t>キタイ</t>
    </rPh>
    <rPh sb="2" eb="4">
      <t>ヨウリョウ</t>
    </rPh>
    <phoneticPr fontId="2"/>
  </si>
  <si>
    <t>提供する各月の供給力</t>
    <rPh sb="0" eb="2">
      <t>テイキョウ</t>
    </rPh>
    <rPh sb="4" eb="6">
      <t>カクツキ</t>
    </rPh>
    <rPh sb="7" eb="10">
      <t>キョウキュウリョク</t>
    </rPh>
    <phoneticPr fontId="2"/>
  </si>
  <si>
    <t>応札容量</t>
    <rPh sb="0" eb="2">
      <t>オウサツ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</si>
  <si>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</si>
  <si>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</si>
  <si>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</si>
  <si>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</si>
  <si>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</si>
  <si>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</si>
  <si>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</si>
  <si>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</si>
  <si>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</si>
  <si>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</si>
  <si>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</si>
  <si>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</si>
  <si>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</si>
  <si>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</si>
  <si>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；入力箇所</t>
    <rPh sb="1" eb="3">
      <t>ニュウリョク</t>
    </rPh>
    <rPh sb="3" eb="5">
      <t>カショ</t>
    </rPh>
    <phoneticPr fontId="2"/>
  </si>
  <si>
    <t>（記載要領）</t>
    <rPh sb="1" eb="3">
      <t>キサイ</t>
    </rPh>
    <rPh sb="3" eb="5">
      <t>ヨウリョウ</t>
    </rPh>
    <phoneticPr fontId="2"/>
  </si>
  <si>
    <t>：手入力</t>
    <rPh sb="1" eb="2">
      <t>テ</t>
    </rPh>
    <rPh sb="2" eb="4">
      <t>ニュウリョク</t>
    </rPh>
    <phoneticPr fontId="2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</si>
  <si>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</si>
  <si>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</si>
  <si>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東京</t>
    <rPh sb="0" eb="2">
      <t>トウキョウ</t>
    </rPh>
    <phoneticPr fontId="6"/>
  </si>
  <si>
    <t>中部</t>
    <rPh sb="0" eb="2">
      <t>チュウブ</t>
    </rPh>
    <phoneticPr fontId="6"/>
  </si>
  <si>
    <t>北陸</t>
    <rPh sb="0" eb="2">
      <t>ホクリク</t>
    </rPh>
    <phoneticPr fontId="6"/>
  </si>
  <si>
    <t>関西</t>
    <rPh sb="0" eb="2">
      <t>カンサイ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</si>
  <si>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</si>
  <si>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</si>
  <si>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</si>
  <si>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(MW)</t>
    <phoneticPr fontId="2"/>
  </si>
  <si>
    <t>①H3需要</t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</si>
  <si>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</si>
  <si>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</si>
  <si>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</si>
  <si>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</si>
  <si>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対象：水力（自流式のみ）、新エネ（太陽光,風力のみ）</t>
    <rPh sb="0" eb="2">
      <t>タイショウ</t>
    </rPh>
    <rPh sb="3" eb="5">
      <t>スイリョク</t>
    </rPh>
    <rPh sb="6" eb="7">
      <t>ジ</t>
    </rPh>
    <rPh sb="7" eb="8">
      <t>リュウ</t>
    </rPh>
    <rPh sb="8" eb="9">
      <t>シキ</t>
    </rPh>
    <rPh sb="13" eb="14">
      <t>シン</t>
    </rPh>
    <rPh sb="17" eb="20">
      <t>タイヨウコウ</t>
    </rPh>
    <rPh sb="21" eb="23">
      <t>フウリョク</t>
    </rPh>
    <phoneticPr fontId="2"/>
  </si>
  <si>
    <t>送電可能電力</t>
    <rPh sb="0" eb="2">
      <t>ソウデン</t>
    </rPh>
    <rPh sb="2" eb="4">
      <t>カノウ</t>
    </rPh>
    <rPh sb="4" eb="6">
      <t>デンリョク</t>
    </rPh>
    <phoneticPr fontId="2"/>
  </si>
  <si>
    <t>調整係数</t>
    <rPh sb="0" eb="2">
      <t>チョウセイ</t>
    </rPh>
    <rPh sb="2" eb="4">
      <t>ケイスウ</t>
    </rPh>
    <phoneticPr fontId="2"/>
  </si>
  <si>
    <t>②容量市場調達量</t>
    <rPh sb="1" eb="3">
      <t>ヨウリョウ</t>
    </rPh>
    <rPh sb="3" eb="5">
      <t>シジョウ</t>
    </rPh>
    <rPh sb="5" eb="7">
      <t>チョウタツ</t>
    </rPh>
    <rPh sb="7" eb="8">
      <t>リョウ</t>
    </rPh>
    <phoneticPr fontId="2"/>
  </si>
  <si>
    <t>太陽光調整係数</t>
    <rPh sb="0" eb="3">
      <t>タイヨウコウ</t>
    </rPh>
    <rPh sb="3" eb="5">
      <t>チョウセイ</t>
    </rPh>
    <rPh sb="5" eb="7">
      <t>ケイスウ</t>
    </rPh>
    <phoneticPr fontId="2"/>
  </si>
  <si>
    <t>風力調整係数</t>
    <rPh sb="0" eb="2">
      <t>フウリョク</t>
    </rPh>
    <rPh sb="2" eb="4">
      <t>チョウセイ</t>
    </rPh>
    <rPh sb="4" eb="6">
      <t>ケイスウ</t>
    </rPh>
    <phoneticPr fontId="2"/>
  </si>
  <si>
    <t>水力調整係数</t>
    <rPh sb="0" eb="2">
      <t>スイリョク</t>
    </rPh>
    <rPh sb="2" eb="4">
      <t>チョウセイ</t>
    </rPh>
    <rPh sb="4" eb="6">
      <t>ケイスウ</t>
    </rPh>
    <phoneticPr fontId="2"/>
  </si>
  <si>
    <t>再エネ各月kW価値</t>
    <rPh sb="0" eb="1">
      <t>サイ</t>
    </rPh>
    <rPh sb="3" eb="5">
      <t>カクツキ</t>
    </rPh>
    <rPh sb="7" eb="9">
      <t>カチ</t>
    </rPh>
    <phoneticPr fontId="2"/>
  </si>
  <si>
    <t>最小値</t>
    <rPh sb="0" eb="2">
      <t>サイショウ</t>
    </rPh>
    <rPh sb="2" eb="3">
      <t>アタイ</t>
    </rPh>
    <phoneticPr fontId="2"/>
  </si>
  <si>
    <t>⑧再エネ最小期待量除き設備量</t>
    <rPh sb="1" eb="2">
      <t>サイ</t>
    </rPh>
    <rPh sb="4" eb="6">
      <t>サイショウ</t>
    </rPh>
    <rPh sb="6" eb="8">
      <t>キタイ</t>
    </rPh>
    <rPh sb="8" eb="9">
      <t>リョウ</t>
    </rPh>
    <rPh sb="9" eb="10">
      <t>ノゾ</t>
    </rPh>
    <rPh sb="11" eb="13">
      <t>セツビ</t>
    </rPh>
    <rPh sb="13" eb="14">
      <t>リョウ</t>
    </rPh>
    <phoneticPr fontId="2"/>
  </si>
  <si>
    <t>エリア合計</t>
    <rPh sb="3" eb="5">
      <t>ゴウケイ</t>
    </rPh>
    <phoneticPr fontId="2"/>
  </si>
  <si>
    <t>③必要予備率(再エネなし)</t>
    <rPh sb="1" eb="3">
      <t>ヒツヨウ</t>
    </rPh>
    <rPh sb="3" eb="5">
      <t>ヨビ</t>
    </rPh>
    <rPh sb="5" eb="6">
      <t>リツ</t>
    </rPh>
    <rPh sb="7" eb="8">
      <t>サイ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</si>
  <si>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</si>
  <si>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</t>
    <rPh sb="1" eb="2">
      <t>サイ</t>
    </rPh>
    <rPh sb="4" eb="6">
      <t>カクツキ</t>
    </rPh>
    <phoneticPr fontId="2"/>
  </si>
  <si>
    <t>⑥必要供給力(系統電源のみ)</t>
    <rPh sb="1" eb="3">
      <t>ヒツヨウ</t>
    </rPh>
    <rPh sb="3" eb="6">
      <t>キョウキュウリョク</t>
    </rPh>
    <rPh sb="7" eb="9">
      <t>ケイトウ</t>
    </rPh>
    <rPh sb="9" eb="11">
      <t>デンゲン</t>
    </rPh>
    <phoneticPr fontId="2"/>
  </si>
  <si>
    <t>⑦必要供給力(全量除き)</t>
    <rPh sb="1" eb="3">
      <t>ヒツヨウ</t>
    </rPh>
    <rPh sb="3" eb="6">
      <t>キョウキュウリョク</t>
    </rPh>
    <rPh sb="7" eb="9">
      <t>ゼンリョウ</t>
    </rPh>
    <rPh sb="9" eb="10">
      <t>ノゾ</t>
    </rPh>
    <phoneticPr fontId="2"/>
  </si>
  <si>
    <t>⑨停止可能量(最小期待量から増分)</t>
    <rPh sb="1" eb="3">
      <t>テイシ</t>
    </rPh>
    <rPh sb="3" eb="6">
      <t>カノウリョウ</t>
    </rPh>
    <rPh sb="7" eb="9">
      <t>サイショウ</t>
    </rPh>
    <rPh sb="9" eb="11">
      <t>キタイ</t>
    </rPh>
    <rPh sb="11" eb="12">
      <t>リョウ</t>
    </rPh>
    <rPh sb="14" eb="16">
      <t>ゾウブン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</si>
  <si>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</si>
  <si>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</si>
  <si>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⑫調整係数(%)</t>
    <rPh sb="1" eb="3">
      <t>チョウセイ</t>
    </rPh>
    <rPh sb="3" eb="5">
      <t>ケイスウ</t>
    </rPh>
    <phoneticPr fontId="2"/>
  </si>
  <si>
    <t>風力</t>
    <rPh sb="0" eb="2">
      <t>フウリョク</t>
    </rPh>
    <phoneticPr fontId="2"/>
  </si>
  <si>
    <t>－</t>
    <phoneticPr fontId="2"/>
  </si>
  <si>
    <t>＜対象：水力（自流式のみ）、新エネ（太陽光,風力のみ）＞</t>
    <rPh sb="1" eb="3">
      <t>タイショウ</t>
    </rPh>
    <rPh sb="4" eb="6">
      <t>スイリョク</t>
    </rPh>
    <rPh sb="7" eb="8">
      <t>ジ</t>
    </rPh>
    <rPh sb="8" eb="9">
      <t>リュウ</t>
    </rPh>
    <rPh sb="9" eb="10">
      <t>シキ</t>
    </rPh>
    <rPh sb="14" eb="15">
      <t>シン</t>
    </rPh>
    <rPh sb="18" eb="21">
      <t>タイヨウコウ</t>
    </rPh>
    <rPh sb="22" eb="24">
      <t>フウリョク</t>
    </rPh>
    <phoneticPr fontId="2"/>
  </si>
  <si>
    <t>;エラー</t>
    <phoneticPr fontId="2"/>
  </si>
  <si>
    <t>一般（自流式）</t>
    <rPh sb="0" eb="2">
      <t>イッパン</t>
    </rPh>
    <rPh sb="3" eb="5">
      <t>ジリュウ</t>
    </rPh>
    <rPh sb="5" eb="6">
      <t>シキ</t>
    </rPh>
    <phoneticPr fontId="2"/>
  </si>
  <si>
    <t>変動電源（アグリゲート）</t>
  </si>
  <si>
    <t>1．以下の項目については、期待容量の登録期間中(2020/5/7～5/21)に容量市場システムに登録して下さい。</t>
    <phoneticPr fontId="2"/>
  </si>
  <si>
    <t>・容量を提供する電源等の区分が変動電源（アグリゲート）の場合は、同一発電方式の区分の電源を集約して記載することが可能です。</t>
    <rPh sb="15" eb="17">
      <t>ヘンドウ</t>
    </rPh>
    <rPh sb="17" eb="19">
      <t>デンゲン</t>
    </rPh>
    <rPh sb="28" eb="30">
      <t>バアイ</t>
    </rPh>
    <rPh sb="32" eb="34">
      <t>ドウイツ</t>
    </rPh>
    <rPh sb="34" eb="36">
      <t>ハツデン</t>
    </rPh>
    <rPh sb="36" eb="38">
      <t>ホウシキ</t>
    </rPh>
    <rPh sb="39" eb="40">
      <t>ク</t>
    </rPh>
    <rPh sb="40" eb="41">
      <t>ブン</t>
    </rPh>
    <rPh sb="42" eb="44">
      <t>デンゲン</t>
    </rPh>
    <rPh sb="45" eb="47">
      <t>シュウヤク</t>
    </rPh>
    <rPh sb="49" eb="51">
      <t>キサイ</t>
    </rPh>
    <rPh sb="56" eb="58">
      <t>カノウ</t>
    </rPh>
    <phoneticPr fontId="2"/>
  </si>
  <si>
    <t>・各月の供給力の最大値については、自動計算されます。応札時に応札容量を減少させる際の参考データになります。</t>
    <phoneticPr fontId="2"/>
  </si>
  <si>
    <t>・各月の供給力の最大値については、自動計算されます。応札時に応札容量を減少させる際の参考データになります。</t>
    <phoneticPr fontId="2"/>
  </si>
  <si>
    <r>
      <t>・期待容量については、自動計算されます。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この値が容量オークションに応札する際の応札容量の上限値になります。</t>
    </r>
    <phoneticPr fontId="2"/>
  </si>
  <si>
    <r>
      <t>・期待容量については、自動計算されます。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この値が容量オークションに応札する際の応札容量の上限値になります。</t>
    </r>
    <phoneticPr fontId="2"/>
  </si>
  <si>
    <t>・応札容量については、期待容量を上限に事業者が任意に記載して下さい。※この値が容量市場システムに応札した応札容量と同値となります。</t>
    <phoneticPr fontId="2"/>
  </si>
  <si>
    <r>
      <t>・提供する各月の供給力については、自動計算されます。　※</t>
    </r>
    <r>
      <rPr>
        <u/>
        <sz val="11"/>
        <color theme="1"/>
        <rFont val="Meiryo UI"/>
        <family val="3"/>
        <charset val="128"/>
      </rPr>
      <t>この値がアセスメント対象容量になります。</t>
    </r>
    <phoneticPr fontId="2"/>
  </si>
  <si>
    <t>1．以下の項目については、期待容量の登録期間中(2020/5/7～5/21)に容量市場システムに登録して下さい。</t>
    <phoneticPr fontId="2"/>
  </si>
  <si>
    <t>・調整係数については、自動計算されます。</t>
    <phoneticPr fontId="2"/>
  </si>
  <si>
    <t>2．以下の項目については、2020/7/9までに容量市場システムに登録して下さい。</t>
    <phoneticPr fontId="2"/>
  </si>
  <si>
    <t>・送電可能電力については、設備容量から所内電力を差し引いた値を記載して下さい。</t>
    <phoneticPr fontId="2"/>
  </si>
  <si>
    <r>
      <t>・提供する各月の供給力については、自動計算されます。　※</t>
    </r>
    <r>
      <rPr>
        <u/>
        <sz val="11"/>
        <color theme="1"/>
        <rFont val="Meiryo UI"/>
        <family val="3"/>
        <charset val="128"/>
      </rPr>
      <t>この値がアセスメント対象容量になります。</t>
    </r>
    <phoneticPr fontId="2"/>
  </si>
  <si>
    <t>・電源等識別番号については、電源等情報(基本情報)に登録した後に、容量市場システムで付番された番号を記載して下さい。</t>
    <phoneticPr fontId="2"/>
  </si>
  <si>
    <t>・エリア名については、電源等情報(基本情報)に登録した「エリア名」を記載して下さい。</t>
    <phoneticPr fontId="2"/>
  </si>
  <si>
    <t>太陽光</t>
    <phoneticPr fontId="2"/>
  </si>
  <si>
    <t>表示用</t>
    <rPh sb="0" eb="3">
      <t>ヒョウジヨウ</t>
    </rPh>
    <phoneticPr fontId="2"/>
  </si>
  <si>
    <t>←容量市場調達量(再エネなし)を正として、補正係数kWで年間kWを算出</t>
    <rPh sb="1" eb="3">
      <t>ヨウリョウ</t>
    </rPh>
    <rPh sb="3" eb="5">
      <t>シジョウ</t>
    </rPh>
    <rPh sb="5" eb="7">
      <t>チョウタツ</t>
    </rPh>
    <rPh sb="7" eb="8">
      <t>リョウ</t>
    </rPh>
    <rPh sb="9" eb="10">
      <t>サイ</t>
    </rPh>
    <rPh sb="16" eb="17">
      <t>セイ</t>
    </rPh>
    <rPh sb="21" eb="23">
      <t>ホセイ</t>
    </rPh>
    <rPh sb="23" eb="25">
      <t>ケイスウ</t>
    </rPh>
    <rPh sb="28" eb="30">
      <t>ネンカン</t>
    </rPh>
    <rPh sb="33" eb="35">
      <t>サンシュツ</t>
    </rPh>
    <phoneticPr fontId="2"/>
  </si>
  <si>
    <t>四国</t>
  </si>
  <si>
    <t>・発電方式の区分については、選択した入力シートの発電方式の区分が自動で記載されます。</t>
    <rPh sb="14" eb="16">
      <t>センタク</t>
    </rPh>
    <rPh sb="18" eb="20">
      <t>ニュウリョク</t>
    </rPh>
    <rPh sb="24" eb="26">
      <t>ハツデン</t>
    </rPh>
    <rPh sb="26" eb="28">
      <t>ホウシキ</t>
    </rPh>
    <rPh sb="29" eb="30">
      <t>ク</t>
    </rPh>
    <rPh sb="30" eb="31">
      <t>ブン</t>
    </rPh>
    <rPh sb="32" eb="34">
      <t>ジドウ</t>
    </rPh>
    <rPh sb="35" eb="37">
      <t>キサイ</t>
    </rPh>
    <phoneticPr fontId="2"/>
  </si>
  <si>
    <t>・設備容量については、自動計算されます。</t>
    <rPh sb="11" eb="13">
      <t>ジドウ</t>
    </rPh>
    <rPh sb="13" eb="15">
      <t>ケイサン</t>
    </rPh>
    <phoneticPr fontId="2"/>
  </si>
  <si>
    <t>・送電可能電力については、自動計算されます。</t>
    <rPh sb="13" eb="15">
      <t>ジドウ</t>
    </rPh>
    <rPh sb="15" eb="17">
      <t>ケイサン</t>
    </rPh>
    <phoneticPr fontId="2"/>
  </si>
  <si>
    <r>
      <t>・容量を提供する電源等の区分については、</t>
    </r>
    <r>
      <rPr>
        <u/>
        <sz val="11"/>
        <color theme="1"/>
        <rFont val="Meiryo UI"/>
        <family val="3"/>
        <charset val="128"/>
      </rPr>
      <t>電源等情報(基本情報)に登録した区分を選択して下さい。</t>
    </r>
    <rPh sb="39" eb="41">
      <t>センタク</t>
    </rPh>
    <phoneticPr fontId="2"/>
  </si>
  <si>
    <t>・電源等識別番号については、自動で記載されます。</t>
    <rPh sb="14" eb="16">
      <t>ジドウ</t>
    </rPh>
    <rPh sb="17" eb="19">
      <t>キサイ</t>
    </rPh>
    <phoneticPr fontId="2"/>
  </si>
  <si>
    <t>・容量を提供する電源等の区分については、自動で記載されます。</t>
    <rPh sb="20" eb="22">
      <t>ジドウ</t>
    </rPh>
    <rPh sb="23" eb="25">
      <t>キサイ</t>
    </rPh>
    <phoneticPr fontId="2"/>
  </si>
  <si>
    <t>・エリア名については、自動で記載されます。</t>
    <rPh sb="11" eb="13">
      <t>ジドウ</t>
    </rPh>
    <rPh sb="14" eb="16">
      <t>キサイ</t>
    </rPh>
    <phoneticPr fontId="2"/>
  </si>
  <si>
    <r>
      <t>・設備容量については、</t>
    </r>
    <r>
      <rPr>
        <u/>
        <sz val="11"/>
        <rFont val="Meiryo UI"/>
        <family val="3"/>
        <charset val="128"/>
      </rPr>
      <t>電源等情報(詳細情報)または小規模変動電源リストに登録した「設備容量」を応札単位毎に合計した整数値(端数切捨て)</t>
    </r>
    <r>
      <rPr>
        <sz val="11"/>
        <rFont val="Meiryo UI"/>
        <family val="3"/>
        <charset val="128"/>
      </rPr>
      <t>を記載して下さい。</t>
    </r>
    <rPh sb="25" eb="28">
      <t>ショウキボ</t>
    </rPh>
    <rPh sb="28" eb="30">
      <t>ヘンドウ</t>
    </rPh>
    <rPh sb="30" eb="32">
      <t>デンゲン</t>
    </rPh>
    <rPh sb="57" eb="59">
      <t>セイスウ</t>
    </rPh>
    <rPh sb="61" eb="63">
      <t>ハスウ</t>
    </rPh>
    <rPh sb="63" eb="65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</si>
</sst>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0000000"/>
    <numFmt numFmtId="182" formatCode="#,##0.00000;[Red]\-#,##0.0000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u/>
      <sz val="11"/>
      <color theme="1"/>
      <name val="Meiryo UI"/>
      <family val="3"/>
      <charset val="128"/>
    </font>
    <font>
      <u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3" borderId="0" xfId="0" applyFont="1" applyFill="1"/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6" fontId="7" fillId="3" borderId="5" xfId="0" applyNumberFormat="1" applyFont="1" applyFill="1" applyBorder="1"/>
    <xf numFmtId="178" fontId="7" fillId="3" borderId="5" xfId="0" applyNumberFormat="1" applyFont="1" applyFill="1" applyBorder="1"/>
    <xf numFmtId="177" fontId="1" fillId="0" borderId="0" xfId="0" applyNumberFormat="1" applyFont="1" applyFill="1" applyBorder="1"/>
    <xf numFmtId="177" fontId="7" fillId="3" borderId="5" xfId="0" applyNumberFormat="1" applyFont="1" applyFill="1" applyBorder="1"/>
    <xf numFmtId="176" fontId="1" fillId="0" borderId="5" xfId="0" applyNumberFormat="1" applyFont="1" applyBorder="1"/>
    <xf numFmtId="178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7" fillId="3" borderId="0" xfId="0" applyNumberFormat="1" applyFont="1" applyFill="1"/>
    <xf numFmtId="180" fontId="1" fillId="0" borderId="5" xfId="0" applyNumberFormat="1" applyFont="1" applyBorder="1"/>
    <xf numFmtId="176" fontId="8" fillId="0" borderId="5" xfId="0" applyNumberFormat="1" applyFont="1" applyFill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Border="1"/>
    <xf numFmtId="176" fontId="1" fillId="0" borderId="1" xfId="0" applyNumberFormat="1" applyFont="1" applyBorder="1"/>
    <xf numFmtId="176" fontId="1" fillId="0" borderId="7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3" xfId="0" applyNumberFormat="1" applyFont="1" applyBorder="1"/>
    <xf numFmtId="176" fontId="1" fillId="0" borderId="8" xfId="0" applyNumberFormat="1" applyFont="1" applyBorder="1"/>
    <xf numFmtId="178" fontId="1" fillId="0" borderId="9" xfId="0" applyNumberFormat="1" applyFont="1" applyBorder="1"/>
    <xf numFmtId="176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8" fillId="0" borderId="5" xfId="0" applyNumberFormat="1" applyFont="1" applyFill="1" applyBorder="1"/>
    <xf numFmtId="178" fontId="8" fillId="0" borderId="5" xfId="0" applyNumberFormat="1" applyFont="1" applyFill="1" applyBorder="1"/>
    <xf numFmtId="179" fontId="8" fillId="0" borderId="0" xfId="0" applyNumberFormat="1" applyFont="1" applyFill="1"/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1" fillId="4" borderId="0" xfId="0" applyFont="1" applyFill="1"/>
    <xf numFmtId="0" fontId="3" fillId="5" borderId="0" xfId="0" applyFont="1" applyFill="1"/>
    <xf numFmtId="0" fontId="3" fillId="0" borderId="0" xfId="0" applyFont="1" applyAlignment="1" applyProtection="1">
      <alignment vertical="center"/>
    </xf>
    <xf numFmtId="38" fontId="8" fillId="0" borderId="5" xfId="2" applyFont="1" applyFill="1" applyBorder="1" applyAlignment="1"/>
    <xf numFmtId="38" fontId="8" fillId="0" borderId="8" xfId="2" applyFont="1" applyFill="1" applyBorder="1" applyAlignment="1"/>
    <xf numFmtId="38" fontId="1" fillId="0" borderId="3" xfId="2" applyFont="1" applyBorder="1" applyAlignment="1"/>
    <xf numFmtId="38" fontId="1" fillId="0" borderId="1" xfId="2" applyFont="1" applyBorder="1" applyAlignment="1"/>
    <xf numFmtId="0" fontId="3" fillId="0" borderId="0" xfId="0" applyFont="1" applyAlignment="1" applyProtection="1">
      <alignment vertical="center"/>
      <protection locked="0"/>
    </xf>
    <xf numFmtId="182" fontId="8" fillId="0" borderId="5" xfId="2" applyNumberFormat="1" applyFont="1" applyFill="1" applyBorder="1" applyAlignment="1"/>
    <xf numFmtId="182" fontId="8" fillId="0" borderId="8" xfId="2" applyNumberFormat="1" applyFont="1" applyFill="1" applyBorder="1" applyAlignment="1"/>
    <xf numFmtId="182" fontId="1" fillId="0" borderId="3" xfId="2" applyNumberFormat="1" applyFont="1" applyBorder="1" applyAlignment="1"/>
    <xf numFmtId="182" fontId="1" fillId="0" borderId="1" xfId="2" applyNumberFormat="1" applyFont="1" applyBorder="1" applyAlignment="1"/>
    <xf numFmtId="176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181" fontId="8" fillId="5" borderId="2" xfId="0" quotePrefix="1" applyNumberFormat="1" applyFont="1" applyFill="1" applyBorder="1" applyAlignment="1" applyProtection="1">
      <alignment horizontal="center" vertical="center"/>
      <protection locked="0"/>
    </xf>
    <xf numFmtId="181" fontId="8" fillId="5" borderId="4" xfId="0" applyNumberFormat="1" applyFont="1" applyFill="1" applyBorder="1" applyAlignment="1" applyProtection="1">
      <alignment horizontal="center" vertical="center"/>
      <protection locked="0"/>
    </xf>
    <xf numFmtId="181" fontId="8" fillId="5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3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  <protection hidden="1"/>
    </xf>
    <xf numFmtId="176" fontId="1" fillId="0" borderId="4" xfId="0" applyNumberFormat="1" applyFont="1" applyBorder="1" applyAlignment="1" applyProtection="1">
      <alignment horizontal="center" vertical="center"/>
      <protection hidden="1"/>
    </xf>
    <xf numFmtId="176" fontId="1" fillId="0" borderId="3" xfId="0" applyNumberFormat="1" applyFont="1" applyBorder="1" applyAlignment="1" applyProtection="1">
      <alignment horizontal="center" vertical="center"/>
      <protection hidden="1"/>
    </xf>
    <xf numFmtId="176" fontId="1" fillId="5" borderId="2" xfId="0" applyNumberFormat="1" applyFont="1" applyFill="1" applyBorder="1" applyAlignment="1" applyProtection="1">
      <alignment horizontal="center" vertical="center"/>
      <protection locked="0"/>
    </xf>
    <xf numFmtId="176" fontId="1" fillId="5" borderId="4" xfId="0" applyNumberFormat="1" applyFont="1" applyFill="1" applyBorder="1" applyAlignment="1" applyProtection="1">
      <alignment horizontal="center" vertical="center"/>
      <protection locked="0"/>
    </xf>
    <xf numFmtId="176" fontId="1" fillId="5" borderId="3" xfId="0" applyNumberFormat="1" applyFont="1" applyFill="1" applyBorder="1" applyAlignment="1" applyProtection="1">
      <alignment horizontal="center" vertical="center"/>
      <protection locked="0"/>
    </xf>
    <xf numFmtId="181" fontId="1" fillId="0" borderId="2" xfId="0" applyNumberFormat="1" applyFont="1" applyFill="1" applyBorder="1" applyAlignment="1" applyProtection="1">
      <alignment horizontal="center" vertical="center"/>
    </xf>
    <xf numFmtId="181" fontId="1" fillId="0" borderId="4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38" fontId="1" fillId="5" borderId="2" xfId="2" applyFont="1" applyFill="1" applyBorder="1" applyAlignment="1" applyProtection="1">
      <alignment horizontal="center" vertical="center"/>
      <protection locked="0"/>
    </xf>
    <xf numFmtId="38" fontId="1" fillId="5" borderId="4" xfId="2" applyFont="1" applyFill="1" applyBorder="1" applyAlignment="1" applyProtection="1">
      <alignment horizontal="center" vertical="center"/>
      <protection locked="0"/>
    </xf>
    <xf numFmtId="38" fontId="1" fillId="5" borderId="3" xfId="2" applyFont="1" applyFill="1" applyBorder="1" applyAlignment="1" applyProtection="1">
      <alignment horizontal="center" vertical="center"/>
      <protection locked="0"/>
    </xf>
    <xf numFmtId="178" fontId="1" fillId="0" borderId="2" xfId="0" applyNumberFormat="1" applyFont="1" applyFill="1" applyBorder="1" applyAlignment="1" applyProtection="1">
      <alignment horizontal="center" vertical="center"/>
      <protection hidden="1"/>
    </xf>
    <xf numFmtId="178" fontId="1" fillId="0" borderId="4" xfId="0" applyNumberFormat="1" applyFont="1" applyFill="1" applyBorder="1" applyAlignment="1" applyProtection="1">
      <alignment horizontal="center" vertical="center"/>
      <protection hidden="1"/>
    </xf>
    <xf numFmtId="178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right" vertical="center"/>
    </xf>
    <xf numFmtId="0" fontId="8" fillId="0" borderId="0" xfId="0" applyFont="1"/>
  </cellXfs>
  <cellStyles count="3">
    <cellStyle name="桁区切り" xfId="2" builtinId="6"/>
    <cellStyle name="標準" xfId="0" builtinId="0"/>
    <cellStyle name="標準 2" xfId="1"/>
  </cellStyles>
  <dxfs count="11">
    <dxf>
      <numFmt numFmtId="183" formatCode="#,##0.0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numFmt numFmtId="183" formatCode="#,##0.0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numFmt numFmtId="183" formatCode="#,##0.0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123264</xdr:colOff>
      <xdr:row>0</xdr:row>
      <xdr:rowOff>0</xdr:rowOff>
    </xdr:from>
    <xdr:ext cx="6071854" cy="473463"/>
    <xdr:sp macro="" textlink="">
      <xdr:nvSpPr>
        <xdr:cNvPr id="2" name="テキスト ボックス 1"/>
        <xdr:cNvSpPr txBox="1"/>
      </xdr:nvSpPr>
      <xdr:spPr>
        <a:xfrm>
          <a:off x="4961964" y="0"/>
          <a:ext cx="607185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参考値算定用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期待容量登録には別途ファイルを準備します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123264</xdr:colOff>
      <xdr:row>0</xdr:row>
      <xdr:rowOff>0</xdr:rowOff>
    </xdr:from>
    <xdr:ext cx="6071854" cy="473463"/>
    <xdr:sp macro="" textlink="">
      <xdr:nvSpPr>
        <xdr:cNvPr id="2" name="テキスト ボックス 1"/>
        <xdr:cNvSpPr txBox="1"/>
      </xdr:nvSpPr>
      <xdr:spPr>
        <a:xfrm>
          <a:off x="5190564" y="0"/>
          <a:ext cx="607185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参考値算定用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期待容量登録には別途ファイルを準備します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123264</xdr:colOff>
      <xdr:row>0</xdr:row>
      <xdr:rowOff>0</xdr:rowOff>
    </xdr:from>
    <xdr:ext cx="6071854" cy="473463"/>
    <xdr:sp macro="" textlink="">
      <xdr:nvSpPr>
        <xdr:cNvPr id="2" name="テキスト ボックス 1"/>
        <xdr:cNvSpPr txBox="1"/>
      </xdr:nvSpPr>
      <xdr:spPr>
        <a:xfrm>
          <a:off x="4961964" y="0"/>
          <a:ext cx="607185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参考値算定用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期待容量登録には別途ファイルを準備します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123264</xdr:colOff>
      <xdr:row>0</xdr:row>
      <xdr:rowOff>0</xdr:rowOff>
    </xdr:from>
    <xdr:ext cx="6071854" cy="473463"/>
    <xdr:sp macro="" textlink="">
      <xdr:nvSpPr>
        <xdr:cNvPr id="2" name="テキスト ボックス 1"/>
        <xdr:cNvSpPr txBox="1"/>
      </xdr:nvSpPr>
      <xdr:spPr>
        <a:xfrm>
          <a:off x="4961964" y="0"/>
          <a:ext cx="607185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参考値算定用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期待容量登録には別途ファイルを準備します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7" ht="16.5" x14ac:dyDescent="0.25">
      <c r="A1" s="45"/>
      <c r="B1" s="9" t="s">
        <v>28</v>
      </c>
      <c r="E1" s="44"/>
      <c r="F1" s="42" t="s">
        <v>69</v>
      </c>
    </row>
    <row r="2" spans="1:17" ht="16.5" x14ac:dyDescent="0.25">
      <c r="A2" s="57" t="s">
        <v>0</v>
      </c>
      <c r="B2" s="5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6.5" x14ac:dyDescent="0.25">
      <c r="A3" s="43"/>
      <c r="B3" s="4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6.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16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6.5" x14ac:dyDescent="0.25">
      <c r="A6" s="59" t="s">
        <v>46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ht="16.5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64" t="s">
        <v>2</v>
      </c>
      <c r="N8" s="64"/>
      <c r="O8" s="64"/>
      <c r="P8" s="64"/>
      <c r="Q8" s="64"/>
    </row>
    <row r="9" spans="1:17" ht="24" customHeight="1" x14ac:dyDescent="0.25">
      <c r="A9" s="60" t="s">
        <v>3</v>
      </c>
      <c r="B9" s="60"/>
      <c r="C9" s="60"/>
      <c r="D9" s="60"/>
      <c r="E9" s="61" t="s">
        <v>27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38" t="s">
        <v>4</v>
      </c>
    </row>
    <row r="10" spans="1:17" ht="24" customHeight="1" x14ac:dyDescent="0.25">
      <c r="A10" s="60" t="s">
        <v>5</v>
      </c>
      <c r="B10" s="60"/>
      <c r="C10" s="60"/>
      <c r="D10" s="60"/>
      <c r="E10" s="65">
        <v>9601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7"/>
      <c r="Q10" s="5"/>
    </row>
    <row r="11" spans="1:17" ht="30" customHeight="1" x14ac:dyDescent="0.25">
      <c r="A11" s="71" t="s">
        <v>6</v>
      </c>
      <c r="B11" s="71"/>
      <c r="C11" s="71"/>
      <c r="D11" s="71"/>
      <c r="E11" s="72" t="s">
        <v>71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5"/>
    </row>
    <row r="12" spans="1:17" ht="24" customHeight="1" x14ac:dyDescent="0.25">
      <c r="A12" s="60" t="s">
        <v>7</v>
      </c>
      <c r="B12" s="60"/>
      <c r="C12" s="60"/>
      <c r="D12" s="60"/>
      <c r="E12" s="75" t="str">
        <f>IF('入力(太陽光)'!E19&gt;0,'入力(太陽光)'!E12&amp; ",","")&amp;IF('入力(風力)'!E19&gt;0, '入力(風力)'!E12&amp;",","")&amp;IF('入力(水力)'!E19&gt;0,'入力(水力)'!E12,"")</f>
        <v>太陽光,風力,一般（自流式）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5"/>
    </row>
    <row r="13" spans="1:17" ht="24" customHeight="1" x14ac:dyDescent="0.25">
      <c r="A13" s="60" t="s">
        <v>8</v>
      </c>
      <c r="B13" s="60"/>
      <c r="C13" s="60"/>
      <c r="D13" s="60"/>
      <c r="E13" s="72" t="s">
        <v>90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4"/>
      <c r="Q13" s="5"/>
    </row>
    <row r="14" spans="1:17" ht="24" customHeight="1" x14ac:dyDescent="0.25">
      <c r="A14" s="60" t="s">
        <v>9</v>
      </c>
      <c r="B14" s="60"/>
      <c r="C14" s="60"/>
      <c r="D14" s="60"/>
      <c r="E14" s="68" t="s">
        <v>67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  <c r="Q14" s="37" t="s">
        <v>26</v>
      </c>
    </row>
    <row r="15" spans="1:17" ht="24" customHeight="1" x14ac:dyDescent="0.25">
      <c r="A15" s="60" t="s">
        <v>47</v>
      </c>
      <c r="B15" s="60"/>
      <c r="C15" s="60"/>
      <c r="D15" s="60"/>
      <c r="E15" s="68" t="s">
        <v>67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37" t="s">
        <v>26</v>
      </c>
    </row>
    <row r="16" spans="1:17" ht="24" customHeight="1" x14ac:dyDescent="0.25">
      <c r="A16" s="60" t="s">
        <v>48</v>
      </c>
      <c r="B16" s="60"/>
      <c r="C16" s="60"/>
      <c r="D16" s="60"/>
      <c r="E16" s="68" t="s">
        <v>67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  <c r="Q16" s="37" t="s">
        <v>26</v>
      </c>
    </row>
    <row r="17" spans="1:17" ht="24" customHeight="1" x14ac:dyDescent="0.25">
      <c r="A17" s="60" t="s">
        <v>10</v>
      </c>
      <c r="B17" s="60"/>
      <c r="C17" s="60"/>
      <c r="D17" s="60"/>
      <c r="E17" s="38" t="s">
        <v>14</v>
      </c>
      <c r="F17" s="38" t="s">
        <v>15</v>
      </c>
      <c r="G17" s="38" t="s">
        <v>16</v>
      </c>
      <c r="H17" s="38" t="s">
        <v>17</v>
      </c>
      <c r="I17" s="38" t="s">
        <v>18</v>
      </c>
      <c r="J17" s="38" t="s">
        <v>19</v>
      </c>
      <c r="K17" s="38" t="s">
        <v>20</v>
      </c>
      <c r="L17" s="38" t="s">
        <v>21</v>
      </c>
      <c r="M17" s="38" t="s">
        <v>22</v>
      </c>
      <c r="N17" s="38" t="s">
        <v>23</v>
      </c>
      <c r="O17" s="38" t="s">
        <v>24</v>
      </c>
      <c r="P17" s="38" t="s">
        <v>25</v>
      </c>
      <c r="Q17" s="5"/>
    </row>
    <row r="18" spans="1:17" ht="24" customHeight="1" x14ac:dyDescent="0.25">
      <c r="A18" s="60"/>
      <c r="B18" s="60"/>
      <c r="C18" s="60"/>
      <c r="D18" s="60"/>
      <c r="E18" s="36">
        <f>'入力(太陽光)'!E18+'入力(風力)'!E18+'入力(水力)'!E18</f>
        <v>1542.3281612115193</v>
      </c>
      <c r="F18" s="36">
        <f>'入力(太陽光)'!F18+'入力(風力)'!F18+'入力(水力)'!F18</f>
        <v>2196.5907083042657</v>
      </c>
      <c r="G18" s="36">
        <f>'入力(太陽光)'!G18+'入力(風力)'!G18+'入力(水力)'!G18</f>
        <v>1904.8811620664494</v>
      </c>
      <c r="H18" s="36">
        <f>'入力(太陽光)'!H18+'入力(風力)'!H18+'入力(水力)'!H18</f>
        <v>2530.6738022726449</v>
      </c>
      <c r="I18" s="36">
        <f>'入力(太陽光)'!I18+'入力(風力)'!I18+'入力(水力)'!I18</f>
        <v>2521.1504180731922</v>
      </c>
      <c r="J18" s="36">
        <f>'入力(太陽光)'!J18+'入力(風力)'!J18+'入力(水力)'!J18</f>
        <v>1881.5816003793082</v>
      </c>
      <c r="K18" s="36">
        <f>'入力(太陽光)'!K18+'入力(風力)'!K18+'入力(水力)'!K18</f>
        <v>1673.8806232891827</v>
      </c>
      <c r="L18" s="36">
        <f>'入力(太陽光)'!L18+'入力(風力)'!L18+'入力(水力)'!L18</f>
        <v>1549.7902765443628</v>
      </c>
      <c r="M18" s="36">
        <f>'入力(太陽光)'!M18+'入力(風力)'!M18+'入力(水力)'!M18</f>
        <v>1785.7484059364524</v>
      </c>
      <c r="N18" s="36">
        <f>'入力(太陽光)'!N18+'入力(風力)'!N18+'入力(水力)'!N18</f>
        <v>2037.8216795368687</v>
      </c>
      <c r="O18" s="36">
        <f>'入力(太陽光)'!O18+'入力(風力)'!O18+'入力(水力)'!O18</f>
        <v>1966.4994278418474</v>
      </c>
      <c r="P18" s="36">
        <f>'入力(太陽光)'!P18+'入力(風力)'!P18+'入力(水力)'!P18</f>
        <v>2016.0825290352898</v>
      </c>
      <c r="Q18" s="37" t="s">
        <v>26</v>
      </c>
    </row>
    <row r="19" spans="1:17" ht="24" customHeight="1" x14ac:dyDescent="0.25">
      <c r="A19" s="60" t="s">
        <v>11</v>
      </c>
      <c r="B19" s="60"/>
      <c r="C19" s="60"/>
      <c r="D19" s="60"/>
      <c r="E19" s="81">
        <f>'入力(太陽光)'!E19+'入力(風力)'!E19+'入力(水力)'!E19</f>
        <v>2338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  <c r="Q19" s="37" t="s">
        <v>26</v>
      </c>
    </row>
    <row r="20" spans="1:17" ht="24" customHeight="1" x14ac:dyDescent="0.25">
      <c r="A20" s="60" t="s">
        <v>12</v>
      </c>
      <c r="B20" s="60"/>
      <c r="C20" s="60"/>
      <c r="D20" s="60"/>
      <c r="E20" s="38" t="s">
        <v>14</v>
      </c>
      <c r="F20" s="38" t="s">
        <v>15</v>
      </c>
      <c r="G20" s="38" t="s">
        <v>16</v>
      </c>
      <c r="H20" s="38" t="s">
        <v>17</v>
      </c>
      <c r="I20" s="38" t="s">
        <v>18</v>
      </c>
      <c r="J20" s="38" t="s">
        <v>19</v>
      </c>
      <c r="K20" s="38" t="s">
        <v>20</v>
      </c>
      <c r="L20" s="38" t="s">
        <v>21</v>
      </c>
      <c r="M20" s="38" t="s">
        <v>22</v>
      </c>
      <c r="N20" s="38" t="s">
        <v>23</v>
      </c>
      <c r="O20" s="38" t="s">
        <v>24</v>
      </c>
      <c r="P20" s="38" t="s">
        <v>25</v>
      </c>
      <c r="Q20" s="5"/>
    </row>
    <row r="21" spans="1:17" ht="24" customHeight="1" x14ac:dyDescent="0.25">
      <c r="A21" s="60"/>
      <c r="B21" s="60"/>
      <c r="C21" s="60"/>
      <c r="D21" s="60"/>
      <c r="E21" s="36">
        <f>'入力(太陽光)'!E21+'入力(風力)'!E21+'入力(水力)'!E21</f>
        <v>0</v>
      </c>
      <c r="F21" s="36">
        <f>'入力(太陽光)'!F21+'入力(風力)'!F21+'入力(水力)'!F21</f>
        <v>0</v>
      </c>
      <c r="G21" s="36">
        <f>'入力(太陽光)'!G21+'入力(風力)'!G21+'入力(水力)'!G21</f>
        <v>0</v>
      </c>
      <c r="H21" s="36">
        <f>'入力(太陽光)'!H21+'入力(風力)'!H21+'入力(水力)'!H21</f>
        <v>0</v>
      </c>
      <c r="I21" s="36">
        <f>'入力(太陽光)'!I21+'入力(風力)'!I21+'入力(水力)'!I21</f>
        <v>0</v>
      </c>
      <c r="J21" s="36">
        <f>'入力(太陽光)'!J21+'入力(風力)'!J21+'入力(水力)'!J21</f>
        <v>0</v>
      </c>
      <c r="K21" s="36">
        <f>'入力(太陽光)'!K21+'入力(風力)'!K21+'入力(水力)'!K21</f>
        <v>0</v>
      </c>
      <c r="L21" s="36">
        <f>'入力(太陽光)'!L21+'入力(風力)'!L21+'入力(水力)'!L21</f>
        <v>0</v>
      </c>
      <c r="M21" s="36">
        <f>'入力(太陽光)'!M21+'入力(風力)'!M21+'入力(水力)'!M21</f>
        <v>0</v>
      </c>
      <c r="N21" s="36">
        <f>'入力(太陽光)'!N21+'入力(風力)'!N21+'入力(水力)'!N21</f>
        <v>0</v>
      </c>
      <c r="O21" s="36">
        <f>'入力(太陽光)'!O21+'入力(風力)'!O21+'入力(水力)'!O21</f>
        <v>0</v>
      </c>
      <c r="P21" s="36">
        <f>'入力(太陽光)'!P21+'入力(風力)'!P21+'入力(水力)'!P21</f>
        <v>0</v>
      </c>
      <c r="Q21" s="37" t="s">
        <v>26</v>
      </c>
    </row>
    <row r="22" spans="1:17" ht="24" customHeight="1" x14ac:dyDescent="0.25">
      <c r="A22" s="60" t="s">
        <v>13</v>
      </c>
      <c r="B22" s="60"/>
      <c r="C22" s="60"/>
      <c r="D22" s="60"/>
      <c r="E22" s="78">
        <f>'入力(太陽光)'!E22+'入力(風力)'!E22+'入力(水力)'!E22</f>
        <v>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  <c r="Q22" s="37" t="s">
        <v>26</v>
      </c>
    </row>
    <row r="23" spans="1:17" x14ac:dyDescent="0.25">
      <c r="A23" s="1" t="s">
        <v>29</v>
      </c>
    </row>
    <row r="24" spans="1:17" x14ac:dyDescent="0.25">
      <c r="A24" s="1" t="s">
        <v>80</v>
      </c>
    </row>
    <row r="25" spans="1:17" x14ac:dyDescent="0.25">
      <c r="B25" s="1" t="s">
        <v>85</v>
      </c>
    </row>
    <row r="26" spans="1:17" x14ac:dyDescent="0.25">
      <c r="B26" s="1" t="s">
        <v>94</v>
      </c>
    </row>
    <row r="27" spans="1:17" x14ac:dyDescent="0.25">
      <c r="B27" s="103" t="s">
        <v>91</v>
      </c>
    </row>
    <row r="28" spans="1:17" x14ac:dyDescent="0.25">
      <c r="B28" s="1" t="s">
        <v>86</v>
      </c>
    </row>
    <row r="29" spans="1:17" x14ac:dyDescent="0.25">
      <c r="B29" s="103" t="s">
        <v>92</v>
      </c>
    </row>
    <row r="30" spans="1:17" x14ac:dyDescent="0.25">
      <c r="B30" s="103" t="s">
        <v>93</v>
      </c>
    </row>
    <row r="31" spans="1:17" x14ac:dyDescent="0.25">
      <c r="B31" s="1" t="s">
        <v>74</v>
      </c>
    </row>
    <row r="32" spans="1:17" x14ac:dyDescent="0.25">
      <c r="B32" s="1" t="s">
        <v>76</v>
      </c>
    </row>
    <row r="34" spans="1:2" x14ac:dyDescent="0.25">
      <c r="A34" s="1" t="s">
        <v>82</v>
      </c>
    </row>
    <row r="35" spans="1:2" x14ac:dyDescent="0.25">
      <c r="B35" s="1" t="s">
        <v>78</v>
      </c>
    </row>
    <row r="36" spans="1:2" x14ac:dyDescent="0.25">
      <c r="B36" s="1" t="s">
        <v>79</v>
      </c>
    </row>
  </sheetData>
  <sheetProtection password="B63D" sheet="1" objects="1" scenarios="1"/>
  <dataConsolidate/>
  <mergeCells count="26">
    <mergeCell ref="A22:D22"/>
    <mergeCell ref="E22:P22"/>
    <mergeCell ref="E13:P13"/>
    <mergeCell ref="A16:D16"/>
    <mergeCell ref="E16:P16"/>
    <mergeCell ref="A17:D18"/>
    <mergeCell ref="A19:D19"/>
    <mergeCell ref="E19:P19"/>
    <mergeCell ref="A20:D21"/>
    <mergeCell ref="A13:D13"/>
    <mergeCell ref="E10:P10"/>
    <mergeCell ref="A14:D14"/>
    <mergeCell ref="E14:P14"/>
    <mergeCell ref="A15:D15"/>
    <mergeCell ref="E15:P15"/>
    <mergeCell ref="A10:D10"/>
    <mergeCell ref="A11:D11"/>
    <mergeCell ref="E11:P11"/>
    <mergeCell ref="A12:D12"/>
    <mergeCell ref="E12:P12"/>
    <mergeCell ref="A2:B2"/>
    <mergeCell ref="A4:Q4"/>
    <mergeCell ref="A6:Q6"/>
    <mergeCell ref="A9:D9"/>
    <mergeCell ref="E9:P9"/>
    <mergeCell ref="M8:Q8"/>
  </mergeCells>
  <phoneticPr fontId="2"/>
  <conditionalFormatting sqref="E22:P22">
    <cfRule type="cellIs" dxfId="10" priority="3" operator="greaterThan">
      <formula>$E$19</formula>
    </cfRule>
  </conditionalFormatting>
  <conditionalFormatting sqref="E19:P19">
    <cfRule type="cellIs" dxfId="9" priority="2" operator="lessThan">
      <formula>1000</formula>
    </cfRule>
  </conditionalFormatting>
  <dataValidations count="2">
    <dataValidation type="list" allowBlank="1" showInputMessage="1" showErrorMessage="1" sqref="E13:P13">
      <formula1>"北海道,東北,東京,中部,北陸,関西,中国,四国,九州"</formula1>
    </dataValidation>
    <dataValidation type="list" allowBlank="1" showInputMessage="1" showErrorMessage="1" sqref="E11:P11">
      <formula1>"変動電源（単独）,変動電源（アグリゲート）"</formula1>
    </dataValidation>
  </dataValidations>
  <pageMargins left="0.11811023622047245" right="0.11811023622047245" top="0.35433070866141736" bottom="0.35433070866141736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7" ht="16.5" x14ac:dyDescent="0.25">
      <c r="A1" s="45"/>
      <c r="B1" s="9" t="s">
        <v>28</v>
      </c>
      <c r="E1" s="44"/>
      <c r="F1" s="42" t="s">
        <v>69</v>
      </c>
    </row>
    <row r="2" spans="1:17" ht="16.5" x14ac:dyDescent="0.25">
      <c r="A2" s="57" t="s">
        <v>0</v>
      </c>
      <c r="B2" s="5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6.5" x14ac:dyDescent="0.25">
      <c r="A3" s="43"/>
      <c r="B3" s="4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6.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16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6.5" x14ac:dyDescent="0.25">
      <c r="A6" s="59" t="s">
        <v>68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ht="16.5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02" t="str">
        <f>合計!M8</f>
        <v>&lt;会社名：○○株式会社&gt;</v>
      </c>
      <c r="N8" s="102"/>
      <c r="O8" s="102"/>
      <c r="P8" s="102"/>
      <c r="Q8" s="102"/>
    </row>
    <row r="9" spans="1:17" ht="24" customHeight="1" x14ac:dyDescent="0.25">
      <c r="A9" s="60" t="s">
        <v>3</v>
      </c>
      <c r="B9" s="60"/>
      <c r="C9" s="60"/>
      <c r="D9" s="60"/>
      <c r="E9" s="61" t="s">
        <v>27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6" t="s">
        <v>4</v>
      </c>
    </row>
    <row r="10" spans="1:17" ht="24" customHeight="1" x14ac:dyDescent="0.25">
      <c r="A10" s="60" t="s">
        <v>5</v>
      </c>
      <c r="B10" s="60"/>
      <c r="C10" s="60"/>
      <c r="D10" s="60"/>
      <c r="E10" s="90">
        <f>合計!E10</f>
        <v>9601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5"/>
    </row>
    <row r="11" spans="1:17" ht="30" customHeight="1" x14ac:dyDescent="0.25">
      <c r="A11" s="71" t="s">
        <v>6</v>
      </c>
      <c r="B11" s="71"/>
      <c r="C11" s="71"/>
      <c r="D11" s="71"/>
      <c r="E11" s="93" t="str">
        <f>合計!E11</f>
        <v>変動電源（アグリゲート）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5"/>
    </row>
    <row r="12" spans="1:17" ht="24" customHeight="1" x14ac:dyDescent="0.25">
      <c r="A12" s="60" t="s">
        <v>7</v>
      </c>
      <c r="B12" s="60"/>
      <c r="C12" s="60"/>
      <c r="D12" s="60"/>
      <c r="E12" s="75" t="s">
        <v>87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5"/>
    </row>
    <row r="13" spans="1:17" ht="24" customHeight="1" x14ac:dyDescent="0.25">
      <c r="A13" s="60" t="s">
        <v>8</v>
      </c>
      <c r="B13" s="60"/>
      <c r="C13" s="60"/>
      <c r="D13" s="60"/>
      <c r="E13" s="93" t="str">
        <f>合計!E13</f>
        <v>四国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  <c r="Q13" s="5"/>
    </row>
    <row r="14" spans="1:17" ht="24" customHeight="1" x14ac:dyDescent="0.25">
      <c r="A14" s="60" t="s">
        <v>9</v>
      </c>
      <c r="B14" s="60"/>
      <c r="C14" s="60"/>
      <c r="D14" s="60"/>
      <c r="E14" s="96">
        <v>6000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3" t="s">
        <v>26</v>
      </c>
    </row>
    <row r="15" spans="1:17" ht="24" customHeight="1" x14ac:dyDescent="0.25">
      <c r="A15" s="60" t="s">
        <v>47</v>
      </c>
      <c r="B15" s="60"/>
      <c r="C15" s="60"/>
      <c r="D15" s="60"/>
      <c r="E15" s="96">
        <v>6000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  <c r="Q15" s="4" t="s">
        <v>26</v>
      </c>
    </row>
    <row r="16" spans="1:17" ht="24" customHeight="1" x14ac:dyDescent="0.25">
      <c r="A16" s="60" t="s">
        <v>48</v>
      </c>
      <c r="B16" s="60"/>
      <c r="C16" s="60"/>
      <c r="D16" s="60"/>
      <c r="E16" s="99">
        <f>'計算用(太陽光)'!B101</f>
        <v>0.16391666666666665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4" t="s">
        <v>26</v>
      </c>
    </row>
    <row r="17" spans="1:17" ht="24" customHeight="1" x14ac:dyDescent="0.25">
      <c r="A17" s="60" t="s">
        <v>10</v>
      </c>
      <c r="B17" s="60"/>
      <c r="C17" s="60"/>
      <c r="D17" s="60"/>
      <c r="E17" s="6" t="s">
        <v>14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  <c r="K17" s="6" t="s">
        <v>20</v>
      </c>
      <c r="L17" s="6" t="s">
        <v>21</v>
      </c>
      <c r="M17" s="6" t="s">
        <v>22</v>
      </c>
      <c r="N17" s="6" t="s">
        <v>23</v>
      </c>
      <c r="O17" s="6" t="s">
        <v>24</v>
      </c>
      <c r="P17" s="6" t="s">
        <v>25</v>
      </c>
      <c r="Q17" s="5"/>
    </row>
    <row r="18" spans="1:17" ht="24" customHeight="1" x14ac:dyDescent="0.25">
      <c r="A18" s="60"/>
      <c r="B18" s="60"/>
      <c r="C18" s="60"/>
      <c r="D18" s="60"/>
      <c r="E18" s="56">
        <f>'計算用(太陽光)'!N38</f>
        <v>414.35324660371549</v>
      </c>
      <c r="F18" s="56">
        <f>'計算用(太陽光)'!N39</f>
        <v>1314.0168709475552</v>
      </c>
      <c r="G18" s="56">
        <f>'計算用(太陽光)'!N40</f>
        <v>1054.6210478732671</v>
      </c>
      <c r="H18" s="56">
        <f>'計算用(太陽光)'!N41</f>
        <v>1867.4421586545407</v>
      </c>
      <c r="I18" s="56">
        <f>'計算用(太陽光)'!N42</f>
        <v>1826.2795386298674</v>
      </c>
      <c r="J18" s="56">
        <f>'計算用(太陽光)'!N43</f>
        <v>1175.4034729831567</v>
      </c>
      <c r="K18" s="56">
        <f>'計算用(太陽光)'!N44</f>
        <v>866.29462999642567</v>
      </c>
      <c r="L18" s="56">
        <f>'計算用(太陽光)'!N45</f>
        <v>31.556978508297647</v>
      </c>
      <c r="M18" s="56">
        <f>'計算用(太陽光)'!N46</f>
        <v>361.30966570862927</v>
      </c>
      <c r="N18" s="56">
        <f>'計算用(太陽光)'!N47</f>
        <v>510.12317904455773</v>
      </c>
      <c r="O18" s="56">
        <f>'計算用(太陽光)'!N48</f>
        <v>268.1008825505441</v>
      </c>
      <c r="P18" s="56">
        <f>'計算用(太陽光)'!N49</f>
        <v>243.38421062778215</v>
      </c>
      <c r="Q18" s="3" t="s">
        <v>26</v>
      </c>
    </row>
    <row r="19" spans="1:17" ht="24" customHeight="1" x14ac:dyDescent="0.25">
      <c r="A19" s="60" t="s">
        <v>11</v>
      </c>
      <c r="B19" s="60"/>
      <c r="C19" s="60"/>
      <c r="D19" s="60"/>
      <c r="E19" s="84">
        <f>ROUND('計算用(太陽光)'!B99,0)</f>
        <v>984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3" t="s">
        <v>26</v>
      </c>
    </row>
    <row r="20" spans="1:17" ht="24" customHeight="1" x14ac:dyDescent="0.25">
      <c r="A20" s="60" t="s">
        <v>12</v>
      </c>
      <c r="B20" s="60"/>
      <c r="C20" s="60"/>
      <c r="D20" s="60"/>
      <c r="E20" s="6" t="s">
        <v>14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  <c r="K20" s="6" t="s">
        <v>20</v>
      </c>
      <c r="L20" s="6" t="s">
        <v>21</v>
      </c>
      <c r="M20" s="6" t="s">
        <v>22</v>
      </c>
      <c r="N20" s="6" t="s">
        <v>23</v>
      </c>
      <c r="O20" s="6" t="s">
        <v>24</v>
      </c>
      <c r="P20" s="6" t="s">
        <v>25</v>
      </c>
      <c r="Q20" s="5"/>
    </row>
    <row r="21" spans="1:17" ht="24" customHeight="1" x14ac:dyDescent="0.25">
      <c r="A21" s="60"/>
      <c r="B21" s="60"/>
      <c r="C21" s="60"/>
      <c r="D21" s="60"/>
      <c r="E21" s="36">
        <f t="shared" ref="E21:P21" si="0">E18*$E$22/$E$19</f>
        <v>0</v>
      </c>
      <c r="F21" s="36">
        <f t="shared" si="0"/>
        <v>0</v>
      </c>
      <c r="G21" s="36">
        <f t="shared" si="0"/>
        <v>0</v>
      </c>
      <c r="H21" s="36">
        <f t="shared" si="0"/>
        <v>0</v>
      </c>
      <c r="I21" s="36">
        <f t="shared" si="0"/>
        <v>0</v>
      </c>
      <c r="J21" s="36">
        <f t="shared" si="0"/>
        <v>0</v>
      </c>
      <c r="K21" s="36">
        <f t="shared" si="0"/>
        <v>0</v>
      </c>
      <c r="L21" s="36">
        <f t="shared" si="0"/>
        <v>0</v>
      </c>
      <c r="M21" s="36">
        <f t="shared" si="0"/>
        <v>0</v>
      </c>
      <c r="N21" s="36">
        <f t="shared" si="0"/>
        <v>0</v>
      </c>
      <c r="O21" s="36">
        <f t="shared" si="0"/>
        <v>0</v>
      </c>
      <c r="P21" s="36">
        <f t="shared" si="0"/>
        <v>0</v>
      </c>
      <c r="Q21" s="3" t="s">
        <v>26</v>
      </c>
    </row>
    <row r="22" spans="1:17" ht="24" customHeight="1" x14ac:dyDescent="0.25">
      <c r="A22" s="60" t="s">
        <v>13</v>
      </c>
      <c r="B22" s="60"/>
      <c r="C22" s="60"/>
      <c r="D22" s="60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3" t="s">
        <v>26</v>
      </c>
    </row>
    <row r="23" spans="1:17" x14ac:dyDescent="0.25">
      <c r="A23" s="1" t="s">
        <v>29</v>
      </c>
    </row>
    <row r="24" spans="1:17" x14ac:dyDescent="0.25">
      <c r="A24" s="1" t="s">
        <v>72</v>
      </c>
    </row>
    <row r="25" spans="1:17" x14ac:dyDescent="0.25">
      <c r="B25" s="103" t="s">
        <v>73</v>
      </c>
    </row>
    <row r="26" spans="1:17" x14ac:dyDescent="0.25">
      <c r="B26" s="103" t="s">
        <v>95</v>
      </c>
    </row>
    <row r="27" spans="1:17" x14ac:dyDescent="0.25">
      <c r="B27" s="103" t="s">
        <v>96</v>
      </c>
    </row>
    <row r="28" spans="1:17" x14ac:dyDescent="0.25">
      <c r="B28" s="103" t="s">
        <v>97</v>
      </c>
    </row>
    <row r="29" spans="1:17" x14ac:dyDescent="0.25">
      <c r="B29" s="103" t="s">
        <v>98</v>
      </c>
    </row>
    <row r="30" spans="1:17" x14ac:dyDescent="0.25">
      <c r="B30" s="1" t="s">
        <v>83</v>
      </c>
    </row>
    <row r="31" spans="1:17" x14ac:dyDescent="0.25">
      <c r="B31" s="1" t="s">
        <v>81</v>
      </c>
    </row>
    <row r="32" spans="1:17" x14ac:dyDescent="0.25">
      <c r="B32" s="1" t="s">
        <v>75</v>
      </c>
    </row>
    <row r="33" spans="1:2" x14ac:dyDescent="0.25">
      <c r="B33" s="1" t="s">
        <v>77</v>
      </c>
    </row>
    <row r="35" spans="1:2" x14ac:dyDescent="0.25">
      <c r="A35" s="1" t="s">
        <v>82</v>
      </c>
    </row>
    <row r="36" spans="1:2" x14ac:dyDescent="0.25">
      <c r="B36" s="1" t="s">
        <v>78</v>
      </c>
    </row>
    <row r="37" spans="1:2" x14ac:dyDescent="0.25">
      <c r="B37" s="1" t="s">
        <v>84</v>
      </c>
    </row>
  </sheetData>
  <sheetProtection password="B63D" sheet="1" objects="1" scenarios="1"/>
  <dataConsolidate/>
  <mergeCells count="26">
    <mergeCell ref="A6:Q6"/>
    <mergeCell ref="A4:Q4"/>
    <mergeCell ref="A2:B2"/>
    <mergeCell ref="A15:D15"/>
    <mergeCell ref="E15:P15"/>
    <mergeCell ref="M8:Q8"/>
    <mergeCell ref="A19:D19"/>
    <mergeCell ref="A22:D22"/>
    <mergeCell ref="A9:D9"/>
    <mergeCell ref="A17:D18"/>
    <mergeCell ref="A20:D21"/>
    <mergeCell ref="A14:D14"/>
    <mergeCell ref="A10:D10"/>
    <mergeCell ref="A11:D11"/>
    <mergeCell ref="A12:D12"/>
    <mergeCell ref="A13:D13"/>
    <mergeCell ref="A16:D16"/>
    <mergeCell ref="E19:P19"/>
    <mergeCell ref="E22:P22"/>
    <mergeCell ref="E9:P9"/>
    <mergeCell ref="E10:P10"/>
    <mergeCell ref="E11:P11"/>
    <mergeCell ref="E12:P12"/>
    <mergeCell ref="E13:P13"/>
    <mergeCell ref="E14:P14"/>
    <mergeCell ref="E16:P16"/>
  </mergeCells>
  <phoneticPr fontId="2"/>
  <conditionalFormatting sqref="E15:P15">
    <cfRule type="cellIs" dxfId="8" priority="4" operator="greaterThan">
      <formula>$E$14</formula>
    </cfRule>
  </conditionalFormatting>
  <conditionalFormatting sqref="E22:P22">
    <cfRule type="cellIs" dxfId="7" priority="3" operator="greaterThan">
      <formula>$E$19</formula>
    </cfRule>
  </conditionalFormatting>
  <conditionalFormatting sqref="E14:P14">
    <cfRule type="cellIs" dxfId="6" priority="2" operator="lessThan">
      <formula>1000</formula>
    </cfRule>
  </conditionalFormatting>
  <dataValidations count="2">
    <dataValidation type="custom" errorStyle="information" allowBlank="1" showInputMessage="1" showErrorMessage="1" error="設備容量を超過しております。_x000a_再度、入力をお願いします。" sqref="E15:P15">
      <formula1>E15&lt;=E14</formula1>
    </dataValidation>
    <dataValidation type="whole" allowBlank="1" showInputMessage="1" showErrorMessage="1" error="再度、入力をお願いします。（以下のいずれかのエラーです）_x000a_　・期待容量を超過している_x000a_　・整数でない" sqref="E22:P22">
      <formula1>0</formula1>
      <formula2>E19</formula2>
    </dataValidation>
  </dataValidations>
  <pageMargins left="0.11811023622047245" right="0.11811023622047245" top="0.35433070866141736" bottom="0.35433070866141736" header="0.31496062992125984" footer="0.31496062992125984"/>
  <pageSetup paperSize="9"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7" ht="16.5" x14ac:dyDescent="0.25">
      <c r="A1" s="45"/>
      <c r="B1" s="9" t="s">
        <v>28</v>
      </c>
      <c r="E1" s="44"/>
      <c r="F1" s="42" t="s">
        <v>69</v>
      </c>
    </row>
    <row r="2" spans="1:17" ht="16.5" x14ac:dyDescent="0.25">
      <c r="A2" s="57" t="s">
        <v>0</v>
      </c>
      <c r="B2" s="5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6.5" x14ac:dyDescent="0.25">
      <c r="A3" s="43"/>
      <c r="B3" s="4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6.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16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6.5" x14ac:dyDescent="0.25">
      <c r="A6" s="59" t="s">
        <v>68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ht="16.5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02" t="str">
        <f>合計!M8</f>
        <v>&lt;会社名：○○株式会社&gt;</v>
      </c>
      <c r="N8" s="102"/>
      <c r="O8" s="102"/>
      <c r="P8" s="102"/>
      <c r="Q8" s="102"/>
    </row>
    <row r="9" spans="1:17" ht="24" customHeight="1" x14ac:dyDescent="0.25">
      <c r="A9" s="60" t="s">
        <v>3</v>
      </c>
      <c r="B9" s="60"/>
      <c r="C9" s="60"/>
      <c r="D9" s="60"/>
      <c r="E9" s="61" t="s">
        <v>27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38" t="s">
        <v>4</v>
      </c>
    </row>
    <row r="10" spans="1:17" ht="24" customHeight="1" x14ac:dyDescent="0.25">
      <c r="A10" s="60" t="s">
        <v>5</v>
      </c>
      <c r="B10" s="60"/>
      <c r="C10" s="60"/>
      <c r="D10" s="60"/>
      <c r="E10" s="90">
        <f>合計!E10</f>
        <v>9601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5"/>
    </row>
    <row r="11" spans="1:17" ht="30" customHeight="1" x14ac:dyDescent="0.25">
      <c r="A11" s="71" t="s">
        <v>6</v>
      </c>
      <c r="B11" s="71"/>
      <c r="C11" s="71"/>
      <c r="D11" s="71"/>
      <c r="E11" s="93" t="str">
        <f>合計!E11</f>
        <v>変動電源（アグリゲート）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5"/>
    </row>
    <row r="12" spans="1:17" ht="24" customHeight="1" x14ac:dyDescent="0.25">
      <c r="A12" s="60" t="s">
        <v>7</v>
      </c>
      <c r="B12" s="60"/>
      <c r="C12" s="60"/>
      <c r="D12" s="60"/>
      <c r="E12" s="75" t="s">
        <v>66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5"/>
    </row>
    <row r="13" spans="1:17" ht="24" customHeight="1" x14ac:dyDescent="0.25">
      <c r="A13" s="60" t="s">
        <v>8</v>
      </c>
      <c r="B13" s="60"/>
      <c r="C13" s="60"/>
      <c r="D13" s="60"/>
      <c r="E13" s="93" t="str">
        <f>合計!E13</f>
        <v>四国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  <c r="Q13" s="5"/>
    </row>
    <row r="14" spans="1:17" ht="24" customHeight="1" x14ac:dyDescent="0.25">
      <c r="A14" s="60" t="s">
        <v>9</v>
      </c>
      <c r="B14" s="60"/>
      <c r="C14" s="60"/>
      <c r="D14" s="60"/>
      <c r="E14" s="96">
        <v>3000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37" t="s">
        <v>26</v>
      </c>
    </row>
    <row r="15" spans="1:17" ht="24" customHeight="1" x14ac:dyDescent="0.25">
      <c r="A15" s="60" t="s">
        <v>47</v>
      </c>
      <c r="B15" s="60"/>
      <c r="C15" s="60"/>
      <c r="D15" s="60"/>
      <c r="E15" s="96">
        <v>3000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  <c r="Q15" s="37" t="s">
        <v>26</v>
      </c>
    </row>
    <row r="16" spans="1:17" ht="24" customHeight="1" x14ac:dyDescent="0.25">
      <c r="A16" s="60" t="s">
        <v>48</v>
      </c>
      <c r="B16" s="60"/>
      <c r="C16" s="60"/>
      <c r="D16" s="60"/>
      <c r="E16" s="99">
        <f>'計算用(風力)'!B101</f>
        <v>0.35763333333333336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37" t="s">
        <v>26</v>
      </c>
    </row>
    <row r="17" spans="1:17" ht="24" customHeight="1" x14ac:dyDescent="0.25">
      <c r="A17" s="60" t="s">
        <v>10</v>
      </c>
      <c r="B17" s="60"/>
      <c r="C17" s="60"/>
      <c r="D17" s="60"/>
      <c r="E17" s="38" t="s">
        <v>14</v>
      </c>
      <c r="F17" s="38" t="s">
        <v>15</v>
      </c>
      <c r="G17" s="38" t="s">
        <v>16</v>
      </c>
      <c r="H17" s="38" t="s">
        <v>17</v>
      </c>
      <c r="I17" s="38" t="s">
        <v>18</v>
      </c>
      <c r="J17" s="38" t="s">
        <v>19</v>
      </c>
      <c r="K17" s="38" t="s">
        <v>20</v>
      </c>
      <c r="L17" s="38" t="s">
        <v>21</v>
      </c>
      <c r="M17" s="38" t="s">
        <v>22</v>
      </c>
      <c r="N17" s="38" t="s">
        <v>23</v>
      </c>
      <c r="O17" s="38" t="s">
        <v>24</v>
      </c>
      <c r="P17" s="38" t="s">
        <v>25</v>
      </c>
      <c r="Q17" s="5"/>
    </row>
    <row r="18" spans="1:17" ht="24" customHeight="1" x14ac:dyDescent="0.25">
      <c r="A18" s="60"/>
      <c r="B18" s="60"/>
      <c r="C18" s="60"/>
      <c r="D18" s="60"/>
      <c r="E18" s="56">
        <f>'計算用(風力)'!N38</f>
        <v>861.34030204744943</v>
      </c>
      <c r="F18" s="56">
        <f>'計算用(風力)'!N39</f>
        <v>615.19377005032209</v>
      </c>
      <c r="G18" s="56">
        <f>'計算用(風力)'!N40</f>
        <v>553.9087098768648</v>
      </c>
      <c r="H18" s="56">
        <f>'計算用(風力)'!N41</f>
        <v>353.32387555844502</v>
      </c>
      <c r="I18" s="56">
        <f>'計算用(風力)'!N42</f>
        <v>429.77845529636824</v>
      </c>
      <c r="J18" s="56">
        <f>'計算用(風力)'!N43</f>
        <v>436.61174297516948</v>
      </c>
      <c r="K18" s="56">
        <f>'計算用(風力)'!N44</f>
        <v>590.32447009603777</v>
      </c>
      <c r="L18" s="56">
        <f>'計算用(風力)'!N45</f>
        <v>1352.2148461831655</v>
      </c>
      <c r="M18" s="56">
        <f>'計算用(風力)'!N46</f>
        <v>1267.1446955896424</v>
      </c>
      <c r="N18" s="56">
        <f>'計算用(風力)'!N47</f>
        <v>1369.4505571541317</v>
      </c>
      <c r="O18" s="56">
        <f>'計算用(風力)'!N48</f>
        <v>1504.1849739036979</v>
      </c>
      <c r="P18" s="56">
        <f>'計算用(風力)'!N49</f>
        <v>1502.9715604201215</v>
      </c>
      <c r="Q18" s="37" t="s">
        <v>26</v>
      </c>
    </row>
    <row r="19" spans="1:17" ht="24" customHeight="1" x14ac:dyDescent="0.25">
      <c r="A19" s="60" t="s">
        <v>11</v>
      </c>
      <c r="B19" s="60"/>
      <c r="C19" s="60"/>
      <c r="D19" s="60"/>
      <c r="E19" s="84">
        <f>ROUND('計算用(風力)'!B99,0)</f>
        <v>1073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37" t="s">
        <v>26</v>
      </c>
    </row>
    <row r="20" spans="1:17" ht="24" customHeight="1" x14ac:dyDescent="0.25">
      <c r="A20" s="60" t="s">
        <v>12</v>
      </c>
      <c r="B20" s="60"/>
      <c r="C20" s="60"/>
      <c r="D20" s="60"/>
      <c r="E20" s="38" t="s">
        <v>14</v>
      </c>
      <c r="F20" s="38" t="s">
        <v>15</v>
      </c>
      <c r="G20" s="38" t="s">
        <v>16</v>
      </c>
      <c r="H20" s="38" t="s">
        <v>17</v>
      </c>
      <c r="I20" s="38" t="s">
        <v>18</v>
      </c>
      <c r="J20" s="38" t="s">
        <v>19</v>
      </c>
      <c r="K20" s="38" t="s">
        <v>20</v>
      </c>
      <c r="L20" s="38" t="s">
        <v>21</v>
      </c>
      <c r="M20" s="38" t="s">
        <v>22</v>
      </c>
      <c r="N20" s="38" t="s">
        <v>23</v>
      </c>
      <c r="O20" s="38" t="s">
        <v>24</v>
      </c>
      <c r="P20" s="38" t="s">
        <v>25</v>
      </c>
      <c r="Q20" s="5"/>
    </row>
    <row r="21" spans="1:17" ht="24" customHeight="1" x14ac:dyDescent="0.25">
      <c r="A21" s="60"/>
      <c r="B21" s="60"/>
      <c r="C21" s="60"/>
      <c r="D21" s="60"/>
      <c r="E21" s="36">
        <f t="shared" ref="E21:P21" si="0">E18*$E$22/$E$19</f>
        <v>0</v>
      </c>
      <c r="F21" s="36">
        <f t="shared" si="0"/>
        <v>0</v>
      </c>
      <c r="G21" s="36">
        <f t="shared" si="0"/>
        <v>0</v>
      </c>
      <c r="H21" s="36">
        <f t="shared" si="0"/>
        <v>0</v>
      </c>
      <c r="I21" s="36">
        <f t="shared" si="0"/>
        <v>0</v>
      </c>
      <c r="J21" s="36">
        <f t="shared" si="0"/>
        <v>0</v>
      </c>
      <c r="K21" s="36">
        <f t="shared" si="0"/>
        <v>0</v>
      </c>
      <c r="L21" s="36">
        <f t="shared" si="0"/>
        <v>0</v>
      </c>
      <c r="M21" s="36">
        <f t="shared" si="0"/>
        <v>0</v>
      </c>
      <c r="N21" s="36">
        <f t="shared" si="0"/>
        <v>0</v>
      </c>
      <c r="O21" s="36">
        <f t="shared" si="0"/>
        <v>0</v>
      </c>
      <c r="P21" s="36">
        <f t="shared" si="0"/>
        <v>0</v>
      </c>
      <c r="Q21" s="37" t="s">
        <v>26</v>
      </c>
    </row>
    <row r="22" spans="1:17" ht="24" customHeight="1" x14ac:dyDescent="0.25">
      <c r="A22" s="60" t="s">
        <v>13</v>
      </c>
      <c r="B22" s="60"/>
      <c r="C22" s="60"/>
      <c r="D22" s="60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37" t="s">
        <v>26</v>
      </c>
    </row>
    <row r="23" spans="1:17" x14ac:dyDescent="0.25">
      <c r="A23" s="1" t="s">
        <v>29</v>
      </c>
    </row>
    <row r="24" spans="1:17" x14ac:dyDescent="0.25">
      <c r="A24" s="1" t="s">
        <v>72</v>
      </c>
    </row>
    <row r="25" spans="1:17" x14ac:dyDescent="0.25">
      <c r="B25" s="103" t="s">
        <v>73</v>
      </c>
    </row>
    <row r="26" spans="1:17" x14ac:dyDescent="0.25">
      <c r="B26" s="103" t="s">
        <v>95</v>
      </c>
    </row>
    <row r="27" spans="1:17" x14ac:dyDescent="0.25">
      <c r="B27" s="103" t="s">
        <v>96</v>
      </c>
    </row>
    <row r="28" spans="1:17" x14ac:dyDescent="0.25">
      <c r="B28" s="103" t="s">
        <v>97</v>
      </c>
    </row>
    <row r="29" spans="1:17" x14ac:dyDescent="0.25">
      <c r="B29" s="103" t="s">
        <v>98</v>
      </c>
    </row>
    <row r="30" spans="1:17" x14ac:dyDescent="0.25">
      <c r="B30" s="1" t="s">
        <v>83</v>
      </c>
    </row>
    <row r="31" spans="1:17" x14ac:dyDescent="0.25">
      <c r="B31" s="1" t="s">
        <v>81</v>
      </c>
    </row>
    <row r="32" spans="1:17" x14ac:dyDescent="0.25">
      <c r="B32" s="1" t="s">
        <v>74</v>
      </c>
    </row>
    <row r="33" spans="1:2" x14ac:dyDescent="0.25">
      <c r="B33" s="1" t="s">
        <v>76</v>
      </c>
    </row>
    <row r="35" spans="1:2" x14ac:dyDescent="0.25">
      <c r="A35" s="1" t="s">
        <v>82</v>
      </c>
    </row>
    <row r="36" spans="1:2" x14ac:dyDescent="0.25">
      <c r="B36" s="1" t="s">
        <v>78</v>
      </c>
    </row>
    <row r="37" spans="1:2" x14ac:dyDescent="0.25">
      <c r="B37" s="1" t="s">
        <v>84</v>
      </c>
    </row>
  </sheetData>
  <sheetProtection password="B63D" sheet="1" objects="1" scenarios="1"/>
  <dataConsolidate/>
  <mergeCells count="26">
    <mergeCell ref="A22:D22"/>
    <mergeCell ref="E22:P22"/>
    <mergeCell ref="A16:D16"/>
    <mergeCell ref="E16:P16"/>
    <mergeCell ref="A17:D18"/>
    <mergeCell ref="A19:D19"/>
    <mergeCell ref="E19:P19"/>
    <mergeCell ref="A20:D21"/>
    <mergeCell ref="A13:D13"/>
    <mergeCell ref="E13:P13"/>
    <mergeCell ref="A14:D14"/>
    <mergeCell ref="E14:P14"/>
    <mergeCell ref="A15:D15"/>
    <mergeCell ref="E15:P15"/>
    <mergeCell ref="A10:D10"/>
    <mergeCell ref="E10:P10"/>
    <mergeCell ref="A11:D11"/>
    <mergeCell ref="E11:P11"/>
    <mergeCell ref="A12:D12"/>
    <mergeCell ref="E12:P12"/>
    <mergeCell ref="A2:B2"/>
    <mergeCell ref="A4:Q4"/>
    <mergeCell ref="A6:Q6"/>
    <mergeCell ref="A9:D9"/>
    <mergeCell ref="E9:P9"/>
    <mergeCell ref="M8:Q8"/>
  </mergeCells>
  <phoneticPr fontId="2"/>
  <conditionalFormatting sqref="E22:P22">
    <cfRule type="cellIs" dxfId="5" priority="4" operator="greaterThan">
      <formula>$E$19</formula>
    </cfRule>
  </conditionalFormatting>
  <conditionalFormatting sqref="E15:P15">
    <cfRule type="cellIs" dxfId="4" priority="3" operator="greaterThan">
      <formula>$E$14</formula>
    </cfRule>
  </conditionalFormatting>
  <conditionalFormatting sqref="E14:P14">
    <cfRule type="cellIs" dxfId="3" priority="2" operator="lessThan">
      <formula>1000</formula>
    </cfRule>
  </conditionalFormatting>
  <dataValidations count="2">
    <dataValidation type="whole" allowBlank="1" showInputMessage="1" showErrorMessage="1" error="再度、入力をお願いします。（以下のいずれかのエラーです）_x000a_　・期待容量を超過している_x000a_　・整数でない" sqref="E22:P22">
      <formula1>0</formula1>
      <formula2>E19</formula2>
    </dataValidation>
    <dataValidation type="custom" errorStyle="information" allowBlank="1" showInputMessage="1" showErrorMessage="1" error="設備容量を超過しております。_x000a_再度、入力をお願いします。" sqref="E15:P15">
      <formula1>E15&lt;=E14</formula1>
    </dataValidation>
  </dataValidations>
  <pageMargins left="0.11811023622047245" right="0.11811023622047245" top="0.35433070866141736" bottom="0.35433070866141736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7" ht="16.5" x14ac:dyDescent="0.25">
      <c r="A1" s="45"/>
      <c r="B1" s="9" t="s">
        <v>28</v>
      </c>
      <c r="E1" s="44"/>
      <c r="F1" s="42" t="s">
        <v>69</v>
      </c>
    </row>
    <row r="2" spans="1:17" ht="16.5" x14ac:dyDescent="0.25">
      <c r="A2" s="57" t="s">
        <v>0</v>
      </c>
      <c r="B2" s="5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6.5" x14ac:dyDescent="0.25">
      <c r="A3" s="43"/>
      <c r="B3" s="4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6.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16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6.5" x14ac:dyDescent="0.25">
      <c r="A6" s="59" t="s">
        <v>68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ht="16.5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02" t="str">
        <f>合計!M8</f>
        <v>&lt;会社名：○○株式会社&gt;</v>
      </c>
      <c r="N8" s="102"/>
      <c r="O8" s="102"/>
      <c r="P8" s="102"/>
      <c r="Q8" s="102"/>
    </row>
    <row r="9" spans="1:17" ht="24" customHeight="1" x14ac:dyDescent="0.25">
      <c r="A9" s="60" t="s">
        <v>3</v>
      </c>
      <c r="B9" s="60"/>
      <c r="C9" s="60"/>
      <c r="D9" s="60"/>
      <c r="E9" s="61" t="s">
        <v>27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38" t="s">
        <v>4</v>
      </c>
    </row>
    <row r="10" spans="1:17" ht="24" customHeight="1" x14ac:dyDescent="0.25">
      <c r="A10" s="60" t="s">
        <v>5</v>
      </c>
      <c r="B10" s="60"/>
      <c r="C10" s="60"/>
      <c r="D10" s="60"/>
      <c r="E10" s="90">
        <f>合計!E10</f>
        <v>9601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5"/>
    </row>
    <row r="11" spans="1:17" ht="30" customHeight="1" x14ac:dyDescent="0.25">
      <c r="A11" s="71" t="s">
        <v>6</v>
      </c>
      <c r="B11" s="71"/>
      <c r="C11" s="71"/>
      <c r="D11" s="71"/>
      <c r="E11" s="93" t="str">
        <f>合計!E11</f>
        <v>変動電源（アグリゲート）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5"/>
    </row>
    <row r="12" spans="1:17" ht="24" customHeight="1" x14ac:dyDescent="0.25">
      <c r="A12" s="60" t="s">
        <v>7</v>
      </c>
      <c r="B12" s="60"/>
      <c r="C12" s="60"/>
      <c r="D12" s="60"/>
      <c r="E12" s="75" t="s">
        <v>70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5"/>
    </row>
    <row r="13" spans="1:17" ht="24" customHeight="1" x14ac:dyDescent="0.25">
      <c r="A13" s="60" t="s">
        <v>8</v>
      </c>
      <c r="B13" s="60"/>
      <c r="C13" s="60"/>
      <c r="D13" s="60"/>
      <c r="E13" s="93" t="str">
        <f>合計!E13</f>
        <v>四国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  <c r="Q13" s="5"/>
    </row>
    <row r="14" spans="1:17" ht="24" customHeight="1" x14ac:dyDescent="0.25">
      <c r="A14" s="60" t="s">
        <v>9</v>
      </c>
      <c r="B14" s="60"/>
      <c r="C14" s="60"/>
      <c r="D14" s="60"/>
      <c r="E14" s="96">
        <v>1000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37" t="s">
        <v>26</v>
      </c>
    </row>
    <row r="15" spans="1:17" ht="24" customHeight="1" x14ac:dyDescent="0.25">
      <c r="A15" s="60" t="s">
        <v>47</v>
      </c>
      <c r="B15" s="60"/>
      <c r="C15" s="60"/>
      <c r="D15" s="60"/>
      <c r="E15" s="96">
        <v>500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  <c r="Q15" s="37" t="s">
        <v>26</v>
      </c>
    </row>
    <row r="16" spans="1:17" ht="24" customHeight="1" x14ac:dyDescent="0.25">
      <c r="A16" s="60" t="s">
        <v>48</v>
      </c>
      <c r="B16" s="60"/>
      <c r="C16" s="60"/>
      <c r="D16" s="60"/>
      <c r="E16" s="99">
        <f>'計算用(水力)'!B101</f>
        <v>0.56200000000000006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37" t="s">
        <v>26</v>
      </c>
    </row>
    <row r="17" spans="1:17" ht="24" customHeight="1" x14ac:dyDescent="0.25">
      <c r="A17" s="60" t="s">
        <v>10</v>
      </c>
      <c r="B17" s="60"/>
      <c r="C17" s="60"/>
      <c r="D17" s="60"/>
      <c r="E17" s="38" t="s">
        <v>14</v>
      </c>
      <c r="F17" s="38" t="s">
        <v>15</v>
      </c>
      <c r="G17" s="38" t="s">
        <v>16</v>
      </c>
      <c r="H17" s="38" t="s">
        <v>17</v>
      </c>
      <c r="I17" s="38" t="s">
        <v>18</v>
      </c>
      <c r="J17" s="38" t="s">
        <v>19</v>
      </c>
      <c r="K17" s="38" t="s">
        <v>20</v>
      </c>
      <c r="L17" s="38" t="s">
        <v>21</v>
      </c>
      <c r="M17" s="38" t="s">
        <v>22</v>
      </c>
      <c r="N17" s="38" t="s">
        <v>23</v>
      </c>
      <c r="O17" s="38" t="s">
        <v>24</v>
      </c>
      <c r="P17" s="38" t="s">
        <v>25</v>
      </c>
      <c r="Q17" s="5"/>
    </row>
    <row r="18" spans="1:17" ht="24" customHeight="1" x14ac:dyDescent="0.25">
      <c r="A18" s="60"/>
      <c r="B18" s="60"/>
      <c r="C18" s="60"/>
      <c r="D18" s="60"/>
      <c r="E18" s="56">
        <f>'計算用(水力)'!N38</f>
        <v>266.63461256035441</v>
      </c>
      <c r="F18" s="56">
        <f>'計算用(水力)'!N39</f>
        <v>267.38006730638824</v>
      </c>
      <c r="G18" s="56">
        <f>'計算用(水力)'!N40</f>
        <v>296.35140431631743</v>
      </c>
      <c r="H18" s="56">
        <f>'計算用(水力)'!N41</f>
        <v>309.90776805965942</v>
      </c>
      <c r="I18" s="56">
        <f>'計算用(水力)'!N42</f>
        <v>265.09242414695638</v>
      </c>
      <c r="J18" s="56">
        <f>'計算用(水力)'!N43</f>
        <v>269.56638442098182</v>
      </c>
      <c r="K18" s="56">
        <f>'計算用(水力)'!N44</f>
        <v>217.26152319671922</v>
      </c>
      <c r="L18" s="56">
        <f>'計算用(水力)'!N45</f>
        <v>166.01845185289983</v>
      </c>
      <c r="M18" s="56">
        <f>'計算用(水力)'!N46</f>
        <v>157.29404463818076</v>
      </c>
      <c r="N18" s="56">
        <f>'計算用(水力)'!N47</f>
        <v>158.24794333817934</v>
      </c>
      <c r="O18" s="56">
        <f>'計算用(水力)'!N48</f>
        <v>194.21357138760519</v>
      </c>
      <c r="P18" s="56">
        <f>'計算用(水力)'!N49</f>
        <v>269.72675798738618</v>
      </c>
      <c r="Q18" s="37" t="s">
        <v>26</v>
      </c>
    </row>
    <row r="19" spans="1:17" ht="24" customHeight="1" x14ac:dyDescent="0.25">
      <c r="A19" s="60" t="s">
        <v>11</v>
      </c>
      <c r="B19" s="60"/>
      <c r="C19" s="60"/>
      <c r="D19" s="60"/>
      <c r="E19" s="84">
        <f>ROUND('計算用(水力)'!B99,0)</f>
        <v>281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37" t="s">
        <v>26</v>
      </c>
    </row>
    <row r="20" spans="1:17" ht="24" customHeight="1" x14ac:dyDescent="0.25">
      <c r="A20" s="60" t="s">
        <v>12</v>
      </c>
      <c r="B20" s="60"/>
      <c r="C20" s="60"/>
      <c r="D20" s="60"/>
      <c r="E20" s="38" t="s">
        <v>14</v>
      </c>
      <c r="F20" s="38" t="s">
        <v>15</v>
      </c>
      <c r="G20" s="38" t="s">
        <v>16</v>
      </c>
      <c r="H20" s="38" t="s">
        <v>17</v>
      </c>
      <c r="I20" s="38" t="s">
        <v>18</v>
      </c>
      <c r="J20" s="38" t="s">
        <v>19</v>
      </c>
      <c r="K20" s="38" t="s">
        <v>20</v>
      </c>
      <c r="L20" s="38" t="s">
        <v>21</v>
      </c>
      <c r="M20" s="38" t="s">
        <v>22</v>
      </c>
      <c r="N20" s="38" t="s">
        <v>23</v>
      </c>
      <c r="O20" s="38" t="s">
        <v>24</v>
      </c>
      <c r="P20" s="38" t="s">
        <v>25</v>
      </c>
      <c r="Q20" s="5"/>
    </row>
    <row r="21" spans="1:17" ht="24" customHeight="1" x14ac:dyDescent="0.25">
      <c r="A21" s="60"/>
      <c r="B21" s="60"/>
      <c r="C21" s="60"/>
      <c r="D21" s="60"/>
      <c r="E21" s="36">
        <f>E18*$E$22/$E$19</f>
        <v>0</v>
      </c>
      <c r="F21" s="36">
        <f t="shared" ref="F21:P21" si="0">F18*$E$22/$E$19</f>
        <v>0</v>
      </c>
      <c r="G21" s="36">
        <f t="shared" si="0"/>
        <v>0</v>
      </c>
      <c r="H21" s="36">
        <f t="shared" si="0"/>
        <v>0</v>
      </c>
      <c r="I21" s="36">
        <f t="shared" si="0"/>
        <v>0</v>
      </c>
      <c r="J21" s="36">
        <f t="shared" si="0"/>
        <v>0</v>
      </c>
      <c r="K21" s="36">
        <f t="shared" si="0"/>
        <v>0</v>
      </c>
      <c r="L21" s="36">
        <f t="shared" si="0"/>
        <v>0</v>
      </c>
      <c r="M21" s="36">
        <f t="shared" si="0"/>
        <v>0</v>
      </c>
      <c r="N21" s="36">
        <f t="shared" si="0"/>
        <v>0</v>
      </c>
      <c r="O21" s="36">
        <f t="shared" si="0"/>
        <v>0</v>
      </c>
      <c r="P21" s="36">
        <f t="shared" si="0"/>
        <v>0</v>
      </c>
      <c r="Q21" s="37" t="s">
        <v>26</v>
      </c>
    </row>
    <row r="22" spans="1:17" ht="24" customHeight="1" x14ac:dyDescent="0.25">
      <c r="A22" s="60" t="s">
        <v>13</v>
      </c>
      <c r="B22" s="60"/>
      <c r="C22" s="60"/>
      <c r="D22" s="60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37" t="s">
        <v>26</v>
      </c>
    </row>
    <row r="23" spans="1:17" x14ac:dyDescent="0.25">
      <c r="A23" s="1" t="s">
        <v>29</v>
      </c>
    </row>
    <row r="24" spans="1:17" x14ac:dyDescent="0.25">
      <c r="A24" s="1" t="s">
        <v>72</v>
      </c>
    </row>
    <row r="25" spans="1:17" x14ac:dyDescent="0.25">
      <c r="B25" s="103" t="s">
        <v>73</v>
      </c>
    </row>
    <row r="26" spans="1:17" x14ac:dyDescent="0.25">
      <c r="B26" s="103" t="s">
        <v>95</v>
      </c>
    </row>
    <row r="27" spans="1:17" x14ac:dyDescent="0.25">
      <c r="B27" s="103" t="s">
        <v>96</v>
      </c>
    </row>
    <row r="28" spans="1:17" x14ac:dyDescent="0.25">
      <c r="B28" s="103" t="s">
        <v>97</v>
      </c>
    </row>
    <row r="29" spans="1:17" x14ac:dyDescent="0.25">
      <c r="B29" s="103" t="s">
        <v>98</v>
      </c>
    </row>
    <row r="30" spans="1:17" x14ac:dyDescent="0.25">
      <c r="B30" s="1" t="s">
        <v>83</v>
      </c>
    </row>
    <row r="31" spans="1:17" x14ac:dyDescent="0.25">
      <c r="B31" s="1" t="s">
        <v>81</v>
      </c>
    </row>
    <row r="32" spans="1:17" x14ac:dyDescent="0.25">
      <c r="B32" s="1" t="s">
        <v>74</v>
      </c>
    </row>
    <row r="33" spans="1:2" x14ac:dyDescent="0.25">
      <c r="B33" s="1" t="s">
        <v>76</v>
      </c>
    </row>
    <row r="35" spans="1:2" x14ac:dyDescent="0.25">
      <c r="A35" s="1" t="s">
        <v>82</v>
      </c>
    </row>
    <row r="36" spans="1:2" x14ac:dyDescent="0.25">
      <c r="B36" s="1" t="s">
        <v>78</v>
      </c>
    </row>
    <row r="37" spans="1:2" x14ac:dyDescent="0.25">
      <c r="B37" s="1" t="s">
        <v>84</v>
      </c>
    </row>
  </sheetData>
  <sheetProtection password="B63D" sheet="1" objects="1" scenarios="1"/>
  <dataConsolidate/>
  <mergeCells count="26">
    <mergeCell ref="A22:D22"/>
    <mergeCell ref="E22:P22"/>
    <mergeCell ref="A16:D16"/>
    <mergeCell ref="E16:P16"/>
    <mergeCell ref="A17:D18"/>
    <mergeCell ref="A19:D19"/>
    <mergeCell ref="E19:P19"/>
    <mergeCell ref="A20:D21"/>
    <mergeCell ref="A13:D13"/>
    <mergeCell ref="E13:P13"/>
    <mergeCell ref="A14:D14"/>
    <mergeCell ref="E14:P14"/>
    <mergeCell ref="A15:D15"/>
    <mergeCell ref="E15:P15"/>
    <mergeCell ref="A10:D10"/>
    <mergeCell ref="E10:P10"/>
    <mergeCell ref="A11:D11"/>
    <mergeCell ref="E11:P11"/>
    <mergeCell ref="A12:D12"/>
    <mergeCell ref="E12:P12"/>
    <mergeCell ref="A2:B2"/>
    <mergeCell ref="A4:Q4"/>
    <mergeCell ref="A6:Q6"/>
    <mergeCell ref="A9:D9"/>
    <mergeCell ref="E9:P9"/>
    <mergeCell ref="M8:Q8"/>
  </mergeCells>
  <phoneticPr fontId="2"/>
  <conditionalFormatting sqref="E22:P22">
    <cfRule type="cellIs" dxfId="2" priority="4" operator="greaterThan">
      <formula>$E$19</formula>
    </cfRule>
  </conditionalFormatting>
  <conditionalFormatting sqref="E15:P15">
    <cfRule type="cellIs" dxfId="1" priority="3" operator="greaterThan">
      <formula>$E$14</formula>
    </cfRule>
  </conditionalFormatting>
  <conditionalFormatting sqref="E14:P14">
    <cfRule type="cellIs" dxfId="0" priority="2" operator="lessThan">
      <formula>1000</formula>
    </cfRule>
  </conditionalFormatting>
  <dataValidations count="2">
    <dataValidation type="custom" errorStyle="information" allowBlank="1" showInputMessage="1" showErrorMessage="1" error="設備容量を超過しております。_x000a_再度、入力をお願いします。" sqref="E15:P15">
      <formula1>E15&lt;=E14</formula1>
    </dataValidation>
    <dataValidation type="whole" allowBlank="1" showInputMessage="1" showErrorMessage="1" error="再度、入力をお願いします。（以下のいずれかのエラーです）_x000a_　・期待容量を超過している_x000a_　・整数でない" sqref="E22:P22">
      <formula1>0</formula1>
      <formula2>E19</formula2>
    </dataValidation>
  </dataValidations>
  <pageMargins left="0.11811023622047245" right="0.11811023622047245" top="0.35433070866141736" bottom="0.35433070866141736" header="0.31496062992125984" footer="0.31496062992125984"/>
  <pageSetup paperSize="9" scale="6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="85" zoomScaleNormal="85" workbookViewId="0">
      <selection activeCell="E105" sqref="E105"/>
    </sheetView>
  </sheetViews>
  <sheetFormatPr defaultRowHeight="15.75" x14ac:dyDescent="0.25"/>
  <cols>
    <col min="1" max="1" width="29.125" style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9.375" style="1" bestFit="1" customWidth="1"/>
    <col min="15" max="15" width="7.375" style="1" bestFit="1" customWidth="1"/>
    <col min="16" max="16384" width="9" style="1"/>
  </cols>
  <sheetData>
    <row r="1" spans="1:11" x14ac:dyDescent="0.25">
      <c r="A1" s="8"/>
      <c r="B1" s="10" t="s">
        <v>30</v>
      </c>
      <c r="J1" s="11" t="s">
        <v>40</v>
      </c>
    </row>
    <row r="2" spans="1:11" x14ac:dyDescent="0.25">
      <c r="B2" s="12" t="s">
        <v>31</v>
      </c>
      <c r="C2" s="12" t="s">
        <v>32</v>
      </c>
      <c r="D2" s="12" t="s">
        <v>33</v>
      </c>
      <c r="E2" s="12" t="s">
        <v>34</v>
      </c>
      <c r="F2" s="12" t="s">
        <v>35</v>
      </c>
      <c r="G2" s="12" t="s">
        <v>36</v>
      </c>
      <c r="H2" s="12" t="s">
        <v>37</v>
      </c>
      <c r="I2" s="12" t="s">
        <v>38</v>
      </c>
      <c r="J2" s="12" t="s">
        <v>39</v>
      </c>
    </row>
    <row r="3" spans="1:11" x14ac:dyDescent="0.25">
      <c r="A3" s="1" t="s">
        <v>41</v>
      </c>
    </row>
    <row r="4" spans="1:11" x14ac:dyDescent="0.25">
      <c r="A4" s="11" t="s">
        <v>14</v>
      </c>
      <c r="B4" s="13">
        <v>4030</v>
      </c>
      <c r="C4" s="13">
        <v>10584.581818181818</v>
      </c>
      <c r="D4" s="13">
        <v>38306.111843344006</v>
      </c>
      <c r="E4" s="13">
        <v>18392.15032154341</v>
      </c>
      <c r="F4" s="13">
        <v>3927.7777777777778</v>
      </c>
      <c r="G4" s="13">
        <v>18399.905123339657</v>
      </c>
      <c r="H4" s="13">
        <v>7574.4</v>
      </c>
      <c r="I4" s="13">
        <v>3493.0417495029819</v>
      </c>
      <c r="J4" s="13">
        <v>10440</v>
      </c>
    </row>
    <row r="5" spans="1:11" x14ac:dyDescent="0.25">
      <c r="A5" s="11" t="s">
        <v>15</v>
      </c>
      <c r="B5" s="13">
        <v>3690</v>
      </c>
      <c r="C5" s="13">
        <v>9845.6581818181821</v>
      </c>
      <c r="D5" s="13">
        <v>36325.104500094145</v>
      </c>
      <c r="E5" s="13">
        <v>19072.970257234727</v>
      </c>
      <c r="F5" s="13">
        <v>3722.3710317460318</v>
      </c>
      <c r="G5" s="13">
        <v>18350.094876660343</v>
      </c>
      <c r="H5" s="13">
        <v>7584.4190476190479</v>
      </c>
      <c r="I5" s="13">
        <v>3542.9423459244531</v>
      </c>
      <c r="J5" s="13">
        <v>10890</v>
      </c>
    </row>
    <row r="6" spans="1:11" x14ac:dyDescent="0.25">
      <c r="A6" s="11" t="s">
        <v>16</v>
      </c>
      <c r="B6" s="13">
        <v>3650</v>
      </c>
      <c r="C6" s="13">
        <v>10664.465454545454</v>
      </c>
      <c r="D6" s="13">
        <v>40625.582752777256</v>
      </c>
      <c r="E6" s="13">
        <v>20584.790996784566</v>
      </c>
      <c r="F6" s="13">
        <v>4108.1349206349205</v>
      </c>
      <c r="G6" s="13">
        <v>21468.21631878558</v>
      </c>
      <c r="H6" s="13">
        <v>8436.0380952380947</v>
      </c>
      <c r="I6" s="13">
        <v>4012.0079522862825</v>
      </c>
      <c r="J6" s="13">
        <v>12280</v>
      </c>
    </row>
    <row r="7" spans="1:11" x14ac:dyDescent="0.25">
      <c r="A7" s="11" t="s">
        <v>17</v>
      </c>
      <c r="B7" s="13">
        <v>4060.3095238095239</v>
      </c>
      <c r="C7" s="13">
        <v>12700.340030911901</v>
      </c>
      <c r="D7" s="13">
        <v>52870</v>
      </c>
      <c r="E7" s="13">
        <v>24910</v>
      </c>
      <c r="F7" s="13">
        <v>5050</v>
      </c>
      <c r="G7" s="13">
        <v>26250</v>
      </c>
      <c r="H7" s="13">
        <v>10520</v>
      </c>
      <c r="I7" s="13">
        <v>5020</v>
      </c>
      <c r="J7" s="13">
        <v>15530</v>
      </c>
    </row>
    <row r="8" spans="1:11" x14ac:dyDescent="0.25">
      <c r="A8" s="11" t="s">
        <v>18</v>
      </c>
      <c r="B8" s="13">
        <v>4190</v>
      </c>
      <c r="C8" s="13">
        <v>12920</v>
      </c>
      <c r="D8" s="13">
        <v>52870</v>
      </c>
      <c r="E8" s="13">
        <v>24910</v>
      </c>
      <c r="F8" s="13">
        <v>5050</v>
      </c>
      <c r="G8" s="13">
        <v>26250</v>
      </c>
      <c r="H8" s="13">
        <v>10520</v>
      </c>
      <c r="I8" s="13">
        <v>5020</v>
      </c>
      <c r="J8" s="13">
        <v>15530</v>
      </c>
    </row>
    <row r="9" spans="1:11" x14ac:dyDescent="0.25">
      <c r="A9" s="11" t="s">
        <v>19</v>
      </c>
      <c r="B9" s="13">
        <v>4000.4523809523807</v>
      </c>
      <c r="C9" s="13">
        <v>11612.024729520865</v>
      </c>
      <c r="D9" s="13">
        <v>44916.106194690263</v>
      </c>
      <c r="E9" s="13">
        <v>21906.382636655948</v>
      </c>
      <c r="F9" s="13">
        <v>4589.0873015873012</v>
      </c>
      <c r="G9" s="13">
        <v>23151.80265654649</v>
      </c>
      <c r="H9" s="13">
        <v>9127.3523809523813</v>
      </c>
      <c r="I9" s="13">
        <v>4401.2326043737576</v>
      </c>
      <c r="J9" s="13">
        <v>13560</v>
      </c>
    </row>
    <row r="10" spans="1:11" x14ac:dyDescent="0.25">
      <c r="A10" s="11" t="s">
        <v>20</v>
      </c>
      <c r="B10" s="13">
        <v>4150</v>
      </c>
      <c r="C10" s="13">
        <v>10654.48</v>
      </c>
      <c r="D10" s="13">
        <v>36783.025795518734</v>
      </c>
      <c r="E10" s="13">
        <v>19633.645498392281</v>
      </c>
      <c r="F10" s="13">
        <v>3882.688492063492</v>
      </c>
      <c r="G10" s="13">
        <v>19166.982922201139</v>
      </c>
      <c r="H10" s="13">
        <v>7804.8380952380949</v>
      </c>
      <c r="I10" s="13">
        <v>3632.7634194831012</v>
      </c>
      <c r="J10" s="13">
        <v>11620</v>
      </c>
    </row>
    <row r="11" spans="1:11" x14ac:dyDescent="0.25">
      <c r="A11" s="11" t="s">
        <v>21</v>
      </c>
      <c r="B11" s="13">
        <v>4560</v>
      </c>
      <c r="C11" s="13">
        <v>11852.734545454545</v>
      </c>
      <c r="D11" s="13">
        <v>40078.068160421768</v>
      </c>
      <c r="E11" s="13">
        <v>19663.681672025723</v>
      </c>
      <c r="F11" s="13">
        <v>4243.4027777777774</v>
      </c>
      <c r="G11" s="13">
        <v>19854.364326375711</v>
      </c>
      <c r="H11" s="13">
        <v>8385.942857142858</v>
      </c>
      <c r="I11" s="13">
        <v>3742.5447316103377</v>
      </c>
      <c r="J11" s="13">
        <v>11790</v>
      </c>
    </row>
    <row r="12" spans="1:11" x14ac:dyDescent="0.25">
      <c r="A12" s="11" t="s">
        <v>22</v>
      </c>
      <c r="B12" s="13">
        <v>4860</v>
      </c>
      <c r="C12" s="13">
        <v>13100.916363636363</v>
      </c>
      <c r="D12" s="13">
        <v>43621.980794577292</v>
      </c>
      <c r="E12" s="13">
        <v>22176.708199356912</v>
      </c>
      <c r="F12" s="13">
        <v>4764.4345238095239</v>
      </c>
      <c r="G12" s="13">
        <v>23580.170777988616</v>
      </c>
      <c r="H12" s="13">
        <v>9999.0095238095237</v>
      </c>
      <c r="I12" s="13">
        <v>4630.7753479125249</v>
      </c>
      <c r="J12" s="13">
        <v>14860</v>
      </c>
    </row>
    <row r="13" spans="1:11" x14ac:dyDescent="0.25">
      <c r="A13" s="11" t="s">
        <v>23</v>
      </c>
      <c r="B13" s="13">
        <v>4990</v>
      </c>
      <c r="C13" s="13">
        <v>13730</v>
      </c>
      <c r="D13" s="13">
        <v>46767.700997928827</v>
      </c>
      <c r="E13" s="13">
        <v>23137.865755627008</v>
      </c>
      <c r="F13" s="13">
        <v>4999.9007936507933</v>
      </c>
      <c r="G13" s="13">
        <v>24108.159392789374</v>
      </c>
      <c r="H13" s="13">
        <v>10179.352380952381</v>
      </c>
      <c r="I13" s="13">
        <v>4630.7753479125249</v>
      </c>
      <c r="J13" s="13">
        <v>15060</v>
      </c>
    </row>
    <row r="14" spans="1:11" x14ac:dyDescent="0.25">
      <c r="A14" s="11" t="s">
        <v>24</v>
      </c>
      <c r="B14" s="13">
        <v>4930</v>
      </c>
      <c r="C14" s="13">
        <v>13580.218181818182</v>
      </c>
      <c r="D14" s="13">
        <v>46767.700997928827</v>
      </c>
      <c r="E14" s="13">
        <v>23137.865755627008</v>
      </c>
      <c r="F14" s="13">
        <v>4999.9007936507933</v>
      </c>
      <c r="G14" s="13">
        <v>24108.159392789374</v>
      </c>
      <c r="H14" s="13">
        <v>10179.352380952381</v>
      </c>
      <c r="I14" s="13">
        <v>4630.7753479125249</v>
      </c>
      <c r="J14" s="13">
        <v>15060</v>
      </c>
    </row>
    <row r="15" spans="1:11" x14ac:dyDescent="0.25">
      <c r="A15" s="11" t="s">
        <v>25</v>
      </c>
      <c r="B15" s="13">
        <v>4590</v>
      </c>
      <c r="C15" s="13">
        <v>12661.556363636364</v>
      </c>
      <c r="D15" s="13">
        <v>42925.144040670304</v>
      </c>
      <c r="E15" s="13">
        <v>21515.912379421221</v>
      </c>
      <c r="F15" s="13">
        <v>4714.3353174603171</v>
      </c>
      <c r="G15" s="13">
        <v>21677.419354838708</v>
      </c>
      <c r="H15" s="13">
        <v>9107.3142857142866</v>
      </c>
      <c r="I15" s="13">
        <v>4131.7693836978133</v>
      </c>
      <c r="J15" s="13">
        <v>12810</v>
      </c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49</v>
      </c>
      <c r="B17" s="16">
        <v>173038.11400338294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57</v>
      </c>
      <c r="B19" s="14">
        <v>0.1895</v>
      </c>
      <c r="C19" s="14">
        <v>0.11810000000000001</v>
      </c>
      <c r="D19" s="14">
        <v>5.8400000000000001E-2</v>
      </c>
      <c r="E19" s="14">
        <v>3.3000000000000002E-2</v>
      </c>
      <c r="F19" s="14">
        <v>0.1991</v>
      </c>
      <c r="G19" s="14">
        <v>-7.4999999999999997E-3</v>
      </c>
      <c r="H19" s="14">
        <v>-2.3300000000000001E-2</v>
      </c>
      <c r="I19" s="14">
        <v>0.13539999999999999</v>
      </c>
      <c r="J19" s="14">
        <v>0.21870000000000001</v>
      </c>
      <c r="K19" s="1" t="s">
        <v>89</v>
      </c>
    </row>
    <row r="21" spans="1:12" x14ac:dyDescent="0.25">
      <c r="A21" s="1" t="s">
        <v>58</v>
      </c>
      <c r="B21" s="14">
        <v>0.01</v>
      </c>
      <c r="C21" s="18">
        <f>B21</f>
        <v>0.01</v>
      </c>
      <c r="D21" s="18">
        <f t="shared" ref="D21:J21" si="0">C21</f>
        <v>0.01</v>
      </c>
      <c r="E21" s="18">
        <f t="shared" si="0"/>
        <v>0.01</v>
      </c>
      <c r="F21" s="18">
        <f t="shared" si="0"/>
        <v>0.01</v>
      </c>
      <c r="G21" s="18">
        <f t="shared" si="0"/>
        <v>0.01</v>
      </c>
      <c r="H21" s="18">
        <f t="shared" si="0"/>
        <v>0.01</v>
      </c>
      <c r="I21" s="18">
        <f t="shared" si="0"/>
        <v>0.01</v>
      </c>
      <c r="J21" s="18">
        <f t="shared" si="0"/>
        <v>0.01</v>
      </c>
      <c r="L21" s="15"/>
    </row>
    <row r="22" spans="1:12" x14ac:dyDescent="0.25">
      <c r="L22" s="15"/>
    </row>
    <row r="23" spans="1:12" x14ac:dyDescent="0.25">
      <c r="A23" s="1" t="s">
        <v>59</v>
      </c>
      <c r="B23" s="26" t="s">
        <v>50</v>
      </c>
    </row>
    <row r="24" spans="1:12" x14ac:dyDescent="0.25">
      <c r="A24" s="11" t="s">
        <v>14</v>
      </c>
      <c r="B24" s="14">
        <v>1.2186012673600782E-2</v>
      </c>
      <c r="C24" s="14">
        <v>1.6032587784766485E-2</v>
      </c>
      <c r="D24" s="14">
        <v>5.195230883592525E-3</v>
      </c>
      <c r="E24" s="14">
        <v>3.8376524978099777E-2</v>
      </c>
      <c r="F24" s="14">
        <v>8.1718707675527413E-2</v>
      </c>
      <c r="G24" s="14">
        <v>3.8065676268600003E-2</v>
      </c>
      <c r="H24" s="14">
        <v>4.0067516637028247E-2</v>
      </c>
      <c r="I24" s="14">
        <v>6.9058874433952588E-2</v>
      </c>
      <c r="J24" s="14">
        <v>9.3180625918456526E-3</v>
      </c>
    </row>
    <row r="25" spans="1:12" x14ac:dyDescent="0.25">
      <c r="A25" s="11" t="s">
        <v>15</v>
      </c>
      <c r="B25" s="14">
        <v>4.0857664904270383E-2</v>
      </c>
      <c r="C25" s="14">
        <v>0.15886872472774963</v>
      </c>
      <c r="D25" s="14">
        <v>0.11434362615544733</v>
      </c>
      <c r="E25" s="14">
        <v>0.16279415206782669</v>
      </c>
      <c r="F25" s="14">
        <v>0.22519014824833924</v>
      </c>
      <c r="G25" s="14">
        <v>0.17210907477185844</v>
      </c>
      <c r="H25" s="14">
        <v>0.19466492294868512</v>
      </c>
      <c r="I25" s="14">
        <v>0.21900281182459258</v>
      </c>
      <c r="J25" s="14">
        <v>8.8565620085282029E-2</v>
      </c>
    </row>
    <row r="26" spans="1:12" x14ac:dyDescent="0.25">
      <c r="A26" s="11" t="s">
        <v>16</v>
      </c>
      <c r="B26" s="14">
        <v>7.739831121311086E-2</v>
      </c>
      <c r="C26" s="14">
        <v>0.19578165883290077</v>
      </c>
      <c r="D26" s="14">
        <v>0.142846907691979</v>
      </c>
      <c r="E26" s="14">
        <v>0.1838496426473675</v>
      </c>
      <c r="F26" s="14">
        <v>0.2605749689013217</v>
      </c>
      <c r="G26" s="14">
        <v>0.1800832463151481</v>
      </c>
      <c r="H26" s="14">
        <v>0.17979982801382621</v>
      </c>
      <c r="I26" s="14">
        <v>0.17577017464554451</v>
      </c>
      <c r="J26" s="14">
        <v>9.6998504118153708E-2</v>
      </c>
    </row>
    <row r="27" spans="1:12" x14ac:dyDescent="0.25">
      <c r="A27" s="11" t="s">
        <v>17</v>
      </c>
      <c r="B27" s="14">
        <v>9.3904549032448242E-2</v>
      </c>
      <c r="C27" s="14">
        <v>0.18397600811253526</v>
      </c>
      <c r="D27" s="14">
        <v>0.21837943078744296</v>
      </c>
      <c r="E27" s="14">
        <v>0.233302784068216</v>
      </c>
      <c r="F27" s="14">
        <v>0.27455519941582623</v>
      </c>
      <c r="G27" s="14">
        <v>0.2541785274157089</v>
      </c>
      <c r="H27" s="14">
        <v>0.27715159084619895</v>
      </c>
      <c r="I27" s="14">
        <v>0.31124035977575676</v>
      </c>
      <c r="J27" s="14">
        <v>0.16008702097038194</v>
      </c>
    </row>
    <row r="28" spans="1:12" x14ac:dyDescent="0.25">
      <c r="A28" s="11" t="s">
        <v>18</v>
      </c>
      <c r="B28" s="14">
        <v>9.7661096655772522E-2</v>
      </c>
      <c r="C28" s="14">
        <v>0.23093573789272182</v>
      </c>
      <c r="D28" s="14">
        <v>0.23758537852833961</v>
      </c>
      <c r="E28" s="14">
        <v>0.25738103331981288</v>
      </c>
      <c r="F28" s="14">
        <v>0.30628937210387602</v>
      </c>
      <c r="G28" s="14">
        <v>0.26817320185734089</v>
      </c>
      <c r="H28" s="14">
        <v>0.27382782668201328</v>
      </c>
      <c r="I28" s="14">
        <v>0.30437992310497791</v>
      </c>
      <c r="J28" s="14">
        <v>0.15492557123542083</v>
      </c>
    </row>
    <row r="29" spans="1:12" x14ac:dyDescent="0.25">
      <c r="A29" s="11" t="s">
        <v>19</v>
      </c>
      <c r="B29" s="14">
        <v>3.694505620895841E-2</v>
      </c>
      <c r="C29" s="14">
        <v>0.18151836598078036</v>
      </c>
      <c r="D29" s="14">
        <v>0.16158911277895963</v>
      </c>
      <c r="E29" s="14">
        <v>0.15481804735863175</v>
      </c>
      <c r="F29" s="14">
        <v>0.22126544487809027</v>
      </c>
      <c r="G29" s="14">
        <v>0.16003885858551389</v>
      </c>
      <c r="H29" s="14">
        <v>0.17328004733841235</v>
      </c>
      <c r="I29" s="14">
        <v>0.19590057883052611</v>
      </c>
      <c r="J29" s="14">
        <v>0.11030222157351753</v>
      </c>
    </row>
    <row r="30" spans="1:12" x14ac:dyDescent="0.25">
      <c r="A30" s="11" t="s">
        <v>20</v>
      </c>
      <c r="B30" s="14">
        <v>8.5831521577539958E-3</v>
      </c>
      <c r="C30" s="14">
        <v>0.10960929676317679</v>
      </c>
      <c r="D30" s="14">
        <v>6.7447842417183435E-2</v>
      </c>
      <c r="E30" s="14">
        <v>9.5571197006896674E-2</v>
      </c>
      <c r="F30" s="14">
        <v>0.12707738641360683</v>
      </c>
      <c r="G30" s="14">
        <v>0.10396267651815566</v>
      </c>
      <c r="H30" s="14">
        <v>0.11398804685367424</v>
      </c>
      <c r="I30" s="14">
        <v>0.14438243833273762</v>
      </c>
      <c r="J30" s="14">
        <v>6.8228745525146239E-2</v>
      </c>
    </row>
    <row r="31" spans="1:12" x14ac:dyDescent="0.25">
      <c r="A31" s="11" t="s">
        <v>21</v>
      </c>
      <c r="B31" s="14">
        <v>7.7564335350400263E-3</v>
      </c>
      <c r="C31" s="14">
        <v>1.4017968176101802E-2</v>
      </c>
      <c r="D31" s="14">
        <v>3.5887368650113511E-3</v>
      </c>
      <c r="E31" s="14">
        <v>4.2057299944357526E-3</v>
      </c>
      <c r="F31" s="14">
        <v>6.3216326807984885E-3</v>
      </c>
      <c r="G31" s="14">
        <v>3.9750770265299367E-3</v>
      </c>
      <c r="H31" s="14">
        <v>4.2625466938404572E-3</v>
      </c>
      <c r="I31" s="14">
        <v>5.2594964180496077E-3</v>
      </c>
      <c r="J31" s="14">
        <v>2.3542717995705706E-3</v>
      </c>
    </row>
    <row r="32" spans="1:12" x14ac:dyDescent="0.25">
      <c r="A32" s="11" t="s">
        <v>22</v>
      </c>
      <c r="B32" s="14">
        <v>5.5467130997131448E-3</v>
      </c>
      <c r="C32" s="14">
        <v>1.1477944359041614E-2</v>
      </c>
      <c r="D32" s="14">
        <v>5.3709288888068411E-3</v>
      </c>
      <c r="E32" s="14">
        <v>7.9356312483323851E-2</v>
      </c>
      <c r="F32" s="14">
        <v>2.7161238008762818E-2</v>
      </c>
      <c r="G32" s="14">
        <v>5.5943458606394832E-2</v>
      </c>
      <c r="H32" s="14">
        <v>4.5778479633443316E-2</v>
      </c>
      <c r="I32" s="14">
        <v>6.0218277618104873E-2</v>
      </c>
      <c r="J32" s="14">
        <v>2.2112289499398068E-2</v>
      </c>
    </row>
    <row r="33" spans="1:15" x14ac:dyDescent="0.25">
      <c r="A33" s="11" t="s">
        <v>23</v>
      </c>
      <c r="B33" s="14">
        <v>1.7545607188093195E-2</v>
      </c>
      <c r="C33" s="14">
        <v>3.710744034139906E-2</v>
      </c>
      <c r="D33" s="14">
        <v>2.259345243922771E-2</v>
      </c>
      <c r="E33" s="14">
        <v>8.1236483548382699E-2</v>
      </c>
      <c r="F33" s="14">
        <v>1.7522949467135861E-2</v>
      </c>
      <c r="G33" s="14">
        <v>6.2336867052008409E-2</v>
      </c>
      <c r="H33" s="14">
        <v>6.1089354051884925E-2</v>
      </c>
      <c r="I33" s="14">
        <v>8.5020529840759626E-2</v>
      </c>
      <c r="J33" s="14">
        <v>3.414704375463587E-2</v>
      </c>
    </row>
    <row r="34" spans="1:15" x14ac:dyDescent="0.25">
      <c r="A34" s="11" t="s">
        <v>24</v>
      </c>
      <c r="B34" s="14">
        <v>1.2655203079501081E-2</v>
      </c>
      <c r="C34" s="14">
        <v>1.6544399703109607E-2</v>
      </c>
      <c r="D34" s="14">
        <v>5.9890090856489116E-3</v>
      </c>
      <c r="E34" s="14">
        <v>3.8960443658528972E-2</v>
      </c>
      <c r="F34" s="14">
        <v>1.6241927023197329E-2</v>
      </c>
      <c r="G34" s="14">
        <v>3.7221716085812637E-2</v>
      </c>
      <c r="H34" s="14">
        <v>3.2198901094174261E-2</v>
      </c>
      <c r="I34" s="14">
        <v>4.4683480425090683E-2</v>
      </c>
      <c r="J34" s="14">
        <v>1.6307522951601042E-2</v>
      </c>
    </row>
    <row r="35" spans="1:15" x14ac:dyDescent="0.25">
      <c r="A35" s="11" t="s">
        <v>25</v>
      </c>
      <c r="B35" s="14">
        <v>1.1670240627423185E-2</v>
      </c>
      <c r="C35" s="14">
        <v>2.6674936450721439E-2</v>
      </c>
      <c r="D35" s="14">
        <v>8.1202427996409678E-3</v>
      </c>
      <c r="E35" s="14">
        <v>2.7160546350105341E-2</v>
      </c>
      <c r="F35" s="14">
        <v>4.2495624998676679E-2</v>
      </c>
      <c r="G35" s="14">
        <v>3.1951318258716367E-2</v>
      </c>
      <c r="H35" s="14">
        <v>2.8068191572915326E-2</v>
      </c>
      <c r="I35" s="14">
        <v>4.0564035104630358E-2</v>
      </c>
      <c r="J35" s="14">
        <v>1.0174246377969563E-2</v>
      </c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N36" s="1" t="s">
        <v>88</v>
      </c>
    </row>
    <row r="37" spans="1:15" x14ac:dyDescent="0.25">
      <c r="A37" s="11"/>
      <c r="B37" s="27" t="s">
        <v>53</v>
      </c>
      <c r="C37" s="11"/>
      <c r="D37" s="11"/>
      <c r="E37" s="11"/>
      <c r="F37" s="11"/>
      <c r="G37" s="11"/>
      <c r="H37" s="11"/>
      <c r="I37" s="11"/>
      <c r="J37" s="11"/>
      <c r="K37" s="32" t="s">
        <v>42</v>
      </c>
      <c r="L37" s="32" t="s">
        <v>54</v>
      </c>
      <c r="N37" s="32" t="s">
        <v>42</v>
      </c>
      <c r="O37" s="32" t="s">
        <v>54</v>
      </c>
    </row>
    <row r="38" spans="1:15" x14ac:dyDescent="0.25">
      <c r="A38" s="11" t="s">
        <v>14</v>
      </c>
      <c r="B38" s="52">
        <f>IF('入力(太陽光)'!$E$13=B$2,B24*'入力(太陽光)'!$E$15/10000,0)</f>
        <v>0</v>
      </c>
      <c r="C38" s="52">
        <f>IF('入力(太陽光)'!$E$13=C$2,C24*'入力(太陽光)'!$E$15/10000,0)</f>
        <v>0</v>
      </c>
      <c r="D38" s="52">
        <f>IF('入力(太陽光)'!$E$13=D$2,D24*'入力(太陽光)'!$E$15/10000,0)</f>
        <v>0</v>
      </c>
      <c r="E38" s="52">
        <f>IF('入力(太陽光)'!$E$13=E$2,E24*'入力(太陽光)'!$E$15/10000,0)</f>
        <v>0</v>
      </c>
      <c r="F38" s="52">
        <f>IF('入力(太陽光)'!$E$13=F$2,F24*'入力(太陽光)'!$E$15/10000,0)</f>
        <v>0</v>
      </c>
      <c r="G38" s="52">
        <f>IF('入力(太陽光)'!$E$13=G$2,G24*'入力(太陽光)'!$E$15/10000,0)</f>
        <v>0</v>
      </c>
      <c r="H38" s="52">
        <f>IF('入力(太陽光)'!$E$13=H$2,H24*'入力(太陽光)'!$E$15/10000,0)</f>
        <v>0</v>
      </c>
      <c r="I38" s="52">
        <f>IF('入力(太陽光)'!$E$13=I$2,I24*'入力(太陽光)'!$E$15/10000,0)</f>
        <v>4.1435324660371552E-2</v>
      </c>
      <c r="J38" s="53">
        <f>IF('入力(太陽光)'!$E$13=J$2,J24*'入力(太陽光)'!$E$15/10000,0)</f>
        <v>0</v>
      </c>
      <c r="K38" s="54">
        <f>SUM(B38:J38)</f>
        <v>4.1435324660371552E-2</v>
      </c>
      <c r="L38" s="55">
        <f>MIN($K$38:$K$49)</f>
        <v>3.1556978508297646E-3</v>
      </c>
      <c r="N38" s="50">
        <f>K38*10000</f>
        <v>414.35324660371549</v>
      </c>
      <c r="O38" s="50">
        <f t="shared" ref="O38:O49" si="1">L38*10000</f>
        <v>31.556978508297647</v>
      </c>
    </row>
    <row r="39" spans="1:15" x14ac:dyDescent="0.25">
      <c r="A39" s="11" t="s">
        <v>15</v>
      </c>
      <c r="B39" s="52">
        <f>IF('入力(太陽光)'!$E$13=B$2,B25*'入力(太陽光)'!$E$15/10000,0)</f>
        <v>0</v>
      </c>
      <c r="C39" s="52">
        <f>IF('入力(太陽光)'!$E$13=C$2,C25*'入力(太陽光)'!$E$15/10000,0)</f>
        <v>0</v>
      </c>
      <c r="D39" s="52">
        <f>IF('入力(太陽光)'!$E$13=D$2,D25*'入力(太陽光)'!$E$15/10000,0)</f>
        <v>0</v>
      </c>
      <c r="E39" s="52">
        <f>IF('入力(太陽光)'!$E$13=E$2,E25*'入力(太陽光)'!$E$15/10000,0)</f>
        <v>0</v>
      </c>
      <c r="F39" s="52">
        <f>IF('入力(太陽光)'!$E$13=F$2,F25*'入力(太陽光)'!$E$15/10000,0)</f>
        <v>0</v>
      </c>
      <c r="G39" s="52">
        <f>IF('入力(太陽光)'!$E$13=G$2,G25*'入力(太陽光)'!$E$15/10000,0)</f>
        <v>0</v>
      </c>
      <c r="H39" s="52">
        <f>IF('入力(太陽光)'!$E$13=H$2,H25*'入力(太陽光)'!$E$15/10000,0)</f>
        <v>0</v>
      </c>
      <c r="I39" s="52">
        <f>IF('入力(太陽光)'!$E$13=I$2,I25*'入力(太陽光)'!$E$15/10000,0)</f>
        <v>0.13140168709475553</v>
      </c>
      <c r="J39" s="53">
        <f>IF('入力(太陽光)'!$E$13=J$2,J25*'入力(太陽光)'!$E$15/10000,0)</f>
        <v>0</v>
      </c>
      <c r="K39" s="54">
        <f t="shared" ref="K39:K49" si="2">SUM(B39:J39)</f>
        <v>0.13140168709475553</v>
      </c>
      <c r="L39" s="55">
        <f t="shared" ref="L39:L49" si="3">MIN($K$38:$K$49)</f>
        <v>3.1556978508297646E-3</v>
      </c>
      <c r="N39" s="50">
        <f t="shared" ref="N39:N49" si="4">K39*10000</f>
        <v>1314.0168709475552</v>
      </c>
      <c r="O39" s="50">
        <f t="shared" si="1"/>
        <v>31.556978508297647</v>
      </c>
    </row>
    <row r="40" spans="1:15" x14ac:dyDescent="0.25">
      <c r="A40" s="11" t="s">
        <v>16</v>
      </c>
      <c r="B40" s="52">
        <f>IF('入力(太陽光)'!$E$13=B$2,B26*'入力(太陽光)'!$E$15/10000,0)</f>
        <v>0</v>
      </c>
      <c r="C40" s="52">
        <f>IF('入力(太陽光)'!$E$13=C$2,C26*'入力(太陽光)'!$E$15/10000,0)</f>
        <v>0</v>
      </c>
      <c r="D40" s="52">
        <f>IF('入力(太陽光)'!$E$13=D$2,D26*'入力(太陽光)'!$E$15/10000,0)</f>
        <v>0</v>
      </c>
      <c r="E40" s="52">
        <f>IF('入力(太陽光)'!$E$13=E$2,E26*'入力(太陽光)'!$E$15/10000,0)</f>
        <v>0</v>
      </c>
      <c r="F40" s="52">
        <f>IF('入力(太陽光)'!$E$13=F$2,F26*'入力(太陽光)'!$E$15/10000,0)</f>
        <v>0</v>
      </c>
      <c r="G40" s="52">
        <f>IF('入力(太陽光)'!$E$13=G$2,G26*'入力(太陽光)'!$E$15/10000,0)</f>
        <v>0</v>
      </c>
      <c r="H40" s="52">
        <f>IF('入力(太陽光)'!$E$13=H$2,H26*'入力(太陽光)'!$E$15/10000,0)</f>
        <v>0</v>
      </c>
      <c r="I40" s="52">
        <f>IF('入力(太陽光)'!$E$13=I$2,I26*'入力(太陽光)'!$E$15/10000,0)</f>
        <v>0.1054621047873267</v>
      </c>
      <c r="J40" s="53">
        <f>IF('入力(太陽光)'!$E$13=J$2,J26*'入力(太陽光)'!$E$15/10000,0)</f>
        <v>0</v>
      </c>
      <c r="K40" s="54">
        <f t="shared" si="2"/>
        <v>0.1054621047873267</v>
      </c>
      <c r="L40" s="55">
        <f t="shared" si="3"/>
        <v>3.1556978508297646E-3</v>
      </c>
      <c r="N40" s="50">
        <f t="shared" si="4"/>
        <v>1054.6210478732671</v>
      </c>
      <c r="O40" s="50">
        <f t="shared" si="1"/>
        <v>31.556978508297647</v>
      </c>
    </row>
    <row r="41" spans="1:15" x14ac:dyDescent="0.25">
      <c r="A41" s="11" t="s">
        <v>17</v>
      </c>
      <c r="B41" s="52">
        <f>IF('入力(太陽光)'!$E$13=B$2,B27*'入力(太陽光)'!$E$15/10000,0)</f>
        <v>0</v>
      </c>
      <c r="C41" s="52">
        <f>IF('入力(太陽光)'!$E$13=C$2,C27*'入力(太陽光)'!$E$15/10000,0)</f>
        <v>0</v>
      </c>
      <c r="D41" s="52">
        <f>IF('入力(太陽光)'!$E$13=D$2,D27*'入力(太陽光)'!$E$15/10000,0)</f>
        <v>0</v>
      </c>
      <c r="E41" s="52">
        <f>IF('入力(太陽光)'!$E$13=E$2,E27*'入力(太陽光)'!$E$15/10000,0)</f>
        <v>0</v>
      </c>
      <c r="F41" s="52">
        <f>IF('入力(太陽光)'!$E$13=F$2,F27*'入力(太陽光)'!$E$15/10000,0)</f>
        <v>0</v>
      </c>
      <c r="G41" s="52">
        <f>IF('入力(太陽光)'!$E$13=G$2,G27*'入力(太陽光)'!$E$15/10000,0)</f>
        <v>0</v>
      </c>
      <c r="H41" s="52">
        <f>IF('入力(太陽光)'!$E$13=H$2,H27*'入力(太陽光)'!$E$15/10000,0)</f>
        <v>0</v>
      </c>
      <c r="I41" s="52">
        <f>IF('入力(太陽光)'!$E$13=I$2,I27*'入力(太陽光)'!$E$15/10000,0)</f>
        <v>0.18674421586545406</v>
      </c>
      <c r="J41" s="53">
        <f>IF('入力(太陽光)'!$E$13=J$2,J27*'入力(太陽光)'!$E$15/10000,0)</f>
        <v>0</v>
      </c>
      <c r="K41" s="54">
        <f t="shared" si="2"/>
        <v>0.18674421586545406</v>
      </c>
      <c r="L41" s="55">
        <f t="shared" si="3"/>
        <v>3.1556978508297646E-3</v>
      </c>
      <c r="N41" s="50">
        <f t="shared" si="4"/>
        <v>1867.4421586545407</v>
      </c>
      <c r="O41" s="50">
        <f t="shared" si="1"/>
        <v>31.556978508297647</v>
      </c>
    </row>
    <row r="42" spans="1:15" x14ac:dyDescent="0.25">
      <c r="A42" s="11" t="s">
        <v>18</v>
      </c>
      <c r="B42" s="52">
        <f>IF('入力(太陽光)'!$E$13=B$2,B28*'入力(太陽光)'!$E$15/10000,0)</f>
        <v>0</v>
      </c>
      <c r="C42" s="52">
        <f>IF('入力(太陽光)'!$E$13=C$2,C28*'入力(太陽光)'!$E$15/10000,0)</f>
        <v>0</v>
      </c>
      <c r="D42" s="52">
        <f>IF('入力(太陽光)'!$E$13=D$2,D28*'入力(太陽光)'!$E$15/10000,0)</f>
        <v>0</v>
      </c>
      <c r="E42" s="52">
        <f>IF('入力(太陽光)'!$E$13=E$2,E28*'入力(太陽光)'!$E$15/10000,0)</f>
        <v>0</v>
      </c>
      <c r="F42" s="52">
        <f>IF('入力(太陽光)'!$E$13=F$2,F28*'入力(太陽光)'!$E$15/10000,0)</f>
        <v>0</v>
      </c>
      <c r="G42" s="52">
        <f>IF('入力(太陽光)'!$E$13=G$2,G28*'入力(太陽光)'!$E$15/10000,0)</f>
        <v>0</v>
      </c>
      <c r="H42" s="52">
        <f>IF('入力(太陽光)'!$E$13=H$2,H28*'入力(太陽光)'!$E$15/10000,0)</f>
        <v>0</v>
      </c>
      <c r="I42" s="52">
        <f>IF('入力(太陽光)'!$E$13=I$2,I28*'入力(太陽光)'!$E$15/10000,0)</f>
        <v>0.18262795386298675</v>
      </c>
      <c r="J42" s="53">
        <f>IF('入力(太陽光)'!$E$13=J$2,J28*'入力(太陽光)'!$E$15/10000,0)</f>
        <v>0</v>
      </c>
      <c r="K42" s="54">
        <f t="shared" si="2"/>
        <v>0.18262795386298675</v>
      </c>
      <c r="L42" s="55">
        <f t="shared" si="3"/>
        <v>3.1556978508297646E-3</v>
      </c>
      <c r="N42" s="50">
        <f t="shared" si="4"/>
        <v>1826.2795386298674</v>
      </c>
      <c r="O42" s="50">
        <f t="shared" si="1"/>
        <v>31.556978508297647</v>
      </c>
    </row>
    <row r="43" spans="1:15" x14ac:dyDescent="0.25">
      <c r="A43" s="11" t="s">
        <v>19</v>
      </c>
      <c r="B43" s="52">
        <f>IF('入力(太陽光)'!$E$13=B$2,B29*'入力(太陽光)'!$E$15/10000,0)</f>
        <v>0</v>
      </c>
      <c r="C43" s="52">
        <f>IF('入力(太陽光)'!$E$13=C$2,C29*'入力(太陽光)'!$E$15/10000,0)</f>
        <v>0</v>
      </c>
      <c r="D43" s="52">
        <f>IF('入力(太陽光)'!$E$13=D$2,D29*'入力(太陽光)'!$E$15/10000,0)</f>
        <v>0</v>
      </c>
      <c r="E43" s="52">
        <f>IF('入力(太陽光)'!$E$13=E$2,E29*'入力(太陽光)'!$E$15/10000,0)</f>
        <v>0</v>
      </c>
      <c r="F43" s="52">
        <f>IF('入力(太陽光)'!$E$13=F$2,F29*'入力(太陽光)'!$E$15/10000,0)</f>
        <v>0</v>
      </c>
      <c r="G43" s="52">
        <f>IF('入力(太陽光)'!$E$13=G$2,G29*'入力(太陽光)'!$E$15/10000,0)</f>
        <v>0</v>
      </c>
      <c r="H43" s="52">
        <f>IF('入力(太陽光)'!$E$13=H$2,H29*'入力(太陽光)'!$E$15/10000,0)</f>
        <v>0</v>
      </c>
      <c r="I43" s="52">
        <f>IF('入力(太陽光)'!$E$13=I$2,I29*'入力(太陽光)'!$E$15/10000,0)</f>
        <v>0.11754034729831567</v>
      </c>
      <c r="J43" s="53">
        <f>IF('入力(太陽光)'!$E$13=J$2,J29*'入力(太陽光)'!$E$15/10000,0)</f>
        <v>0</v>
      </c>
      <c r="K43" s="54">
        <f t="shared" si="2"/>
        <v>0.11754034729831567</v>
      </c>
      <c r="L43" s="55">
        <f t="shared" si="3"/>
        <v>3.1556978508297646E-3</v>
      </c>
      <c r="N43" s="50">
        <f t="shared" si="4"/>
        <v>1175.4034729831567</v>
      </c>
      <c r="O43" s="50">
        <f t="shared" si="1"/>
        <v>31.556978508297647</v>
      </c>
    </row>
    <row r="44" spans="1:15" x14ac:dyDescent="0.25">
      <c r="A44" s="11" t="s">
        <v>20</v>
      </c>
      <c r="B44" s="52">
        <f>IF('入力(太陽光)'!$E$13=B$2,B30*'入力(太陽光)'!$E$15/10000,0)</f>
        <v>0</v>
      </c>
      <c r="C44" s="52">
        <f>IF('入力(太陽光)'!$E$13=C$2,C30*'入力(太陽光)'!$E$15/10000,0)</f>
        <v>0</v>
      </c>
      <c r="D44" s="52">
        <f>IF('入力(太陽光)'!$E$13=D$2,D30*'入力(太陽光)'!$E$15/10000,0)</f>
        <v>0</v>
      </c>
      <c r="E44" s="52">
        <f>IF('入力(太陽光)'!$E$13=E$2,E30*'入力(太陽光)'!$E$15/10000,0)</f>
        <v>0</v>
      </c>
      <c r="F44" s="52">
        <f>IF('入力(太陽光)'!$E$13=F$2,F30*'入力(太陽光)'!$E$15/10000,0)</f>
        <v>0</v>
      </c>
      <c r="G44" s="52">
        <f>IF('入力(太陽光)'!$E$13=G$2,G30*'入力(太陽光)'!$E$15/10000,0)</f>
        <v>0</v>
      </c>
      <c r="H44" s="52">
        <f>IF('入力(太陽光)'!$E$13=H$2,H30*'入力(太陽光)'!$E$15/10000,0)</f>
        <v>0</v>
      </c>
      <c r="I44" s="52">
        <f>IF('入力(太陽光)'!$E$13=I$2,I30*'入力(太陽光)'!$E$15/10000,0)</f>
        <v>8.6629462999642567E-2</v>
      </c>
      <c r="J44" s="53">
        <f>IF('入力(太陽光)'!$E$13=J$2,J30*'入力(太陽光)'!$E$15/10000,0)</f>
        <v>0</v>
      </c>
      <c r="K44" s="54">
        <f t="shared" si="2"/>
        <v>8.6629462999642567E-2</v>
      </c>
      <c r="L44" s="55">
        <f t="shared" si="3"/>
        <v>3.1556978508297646E-3</v>
      </c>
      <c r="N44" s="50">
        <f t="shared" si="4"/>
        <v>866.29462999642567</v>
      </c>
      <c r="O44" s="50">
        <f t="shared" si="1"/>
        <v>31.556978508297647</v>
      </c>
    </row>
    <row r="45" spans="1:15" x14ac:dyDescent="0.25">
      <c r="A45" s="11" t="s">
        <v>21</v>
      </c>
      <c r="B45" s="52">
        <f>IF('入力(太陽光)'!$E$13=B$2,B31*'入力(太陽光)'!$E$15/10000,0)</f>
        <v>0</v>
      </c>
      <c r="C45" s="52">
        <f>IF('入力(太陽光)'!$E$13=C$2,C31*'入力(太陽光)'!$E$15/10000,0)</f>
        <v>0</v>
      </c>
      <c r="D45" s="52">
        <f>IF('入力(太陽光)'!$E$13=D$2,D31*'入力(太陽光)'!$E$15/10000,0)</f>
        <v>0</v>
      </c>
      <c r="E45" s="52">
        <f>IF('入力(太陽光)'!$E$13=E$2,E31*'入力(太陽光)'!$E$15/10000,0)</f>
        <v>0</v>
      </c>
      <c r="F45" s="52">
        <f>IF('入力(太陽光)'!$E$13=F$2,F31*'入力(太陽光)'!$E$15/10000,0)</f>
        <v>0</v>
      </c>
      <c r="G45" s="52">
        <f>IF('入力(太陽光)'!$E$13=G$2,G31*'入力(太陽光)'!$E$15/10000,0)</f>
        <v>0</v>
      </c>
      <c r="H45" s="52">
        <f>IF('入力(太陽光)'!$E$13=H$2,H31*'入力(太陽光)'!$E$15/10000,0)</f>
        <v>0</v>
      </c>
      <c r="I45" s="52">
        <f>IF('入力(太陽光)'!$E$13=I$2,I31*'入力(太陽光)'!$E$15/10000,0)</f>
        <v>3.1556978508297646E-3</v>
      </c>
      <c r="J45" s="53">
        <f>IF('入力(太陽光)'!$E$13=J$2,J31*'入力(太陽光)'!$E$15/10000,0)</f>
        <v>0</v>
      </c>
      <c r="K45" s="54">
        <f t="shared" si="2"/>
        <v>3.1556978508297646E-3</v>
      </c>
      <c r="L45" s="55">
        <f t="shared" si="3"/>
        <v>3.1556978508297646E-3</v>
      </c>
      <c r="N45" s="50">
        <f t="shared" si="4"/>
        <v>31.556978508297647</v>
      </c>
      <c r="O45" s="50">
        <f t="shared" si="1"/>
        <v>31.556978508297647</v>
      </c>
    </row>
    <row r="46" spans="1:15" x14ac:dyDescent="0.25">
      <c r="A46" s="11" t="s">
        <v>22</v>
      </c>
      <c r="B46" s="52">
        <f>IF('入力(太陽光)'!$E$13=B$2,B32*'入力(太陽光)'!$E$15/10000,0)</f>
        <v>0</v>
      </c>
      <c r="C46" s="52">
        <f>IF('入力(太陽光)'!$E$13=C$2,C32*'入力(太陽光)'!$E$15/10000,0)</f>
        <v>0</v>
      </c>
      <c r="D46" s="52">
        <f>IF('入力(太陽光)'!$E$13=D$2,D32*'入力(太陽光)'!$E$15/10000,0)</f>
        <v>0</v>
      </c>
      <c r="E46" s="52">
        <f>IF('入力(太陽光)'!$E$13=E$2,E32*'入力(太陽光)'!$E$15/10000,0)</f>
        <v>0</v>
      </c>
      <c r="F46" s="52">
        <f>IF('入力(太陽光)'!$E$13=F$2,F32*'入力(太陽光)'!$E$15/10000,0)</f>
        <v>0</v>
      </c>
      <c r="G46" s="52">
        <f>IF('入力(太陽光)'!$E$13=G$2,G32*'入力(太陽光)'!$E$15/10000,0)</f>
        <v>0</v>
      </c>
      <c r="H46" s="52">
        <f>IF('入力(太陽光)'!$E$13=H$2,H32*'入力(太陽光)'!$E$15/10000,0)</f>
        <v>0</v>
      </c>
      <c r="I46" s="52">
        <f>IF('入力(太陽光)'!$E$13=I$2,I32*'入力(太陽光)'!$E$15/10000,0)</f>
        <v>3.6130966570862927E-2</v>
      </c>
      <c r="J46" s="53">
        <f>IF('入力(太陽光)'!$E$13=J$2,J32*'入力(太陽光)'!$E$15/10000,0)</f>
        <v>0</v>
      </c>
      <c r="K46" s="54">
        <f t="shared" si="2"/>
        <v>3.6130966570862927E-2</v>
      </c>
      <c r="L46" s="55">
        <f t="shared" si="3"/>
        <v>3.1556978508297646E-3</v>
      </c>
      <c r="N46" s="50">
        <f t="shared" si="4"/>
        <v>361.30966570862927</v>
      </c>
      <c r="O46" s="50">
        <f t="shared" si="1"/>
        <v>31.556978508297647</v>
      </c>
    </row>
    <row r="47" spans="1:15" x14ac:dyDescent="0.25">
      <c r="A47" s="11" t="s">
        <v>23</v>
      </c>
      <c r="B47" s="52">
        <f>IF('入力(太陽光)'!$E$13=B$2,B33*'入力(太陽光)'!$E$15/10000,0)</f>
        <v>0</v>
      </c>
      <c r="C47" s="52">
        <f>IF('入力(太陽光)'!$E$13=C$2,C33*'入力(太陽光)'!$E$15/10000,0)</f>
        <v>0</v>
      </c>
      <c r="D47" s="52">
        <f>IF('入力(太陽光)'!$E$13=D$2,D33*'入力(太陽光)'!$E$15/10000,0)</f>
        <v>0</v>
      </c>
      <c r="E47" s="52">
        <f>IF('入力(太陽光)'!$E$13=E$2,E33*'入力(太陽光)'!$E$15/10000,0)</f>
        <v>0</v>
      </c>
      <c r="F47" s="52">
        <f>IF('入力(太陽光)'!$E$13=F$2,F33*'入力(太陽光)'!$E$15/10000,0)</f>
        <v>0</v>
      </c>
      <c r="G47" s="52">
        <f>IF('入力(太陽光)'!$E$13=G$2,G33*'入力(太陽光)'!$E$15/10000,0)</f>
        <v>0</v>
      </c>
      <c r="H47" s="52">
        <f>IF('入力(太陽光)'!$E$13=H$2,H33*'入力(太陽光)'!$E$15/10000,0)</f>
        <v>0</v>
      </c>
      <c r="I47" s="52">
        <f>IF('入力(太陽光)'!$E$13=I$2,I33*'入力(太陽光)'!$E$15/10000,0)</f>
        <v>5.1012317904455776E-2</v>
      </c>
      <c r="J47" s="53">
        <f>IF('入力(太陽光)'!$E$13=J$2,J33*'入力(太陽光)'!$E$15/10000,0)</f>
        <v>0</v>
      </c>
      <c r="K47" s="54">
        <f t="shared" si="2"/>
        <v>5.1012317904455776E-2</v>
      </c>
      <c r="L47" s="55">
        <f t="shared" si="3"/>
        <v>3.1556978508297646E-3</v>
      </c>
      <c r="N47" s="50">
        <f t="shared" si="4"/>
        <v>510.12317904455773</v>
      </c>
      <c r="O47" s="50">
        <f t="shared" si="1"/>
        <v>31.556978508297647</v>
      </c>
    </row>
    <row r="48" spans="1:15" x14ac:dyDescent="0.25">
      <c r="A48" s="11" t="s">
        <v>24</v>
      </c>
      <c r="B48" s="52">
        <f>IF('入力(太陽光)'!$E$13=B$2,B34*'入力(太陽光)'!$E$15/10000,0)</f>
        <v>0</v>
      </c>
      <c r="C48" s="52">
        <f>IF('入力(太陽光)'!$E$13=C$2,C34*'入力(太陽光)'!$E$15/10000,0)</f>
        <v>0</v>
      </c>
      <c r="D48" s="52">
        <f>IF('入力(太陽光)'!$E$13=D$2,D34*'入力(太陽光)'!$E$15/10000,0)</f>
        <v>0</v>
      </c>
      <c r="E48" s="52">
        <f>IF('入力(太陽光)'!$E$13=E$2,E34*'入力(太陽光)'!$E$15/10000,0)</f>
        <v>0</v>
      </c>
      <c r="F48" s="52">
        <f>IF('入力(太陽光)'!$E$13=F$2,F34*'入力(太陽光)'!$E$15/10000,0)</f>
        <v>0</v>
      </c>
      <c r="G48" s="52">
        <f>IF('入力(太陽光)'!$E$13=G$2,G34*'入力(太陽光)'!$E$15/10000,0)</f>
        <v>0</v>
      </c>
      <c r="H48" s="52">
        <f>IF('入力(太陽光)'!$E$13=H$2,H34*'入力(太陽光)'!$E$15/10000,0)</f>
        <v>0</v>
      </c>
      <c r="I48" s="52">
        <f>IF('入力(太陽光)'!$E$13=I$2,I34*'入力(太陽光)'!$E$15/10000,0)</f>
        <v>2.6810088255054411E-2</v>
      </c>
      <c r="J48" s="53">
        <f>IF('入力(太陽光)'!$E$13=J$2,J34*'入力(太陽光)'!$E$15/10000,0)</f>
        <v>0</v>
      </c>
      <c r="K48" s="54">
        <f t="shared" si="2"/>
        <v>2.6810088255054411E-2</v>
      </c>
      <c r="L48" s="55">
        <f t="shared" si="3"/>
        <v>3.1556978508297646E-3</v>
      </c>
      <c r="N48" s="50">
        <f t="shared" si="4"/>
        <v>268.1008825505441</v>
      </c>
      <c r="O48" s="50">
        <f t="shared" si="1"/>
        <v>31.556978508297647</v>
      </c>
    </row>
    <row r="49" spans="1:15" x14ac:dyDescent="0.25">
      <c r="A49" s="11" t="s">
        <v>25</v>
      </c>
      <c r="B49" s="52">
        <f>IF('入力(太陽光)'!$E$13=B$2,B35*'入力(太陽光)'!$E$15/10000,0)</f>
        <v>0</v>
      </c>
      <c r="C49" s="52">
        <f>IF('入力(太陽光)'!$E$13=C$2,C35*'入力(太陽光)'!$E$15/10000,0)</f>
        <v>0</v>
      </c>
      <c r="D49" s="52">
        <f>IF('入力(太陽光)'!$E$13=D$2,D35*'入力(太陽光)'!$E$15/10000,0)</f>
        <v>0</v>
      </c>
      <c r="E49" s="52">
        <f>IF('入力(太陽光)'!$E$13=E$2,E35*'入力(太陽光)'!$E$15/10000,0)</f>
        <v>0</v>
      </c>
      <c r="F49" s="52">
        <f>IF('入力(太陽光)'!$E$13=F$2,F35*'入力(太陽光)'!$E$15/10000,0)</f>
        <v>0</v>
      </c>
      <c r="G49" s="52">
        <f>IF('入力(太陽光)'!$E$13=G$2,G35*'入力(太陽光)'!$E$15/10000,0)</f>
        <v>0</v>
      </c>
      <c r="H49" s="52">
        <f>IF('入力(太陽光)'!$E$13=H$2,H35*'入力(太陽光)'!$E$15/10000,0)</f>
        <v>0</v>
      </c>
      <c r="I49" s="52">
        <f>IF('入力(太陽光)'!$E$13=I$2,I35*'入力(太陽光)'!$E$15/10000,0)</f>
        <v>2.4338421062778216E-2</v>
      </c>
      <c r="J49" s="53">
        <f>IF('入力(太陽光)'!$E$13=J$2,J35*'入力(太陽光)'!$E$15/10000,0)</f>
        <v>0</v>
      </c>
      <c r="K49" s="54">
        <f t="shared" si="2"/>
        <v>2.4338421062778216E-2</v>
      </c>
      <c r="L49" s="55">
        <f t="shared" si="3"/>
        <v>3.1556978508297646E-3</v>
      </c>
      <c r="N49" s="50">
        <f t="shared" si="4"/>
        <v>243.38421062778215</v>
      </c>
      <c r="O49" s="50">
        <f t="shared" si="1"/>
        <v>31.556978508297647</v>
      </c>
    </row>
    <row r="50" spans="1:15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1:15" x14ac:dyDescent="0.25">
      <c r="A51" s="1" t="s">
        <v>60</v>
      </c>
      <c r="K51" s="2"/>
    </row>
    <row r="52" spans="1:15" x14ac:dyDescent="0.25">
      <c r="A52" s="11" t="s">
        <v>14</v>
      </c>
      <c r="B52" s="17">
        <f t="shared" ref="B52:J52" si="5">B4*(1+B$19+B$21)</f>
        <v>4833.9849999999997</v>
      </c>
      <c r="C52" s="17">
        <f t="shared" si="5"/>
        <v>11940.466749090909</v>
      </c>
      <c r="D52" s="17">
        <f t="shared" si="5"/>
        <v>40926.249893428736</v>
      </c>
      <c r="E52" s="17">
        <f t="shared" si="5"/>
        <v>19183.012785369774</v>
      </c>
      <c r="F52" s="17">
        <f t="shared" si="5"/>
        <v>4749.0761111111115</v>
      </c>
      <c r="G52" s="17">
        <f t="shared" si="5"/>
        <v>18445.904886148004</v>
      </c>
      <c r="H52" s="17">
        <f t="shared" si="5"/>
        <v>7473.6604799999996</v>
      </c>
      <c r="I52" s="17">
        <f t="shared" si="5"/>
        <v>4000.9300198807155</v>
      </c>
      <c r="J52" s="17">
        <f t="shared" si="5"/>
        <v>12827.628000000001</v>
      </c>
      <c r="K52" s="20"/>
      <c r="L52" s="20"/>
    </row>
    <row r="53" spans="1:15" x14ac:dyDescent="0.25">
      <c r="A53" s="11" t="s">
        <v>15</v>
      </c>
      <c r="B53" s="17">
        <f t="shared" ref="B53:J53" si="6">B5*(1+B$19+B$21)</f>
        <v>4426.1549999999997</v>
      </c>
      <c r="C53" s="17">
        <f t="shared" si="6"/>
        <v>11106.886994909093</v>
      </c>
      <c r="D53" s="17">
        <f t="shared" si="6"/>
        <v>38809.741647900584</v>
      </c>
      <c r="E53" s="17">
        <f t="shared" si="6"/>
        <v>19893.107978295819</v>
      </c>
      <c r="F53" s="17">
        <f t="shared" si="6"/>
        <v>4500.7188144841275</v>
      </c>
      <c r="G53" s="17">
        <f t="shared" si="6"/>
        <v>18395.970113851992</v>
      </c>
      <c r="H53" s="17">
        <f t="shared" si="6"/>
        <v>7483.5462742857144</v>
      </c>
      <c r="I53" s="17">
        <f t="shared" si="6"/>
        <v>4058.0861630218683</v>
      </c>
      <c r="J53" s="17">
        <f t="shared" si="6"/>
        <v>13380.543000000001</v>
      </c>
      <c r="K53" s="20"/>
      <c r="L53" s="20"/>
    </row>
    <row r="54" spans="1:15" x14ac:dyDescent="0.25">
      <c r="A54" s="11" t="s">
        <v>16</v>
      </c>
      <c r="B54" s="17">
        <f t="shared" ref="B54:J54" si="7">B6*(1+B$19+B$21)</f>
        <v>4378.1750000000002</v>
      </c>
      <c r="C54" s="17">
        <f t="shared" si="7"/>
        <v>12030.583479272727</v>
      </c>
      <c r="D54" s="17">
        <f t="shared" si="7"/>
        <v>43404.372613067222</v>
      </c>
      <c r="E54" s="17">
        <f t="shared" si="7"/>
        <v>21469.937009646303</v>
      </c>
      <c r="F54" s="17">
        <f t="shared" si="7"/>
        <v>4967.1459325396827</v>
      </c>
      <c r="G54" s="17">
        <f t="shared" si="7"/>
        <v>21521.886859582544</v>
      </c>
      <c r="H54" s="17">
        <f t="shared" si="7"/>
        <v>8323.8387885714274</v>
      </c>
      <c r="I54" s="17">
        <f t="shared" si="7"/>
        <v>4595.3539085487082</v>
      </c>
      <c r="J54" s="17">
        <f t="shared" si="7"/>
        <v>15088.436000000002</v>
      </c>
      <c r="K54" s="20"/>
      <c r="L54" s="20"/>
    </row>
    <row r="55" spans="1:15" x14ac:dyDescent="0.25">
      <c r="A55" s="11" t="s">
        <v>17</v>
      </c>
      <c r="B55" s="17">
        <f t="shared" ref="B55:J55" si="8">B7*(1+B$19+B$21)</f>
        <v>4870.341273809524</v>
      </c>
      <c r="C55" s="17">
        <f t="shared" si="8"/>
        <v>14327.253588871716</v>
      </c>
      <c r="D55" s="17">
        <f t="shared" si="8"/>
        <v>56486.307999999997</v>
      </c>
      <c r="E55" s="17">
        <f t="shared" si="8"/>
        <v>25981.129999999997</v>
      </c>
      <c r="F55" s="17">
        <f t="shared" si="8"/>
        <v>6105.9549999999999</v>
      </c>
      <c r="G55" s="17">
        <f t="shared" si="8"/>
        <v>26315.625</v>
      </c>
      <c r="H55" s="17">
        <f t="shared" si="8"/>
        <v>10380.084000000001</v>
      </c>
      <c r="I55" s="17">
        <f t="shared" si="8"/>
        <v>5749.9079999999994</v>
      </c>
      <c r="J55" s="17">
        <f t="shared" si="8"/>
        <v>19081.711000000003</v>
      </c>
      <c r="K55" s="20"/>
      <c r="L55" s="20"/>
    </row>
    <row r="56" spans="1:15" x14ac:dyDescent="0.25">
      <c r="A56" s="11" t="s">
        <v>18</v>
      </c>
      <c r="B56" s="17">
        <f t="shared" ref="B56:J56" si="9">B8*(1+B$19+B$21)</f>
        <v>5025.9049999999997</v>
      </c>
      <c r="C56" s="17">
        <f t="shared" si="9"/>
        <v>14575.052000000001</v>
      </c>
      <c r="D56" s="17">
        <f t="shared" si="9"/>
        <v>56486.307999999997</v>
      </c>
      <c r="E56" s="17">
        <f t="shared" si="9"/>
        <v>25981.129999999997</v>
      </c>
      <c r="F56" s="17">
        <f t="shared" si="9"/>
        <v>6105.9549999999999</v>
      </c>
      <c r="G56" s="17">
        <f t="shared" si="9"/>
        <v>26315.625</v>
      </c>
      <c r="H56" s="17">
        <f t="shared" si="9"/>
        <v>10380.084000000001</v>
      </c>
      <c r="I56" s="17">
        <f t="shared" si="9"/>
        <v>5749.9079999999994</v>
      </c>
      <c r="J56" s="17">
        <f t="shared" si="9"/>
        <v>19081.711000000003</v>
      </c>
      <c r="K56" s="20"/>
      <c r="L56" s="20"/>
    </row>
    <row r="57" spans="1:15" x14ac:dyDescent="0.25">
      <c r="A57" s="11" t="s">
        <v>19</v>
      </c>
      <c r="B57" s="17">
        <f t="shared" ref="B57:J57" si="10">B9*(1+B$19+B$21)</f>
        <v>4798.5426309523809</v>
      </c>
      <c r="C57" s="17">
        <f t="shared" si="10"/>
        <v>13099.525097372489</v>
      </c>
      <c r="D57" s="17">
        <f t="shared" si="10"/>
        <v>47988.36785840708</v>
      </c>
      <c r="E57" s="17">
        <f t="shared" si="10"/>
        <v>22848.357090032154</v>
      </c>
      <c r="F57" s="17">
        <f t="shared" si="10"/>
        <v>5548.6654563492066</v>
      </c>
      <c r="G57" s="17">
        <f t="shared" si="10"/>
        <v>23209.682163187856</v>
      </c>
      <c r="H57" s="17">
        <f t="shared" si="10"/>
        <v>9005.9585942857157</v>
      </c>
      <c r="I57" s="17">
        <f t="shared" si="10"/>
        <v>5041.1718250497015</v>
      </c>
      <c r="J57" s="17">
        <f t="shared" si="10"/>
        <v>16661.172000000002</v>
      </c>
      <c r="K57" s="20"/>
      <c r="L57" s="20"/>
    </row>
    <row r="58" spans="1:15" x14ac:dyDescent="0.25">
      <c r="A58" s="11" t="s">
        <v>20</v>
      </c>
      <c r="B58" s="17">
        <f t="shared" ref="B58:J58" si="11">B10*(1+B$19+B$21)</f>
        <v>4977.9250000000002</v>
      </c>
      <c r="C58" s="17">
        <f t="shared" si="11"/>
        <v>12019.318888</v>
      </c>
      <c r="D58" s="17">
        <f t="shared" si="11"/>
        <v>39298.984759932217</v>
      </c>
      <c r="E58" s="17">
        <f t="shared" si="11"/>
        <v>20477.892254823149</v>
      </c>
      <c r="F58" s="17">
        <f t="shared" si="11"/>
        <v>4694.5586557539682</v>
      </c>
      <c r="G58" s="17">
        <f t="shared" si="11"/>
        <v>19214.900379506642</v>
      </c>
      <c r="H58" s="17">
        <f t="shared" si="11"/>
        <v>7701.0337485714281</v>
      </c>
      <c r="I58" s="17">
        <f t="shared" si="11"/>
        <v>4160.9672206759442</v>
      </c>
      <c r="J58" s="17">
        <f t="shared" si="11"/>
        <v>14277.494000000001</v>
      </c>
      <c r="K58" s="20"/>
      <c r="L58" s="20"/>
    </row>
    <row r="59" spans="1:15" x14ac:dyDescent="0.25">
      <c r="A59" s="11" t="s">
        <v>21</v>
      </c>
      <c r="B59" s="17">
        <f t="shared" ref="B59:J59" si="12">B11*(1+B$19+B$21)</f>
        <v>5469.72</v>
      </c>
      <c r="C59" s="17">
        <f t="shared" si="12"/>
        <v>13371.069840727274</v>
      </c>
      <c r="D59" s="17">
        <f t="shared" si="12"/>
        <v>42819.408022594616</v>
      </c>
      <c r="E59" s="17">
        <f t="shared" si="12"/>
        <v>20509.219983922827</v>
      </c>
      <c r="F59" s="17">
        <f t="shared" si="12"/>
        <v>5130.6982986111107</v>
      </c>
      <c r="G59" s="17">
        <f t="shared" si="12"/>
        <v>19904.000237191649</v>
      </c>
      <c r="H59" s="17">
        <f t="shared" si="12"/>
        <v>8274.4098171428577</v>
      </c>
      <c r="I59" s="17">
        <f t="shared" si="12"/>
        <v>4286.710735586481</v>
      </c>
      <c r="J59" s="17">
        <f t="shared" si="12"/>
        <v>14486.373000000001</v>
      </c>
      <c r="K59" s="20"/>
      <c r="L59" s="20"/>
    </row>
    <row r="60" spans="1:15" x14ac:dyDescent="0.25">
      <c r="A60" s="11" t="s">
        <v>22</v>
      </c>
      <c r="B60" s="17">
        <f t="shared" ref="B60:J60" si="13">B12*(1+B$19+B$21)</f>
        <v>5829.57</v>
      </c>
      <c r="C60" s="17">
        <f t="shared" si="13"/>
        <v>14779.143749818182</v>
      </c>
      <c r="D60" s="17">
        <f t="shared" si="13"/>
        <v>46605.724280926377</v>
      </c>
      <c r="E60" s="17">
        <f t="shared" si="13"/>
        <v>23130.306651929259</v>
      </c>
      <c r="F60" s="17">
        <f t="shared" si="13"/>
        <v>5760.6777827380956</v>
      </c>
      <c r="G60" s="17">
        <f t="shared" si="13"/>
        <v>23639.121204933588</v>
      </c>
      <c r="H60" s="17">
        <f t="shared" si="13"/>
        <v>9866.0226971428565</v>
      </c>
      <c r="I60" s="17">
        <f t="shared" si="13"/>
        <v>5304.0900834990061</v>
      </c>
      <c r="J60" s="17">
        <f t="shared" si="13"/>
        <v>18258.482000000004</v>
      </c>
      <c r="K60" s="20"/>
      <c r="L60" s="20"/>
    </row>
    <row r="61" spans="1:15" x14ac:dyDescent="0.25">
      <c r="A61" s="11" t="s">
        <v>23</v>
      </c>
      <c r="B61" s="17">
        <f t="shared" ref="B61:J61" si="14">B13*(1+B$19+B$21)</f>
        <v>5985.5050000000001</v>
      </c>
      <c r="C61" s="17">
        <f t="shared" si="14"/>
        <v>15488.813000000002</v>
      </c>
      <c r="D61" s="17">
        <f t="shared" si="14"/>
        <v>49966.611746187162</v>
      </c>
      <c r="E61" s="17">
        <f t="shared" si="14"/>
        <v>24132.793983118969</v>
      </c>
      <c r="F61" s="17">
        <f t="shared" si="14"/>
        <v>6045.3800496031745</v>
      </c>
      <c r="G61" s="17">
        <f t="shared" si="14"/>
        <v>24168.429791271345</v>
      </c>
      <c r="H61" s="17">
        <f t="shared" si="14"/>
        <v>10043.966994285714</v>
      </c>
      <c r="I61" s="17">
        <f t="shared" si="14"/>
        <v>5304.0900834990061</v>
      </c>
      <c r="J61" s="17">
        <f t="shared" si="14"/>
        <v>18504.222000000002</v>
      </c>
      <c r="K61" s="20"/>
      <c r="L61" s="20"/>
    </row>
    <row r="62" spans="1:15" x14ac:dyDescent="0.25">
      <c r="A62" s="11" t="s">
        <v>24</v>
      </c>
      <c r="B62" s="17">
        <f t="shared" ref="B62:J62" si="15">B14*(1+B$19+B$21)</f>
        <v>5913.5349999999999</v>
      </c>
      <c r="C62" s="17">
        <f t="shared" si="15"/>
        <v>15319.844130909092</v>
      </c>
      <c r="D62" s="17">
        <f t="shared" si="15"/>
        <v>49966.611746187162</v>
      </c>
      <c r="E62" s="17">
        <f t="shared" si="15"/>
        <v>24132.793983118969</v>
      </c>
      <c r="F62" s="17">
        <f t="shared" si="15"/>
        <v>6045.3800496031745</v>
      </c>
      <c r="G62" s="17">
        <f t="shared" si="15"/>
        <v>24168.429791271345</v>
      </c>
      <c r="H62" s="17">
        <f t="shared" si="15"/>
        <v>10043.966994285714</v>
      </c>
      <c r="I62" s="17">
        <f t="shared" si="15"/>
        <v>5304.0900834990061</v>
      </c>
      <c r="J62" s="17">
        <f t="shared" si="15"/>
        <v>18504.222000000002</v>
      </c>
      <c r="K62" s="20"/>
      <c r="L62" s="20"/>
    </row>
    <row r="63" spans="1:15" x14ac:dyDescent="0.25">
      <c r="A63" s="11" t="s">
        <v>25</v>
      </c>
      <c r="B63" s="17">
        <f t="shared" ref="B63:J63" si="16">B15*(1+B$19+B$21)</f>
        <v>5505.7049999999999</v>
      </c>
      <c r="C63" s="17">
        <f t="shared" si="16"/>
        <v>14283.501733818184</v>
      </c>
      <c r="D63" s="17">
        <f t="shared" si="16"/>
        <v>45861.223893052156</v>
      </c>
      <c r="E63" s="17">
        <f t="shared" si="16"/>
        <v>22441.096611736331</v>
      </c>
      <c r="F63" s="17">
        <f t="shared" si="16"/>
        <v>5700.1028323412702</v>
      </c>
      <c r="G63" s="17">
        <f t="shared" si="16"/>
        <v>21731.612903225803</v>
      </c>
      <c r="H63" s="17">
        <f t="shared" si="16"/>
        <v>8986.187005714286</v>
      </c>
      <c r="I63" s="17">
        <f t="shared" si="16"/>
        <v>4732.5286520874752</v>
      </c>
      <c r="J63" s="17">
        <f t="shared" si="16"/>
        <v>15739.647000000001</v>
      </c>
      <c r="K63" s="20"/>
      <c r="L63" s="20"/>
    </row>
    <row r="64" spans="1:15" x14ac:dyDescent="0.25">
      <c r="L64" s="20"/>
    </row>
    <row r="65" spans="1:15" x14ac:dyDescent="0.25">
      <c r="A65" s="1" t="s">
        <v>61</v>
      </c>
      <c r="K65" s="32" t="s">
        <v>56</v>
      </c>
    </row>
    <row r="66" spans="1:15" x14ac:dyDescent="0.25">
      <c r="A66" s="11" t="s">
        <v>14</v>
      </c>
      <c r="B66" s="17">
        <f t="shared" ref="B66:J66" si="17">B52-B38</f>
        <v>4833.9849999999997</v>
      </c>
      <c r="C66" s="17">
        <f t="shared" si="17"/>
        <v>11940.466749090909</v>
      </c>
      <c r="D66" s="17">
        <f t="shared" si="17"/>
        <v>40926.249893428736</v>
      </c>
      <c r="E66" s="17">
        <f t="shared" si="17"/>
        <v>19183.012785369774</v>
      </c>
      <c r="F66" s="17">
        <f t="shared" si="17"/>
        <v>4749.0761111111115</v>
      </c>
      <c r="G66" s="17">
        <f t="shared" si="17"/>
        <v>18445.904886148004</v>
      </c>
      <c r="H66" s="17">
        <f t="shared" si="17"/>
        <v>7473.6604799999996</v>
      </c>
      <c r="I66" s="17">
        <f t="shared" si="17"/>
        <v>4000.8885845560549</v>
      </c>
      <c r="J66" s="34">
        <f t="shared" si="17"/>
        <v>12827.628000000001</v>
      </c>
      <c r="K66" s="33">
        <f>SUM($B66:$J66)</f>
        <v>124380.87248970459</v>
      </c>
      <c r="L66" s="20"/>
    </row>
    <row r="67" spans="1:15" x14ac:dyDescent="0.25">
      <c r="A67" s="11" t="s">
        <v>15</v>
      </c>
      <c r="B67" s="17">
        <f t="shared" ref="B67:J67" si="18">B53-B39</f>
        <v>4426.1549999999997</v>
      </c>
      <c r="C67" s="17">
        <f t="shared" si="18"/>
        <v>11106.886994909093</v>
      </c>
      <c r="D67" s="17">
        <f t="shared" si="18"/>
        <v>38809.741647900584</v>
      </c>
      <c r="E67" s="17">
        <f t="shared" si="18"/>
        <v>19893.107978295819</v>
      </c>
      <c r="F67" s="17">
        <f t="shared" si="18"/>
        <v>4500.7188144841275</v>
      </c>
      <c r="G67" s="17">
        <f t="shared" si="18"/>
        <v>18395.970113851992</v>
      </c>
      <c r="H67" s="17">
        <f t="shared" si="18"/>
        <v>7483.5462742857144</v>
      </c>
      <c r="I67" s="17">
        <f t="shared" si="18"/>
        <v>4057.9547613347736</v>
      </c>
      <c r="J67" s="34">
        <f t="shared" si="18"/>
        <v>13380.543000000001</v>
      </c>
      <c r="K67" s="33">
        <f t="shared" ref="K67:K77" si="19">SUM($B67:$J67)</f>
        <v>122054.62458506211</v>
      </c>
      <c r="L67" s="20"/>
    </row>
    <row r="68" spans="1:15" x14ac:dyDescent="0.25">
      <c r="A68" s="11" t="s">
        <v>16</v>
      </c>
      <c r="B68" s="17">
        <f t="shared" ref="B68:J68" si="20">B54-B40</f>
        <v>4378.1750000000002</v>
      </c>
      <c r="C68" s="17">
        <f t="shared" si="20"/>
        <v>12030.583479272727</v>
      </c>
      <c r="D68" s="17">
        <f t="shared" si="20"/>
        <v>43404.372613067222</v>
      </c>
      <c r="E68" s="17">
        <f t="shared" si="20"/>
        <v>21469.937009646303</v>
      </c>
      <c r="F68" s="17">
        <f t="shared" si="20"/>
        <v>4967.1459325396827</v>
      </c>
      <c r="G68" s="17">
        <f t="shared" si="20"/>
        <v>21521.886859582544</v>
      </c>
      <c r="H68" s="17">
        <f t="shared" si="20"/>
        <v>8323.8387885714274</v>
      </c>
      <c r="I68" s="17">
        <f t="shared" si="20"/>
        <v>4595.2484464439212</v>
      </c>
      <c r="J68" s="34">
        <f t="shared" si="20"/>
        <v>15088.436000000002</v>
      </c>
      <c r="K68" s="33">
        <f t="shared" si="19"/>
        <v>135779.62412912384</v>
      </c>
      <c r="L68" s="20"/>
    </row>
    <row r="69" spans="1:15" x14ac:dyDescent="0.25">
      <c r="A69" s="11" t="s">
        <v>17</v>
      </c>
      <c r="B69" s="17">
        <f t="shared" ref="B69:J69" si="21">B55-B41</f>
        <v>4870.341273809524</v>
      </c>
      <c r="C69" s="17">
        <f t="shared" si="21"/>
        <v>14327.253588871716</v>
      </c>
      <c r="D69" s="17">
        <f t="shared" si="21"/>
        <v>56486.307999999997</v>
      </c>
      <c r="E69" s="17">
        <f t="shared" si="21"/>
        <v>25981.129999999997</v>
      </c>
      <c r="F69" s="17">
        <f t="shared" si="21"/>
        <v>6105.9549999999999</v>
      </c>
      <c r="G69" s="17">
        <f t="shared" si="21"/>
        <v>26315.625</v>
      </c>
      <c r="H69" s="17">
        <f t="shared" si="21"/>
        <v>10380.084000000001</v>
      </c>
      <c r="I69" s="17">
        <f t="shared" si="21"/>
        <v>5749.721255784134</v>
      </c>
      <c r="J69" s="34">
        <f t="shared" si="21"/>
        <v>19081.711000000003</v>
      </c>
      <c r="K69" s="33">
        <f t="shared" si="19"/>
        <v>169298.12911846535</v>
      </c>
      <c r="L69" s="20"/>
    </row>
    <row r="70" spans="1:15" x14ac:dyDescent="0.25">
      <c r="A70" s="11" t="s">
        <v>18</v>
      </c>
      <c r="B70" s="17">
        <f t="shared" ref="B70:J70" si="22">B56-B42</f>
        <v>5025.9049999999997</v>
      </c>
      <c r="C70" s="17">
        <f t="shared" si="22"/>
        <v>14575.052000000001</v>
      </c>
      <c r="D70" s="17">
        <f t="shared" si="22"/>
        <v>56486.307999999997</v>
      </c>
      <c r="E70" s="17">
        <f t="shared" si="22"/>
        <v>25981.129999999997</v>
      </c>
      <c r="F70" s="17">
        <f t="shared" si="22"/>
        <v>6105.9549999999999</v>
      </c>
      <c r="G70" s="17">
        <f t="shared" si="22"/>
        <v>26315.625</v>
      </c>
      <c r="H70" s="17">
        <f t="shared" si="22"/>
        <v>10380.084000000001</v>
      </c>
      <c r="I70" s="17">
        <f t="shared" si="22"/>
        <v>5749.7253720461367</v>
      </c>
      <c r="J70" s="34">
        <f t="shared" si="22"/>
        <v>19081.711000000003</v>
      </c>
      <c r="K70" s="33">
        <f t="shared" si="19"/>
        <v>169701.49537204613</v>
      </c>
      <c r="L70" s="20"/>
    </row>
    <row r="71" spans="1:15" x14ac:dyDescent="0.25">
      <c r="A71" s="11" t="s">
        <v>19</v>
      </c>
      <c r="B71" s="17">
        <f t="shared" ref="B71:J71" si="23">B57-B43</f>
        <v>4798.5426309523809</v>
      </c>
      <c r="C71" s="17">
        <f t="shared" si="23"/>
        <v>13099.525097372489</v>
      </c>
      <c r="D71" s="17">
        <f t="shared" si="23"/>
        <v>47988.36785840708</v>
      </c>
      <c r="E71" s="17">
        <f t="shared" si="23"/>
        <v>22848.357090032154</v>
      </c>
      <c r="F71" s="17">
        <f t="shared" si="23"/>
        <v>5548.6654563492066</v>
      </c>
      <c r="G71" s="17">
        <f t="shared" si="23"/>
        <v>23209.682163187856</v>
      </c>
      <c r="H71" s="17">
        <f t="shared" si="23"/>
        <v>9005.9585942857157</v>
      </c>
      <c r="I71" s="17">
        <f t="shared" si="23"/>
        <v>5041.0542847024035</v>
      </c>
      <c r="J71" s="34">
        <f t="shared" si="23"/>
        <v>16661.172000000002</v>
      </c>
      <c r="K71" s="33">
        <f t="shared" si="19"/>
        <v>148201.32517528927</v>
      </c>
      <c r="L71" s="20"/>
    </row>
    <row r="72" spans="1:15" x14ac:dyDescent="0.25">
      <c r="A72" s="11" t="s">
        <v>20</v>
      </c>
      <c r="B72" s="17">
        <f t="shared" ref="B72:J72" si="24">B58-B44</f>
        <v>4977.9250000000002</v>
      </c>
      <c r="C72" s="17">
        <f t="shared" si="24"/>
        <v>12019.318888</v>
      </c>
      <c r="D72" s="17">
        <f t="shared" si="24"/>
        <v>39298.984759932217</v>
      </c>
      <c r="E72" s="17">
        <f t="shared" si="24"/>
        <v>20477.892254823149</v>
      </c>
      <c r="F72" s="17">
        <f t="shared" si="24"/>
        <v>4694.5586557539682</v>
      </c>
      <c r="G72" s="17">
        <f t="shared" si="24"/>
        <v>19214.900379506642</v>
      </c>
      <c r="H72" s="17">
        <f t="shared" si="24"/>
        <v>7701.0337485714281</v>
      </c>
      <c r="I72" s="17">
        <f t="shared" si="24"/>
        <v>4160.8805912129446</v>
      </c>
      <c r="J72" s="34">
        <f t="shared" si="24"/>
        <v>14277.494000000001</v>
      </c>
      <c r="K72" s="33">
        <f t="shared" si="19"/>
        <v>126822.98827780035</v>
      </c>
      <c r="L72" s="20"/>
    </row>
    <row r="73" spans="1:15" x14ac:dyDescent="0.25">
      <c r="A73" s="11" t="s">
        <v>21</v>
      </c>
      <c r="B73" s="17">
        <f t="shared" ref="B73:J73" si="25">B59-B45</f>
        <v>5469.72</v>
      </c>
      <c r="C73" s="17">
        <f t="shared" si="25"/>
        <v>13371.069840727274</v>
      </c>
      <c r="D73" s="17">
        <f t="shared" si="25"/>
        <v>42819.408022594616</v>
      </c>
      <c r="E73" s="17">
        <f t="shared" si="25"/>
        <v>20509.219983922827</v>
      </c>
      <c r="F73" s="17">
        <f t="shared" si="25"/>
        <v>5130.6982986111107</v>
      </c>
      <c r="G73" s="17">
        <f t="shared" si="25"/>
        <v>19904.000237191649</v>
      </c>
      <c r="H73" s="17">
        <f t="shared" si="25"/>
        <v>8274.4098171428577</v>
      </c>
      <c r="I73" s="17">
        <f t="shared" si="25"/>
        <v>4286.7075798886299</v>
      </c>
      <c r="J73" s="34">
        <f t="shared" si="25"/>
        <v>14486.373000000001</v>
      </c>
      <c r="K73" s="33">
        <f t="shared" si="19"/>
        <v>134251.60678007896</v>
      </c>
      <c r="L73" s="20"/>
    </row>
    <row r="74" spans="1:15" x14ac:dyDescent="0.25">
      <c r="A74" s="11" t="s">
        <v>22</v>
      </c>
      <c r="B74" s="17">
        <f t="shared" ref="B74:J74" si="26">B60-B46</f>
        <v>5829.57</v>
      </c>
      <c r="C74" s="17">
        <f t="shared" si="26"/>
        <v>14779.143749818182</v>
      </c>
      <c r="D74" s="17">
        <f t="shared" si="26"/>
        <v>46605.724280926377</v>
      </c>
      <c r="E74" s="17">
        <f t="shared" si="26"/>
        <v>23130.306651929259</v>
      </c>
      <c r="F74" s="17">
        <f t="shared" si="26"/>
        <v>5760.6777827380956</v>
      </c>
      <c r="G74" s="17">
        <f t="shared" si="26"/>
        <v>23639.121204933588</v>
      </c>
      <c r="H74" s="17">
        <f t="shared" si="26"/>
        <v>9866.0226971428565</v>
      </c>
      <c r="I74" s="17">
        <f t="shared" si="26"/>
        <v>5304.0539525324357</v>
      </c>
      <c r="J74" s="34">
        <f t="shared" si="26"/>
        <v>18258.482000000004</v>
      </c>
      <c r="K74" s="33">
        <f t="shared" si="19"/>
        <v>153173.10232002079</v>
      </c>
      <c r="L74" s="20"/>
    </row>
    <row r="75" spans="1:15" x14ac:dyDescent="0.25">
      <c r="A75" s="11" t="s">
        <v>23</v>
      </c>
      <c r="B75" s="17">
        <f t="shared" ref="B75:J75" si="27">B61-B47</f>
        <v>5985.5050000000001</v>
      </c>
      <c r="C75" s="17">
        <f t="shared" si="27"/>
        <v>15488.813000000002</v>
      </c>
      <c r="D75" s="17">
        <f t="shared" si="27"/>
        <v>49966.611746187162</v>
      </c>
      <c r="E75" s="17">
        <f t="shared" si="27"/>
        <v>24132.793983118969</v>
      </c>
      <c r="F75" s="17">
        <f t="shared" si="27"/>
        <v>6045.3800496031745</v>
      </c>
      <c r="G75" s="17">
        <f t="shared" si="27"/>
        <v>24168.429791271345</v>
      </c>
      <c r="H75" s="17">
        <f t="shared" si="27"/>
        <v>10043.966994285714</v>
      </c>
      <c r="I75" s="17">
        <f t="shared" si="27"/>
        <v>5304.0390711811015</v>
      </c>
      <c r="J75" s="34">
        <f t="shared" si="27"/>
        <v>18504.222000000002</v>
      </c>
      <c r="K75" s="33">
        <f t="shared" si="19"/>
        <v>159639.76163564745</v>
      </c>
      <c r="L75" s="20"/>
    </row>
    <row r="76" spans="1:15" x14ac:dyDescent="0.25">
      <c r="A76" s="11" t="s">
        <v>24</v>
      </c>
      <c r="B76" s="17">
        <f t="shared" ref="B76:J76" si="28">B62-B48</f>
        <v>5913.5349999999999</v>
      </c>
      <c r="C76" s="17">
        <f t="shared" si="28"/>
        <v>15319.844130909092</v>
      </c>
      <c r="D76" s="17">
        <f t="shared" si="28"/>
        <v>49966.611746187162</v>
      </c>
      <c r="E76" s="17">
        <f t="shared" si="28"/>
        <v>24132.793983118969</v>
      </c>
      <c r="F76" s="17">
        <f t="shared" si="28"/>
        <v>6045.3800496031745</v>
      </c>
      <c r="G76" s="17">
        <f t="shared" si="28"/>
        <v>24168.429791271345</v>
      </c>
      <c r="H76" s="17">
        <f t="shared" si="28"/>
        <v>10043.966994285714</v>
      </c>
      <c r="I76" s="17">
        <f t="shared" si="28"/>
        <v>5304.0632734107512</v>
      </c>
      <c r="J76" s="34">
        <f t="shared" si="28"/>
        <v>18504.222000000002</v>
      </c>
      <c r="K76" s="33">
        <f t="shared" si="19"/>
        <v>159398.84696878624</v>
      </c>
      <c r="L76" s="20"/>
    </row>
    <row r="77" spans="1:15" x14ac:dyDescent="0.25">
      <c r="A77" s="11" t="s">
        <v>25</v>
      </c>
      <c r="B77" s="17">
        <f t="shared" ref="B77:J77" si="29">B63-B49</f>
        <v>5505.7049999999999</v>
      </c>
      <c r="C77" s="17">
        <f t="shared" si="29"/>
        <v>14283.501733818184</v>
      </c>
      <c r="D77" s="17">
        <f t="shared" si="29"/>
        <v>45861.223893052156</v>
      </c>
      <c r="E77" s="17">
        <f t="shared" si="29"/>
        <v>22441.096611736331</v>
      </c>
      <c r="F77" s="17">
        <f t="shared" si="29"/>
        <v>5700.1028323412702</v>
      </c>
      <c r="G77" s="17">
        <f t="shared" si="29"/>
        <v>21731.612903225803</v>
      </c>
      <c r="H77" s="17">
        <f t="shared" si="29"/>
        <v>8986.187005714286</v>
      </c>
      <c r="I77" s="17">
        <f t="shared" si="29"/>
        <v>4732.5043136664126</v>
      </c>
      <c r="J77" s="34">
        <f t="shared" si="29"/>
        <v>15739.647000000001</v>
      </c>
      <c r="K77" s="33">
        <f t="shared" si="19"/>
        <v>144981.58129355445</v>
      </c>
      <c r="L77" s="20"/>
    </row>
    <row r="79" spans="1:15" x14ac:dyDescent="0.25">
      <c r="A79" s="27" t="s">
        <v>55</v>
      </c>
      <c r="B79" s="29">
        <f>$B$17-MIN($K$38:$K$49)</f>
        <v>173038.11084768508</v>
      </c>
      <c r="C79" s="28"/>
      <c r="D79" s="28"/>
      <c r="E79" s="28"/>
      <c r="F79" s="28"/>
      <c r="G79" s="28"/>
      <c r="H79" s="28"/>
      <c r="I79" s="28"/>
      <c r="J79" s="28"/>
      <c r="L79" s="20"/>
      <c r="M79" s="20"/>
      <c r="O79" s="24"/>
    </row>
    <row r="81" spans="1:15" x14ac:dyDescent="0.25">
      <c r="A81" s="1" t="s">
        <v>62</v>
      </c>
      <c r="B81" s="31" t="s">
        <v>56</v>
      </c>
    </row>
    <row r="82" spans="1:15" x14ac:dyDescent="0.25">
      <c r="A82" s="11" t="s">
        <v>14</v>
      </c>
      <c r="B82" s="30">
        <f t="shared" ref="B82:B87" si="30">$B$79-K66</f>
        <v>48657.238357980488</v>
      </c>
      <c r="L82" s="20"/>
      <c r="M82" s="20"/>
      <c r="O82" s="24"/>
    </row>
    <row r="83" spans="1:15" x14ac:dyDescent="0.25">
      <c r="A83" s="11" t="s">
        <v>15</v>
      </c>
      <c r="B83" s="17">
        <f t="shared" si="30"/>
        <v>50983.486262622973</v>
      </c>
      <c r="L83" s="20"/>
      <c r="M83" s="20"/>
      <c r="O83" s="24"/>
    </row>
    <row r="84" spans="1:15" x14ac:dyDescent="0.25">
      <c r="A84" s="11" t="s">
        <v>16</v>
      </c>
      <c r="B84" s="17">
        <f t="shared" si="30"/>
        <v>37258.486718561238</v>
      </c>
      <c r="L84" s="20"/>
      <c r="M84" s="20"/>
      <c r="O84" s="24"/>
    </row>
    <row r="85" spans="1:15" x14ac:dyDescent="0.25">
      <c r="A85" s="11" t="s">
        <v>17</v>
      </c>
      <c r="B85" s="17">
        <f t="shared" si="30"/>
        <v>3739.9817292197258</v>
      </c>
      <c r="L85" s="20"/>
      <c r="M85" s="20"/>
      <c r="O85" s="24"/>
    </row>
    <row r="86" spans="1:15" x14ac:dyDescent="0.25">
      <c r="A86" s="11" t="s">
        <v>18</v>
      </c>
      <c r="B86" s="17">
        <f t="shared" si="30"/>
        <v>3336.6154756389442</v>
      </c>
      <c r="L86" s="20"/>
      <c r="M86" s="20"/>
      <c r="O86" s="24"/>
    </row>
    <row r="87" spans="1:15" x14ac:dyDescent="0.25">
      <c r="A87" s="11" t="s">
        <v>19</v>
      </c>
      <c r="B87" s="17">
        <f t="shared" si="30"/>
        <v>24836.78567239581</v>
      </c>
      <c r="L87" s="20"/>
      <c r="M87" s="20"/>
      <c r="O87" s="24"/>
    </row>
    <row r="88" spans="1:15" x14ac:dyDescent="0.25">
      <c r="A88" s="11" t="s">
        <v>20</v>
      </c>
      <c r="B88" s="17">
        <f t="shared" ref="B88:B93" si="31">$B$79-K72</f>
        <v>46215.122569884727</v>
      </c>
      <c r="L88" s="20"/>
      <c r="M88" s="20"/>
      <c r="O88" s="24"/>
    </row>
    <row r="89" spans="1:15" x14ac:dyDescent="0.25">
      <c r="A89" s="11" t="s">
        <v>21</v>
      </c>
      <c r="B89" s="17">
        <f t="shared" si="31"/>
        <v>38786.504067606118</v>
      </c>
      <c r="L89" s="20"/>
      <c r="M89" s="20"/>
      <c r="O89" s="24"/>
    </row>
    <row r="90" spans="1:15" x14ac:dyDescent="0.25">
      <c r="A90" s="11" t="s">
        <v>22</v>
      </c>
      <c r="B90" s="17">
        <f t="shared" si="31"/>
        <v>19865.008527664293</v>
      </c>
      <c r="L90" s="20"/>
      <c r="M90" s="20"/>
      <c r="O90" s="24"/>
    </row>
    <row r="91" spans="1:15" x14ac:dyDescent="0.25">
      <c r="A91" s="11" t="s">
        <v>23</v>
      </c>
      <c r="B91" s="17">
        <f t="shared" si="31"/>
        <v>13398.349212037632</v>
      </c>
      <c r="L91" s="20"/>
      <c r="M91" s="20"/>
      <c r="O91" s="24"/>
    </row>
    <row r="92" spans="1:15" x14ac:dyDescent="0.25">
      <c r="A92" s="11" t="s">
        <v>24</v>
      </c>
      <c r="B92" s="17">
        <f t="shared" si="31"/>
        <v>13639.263878898841</v>
      </c>
      <c r="L92" s="20"/>
      <c r="M92" s="20"/>
      <c r="O92" s="24"/>
    </row>
    <row r="93" spans="1:15" x14ac:dyDescent="0.25">
      <c r="A93" s="11" t="s">
        <v>25</v>
      </c>
      <c r="B93" s="17">
        <f t="shared" si="31"/>
        <v>28056.529554130626</v>
      </c>
      <c r="L93" s="20"/>
      <c r="M93" s="20"/>
      <c r="O93" s="24"/>
    </row>
    <row r="94" spans="1:15" x14ac:dyDescent="0.25">
      <c r="A94" s="19" t="s">
        <v>43</v>
      </c>
      <c r="B94" s="22">
        <f>SUM($B$82:$B$93)/$B$79</f>
        <v>1.9000055560941751</v>
      </c>
    </row>
    <row r="96" spans="1:15" x14ac:dyDescent="0.25">
      <c r="A96" s="1" t="s">
        <v>63</v>
      </c>
      <c r="B96" s="17">
        <f>(SUM($B$82:$B$93)-$D$97*$B$79)/(12-$D$97)</f>
        <v>9.5189706904186627E-2</v>
      </c>
      <c r="D96" s="1" t="s">
        <v>45</v>
      </c>
    </row>
    <row r="97" spans="1:4" x14ac:dyDescent="0.25">
      <c r="A97" s="1" t="s">
        <v>44</v>
      </c>
      <c r="D97" s="21">
        <v>1.9</v>
      </c>
    </row>
    <row r="98" spans="1:4" ht="16.5" thickBot="1" x14ac:dyDescent="0.3"/>
    <row r="99" spans="1:4" ht="16.5" thickBot="1" x14ac:dyDescent="0.3">
      <c r="A99" s="1" t="s">
        <v>64</v>
      </c>
      <c r="B99" s="25">
        <f>ROUND((MIN($K$38:$K$49)+$B$96)*10000,1)</f>
        <v>983.5</v>
      </c>
    </row>
    <row r="100" spans="1:4" ht="16.5" thickBot="1" x14ac:dyDescent="0.3"/>
    <row r="101" spans="1:4" ht="16.5" thickBot="1" x14ac:dyDescent="0.3">
      <c r="A101" s="1" t="s">
        <v>65</v>
      </c>
      <c r="B101" s="35">
        <f>B99/'入力(太陽光)'!E15</f>
        <v>0.16391666666666665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10" zoomScale="85" zoomScaleNormal="85" workbookViewId="0">
      <selection activeCell="K20" sqref="K20"/>
    </sheetView>
  </sheetViews>
  <sheetFormatPr defaultRowHeight="15.75" x14ac:dyDescent="0.25"/>
  <cols>
    <col min="1" max="1" width="29.125" style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9.375" style="1" bestFit="1" customWidth="1"/>
    <col min="15" max="15" width="7.375" style="1" bestFit="1" customWidth="1"/>
    <col min="16" max="16384" width="9" style="1"/>
  </cols>
  <sheetData>
    <row r="1" spans="1:11" x14ac:dyDescent="0.25">
      <c r="A1" s="8"/>
      <c r="B1" s="10" t="s">
        <v>30</v>
      </c>
      <c r="J1" s="11" t="s">
        <v>40</v>
      </c>
    </row>
    <row r="2" spans="1:11" x14ac:dyDescent="0.25">
      <c r="B2" s="12" t="s">
        <v>31</v>
      </c>
      <c r="C2" s="12" t="s">
        <v>32</v>
      </c>
      <c r="D2" s="12" t="s">
        <v>33</v>
      </c>
      <c r="E2" s="12" t="s">
        <v>34</v>
      </c>
      <c r="F2" s="12" t="s">
        <v>35</v>
      </c>
      <c r="G2" s="12" t="s">
        <v>36</v>
      </c>
      <c r="H2" s="12" t="s">
        <v>37</v>
      </c>
      <c r="I2" s="12" t="s">
        <v>38</v>
      </c>
      <c r="J2" s="12" t="s">
        <v>39</v>
      </c>
    </row>
    <row r="3" spans="1:11" x14ac:dyDescent="0.25">
      <c r="A3" s="1" t="s">
        <v>41</v>
      </c>
    </row>
    <row r="4" spans="1:11" x14ac:dyDescent="0.25">
      <c r="A4" s="11" t="s">
        <v>14</v>
      </c>
      <c r="B4" s="23">
        <f>'計算用(太陽光)'!B4</f>
        <v>4030</v>
      </c>
      <c r="C4" s="23">
        <f>'計算用(太陽光)'!C4</f>
        <v>10584.581818181818</v>
      </c>
      <c r="D4" s="23">
        <f>'計算用(太陽光)'!D4</f>
        <v>38306.111843344006</v>
      </c>
      <c r="E4" s="23">
        <f>'計算用(太陽光)'!E4</f>
        <v>18392.15032154341</v>
      </c>
      <c r="F4" s="23">
        <f>'計算用(太陽光)'!F4</f>
        <v>3927.7777777777778</v>
      </c>
      <c r="G4" s="23">
        <f>'計算用(太陽光)'!G4</f>
        <v>18399.905123339657</v>
      </c>
      <c r="H4" s="23">
        <f>'計算用(太陽光)'!H4</f>
        <v>7574.4</v>
      </c>
      <c r="I4" s="23">
        <f>'計算用(太陽光)'!I4</f>
        <v>3493.0417495029819</v>
      </c>
      <c r="J4" s="23">
        <f>'計算用(太陽光)'!J4</f>
        <v>10440</v>
      </c>
    </row>
    <row r="5" spans="1:11" x14ac:dyDescent="0.25">
      <c r="A5" s="11" t="s">
        <v>15</v>
      </c>
      <c r="B5" s="23">
        <f>'計算用(太陽光)'!B5</f>
        <v>3690</v>
      </c>
      <c r="C5" s="23">
        <f>'計算用(太陽光)'!C5</f>
        <v>9845.6581818181821</v>
      </c>
      <c r="D5" s="23">
        <f>'計算用(太陽光)'!D5</f>
        <v>36325.104500094145</v>
      </c>
      <c r="E5" s="23">
        <f>'計算用(太陽光)'!E5</f>
        <v>19072.970257234727</v>
      </c>
      <c r="F5" s="23">
        <f>'計算用(太陽光)'!F5</f>
        <v>3722.3710317460318</v>
      </c>
      <c r="G5" s="23">
        <f>'計算用(太陽光)'!G5</f>
        <v>18350.094876660343</v>
      </c>
      <c r="H5" s="23">
        <f>'計算用(太陽光)'!H5</f>
        <v>7584.4190476190479</v>
      </c>
      <c r="I5" s="23">
        <f>'計算用(太陽光)'!I5</f>
        <v>3542.9423459244531</v>
      </c>
      <c r="J5" s="23">
        <f>'計算用(太陽光)'!J5</f>
        <v>10890</v>
      </c>
    </row>
    <row r="6" spans="1:11" x14ac:dyDescent="0.25">
      <c r="A6" s="11" t="s">
        <v>16</v>
      </c>
      <c r="B6" s="23">
        <f>'計算用(太陽光)'!B6</f>
        <v>3650</v>
      </c>
      <c r="C6" s="23">
        <f>'計算用(太陽光)'!C6</f>
        <v>10664.465454545454</v>
      </c>
      <c r="D6" s="23">
        <f>'計算用(太陽光)'!D6</f>
        <v>40625.582752777256</v>
      </c>
      <c r="E6" s="23">
        <f>'計算用(太陽光)'!E6</f>
        <v>20584.790996784566</v>
      </c>
      <c r="F6" s="23">
        <f>'計算用(太陽光)'!F6</f>
        <v>4108.1349206349205</v>
      </c>
      <c r="G6" s="23">
        <f>'計算用(太陽光)'!G6</f>
        <v>21468.21631878558</v>
      </c>
      <c r="H6" s="23">
        <f>'計算用(太陽光)'!H6</f>
        <v>8436.0380952380947</v>
      </c>
      <c r="I6" s="23">
        <f>'計算用(太陽光)'!I6</f>
        <v>4012.0079522862825</v>
      </c>
      <c r="J6" s="23">
        <f>'計算用(太陽光)'!J6</f>
        <v>12280</v>
      </c>
    </row>
    <row r="7" spans="1:11" x14ac:dyDescent="0.25">
      <c r="A7" s="11" t="s">
        <v>17</v>
      </c>
      <c r="B7" s="23">
        <f>'計算用(太陽光)'!B7</f>
        <v>4060.3095238095239</v>
      </c>
      <c r="C7" s="23">
        <f>'計算用(太陽光)'!C7</f>
        <v>12700.340030911901</v>
      </c>
      <c r="D7" s="23">
        <f>'計算用(太陽光)'!D7</f>
        <v>52870</v>
      </c>
      <c r="E7" s="23">
        <f>'計算用(太陽光)'!E7</f>
        <v>24910</v>
      </c>
      <c r="F7" s="23">
        <f>'計算用(太陽光)'!F7</f>
        <v>5050</v>
      </c>
      <c r="G7" s="23">
        <f>'計算用(太陽光)'!G7</f>
        <v>26250</v>
      </c>
      <c r="H7" s="23">
        <f>'計算用(太陽光)'!H7</f>
        <v>10520</v>
      </c>
      <c r="I7" s="23">
        <f>'計算用(太陽光)'!I7</f>
        <v>5020</v>
      </c>
      <c r="J7" s="23">
        <f>'計算用(太陽光)'!J7</f>
        <v>15530</v>
      </c>
    </row>
    <row r="8" spans="1:11" x14ac:dyDescent="0.25">
      <c r="A8" s="11" t="s">
        <v>18</v>
      </c>
      <c r="B8" s="23">
        <f>'計算用(太陽光)'!B8</f>
        <v>4190</v>
      </c>
      <c r="C8" s="23">
        <f>'計算用(太陽光)'!C8</f>
        <v>12920</v>
      </c>
      <c r="D8" s="23">
        <f>'計算用(太陽光)'!D8</f>
        <v>52870</v>
      </c>
      <c r="E8" s="23">
        <f>'計算用(太陽光)'!E8</f>
        <v>24910</v>
      </c>
      <c r="F8" s="23">
        <f>'計算用(太陽光)'!F8</f>
        <v>5050</v>
      </c>
      <c r="G8" s="23">
        <f>'計算用(太陽光)'!G8</f>
        <v>26250</v>
      </c>
      <c r="H8" s="23">
        <f>'計算用(太陽光)'!H8</f>
        <v>10520</v>
      </c>
      <c r="I8" s="23">
        <f>'計算用(太陽光)'!I8</f>
        <v>5020</v>
      </c>
      <c r="J8" s="23">
        <f>'計算用(太陽光)'!J8</f>
        <v>15530</v>
      </c>
    </row>
    <row r="9" spans="1:11" x14ac:dyDescent="0.25">
      <c r="A9" s="11" t="s">
        <v>19</v>
      </c>
      <c r="B9" s="23">
        <f>'計算用(太陽光)'!B9</f>
        <v>4000.4523809523807</v>
      </c>
      <c r="C9" s="23">
        <f>'計算用(太陽光)'!C9</f>
        <v>11612.024729520865</v>
      </c>
      <c r="D9" s="23">
        <f>'計算用(太陽光)'!D9</f>
        <v>44916.106194690263</v>
      </c>
      <c r="E9" s="23">
        <f>'計算用(太陽光)'!E9</f>
        <v>21906.382636655948</v>
      </c>
      <c r="F9" s="23">
        <f>'計算用(太陽光)'!F9</f>
        <v>4589.0873015873012</v>
      </c>
      <c r="G9" s="23">
        <f>'計算用(太陽光)'!G9</f>
        <v>23151.80265654649</v>
      </c>
      <c r="H9" s="23">
        <f>'計算用(太陽光)'!H9</f>
        <v>9127.3523809523813</v>
      </c>
      <c r="I9" s="23">
        <f>'計算用(太陽光)'!I9</f>
        <v>4401.2326043737576</v>
      </c>
      <c r="J9" s="23">
        <f>'計算用(太陽光)'!J9</f>
        <v>13560</v>
      </c>
    </row>
    <row r="10" spans="1:11" x14ac:dyDescent="0.25">
      <c r="A10" s="11" t="s">
        <v>20</v>
      </c>
      <c r="B10" s="23">
        <f>'計算用(太陽光)'!B10</f>
        <v>4150</v>
      </c>
      <c r="C10" s="23">
        <f>'計算用(太陽光)'!C10</f>
        <v>10654.48</v>
      </c>
      <c r="D10" s="23">
        <f>'計算用(太陽光)'!D10</f>
        <v>36783.025795518734</v>
      </c>
      <c r="E10" s="23">
        <f>'計算用(太陽光)'!E10</f>
        <v>19633.645498392281</v>
      </c>
      <c r="F10" s="23">
        <f>'計算用(太陽光)'!F10</f>
        <v>3882.688492063492</v>
      </c>
      <c r="G10" s="23">
        <f>'計算用(太陽光)'!G10</f>
        <v>19166.982922201139</v>
      </c>
      <c r="H10" s="23">
        <f>'計算用(太陽光)'!H10</f>
        <v>7804.8380952380949</v>
      </c>
      <c r="I10" s="23">
        <f>'計算用(太陽光)'!I10</f>
        <v>3632.7634194831012</v>
      </c>
      <c r="J10" s="23">
        <f>'計算用(太陽光)'!J10</f>
        <v>11620</v>
      </c>
    </row>
    <row r="11" spans="1:11" x14ac:dyDescent="0.25">
      <c r="A11" s="11" t="s">
        <v>21</v>
      </c>
      <c r="B11" s="23">
        <f>'計算用(太陽光)'!B11</f>
        <v>4560</v>
      </c>
      <c r="C11" s="23">
        <f>'計算用(太陽光)'!C11</f>
        <v>11852.734545454545</v>
      </c>
      <c r="D11" s="23">
        <f>'計算用(太陽光)'!D11</f>
        <v>40078.068160421768</v>
      </c>
      <c r="E11" s="23">
        <f>'計算用(太陽光)'!E11</f>
        <v>19663.681672025723</v>
      </c>
      <c r="F11" s="23">
        <f>'計算用(太陽光)'!F11</f>
        <v>4243.4027777777774</v>
      </c>
      <c r="G11" s="23">
        <f>'計算用(太陽光)'!G11</f>
        <v>19854.364326375711</v>
      </c>
      <c r="H11" s="23">
        <f>'計算用(太陽光)'!H11</f>
        <v>8385.942857142858</v>
      </c>
      <c r="I11" s="23">
        <f>'計算用(太陽光)'!I11</f>
        <v>3742.5447316103377</v>
      </c>
      <c r="J11" s="23">
        <f>'計算用(太陽光)'!J11</f>
        <v>11790</v>
      </c>
    </row>
    <row r="12" spans="1:11" x14ac:dyDescent="0.25">
      <c r="A12" s="11" t="s">
        <v>22</v>
      </c>
      <c r="B12" s="23">
        <f>'計算用(太陽光)'!B12</f>
        <v>4860</v>
      </c>
      <c r="C12" s="23">
        <f>'計算用(太陽光)'!C12</f>
        <v>13100.916363636363</v>
      </c>
      <c r="D12" s="23">
        <f>'計算用(太陽光)'!D12</f>
        <v>43621.980794577292</v>
      </c>
      <c r="E12" s="23">
        <f>'計算用(太陽光)'!E12</f>
        <v>22176.708199356912</v>
      </c>
      <c r="F12" s="23">
        <f>'計算用(太陽光)'!F12</f>
        <v>4764.4345238095239</v>
      </c>
      <c r="G12" s="23">
        <f>'計算用(太陽光)'!G12</f>
        <v>23580.170777988616</v>
      </c>
      <c r="H12" s="23">
        <f>'計算用(太陽光)'!H12</f>
        <v>9999.0095238095237</v>
      </c>
      <c r="I12" s="23">
        <f>'計算用(太陽光)'!I12</f>
        <v>4630.7753479125249</v>
      </c>
      <c r="J12" s="23">
        <f>'計算用(太陽光)'!J12</f>
        <v>14860</v>
      </c>
    </row>
    <row r="13" spans="1:11" x14ac:dyDescent="0.25">
      <c r="A13" s="11" t="s">
        <v>23</v>
      </c>
      <c r="B13" s="23">
        <f>'計算用(太陽光)'!B13</f>
        <v>4990</v>
      </c>
      <c r="C13" s="23">
        <f>'計算用(太陽光)'!C13</f>
        <v>13730</v>
      </c>
      <c r="D13" s="23">
        <f>'計算用(太陽光)'!D13</f>
        <v>46767.700997928827</v>
      </c>
      <c r="E13" s="23">
        <f>'計算用(太陽光)'!E13</f>
        <v>23137.865755627008</v>
      </c>
      <c r="F13" s="23">
        <f>'計算用(太陽光)'!F13</f>
        <v>4999.9007936507933</v>
      </c>
      <c r="G13" s="23">
        <f>'計算用(太陽光)'!G13</f>
        <v>24108.159392789374</v>
      </c>
      <c r="H13" s="23">
        <f>'計算用(太陽光)'!H13</f>
        <v>10179.352380952381</v>
      </c>
      <c r="I13" s="23">
        <f>'計算用(太陽光)'!I13</f>
        <v>4630.7753479125249</v>
      </c>
      <c r="J13" s="23">
        <f>'計算用(太陽光)'!J13</f>
        <v>15060</v>
      </c>
    </row>
    <row r="14" spans="1:11" x14ac:dyDescent="0.25">
      <c r="A14" s="11" t="s">
        <v>24</v>
      </c>
      <c r="B14" s="23">
        <f>'計算用(太陽光)'!B14</f>
        <v>4930</v>
      </c>
      <c r="C14" s="23">
        <f>'計算用(太陽光)'!C14</f>
        <v>13580.218181818182</v>
      </c>
      <c r="D14" s="23">
        <f>'計算用(太陽光)'!D14</f>
        <v>46767.700997928827</v>
      </c>
      <c r="E14" s="23">
        <f>'計算用(太陽光)'!E14</f>
        <v>23137.865755627008</v>
      </c>
      <c r="F14" s="23">
        <f>'計算用(太陽光)'!F14</f>
        <v>4999.9007936507933</v>
      </c>
      <c r="G14" s="23">
        <f>'計算用(太陽光)'!G14</f>
        <v>24108.159392789374</v>
      </c>
      <c r="H14" s="23">
        <f>'計算用(太陽光)'!H14</f>
        <v>10179.352380952381</v>
      </c>
      <c r="I14" s="23">
        <f>'計算用(太陽光)'!I14</f>
        <v>4630.7753479125249</v>
      </c>
      <c r="J14" s="23">
        <f>'計算用(太陽光)'!J14</f>
        <v>15060</v>
      </c>
    </row>
    <row r="15" spans="1:11" x14ac:dyDescent="0.25">
      <c r="A15" s="11" t="s">
        <v>25</v>
      </c>
      <c r="B15" s="23">
        <f>'計算用(太陽光)'!B15</f>
        <v>4590</v>
      </c>
      <c r="C15" s="23">
        <f>'計算用(太陽光)'!C15</f>
        <v>12661.556363636364</v>
      </c>
      <c r="D15" s="23">
        <f>'計算用(太陽光)'!D15</f>
        <v>42925.144040670304</v>
      </c>
      <c r="E15" s="23">
        <f>'計算用(太陽光)'!E15</f>
        <v>21515.912379421221</v>
      </c>
      <c r="F15" s="23">
        <f>'計算用(太陽光)'!F15</f>
        <v>4714.3353174603171</v>
      </c>
      <c r="G15" s="23">
        <f>'計算用(太陽光)'!G15</f>
        <v>21677.419354838708</v>
      </c>
      <c r="H15" s="23">
        <f>'計算用(太陽光)'!H15</f>
        <v>9107.3142857142866</v>
      </c>
      <c r="I15" s="23">
        <f>'計算用(太陽光)'!I15</f>
        <v>4131.7693836978133</v>
      </c>
      <c r="J15" s="23">
        <f>'計算用(太陽光)'!J15</f>
        <v>12810</v>
      </c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49</v>
      </c>
      <c r="B17" s="39">
        <f>'計算用(太陽光)'!B17</f>
        <v>173038.11400338294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57</v>
      </c>
      <c r="B19" s="40">
        <f>'計算用(太陽光)'!B19</f>
        <v>0.1895</v>
      </c>
      <c r="C19" s="40">
        <f>'計算用(太陽光)'!C19</f>
        <v>0.11810000000000001</v>
      </c>
      <c r="D19" s="40">
        <f>'計算用(太陽光)'!D19</f>
        <v>5.8400000000000001E-2</v>
      </c>
      <c r="E19" s="40">
        <f>'計算用(太陽光)'!E19</f>
        <v>3.3000000000000002E-2</v>
      </c>
      <c r="F19" s="40">
        <f>'計算用(太陽光)'!F19</f>
        <v>0.1991</v>
      </c>
      <c r="G19" s="40">
        <f>'計算用(太陽光)'!G19</f>
        <v>-7.4999999999999997E-3</v>
      </c>
      <c r="H19" s="40">
        <f>'計算用(太陽光)'!H19</f>
        <v>-2.3300000000000001E-2</v>
      </c>
      <c r="I19" s="40">
        <f>'計算用(太陽光)'!I19</f>
        <v>0.13539999999999999</v>
      </c>
      <c r="J19" s="40">
        <f>'計算用(太陽光)'!J19</f>
        <v>0.21870000000000001</v>
      </c>
      <c r="K19" s="1" t="str">
        <f>'計算用(太陽光)'!K19</f>
        <v>←容量市場調達量(再エネなし)を正として、補正係数kWで年間kWを算出</v>
      </c>
    </row>
    <row r="21" spans="1:12" x14ac:dyDescent="0.25">
      <c r="A21" s="1" t="s">
        <v>58</v>
      </c>
      <c r="B21" s="40">
        <f>'計算用(太陽光)'!B21</f>
        <v>0.01</v>
      </c>
      <c r="C21" s="18">
        <f>B21</f>
        <v>0.01</v>
      </c>
      <c r="D21" s="18">
        <f t="shared" ref="D21:J21" si="0">C21</f>
        <v>0.01</v>
      </c>
      <c r="E21" s="18">
        <f t="shared" si="0"/>
        <v>0.01</v>
      </c>
      <c r="F21" s="18">
        <f t="shared" si="0"/>
        <v>0.01</v>
      </c>
      <c r="G21" s="18">
        <f t="shared" si="0"/>
        <v>0.01</v>
      </c>
      <c r="H21" s="18">
        <f t="shared" si="0"/>
        <v>0.01</v>
      </c>
      <c r="I21" s="18">
        <f t="shared" si="0"/>
        <v>0.01</v>
      </c>
      <c r="J21" s="18">
        <f t="shared" si="0"/>
        <v>0.01</v>
      </c>
      <c r="L21" s="15"/>
    </row>
    <row r="22" spans="1:12" x14ac:dyDescent="0.25">
      <c r="L22" s="15"/>
    </row>
    <row r="23" spans="1:12" x14ac:dyDescent="0.25">
      <c r="A23" s="1" t="s">
        <v>59</v>
      </c>
      <c r="B23" s="27" t="s">
        <v>51</v>
      </c>
      <c r="C23" s="11"/>
      <c r="D23" s="11"/>
      <c r="E23" s="11"/>
      <c r="F23" s="11"/>
      <c r="G23" s="11"/>
      <c r="H23" s="11"/>
      <c r="I23" s="11"/>
      <c r="J23" s="11"/>
      <c r="K23" s="11"/>
    </row>
    <row r="24" spans="1:12" x14ac:dyDescent="0.25">
      <c r="A24" s="11" t="s">
        <v>14</v>
      </c>
      <c r="B24" s="14">
        <v>0.3054045671301488</v>
      </c>
      <c r="C24" s="14">
        <v>0.34679712893918629</v>
      </c>
      <c r="D24" s="14">
        <v>0.32436044575018397</v>
      </c>
      <c r="E24" s="14">
        <v>0.2537461118092188</v>
      </c>
      <c r="F24" s="14">
        <v>0.1745007368647043</v>
      </c>
      <c r="G24" s="14">
        <v>0.26339760981679883</v>
      </c>
      <c r="H24" s="14">
        <v>0.2023958746683707</v>
      </c>
      <c r="I24" s="14">
        <v>0.28711343401581646</v>
      </c>
      <c r="J24" s="14">
        <v>0.19751298561592862</v>
      </c>
    </row>
    <row r="25" spans="1:12" x14ac:dyDescent="0.25">
      <c r="A25" s="11" t="s">
        <v>15</v>
      </c>
      <c r="B25" s="14">
        <v>0.19408874064503401</v>
      </c>
      <c r="C25" s="14">
        <v>0.1718771909877817</v>
      </c>
      <c r="D25" s="14">
        <v>7.7335099730984083E-2</v>
      </c>
      <c r="E25" s="14">
        <v>7.4620029196236268E-2</v>
      </c>
      <c r="F25" s="14">
        <v>9.1471075180002345E-2</v>
      </c>
      <c r="G25" s="14">
        <v>0.14646180883622917</v>
      </c>
      <c r="H25" s="14">
        <v>0.11021520339203328</v>
      </c>
      <c r="I25" s="14">
        <v>0.20506459001677405</v>
      </c>
      <c r="J25" s="14">
        <v>7.7492955920205886E-2</v>
      </c>
    </row>
    <row r="26" spans="1:12" x14ac:dyDescent="0.25">
      <c r="A26" s="11" t="s">
        <v>16</v>
      </c>
      <c r="B26" s="14">
        <v>0.16770538604056437</v>
      </c>
      <c r="C26" s="14">
        <v>0.10709925531077158</v>
      </c>
      <c r="D26" s="14">
        <v>0.1181287020468926</v>
      </c>
      <c r="E26" s="14">
        <v>0.11021665723574912</v>
      </c>
      <c r="F26" s="14">
        <v>4.486043835075465E-2</v>
      </c>
      <c r="G26" s="14">
        <v>0.13842380512845412</v>
      </c>
      <c r="H26" s="14">
        <v>9.1910483610916638E-2</v>
      </c>
      <c r="I26" s="14">
        <v>0.18463623662562162</v>
      </c>
      <c r="J26" s="14">
        <v>0.14054619221533671</v>
      </c>
    </row>
    <row r="27" spans="1:12" x14ac:dyDescent="0.25">
      <c r="A27" s="11" t="s">
        <v>17</v>
      </c>
      <c r="B27" s="14">
        <v>0.17167410356071519</v>
      </c>
      <c r="C27" s="14">
        <v>0.11287334673115171</v>
      </c>
      <c r="D27" s="14">
        <v>0.15194759312474856</v>
      </c>
      <c r="E27" s="14">
        <v>0.17313644262168437</v>
      </c>
      <c r="F27" s="14">
        <v>0.10599008597332323</v>
      </c>
      <c r="G27" s="14">
        <v>0.10795276806525766</v>
      </c>
      <c r="H27" s="14">
        <v>9.8371140371451588E-2</v>
      </c>
      <c r="I27" s="14">
        <v>0.11777462518614834</v>
      </c>
      <c r="J27" s="14">
        <v>8.1097026210253539E-2</v>
      </c>
    </row>
    <row r="28" spans="1:12" x14ac:dyDescent="0.25">
      <c r="A28" s="11" t="s">
        <v>18</v>
      </c>
      <c r="B28" s="14">
        <v>0.13537259523990713</v>
      </c>
      <c r="C28" s="14">
        <v>0.1364545951450214</v>
      </c>
      <c r="D28" s="14">
        <v>5.9115578138364828E-2</v>
      </c>
      <c r="E28" s="14">
        <v>0.14800823256155077</v>
      </c>
      <c r="F28" s="14">
        <v>8.8725841965753172E-2</v>
      </c>
      <c r="G28" s="14">
        <v>0.12718841719150395</v>
      </c>
      <c r="H28" s="14">
        <v>9.2860806805952781E-2</v>
      </c>
      <c r="I28" s="14">
        <v>0.14325948509878941</v>
      </c>
      <c r="J28" s="14">
        <v>8.2332949653517923E-2</v>
      </c>
    </row>
    <row r="29" spans="1:12" x14ac:dyDescent="0.25">
      <c r="A29" s="11" t="s">
        <v>19</v>
      </c>
      <c r="B29" s="14">
        <v>0.12211229548408807</v>
      </c>
      <c r="C29" s="14">
        <v>0.15558465767998175</v>
      </c>
      <c r="D29" s="14">
        <v>0.19376946748988605</v>
      </c>
      <c r="E29" s="14">
        <v>0.10758366703807691</v>
      </c>
      <c r="F29" s="14">
        <v>7.8882450552370753E-2</v>
      </c>
      <c r="G29" s="14">
        <v>0.12912912546009236</v>
      </c>
      <c r="H29" s="14">
        <v>5.9587295339057211E-2</v>
      </c>
      <c r="I29" s="14">
        <v>0.14553724765838982</v>
      </c>
      <c r="J29" s="14">
        <v>3.6810220405015241E-2</v>
      </c>
    </row>
    <row r="30" spans="1:12" x14ac:dyDescent="0.25">
      <c r="A30" s="11" t="s">
        <v>20</v>
      </c>
      <c r="B30" s="14">
        <v>0.23904405632207615</v>
      </c>
      <c r="C30" s="14">
        <v>0.25043005358454246</v>
      </c>
      <c r="D30" s="14">
        <v>0.33263716995321158</v>
      </c>
      <c r="E30" s="14">
        <v>0.20202123664038704</v>
      </c>
      <c r="F30" s="14">
        <v>0.16232014563805194</v>
      </c>
      <c r="G30" s="14">
        <v>0.16265802729453208</v>
      </c>
      <c r="H30" s="14">
        <v>0.13464479733717657</v>
      </c>
      <c r="I30" s="14">
        <v>0.19677482336534591</v>
      </c>
      <c r="J30" s="14">
        <v>0.14785517955006619</v>
      </c>
    </row>
    <row r="31" spans="1:12" x14ac:dyDescent="0.25">
      <c r="A31" s="11" t="s">
        <v>21</v>
      </c>
      <c r="B31" s="14">
        <v>0.29935791687523439</v>
      </c>
      <c r="C31" s="14">
        <v>0.35699135651406444</v>
      </c>
      <c r="D31" s="14">
        <v>0.25992337737483562</v>
      </c>
      <c r="E31" s="14">
        <v>0.35731118860683936</v>
      </c>
      <c r="F31" s="14">
        <v>0.32840564410020545</v>
      </c>
      <c r="G31" s="14">
        <v>0.32721987363885741</v>
      </c>
      <c r="H31" s="14">
        <v>0.22431143082239827</v>
      </c>
      <c r="I31" s="14">
        <v>0.4507382820610551</v>
      </c>
      <c r="J31" s="14">
        <v>0.22457615055639726</v>
      </c>
    </row>
    <row r="32" spans="1:12" x14ac:dyDescent="0.25">
      <c r="A32" s="11" t="s">
        <v>22</v>
      </c>
      <c r="B32" s="14">
        <v>0.33060215793680869</v>
      </c>
      <c r="C32" s="14">
        <v>0.49321485305765239</v>
      </c>
      <c r="D32" s="14">
        <v>0.24221301222597699</v>
      </c>
      <c r="E32" s="14">
        <v>0.2452940452130116</v>
      </c>
      <c r="F32" s="14">
        <v>0.29585919972058977</v>
      </c>
      <c r="G32" s="14">
        <v>0.27238740404334216</v>
      </c>
      <c r="H32" s="14">
        <v>0.19912428937468016</v>
      </c>
      <c r="I32" s="14">
        <v>0.4223815651965474</v>
      </c>
      <c r="J32" s="14">
        <v>0.30176736907570767</v>
      </c>
    </row>
    <row r="33" spans="1:15" x14ac:dyDescent="0.25">
      <c r="A33" s="11" t="s">
        <v>23</v>
      </c>
      <c r="B33" s="14">
        <v>0.27073753049214455</v>
      </c>
      <c r="C33" s="14">
        <v>0.4914141036982061</v>
      </c>
      <c r="D33" s="14">
        <v>0.26349854315360122</v>
      </c>
      <c r="E33" s="14">
        <v>0.29579540269885013</v>
      </c>
      <c r="F33" s="14">
        <v>0.2393531446445116</v>
      </c>
      <c r="G33" s="14">
        <v>0.33532378423483117</v>
      </c>
      <c r="H33" s="14">
        <v>0.24869137317567647</v>
      </c>
      <c r="I33" s="14">
        <v>0.4564835190513773</v>
      </c>
      <c r="J33" s="14">
        <v>0.25973889233086972</v>
      </c>
    </row>
    <row r="34" spans="1:15" x14ac:dyDescent="0.25">
      <c r="A34" s="11" t="s">
        <v>24</v>
      </c>
      <c r="B34" s="14">
        <v>0.29821745034686808</v>
      </c>
      <c r="C34" s="14">
        <v>0.5439143698426876</v>
      </c>
      <c r="D34" s="14">
        <v>0.26949467266166122</v>
      </c>
      <c r="E34" s="14">
        <v>0.40917361713708933</v>
      </c>
      <c r="F34" s="14">
        <v>0.2851014286905732</v>
      </c>
      <c r="G34" s="14">
        <v>0.36449488799954771</v>
      </c>
      <c r="H34" s="14">
        <v>0.33249687542643885</v>
      </c>
      <c r="I34" s="14">
        <v>0.50139499130123266</v>
      </c>
      <c r="J34" s="14">
        <v>0.33051783770716053</v>
      </c>
    </row>
    <row r="35" spans="1:15" x14ac:dyDescent="0.25">
      <c r="A35" s="11" t="s">
        <v>25</v>
      </c>
      <c r="B35" s="14">
        <v>0.29875595058879995</v>
      </c>
      <c r="C35" s="14">
        <v>0.43075793616793734</v>
      </c>
      <c r="D35" s="14">
        <v>0.35897709583986925</v>
      </c>
      <c r="E35" s="14">
        <v>0.47983825806126917</v>
      </c>
      <c r="F35" s="14">
        <v>0.27992647071828414</v>
      </c>
      <c r="G35" s="14">
        <v>0.3198297278555165</v>
      </c>
      <c r="H35" s="14">
        <v>0.30825750829993015</v>
      </c>
      <c r="I35" s="14">
        <v>0.50099052014004053</v>
      </c>
      <c r="J35" s="14">
        <v>0.30447743823511619</v>
      </c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N36" s="1" t="s">
        <v>88</v>
      </c>
    </row>
    <row r="37" spans="1:15" x14ac:dyDescent="0.25">
      <c r="A37" s="11"/>
      <c r="B37" s="27" t="s">
        <v>53</v>
      </c>
      <c r="C37" s="11"/>
      <c r="D37" s="11"/>
      <c r="E37" s="11"/>
      <c r="F37" s="11"/>
      <c r="G37" s="11"/>
      <c r="H37" s="11"/>
      <c r="I37" s="11"/>
      <c r="J37" s="11"/>
      <c r="K37" s="32" t="s">
        <v>42</v>
      </c>
      <c r="L37" s="32" t="s">
        <v>54</v>
      </c>
      <c r="N37" s="32" t="s">
        <v>42</v>
      </c>
      <c r="O37" s="32" t="s">
        <v>54</v>
      </c>
    </row>
    <row r="38" spans="1:15" x14ac:dyDescent="0.25">
      <c r="A38" s="11" t="s">
        <v>14</v>
      </c>
      <c r="B38" s="52">
        <f>IF('入力(風力)'!$E$13=B$2,B24*'入力(風力)'!$E$15/10000,0)</f>
        <v>0</v>
      </c>
      <c r="C38" s="52">
        <f>IF('入力(風力)'!$E$13=C$2,C24*'入力(風力)'!$E$15/10000,0)</f>
        <v>0</v>
      </c>
      <c r="D38" s="52">
        <f>IF('入力(風力)'!$E$13=D$2,D24*'入力(風力)'!$E$15/10000,0)</f>
        <v>0</v>
      </c>
      <c r="E38" s="52">
        <f>IF('入力(風力)'!$E$13=E$2,E24*'入力(風力)'!$E$15/10000,0)</f>
        <v>0</v>
      </c>
      <c r="F38" s="52">
        <f>IF('入力(風力)'!$E$13=F$2,F24*'入力(風力)'!$E$15/10000,0)</f>
        <v>0</v>
      </c>
      <c r="G38" s="52">
        <f>IF('入力(風力)'!$E$13=G$2,G24*'入力(風力)'!$E$15/10000,0)</f>
        <v>0</v>
      </c>
      <c r="H38" s="52">
        <f>IF('入力(風力)'!$E$13=H$2,H24*'入力(風力)'!$E$15/10000,0)</f>
        <v>0</v>
      </c>
      <c r="I38" s="52">
        <f>IF('入力(風力)'!$E$13=I$2,I24*'入力(風力)'!$E$15/10000,0)</f>
        <v>8.6134030204744944E-2</v>
      </c>
      <c r="J38" s="53">
        <f>IF('入力(風力)'!$E$13=J$2,J24*'入力(風力)'!$E$15/10000,0)</f>
        <v>0</v>
      </c>
      <c r="K38" s="54">
        <f>SUM(B38:J38)</f>
        <v>8.6134030204744944E-2</v>
      </c>
      <c r="L38" s="55">
        <f>MIN($K$38:$K$49)</f>
        <v>3.5332387555844502E-2</v>
      </c>
      <c r="N38" s="50">
        <f>K38*10000</f>
        <v>861.34030204744943</v>
      </c>
      <c r="O38" s="50">
        <f t="shared" ref="O38:O49" si="1">L38*10000</f>
        <v>353.32387555844502</v>
      </c>
    </row>
    <row r="39" spans="1:15" x14ac:dyDescent="0.25">
      <c r="A39" s="11" t="s">
        <v>15</v>
      </c>
      <c r="B39" s="52">
        <f>IF('入力(風力)'!$E$13=B$2,B25*'入力(風力)'!$E$15/10000,0)</f>
        <v>0</v>
      </c>
      <c r="C39" s="52">
        <f>IF('入力(風力)'!$E$13=C$2,C25*'入力(風力)'!$E$15/10000,0)</f>
        <v>0</v>
      </c>
      <c r="D39" s="52">
        <f>IF('入力(風力)'!$E$13=D$2,D25*'入力(風力)'!$E$15/10000,0)</f>
        <v>0</v>
      </c>
      <c r="E39" s="52">
        <f>IF('入力(風力)'!$E$13=E$2,E25*'入力(風力)'!$E$15/10000,0)</f>
        <v>0</v>
      </c>
      <c r="F39" s="52">
        <f>IF('入力(風力)'!$E$13=F$2,F25*'入力(風力)'!$E$15/10000,0)</f>
        <v>0</v>
      </c>
      <c r="G39" s="52">
        <f>IF('入力(風力)'!$E$13=G$2,G25*'入力(風力)'!$E$15/10000,0)</f>
        <v>0</v>
      </c>
      <c r="H39" s="52">
        <f>IF('入力(風力)'!$E$13=H$2,H25*'入力(風力)'!$E$15/10000,0)</f>
        <v>0</v>
      </c>
      <c r="I39" s="52">
        <f>IF('入力(風力)'!$E$13=I$2,I25*'入力(風力)'!$E$15/10000,0)</f>
        <v>6.1519377005032211E-2</v>
      </c>
      <c r="J39" s="53">
        <f>IF('入力(風力)'!$E$13=J$2,J25*'入力(風力)'!$E$15/10000,0)</f>
        <v>0</v>
      </c>
      <c r="K39" s="54">
        <f t="shared" ref="K39:K49" si="2">SUM(B39:J39)</f>
        <v>6.1519377005032211E-2</v>
      </c>
      <c r="L39" s="55">
        <f t="shared" ref="L39:L49" si="3">MIN($K$38:$K$49)</f>
        <v>3.5332387555844502E-2</v>
      </c>
      <c r="N39" s="50">
        <f t="shared" ref="N39:N49" si="4">K39*10000</f>
        <v>615.19377005032209</v>
      </c>
      <c r="O39" s="50">
        <f t="shared" si="1"/>
        <v>353.32387555844502</v>
      </c>
    </row>
    <row r="40" spans="1:15" x14ac:dyDescent="0.25">
      <c r="A40" s="11" t="s">
        <v>16</v>
      </c>
      <c r="B40" s="52">
        <f>IF('入力(風力)'!$E$13=B$2,B26*'入力(風力)'!$E$15/10000,0)</f>
        <v>0</v>
      </c>
      <c r="C40" s="52">
        <f>IF('入力(風力)'!$E$13=C$2,C26*'入力(風力)'!$E$15/10000,0)</f>
        <v>0</v>
      </c>
      <c r="D40" s="52">
        <f>IF('入力(風力)'!$E$13=D$2,D26*'入力(風力)'!$E$15/10000,0)</f>
        <v>0</v>
      </c>
      <c r="E40" s="52">
        <f>IF('入力(風力)'!$E$13=E$2,E26*'入力(風力)'!$E$15/10000,0)</f>
        <v>0</v>
      </c>
      <c r="F40" s="52">
        <f>IF('入力(風力)'!$E$13=F$2,F26*'入力(風力)'!$E$15/10000,0)</f>
        <v>0</v>
      </c>
      <c r="G40" s="52">
        <f>IF('入力(風力)'!$E$13=G$2,G26*'入力(風力)'!$E$15/10000,0)</f>
        <v>0</v>
      </c>
      <c r="H40" s="52">
        <f>IF('入力(風力)'!$E$13=H$2,H26*'入力(風力)'!$E$15/10000,0)</f>
        <v>0</v>
      </c>
      <c r="I40" s="52">
        <f>IF('入力(風力)'!$E$13=I$2,I26*'入力(風力)'!$E$15/10000,0)</f>
        <v>5.5390870987686483E-2</v>
      </c>
      <c r="J40" s="53">
        <f>IF('入力(風力)'!$E$13=J$2,J26*'入力(風力)'!$E$15/10000,0)</f>
        <v>0</v>
      </c>
      <c r="K40" s="54">
        <f t="shared" si="2"/>
        <v>5.5390870987686483E-2</v>
      </c>
      <c r="L40" s="55">
        <f t="shared" si="3"/>
        <v>3.5332387555844502E-2</v>
      </c>
      <c r="N40" s="50">
        <f t="shared" si="4"/>
        <v>553.9087098768648</v>
      </c>
      <c r="O40" s="50">
        <f t="shared" si="1"/>
        <v>353.32387555844502</v>
      </c>
    </row>
    <row r="41" spans="1:15" x14ac:dyDescent="0.25">
      <c r="A41" s="11" t="s">
        <v>17</v>
      </c>
      <c r="B41" s="52">
        <f>IF('入力(風力)'!$E$13=B$2,B27*'入力(風力)'!$E$15/10000,0)</f>
        <v>0</v>
      </c>
      <c r="C41" s="52">
        <f>IF('入力(風力)'!$E$13=C$2,C27*'入力(風力)'!$E$15/10000,0)</f>
        <v>0</v>
      </c>
      <c r="D41" s="52">
        <f>IF('入力(風力)'!$E$13=D$2,D27*'入力(風力)'!$E$15/10000,0)</f>
        <v>0</v>
      </c>
      <c r="E41" s="52">
        <f>IF('入力(風力)'!$E$13=E$2,E27*'入力(風力)'!$E$15/10000,0)</f>
        <v>0</v>
      </c>
      <c r="F41" s="52">
        <f>IF('入力(風力)'!$E$13=F$2,F27*'入力(風力)'!$E$15/10000,0)</f>
        <v>0</v>
      </c>
      <c r="G41" s="52">
        <f>IF('入力(風力)'!$E$13=G$2,G27*'入力(風力)'!$E$15/10000,0)</f>
        <v>0</v>
      </c>
      <c r="H41" s="52">
        <f>IF('入力(風力)'!$E$13=H$2,H27*'入力(風力)'!$E$15/10000,0)</f>
        <v>0</v>
      </c>
      <c r="I41" s="52">
        <f>IF('入力(風力)'!$E$13=I$2,I27*'入力(風力)'!$E$15/10000,0)</f>
        <v>3.5332387555844502E-2</v>
      </c>
      <c r="J41" s="53">
        <f>IF('入力(風力)'!$E$13=J$2,J27*'入力(風力)'!$E$15/10000,0)</f>
        <v>0</v>
      </c>
      <c r="K41" s="54">
        <f t="shared" si="2"/>
        <v>3.5332387555844502E-2</v>
      </c>
      <c r="L41" s="55">
        <f t="shared" si="3"/>
        <v>3.5332387555844502E-2</v>
      </c>
      <c r="N41" s="50">
        <f t="shared" si="4"/>
        <v>353.32387555844502</v>
      </c>
      <c r="O41" s="50">
        <f t="shared" si="1"/>
        <v>353.32387555844502</v>
      </c>
    </row>
    <row r="42" spans="1:15" x14ac:dyDescent="0.25">
      <c r="A42" s="11" t="s">
        <v>18</v>
      </c>
      <c r="B42" s="52">
        <f>IF('入力(風力)'!$E$13=B$2,B28*'入力(風力)'!$E$15/10000,0)</f>
        <v>0</v>
      </c>
      <c r="C42" s="52">
        <f>IF('入力(風力)'!$E$13=C$2,C28*'入力(風力)'!$E$15/10000,0)</f>
        <v>0</v>
      </c>
      <c r="D42" s="52">
        <f>IF('入力(風力)'!$E$13=D$2,D28*'入力(風力)'!$E$15/10000,0)</f>
        <v>0</v>
      </c>
      <c r="E42" s="52">
        <f>IF('入力(風力)'!$E$13=E$2,E28*'入力(風力)'!$E$15/10000,0)</f>
        <v>0</v>
      </c>
      <c r="F42" s="52">
        <f>IF('入力(風力)'!$E$13=F$2,F28*'入力(風力)'!$E$15/10000,0)</f>
        <v>0</v>
      </c>
      <c r="G42" s="52">
        <f>IF('入力(風力)'!$E$13=G$2,G28*'入力(風力)'!$E$15/10000,0)</f>
        <v>0</v>
      </c>
      <c r="H42" s="52">
        <f>IF('入力(風力)'!$E$13=H$2,H28*'入力(風力)'!$E$15/10000,0)</f>
        <v>0</v>
      </c>
      <c r="I42" s="52">
        <f>IF('入力(風力)'!$E$13=I$2,I28*'入力(風力)'!$E$15/10000,0)</f>
        <v>4.2977845529636821E-2</v>
      </c>
      <c r="J42" s="53">
        <f>IF('入力(風力)'!$E$13=J$2,J28*'入力(風力)'!$E$15/10000,0)</f>
        <v>0</v>
      </c>
      <c r="K42" s="54">
        <f t="shared" si="2"/>
        <v>4.2977845529636821E-2</v>
      </c>
      <c r="L42" s="55">
        <f t="shared" si="3"/>
        <v>3.5332387555844502E-2</v>
      </c>
      <c r="N42" s="50">
        <f t="shared" si="4"/>
        <v>429.77845529636824</v>
      </c>
      <c r="O42" s="50">
        <f t="shared" si="1"/>
        <v>353.32387555844502</v>
      </c>
    </row>
    <row r="43" spans="1:15" x14ac:dyDescent="0.25">
      <c r="A43" s="11" t="s">
        <v>19</v>
      </c>
      <c r="B43" s="52">
        <f>IF('入力(風力)'!$E$13=B$2,B29*'入力(風力)'!$E$15/10000,0)</f>
        <v>0</v>
      </c>
      <c r="C43" s="52">
        <f>IF('入力(風力)'!$E$13=C$2,C29*'入力(風力)'!$E$15/10000,0)</f>
        <v>0</v>
      </c>
      <c r="D43" s="52">
        <f>IF('入力(風力)'!$E$13=D$2,D29*'入力(風力)'!$E$15/10000,0)</f>
        <v>0</v>
      </c>
      <c r="E43" s="52">
        <f>IF('入力(風力)'!$E$13=E$2,E29*'入力(風力)'!$E$15/10000,0)</f>
        <v>0</v>
      </c>
      <c r="F43" s="52">
        <f>IF('入力(風力)'!$E$13=F$2,F29*'入力(風力)'!$E$15/10000,0)</f>
        <v>0</v>
      </c>
      <c r="G43" s="52">
        <f>IF('入力(風力)'!$E$13=G$2,G29*'入力(風力)'!$E$15/10000,0)</f>
        <v>0</v>
      </c>
      <c r="H43" s="52">
        <f>IF('入力(風力)'!$E$13=H$2,H29*'入力(風力)'!$E$15/10000,0)</f>
        <v>0</v>
      </c>
      <c r="I43" s="52">
        <f>IF('入力(風力)'!$E$13=I$2,I29*'入力(風力)'!$E$15/10000,0)</f>
        <v>4.3661174297516946E-2</v>
      </c>
      <c r="J43" s="53">
        <f>IF('入力(風力)'!$E$13=J$2,J29*'入力(風力)'!$E$15/10000,0)</f>
        <v>0</v>
      </c>
      <c r="K43" s="54">
        <f t="shared" si="2"/>
        <v>4.3661174297516946E-2</v>
      </c>
      <c r="L43" s="55">
        <f t="shared" si="3"/>
        <v>3.5332387555844502E-2</v>
      </c>
      <c r="N43" s="50">
        <f t="shared" si="4"/>
        <v>436.61174297516948</v>
      </c>
      <c r="O43" s="50">
        <f t="shared" si="1"/>
        <v>353.32387555844502</v>
      </c>
    </row>
    <row r="44" spans="1:15" x14ac:dyDescent="0.25">
      <c r="A44" s="11" t="s">
        <v>20</v>
      </c>
      <c r="B44" s="52">
        <f>IF('入力(風力)'!$E$13=B$2,B30*'入力(風力)'!$E$15/10000,0)</f>
        <v>0</v>
      </c>
      <c r="C44" s="52">
        <f>IF('入力(風力)'!$E$13=C$2,C30*'入力(風力)'!$E$15/10000,0)</f>
        <v>0</v>
      </c>
      <c r="D44" s="52">
        <f>IF('入力(風力)'!$E$13=D$2,D30*'入力(風力)'!$E$15/10000,0)</f>
        <v>0</v>
      </c>
      <c r="E44" s="52">
        <f>IF('入力(風力)'!$E$13=E$2,E30*'入力(風力)'!$E$15/10000,0)</f>
        <v>0</v>
      </c>
      <c r="F44" s="52">
        <f>IF('入力(風力)'!$E$13=F$2,F30*'入力(風力)'!$E$15/10000,0)</f>
        <v>0</v>
      </c>
      <c r="G44" s="52">
        <f>IF('入力(風力)'!$E$13=G$2,G30*'入力(風力)'!$E$15/10000,0)</f>
        <v>0</v>
      </c>
      <c r="H44" s="52">
        <f>IF('入力(風力)'!$E$13=H$2,H30*'入力(風力)'!$E$15/10000,0)</f>
        <v>0</v>
      </c>
      <c r="I44" s="52">
        <f>IF('入力(風力)'!$E$13=I$2,I30*'入力(風力)'!$E$15/10000,0)</f>
        <v>5.9032447009603778E-2</v>
      </c>
      <c r="J44" s="53">
        <f>IF('入力(風力)'!$E$13=J$2,J30*'入力(風力)'!$E$15/10000,0)</f>
        <v>0</v>
      </c>
      <c r="K44" s="54">
        <f t="shared" si="2"/>
        <v>5.9032447009603778E-2</v>
      </c>
      <c r="L44" s="55">
        <f t="shared" si="3"/>
        <v>3.5332387555844502E-2</v>
      </c>
      <c r="N44" s="50">
        <f t="shared" si="4"/>
        <v>590.32447009603777</v>
      </c>
      <c r="O44" s="50">
        <f t="shared" si="1"/>
        <v>353.32387555844502</v>
      </c>
    </row>
    <row r="45" spans="1:15" x14ac:dyDescent="0.25">
      <c r="A45" s="11" t="s">
        <v>21</v>
      </c>
      <c r="B45" s="52">
        <f>IF('入力(風力)'!$E$13=B$2,B31*'入力(風力)'!$E$15/10000,0)</f>
        <v>0</v>
      </c>
      <c r="C45" s="52">
        <f>IF('入力(風力)'!$E$13=C$2,C31*'入力(風力)'!$E$15/10000,0)</f>
        <v>0</v>
      </c>
      <c r="D45" s="52">
        <f>IF('入力(風力)'!$E$13=D$2,D31*'入力(風力)'!$E$15/10000,0)</f>
        <v>0</v>
      </c>
      <c r="E45" s="52">
        <f>IF('入力(風力)'!$E$13=E$2,E31*'入力(風力)'!$E$15/10000,0)</f>
        <v>0</v>
      </c>
      <c r="F45" s="52">
        <f>IF('入力(風力)'!$E$13=F$2,F31*'入力(風力)'!$E$15/10000,0)</f>
        <v>0</v>
      </c>
      <c r="G45" s="52">
        <f>IF('入力(風力)'!$E$13=G$2,G31*'入力(風力)'!$E$15/10000,0)</f>
        <v>0</v>
      </c>
      <c r="H45" s="52">
        <f>IF('入力(風力)'!$E$13=H$2,H31*'入力(風力)'!$E$15/10000,0)</f>
        <v>0</v>
      </c>
      <c r="I45" s="52">
        <f>IF('入力(風力)'!$E$13=I$2,I31*'入力(風力)'!$E$15/10000,0)</f>
        <v>0.13522148461831654</v>
      </c>
      <c r="J45" s="53">
        <f>IF('入力(風力)'!$E$13=J$2,J31*'入力(風力)'!$E$15/10000,0)</f>
        <v>0</v>
      </c>
      <c r="K45" s="54">
        <f t="shared" si="2"/>
        <v>0.13522148461831654</v>
      </c>
      <c r="L45" s="55">
        <f t="shared" si="3"/>
        <v>3.5332387555844502E-2</v>
      </c>
      <c r="N45" s="50">
        <f t="shared" si="4"/>
        <v>1352.2148461831655</v>
      </c>
      <c r="O45" s="50">
        <f t="shared" si="1"/>
        <v>353.32387555844502</v>
      </c>
    </row>
    <row r="46" spans="1:15" x14ac:dyDescent="0.25">
      <c r="A46" s="11" t="s">
        <v>22</v>
      </c>
      <c r="B46" s="52">
        <f>IF('入力(風力)'!$E$13=B$2,B32*'入力(風力)'!$E$15/10000,0)</f>
        <v>0</v>
      </c>
      <c r="C46" s="52">
        <f>IF('入力(風力)'!$E$13=C$2,C32*'入力(風力)'!$E$15/10000,0)</f>
        <v>0</v>
      </c>
      <c r="D46" s="52">
        <f>IF('入力(風力)'!$E$13=D$2,D32*'入力(風力)'!$E$15/10000,0)</f>
        <v>0</v>
      </c>
      <c r="E46" s="52">
        <f>IF('入力(風力)'!$E$13=E$2,E32*'入力(風力)'!$E$15/10000,0)</f>
        <v>0</v>
      </c>
      <c r="F46" s="52">
        <f>IF('入力(風力)'!$E$13=F$2,F32*'入力(風力)'!$E$15/10000,0)</f>
        <v>0</v>
      </c>
      <c r="G46" s="52">
        <f>IF('入力(風力)'!$E$13=G$2,G32*'入力(風力)'!$E$15/10000,0)</f>
        <v>0</v>
      </c>
      <c r="H46" s="52">
        <f>IF('入力(風力)'!$E$13=H$2,H32*'入力(風力)'!$E$15/10000,0)</f>
        <v>0</v>
      </c>
      <c r="I46" s="52">
        <f>IF('入力(風力)'!$E$13=I$2,I32*'入力(風力)'!$E$15/10000,0)</f>
        <v>0.12671446955896423</v>
      </c>
      <c r="J46" s="53">
        <f>IF('入力(風力)'!$E$13=J$2,J32*'入力(風力)'!$E$15/10000,0)</f>
        <v>0</v>
      </c>
      <c r="K46" s="54">
        <f t="shared" si="2"/>
        <v>0.12671446955896423</v>
      </c>
      <c r="L46" s="55">
        <f t="shared" si="3"/>
        <v>3.5332387555844502E-2</v>
      </c>
      <c r="N46" s="50">
        <f t="shared" si="4"/>
        <v>1267.1446955896424</v>
      </c>
      <c r="O46" s="50">
        <f t="shared" si="1"/>
        <v>353.32387555844502</v>
      </c>
    </row>
    <row r="47" spans="1:15" x14ac:dyDescent="0.25">
      <c r="A47" s="11" t="s">
        <v>23</v>
      </c>
      <c r="B47" s="52">
        <f>IF('入力(風力)'!$E$13=B$2,B33*'入力(風力)'!$E$15/10000,0)</f>
        <v>0</v>
      </c>
      <c r="C47" s="52">
        <f>IF('入力(風力)'!$E$13=C$2,C33*'入力(風力)'!$E$15/10000,0)</f>
        <v>0</v>
      </c>
      <c r="D47" s="52">
        <f>IF('入力(風力)'!$E$13=D$2,D33*'入力(風力)'!$E$15/10000,0)</f>
        <v>0</v>
      </c>
      <c r="E47" s="52">
        <f>IF('入力(風力)'!$E$13=E$2,E33*'入力(風力)'!$E$15/10000,0)</f>
        <v>0</v>
      </c>
      <c r="F47" s="52">
        <f>IF('入力(風力)'!$E$13=F$2,F33*'入力(風力)'!$E$15/10000,0)</f>
        <v>0</v>
      </c>
      <c r="G47" s="52">
        <f>IF('入力(風力)'!$E$13=G$2,G33*'入力(風力)'!$E$15/10000,0)</f>
        <v>0</v>
      </c>
      <c r="H47" s="52">
        <f>IF('入力(風力)'!$E$13=H$2,H33*'入力(風力)'!$E$15/10000,0)</f>
        <v>0</v>
      </c>
      <c r="I47" s="52">
        <f>IF('入力(風力)'!$E$13=I$2,I33*'入力(風力)'!$E$15/10000,0)</f>
        <v>0.13694505571541318</v>
      </c>
      <c r="J47" s="53">
        <f>IF('入力(風力)'!$E$13=J$2,J33*'入力(風力)'!$E$15/10000,0)</f>
        <v>0</v>
      </c>
      <c r="K47" s="54">
        <f t="shared" si="2"/>
        <v>0.13694505571541318</v>
      </c>
      <c r="L47" s="55">
        <f t="shared" si="3"/>
        <v>3.5332387555844502E-2</v>
      </c>
      <c r="N47" s="50">
        <f t="shared" si="4"/>
        <v>1369.4505571541317</v>
      </c>
      <c r="O47" s="50">
        <f t="shared" si="1"/>
        <v>353.32387555844502</v>
      </c>
    </row>
    <row r="48" spans="1:15" x14ac:dyDescent="0.25">
      <c r="A48" s="11" t="s">
        <v>24</v>
      </c>
      <c r="B48" s="52">
        <f>IF('入力(風力)'!$E$13=B$2,B34*'入力(風力)'!$E$15/10000,0)</f>
        <v>0</v>
      </c>
      <c r="C48" s="52">
        <f>IF('入力(風力)'!$E$13=C$2,C34*'入力(風力)'!$E$15/10000,0)</f>
        <v>0</v>
      </c>
      <c r="D48" s="52">
        <f>IF('入力(風力)'!$E$13=D$2,D34*'入力(風力)'!$E$15/10000,0)</f>
        <v>0</v>
      </c>
      <c r="E48" s="52">
        <f>IF('入力(風力)'!$E$13=E$2,E34*'入力(風力)'!$E$15/10000,0)</f>
        <v>0</v>
      </c>
      <c r="F48" s="52">
        <f>IF('入力(風力)'!$E$13=F$2,F34*'入力(風力)'!$E$15/10000,0)</f>
        <v>0</v>
      </c>
      <c r="G48" s="52">
        <f>IF('入力(風力)'!$E$13=G$2,G34*'入力(風力)'!$E$15/10000,0)</f>
        <v>0</v>
      </c>
      <c r="H48" s="52">
        <f>IF('入力(風力)'!$E$13=H$2,H34*'入力(風力)'!$E$15/10000,0)</f>
        <v>0</v>
      </c>
      <c r="I48" s="52">
        <f>IF('入力(風力)'!$E$13=I$2,I34*'入力(風力)'!$E$15/10000,0)</f>
        <v>0.1504184973903698</v>
      </c>
      <c r="J48" s="53">
        <f>IF('入力(風力)'!$E$13=J$2,J34*'入力(風力)'!$E$15/10000,0)</f>
        <v>0</v>
      </c>
      <c r="K48" s="54">
        <f t="shared" si="2"/>
        <v>0.1504184973903698</v>
      </c>
      <c r="L48" s="55">
        <f t="shared" si="3"/>
        <v>3.5332387555844502E-2</v>
      </c>
      <c r="N48" s="50">
        <f t="shared" si="4"/>
        <v>1504.1849739036979</v>
      </c>
      <c r="O48" s="50">
        <f t="shared" si="1"/>
        <v>353.32387555844502</v>
      </c>
    </row>
    <row r="49" spans="1:15" x14ac:dyDescent="0.25">
      <c r="A49" s="11" t="s">
        <v>25</v>
      </c>
      <c r="B49" s="52">
        <f>IF('入力(風力)'!$E$13=B$2,B35*'入力(風力)'!$E$15/10000,0)</f>
        <v>0</v>
      </c>
      <c r="C49" s="52">
        <f>IF('入力(風力)'!$E$13=C$2,C35*'入力(風力)'!$E$15/10000,0)</f>
        <v>0</v>
      </c>
      <c r="D49" s="52">
        <f>IF('入力(風力)'!$E$13=D$2,D35*'入力(風力)'!$E$15/10000,0)</f>
        <v>0</v>
      </c>
      <c r="E49" s="52">
        <f>IF('入力(風力)'!$E$13=E$2,E35*'入力(風力)'!$E$15/10000,0)</f>
        <v>0</v>
      </c>
      <c r="F49" s="52">
        <f>IF('入力(風力)'!$E$13=F$2,F35*'入力(風力)'!$E$15/10000,0)</f>
        <v>0</v>
      </c>
      <c r="G49" s="52">
        <f>IF('入力(風力)'!$E$13=G$2,G35*'入力(風力)'!$E$15/10000,0)</f>
        <v>0</v>
      </c>
      <c r="H49" s="52">
        <f>IF('入力(風力)'!$E$13=H$2,H35*'入力(風力)'!$E$15/10000,0)</f>
        <v>0</v>
      </c>
      <c r="I49" s="52">
        <f>IF('入力(風力)'!$E$13=I$2,I35*'入力(風力)'!$E$15/10000,0)</f>
        <v>0.15029715604201216</v>
      </c>
      <c r="J49" s="53">
        <f>IF('入力(風力)'!$E$13=J$2,J35*'入力(風力)'!$E$15/10000,0)</f>
        <v>0</v>
      </c>
      <c r="K49" s="54">
        <f t="shared" si="2"/>
        <v>0.15029715604201216</v>
      </c>
      <c r="L49" s="55">
        <f t="shared" si="3"/>
        <v>3.5332387555844502E-2</v>
      </c>
      <c r="N49" s="50">
        <f t="shared" si="4"/>
        <v>1502.9715604201215</v>
      </c>
      <c r="O49" s="50">
        <f t="shared" si="1"/>
        <v>353.32387555844502</v>
      </c>
    </row>
    <row r="50" spans="1:15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1:15" x14ac:dyDescent="0.25">
      <c r="A51" s="1" t="s">
        <v>60</v>
      </c>
      <c r="K51" s="2"/>
    </row>
    <row r="52" spans="1:15" x14ac:dyDescent="0.25">
      <c r="A52" s="11" t="s">
        <v>14</v>
      </c>
      <c r="B52" s="17">
        <f t="shared" ref="B52:J52" si="5">B4*(1+B$19+B$21)</f>
        <v>4833.9849999999997</v>
      </c>
      <c r="C52" s="17">
        <f t="shared" si="5"/>
        <v>11940.466749090909</v>
      </c>
      <c r="D52" s="17">
        <f t="shared" si="5"/>
        <v>40926.249893428736</v>
      </c>
      <c r="E52" s="17">
        <f t="shared" si="5"/>
        <v>19183.012785369774</v>
      </c>
      <c r="F52" s="17">
        <f t="shared" si="5"/>
        <v>4749.0761111111115</v>
      </c>
      <c r="G52" s="17">
        <f t="shared" si="5"/>
        <v>18445.904886148004</v>
      </c>
      <c r="H52" s="17">
        <f t="shared" si="5"/>
        <v>7473.6604799999996</v>
      </c>
      <c r="I52" s="17">
        <f t="shared" si="5"/>
        <v>4000.9300198807155</v>
      </c>
      <c r="J52" s="17">
        <f t="shared" si="5"/>
        <v>12827.628000000001</v>
      </c>
      <c r="K52" s="20"/>
      <c r="L52" s="20"/>
    </row>
    <row r="53" spans="1:15" x14ac:dyDescent="0.25">
      <c r="A53" s="11" t="s">
        <v>15</v>
      </c>
      <c r="B53" s="17">
        <f t="shared" ref="B53:J53" si="6">B5*(1+B$19+B$21)</f>
        <v>4426.1549999999997</v>
      </c>
      <c r="C53" s="17">
        <f t="shared" si="6"/>
        <v>11106.886994909093</v>
      </c>
      <c r="D53" s="17">
        <f t="shared" si="6"/>
        <v>38809.741647900584</v>
      </c>
      <c r="E53" s="17">
        <f t="shared" si="6"/>
        <v>19893.107978295819</v>
      </c>
      <c r="F53" s="17">
        <f t="shared" si="6"/>
        <v>4500.7188144841275</v>
      </c>
      <c r="G53" s="17">
        <f t="shared" si="6"/>
        <v>18395.970113851992</v>
      </c>
      <c r="H53" s="17">
        <f t="shared" si="6"/>
        <v>7483.5462742857144</v>
      </c>
      <c r="I53" s="17">
        <f t="shared" si="6"/>
        <v>4058.0861630218683</v>
      </c>
      <c r="J53" s="17">
        <f t="shared" si="6"/>
        <v>13380.543000000001</v>
      </c>
      <c r="K53" s="20"/>
      <c r="L53" s="20"/>
    </row>
    <row r="54" spans="1:15" x14ac:dyDescent="0.25">
      <c r="A54" s="11" t="s">
        <v>16</v>
      </c>
      <c r="B54" s="17">
        <f t="shared" ref="B54:J54" si="7">B6*(1+B$19+B$21)</f>
        <v>4378.1750000000002</v>
      </c>
      <c r="C54" s="17">
        <f t="shared" si="7"/>
        <v>12030.583479272727</v>
      </c>
      <c r="D54" s="17">
        <f t="shared" si="7"/>
        <v>43404.372613067222</v>
      </c>
      <c r="E54" s="17">
        <f t="shared" si="7"/>
        <v>21469.937009646303</v>
      </c>
      <c r="F54" s="17">
        <f t="shared" si="7"/>
        <v>4967.1459325396827</v>
      </c>
      <c r="G54" s="17">
        <f t="shared" si="7"/>
        <v>21521.886859582544</v>
      </c>
      <c r="H54" s="17">
        <f t="shared" si="7"/>
        <v>8323.8387885714274</v>
      </c>
      <c r="I54" s="17">
        <f t="shared" si="7"/>
        <v>4595.3539085487082</v>
      </c>
      <c r="J54" s="17">
        <f t="shared" si="7"/>
        <v>15088.436000000002</v>
      </c>
      <c r="K54" s="20"/>
      <c r="L54" s="20"/>
    </row>
    <row r="55" spans="1:15" x14ac:dyDescent="0.25">
      <c r="A55" s="11" t="s">
        <v>17</v>
      </c>
      <c r="B55" s="17">
        <f t="shared" ref="B55:J55" si="8">B7*(1+B$19+B$21)</f>
        <v>4870.341273809524</v>
      </c>
      <c r="C55" s="17">
        <f t="shared" si="8"/>
        <v>14327.253588871716</v>
      </c>
      <c r="D55" s="17">
        <f t="shared" si="8"/>
        <v>56486.307999999997</v>
      </c>
      <c r="E55" s="17">
        <f t="shared" si="8"/>
        <v>25981.129999999997</v>
      </c>
      <c r="F55" s="17">
        <f t="shared" si="8"/>
        <v>6105.9549999999999</v>
      </c>
      <c r="G55" s="17">
        <f t="shared" si="8"/>
        <v>26315.625</v>
      </c>
      <c r="H55" s="17">
        <f t="shared" si="8"/>
        <v>10380.084000000001</v>
      </c>
      <c r="I55" s="17">
        <f t="shared" si="8"/>
        <v>5749.9079999999994</v>
      </c>
      <c r="J55" s="17">
        <f t="shared" si="8"/>
        <v>19081.711000000003</v>
      </c>
      <c r="K55" s="20"/>
      <c r="L55" s="20"/>
    </row>
    <row r="56" spans="1:15" x14ac:dyDescent="0.25">
      <c r="A56" s="11" t="s">
        <v>18</v>
      </c>
      <c r="B56" s="17">
        <f t="shared" ref="B56:J56" si="9">B8*(1+B$19+B$21)</f>
        <v>5025.9049999999997</v>
      </c>
      <c r="C56" s="17">
        <f t="shared" si="9"/>
        <v>14575.052000000001</v>
      </c>
      <c r="D56" s="17">
        <f t="shared" si="9"/>
        <v>56486.307999999997</v>
      </c>
      <c r="E56" s="17">
        <f t="shared" si="9"/>
        <v>25981.129999999997</v>
      </c>
      <c r="F56" s="17">
        <f t="shared" si="9"/>
        <v>6105.9549999999999</v>
      </c>
      <c r="G56" s="17">
        <f t="shared" si="9"/>
        <v>26315.625</v>
      </c>
      <c r="H56" s="17">
        <f t="shared" si="9"/>
        <v>10380.084000000001</v>
      </c>
      <c r="I56" s="17">
        <f t="shared" si="9"/>
        <v>5749.9079999999994</v>
      </c>
      <c r="J56" s="17">
        <f t="shared" si="9"/>
        <v>19081.711000000003</v>
      </c>
      <c r="K56" s="20"/>
      <c r="L56" s="20"/>
    </row>
    <row r="57" spans="1:15" x14ac:dyDescent="0.25">
      <c r="A57" s="11" t="s">
        <v>19</v>
      </c>
      <c r="B57" s="17">
        <f t="shared" ref="B57:J57" si="10">B9*(1+B$19+B$21)</f>
        <v>4798.5426309523809</v>
      </c>
      <c r="C57" s="17">
        <f t="shared" si="10"/>
        <v>13099.525097372489</v>
      </c>
      <c r="D57" s="17">
        <f t="shared" si="10"/>
        <v>47988.36785840708</v>
      </c>
      <c r="E57" s="17">
        <f t="shared" si="10"/>
        <v>22848.357090032154</v>
      </c>
      <c r="F57" s="17">
        <f t="shared" si="10"/>
        <v>5548.6654563492066</v>
      </c>
      <c r="G57" s="17">
        <f t="shared" si="10"/>
        <v>23209.682163187856</v>
      </c>
      <c r="H57" s="17">
        <f t="shared" si="10"/>
        <v>9005.9585942857157</v>
      </c>
      <c r="I57" s="17">
        <f t="shared" si="10"/>
        <v>5041.1718250497015</v>
      </c>
      <c r="J57" s="17">
        <f t="shared" si="10"/>
        <v>16661.172000000002</v>
      </c>
      <c r="K57" s="20"/>
      <c r="L57" s="20"/>
    </row>
    <row r="58" spans="1:15" x14ac:dyDescent="0.25">
      <c r="A58" s="11" t="s">
        <v>20</v>
      </c>
      <c r="B58" s="17">
        <f t="shared" ref="B58:J58" si="11">B10*(1+B$19+B$21)</f>
        <v>4977.9250000000002</v>
      </c>
      <c r="C58" s="17">
        <f t="shared" si="11"/>
        <v>12019.318888</v>
      </c>
      <c r="D58" s="17">
        <f t="shared" si="11"/>
        <v>39298.984759932217</v>
      </c>
      <c r="E58" s="17">
        <f t="shared" si="11"/>
        <v>20477.892254823149</v>
      </c>
      <c r="F58" s="17">
        <f t="shared" si="11"/>
        <v>4694.5586557539682</v>
      </c>
      <c r="G58" s="17">
        <f t="shared" si="11"/>
        <v>19214.900379506642</v>
      </c>
      <c r="H58" s="17">
        <f t="shared" si="11"/>
        <v>7701.0337485714281</v>
      </c>
      <c r="I58" s="17">
        <f t="shared" si="11"/>
        <v>4160.9672206759442</v>
      </c>
      <c r="J58" s="17">
        <f t="shared" si="11"/>
        <v>14277.494000000001</v>
      </c>
      <c r="K58" s="20"/>
      <c r="L58" s="20"/>
    </row>
    <row r="59" spans="1:15" x14ac:dyDescent="0.25">
      <c r="A59" s="11" t="s">
        <v>21</v>
      </c>
      <c r="B59" s="17">
        <f t="shared" ref="B59:J59" si="12">B11*(1+B$19+B$21)</f>
        <v>5469.72</v>
      </c>
      <c r="C59" s="17">
        <f t="shared" si="12"/>
        <v>13371.069840727274</v>
      </c>
      <c r="D59" s="17">
        <f t="shared" si="12"/>
        <v>42819.408022594616</v>
      </c>
      <c r="E59" s="17">
        <f t="shared" si="12"/>
        <v>20509.219983922827</v>
      </c>
      <c r="F59" s="17">
        <f t="shared" si="12"/>
        <v>5130.6982986111107</v>
      </c>
      <c r="G59" s="17">
        <f t="shared" si="12"/>
        <v>19904.000237191649</v>
      </c>
      <c r="H59" s="17">
        <f t="shared" si="12"/>
        <v>8274.4098171428577</v>
      </c>
      <c r="I59" s="17">
        <f t="shared" si="12"/>
        <v>4286.710735586481</v>
      </c>
      <c r="J59" s="17">
        <f t="shared" si="12"/>
        <v>14486.373000000001</v>
      </c>
      <c r="K59" s="20"/>
      <c r="L59" s="20"/>
    </row>
    <row r="60" spans="1:15" x14ac:dyDescent="0.25">
      <c r="A60" s="11" t="s">
        <v>22</v>
      </c>
      <c r="B60" s="17">
        <f t="shared" ref="B60:J60" si="13">B12*(1+B$19+B$21)</f>
        <v>5829.57</v>
      </c>
      <c r="C60" s="17">
        <f t="shared" si="13"/>
        <v>14779.143749818182</v>
      </c>
      <c r="D60" s="17">
        <f t="shared" si="13"/>
        <v>46605.724280926377</v>
      </c>
      <c r="E60" s="17">
        <f t="shared" si="13"/>
        <v>23130.306651929259</v>
      </c>
      <c r="F60" s="17">
        <f t="shared" si="13"/>
        <v>5760.6777827380956</v>
      </c>
      <c r="G60" s="17">
        <f t="shared" si="13"/>
        <v>23639.121204933588</v>
      </c>
      <c r="H60" s="17">
        <f t="shared" si="13"/>
        <v>9866.0226971428565</v>
      </c>
      <c r="I60" s="17">
        <f t="shared" si="13"/>
        <v>5304.0900834990061</v>
      </c>
      <c r="J60" s="17">
        <f t="shared" si="13"/>
        <v>18258.482000000004</v>
      </c>
      <c r="K60" s="20"/>
      <c r="L60" s="20"/>
    </row>
    <row r="61" spans="1:15" x14ac:dyDescent="0.25">
      <c r="A61" s="11" t="s">
        <v>23</v>
      </c>
      <c r="B61" s="17">
        <f t="shared" ref="B61:J61" si="14">B13*(1+B$19+B$21)</f>
        <v>5985.5050000000001</v>
      </c>
      <c r="C61" s="17">
        <f t="shared" si="14"/>
        <v>15488.813000000002</v>
      </c>
      <c r="D61" s="17">
        <f t="shared" si="14"/>
        <v>49966.611746187162</v>
      </c>
      <c r="E61" s="17">
        <f t="shared" si="14"/>
        <v>24132.793983118969</v>
      </c>
      <c r="F61" s="17">
        <f t="shared" si="14"/>
        <v>6045.3800496031745</v>
      </c>
      <c r="G61" s="17">
        <f t="shared" si="14"/>
        <v>24168.429791271345</v>
      </c>
      <c r="H61" s="17">
        <f t="shared" si="14"/>
        <v>10043.966994285714</v>
      </c>
      <c r="I61" s="17">
        <f t="shared" si="14"/>
        <v>5304.0900834990061</v>
      </c>
      <c r="J61" s="17">
        <f t="shared" si="14"/>
        <v>18504.222000000002</v>
      </c>
      <c r="K61" s="20"/>
      <c r="L61" s="20"/>
    </row>
    <row r="62" spans="1:15" x14ac:dyDescent="0.25">
      <c r="A62" s="11" t="s">
        <v>24</v>
      </c>
      <c r="B62" s="17">
        <f t="shared" ref="B62:J62" si="15">B14*(1+B$19+B$21)</f>
        <v>5913.5349999999999</v>
      </c>
      <c r="C62" s="17">
        <f t="shared" si="15"/>
        <v>15319.844130909092</v>
      </c>
      <c r="D62" s="17">
        <f t="shared" si="15"/>
        <v>49966.611746187162</v>
      </c>
      <c r="E62" s="17">
        <f t="shared" si="15"/>
        <v>24132.793983118969</v>
      </c>
      <c r="F62" s="17">
        <f t="shared" si="15"/>
        <v>6045.3800496031745</v>
      </c>
      <c r="G62" s="17">
        <f t="shared" si="15"/>
        <v>24168.429791271345</v>
      </c>
      <c r="H62" s="17">
        <f t="shared" si="15"/>
        <v>10043.966994285714</v>
      </c>
      <c r="I62" s="17">
        <f t="shared" si="15"/>
        <v>5304.0900834990061</v>
      </c>
      <c r="J62" s="17">
        <f t="shared" si="15"/>
        <v>18504.222000000002</v>
      </c>
      <c r="K62" s="20"/>
      <c r="L62" s="20"/>
    </row>
    <row r="63" spans="1:15" x14ac:dyDescent="0.25">
      <c r="A63" s="11" t="s">
        <v>25</v>
      </c>
      <c r="B63" s="17">
        <f t="shared" ref="B63:J63" si="16">B15*(1+B$19+B$21)</f>
        <v>5505.7049999999999</v>
      </c>
      <c r="C63" s="17">
        <f t="shared" si="16"/>
        <v>14283.501733818184</v>
      </c>
      <c r="D63" s="17">
        <f t="shared" si="16"/>
        <v>45861.223893052156</v>
      </c>
      <c r="E63" s="17">
        <f t="shared" si="16"/>
        <v>22441.096611736331</v>
      </c>
      <c r="F63" s="17">
        <f t="shared" si="16"/>
        <v>5700.1028323412702</v>
      </c>
      <c r="G63" s="17">
        <f t="shared" si="16"/>
        <v>21731.612903225803</v>
      </c>
      <c r="H63" s="17">
        <f t="shared" si="16"/>
        <v>8986.187005714286</v>
      </c>
      <c r="I63" s="17">
        <f t="shared" si="16"/>
        <v>4732.5286520874752</v>
      </c>
      <c r="J63" s="17">
        <f t="shared" si="16"/>
        <v>15739.647000000001</v>
      </c>
      <c r="K63" s="20"/>
      <c r="L63" s="20"/>
    </row>
    <row r="64" spans="1:15" x14ac:dyDescent="0.25">
      <c r="L64" s="20"/>
    </row>
    <row r="65" spans="1:15" x14ac:dyDescent="0.25">
      <c r="A65" s="1" t="s">
        <v>61</v>
      </c>
      <c r="K65" s="32" t="s">
        <v>42</v>
      </c>
    </row>
    <row r="66" spans="1:15" x14ac:dyDescent="0.25">
      <c r="A66" s="11" t="s">
        <v>14</v>
      </c>
      <c r="B66" s="17">
        <f t="shared" ref="B66:J77" si="17">B52-B38</f>
        <v>4833.9849999999997</v>
      </c>
      <c r="C66" s="17">
        <f t="shared" si="17"/>
        <v>11940.466749090909</v>
      </c>
      <c r="D66" s="17">
        <f t="shared" si="17"/>
        <v>40926.249893428736</v>
      </c>
      <c r="E66" s="17">
        <f t="shared" si="17"/>
        <v>19183.012785369774</v>
      </c>
      <c r="F66" s="17">
        <f t="shared" si="17"/>
        <v>4749.0761111111115</v>
      </c>
      <c r="G66" s="17">
        <f t="shared" si="17"/>
        <v>18445.904886148004</v>
      </c>
      <c r="H66" s="17">
        <f t="shared" si="17"/>
        <v>7473.6604799999996</v>
      </c>
      <c r="I66" s="17">
        <f t="shared" si="17"/>
        <v>4000.8438858505106</v>
      </c>
      <c r="J66" s="34">
        <f t="shared" si="17"/>
        <v>12827.628000000001</v>
      </c>
      <c r="K66" s="33">
        <f>SUM($B66:$J66)</f>
        <v>124380.82779099904</v>
      </c>
      <c r="L66" s="20"/>
    </row>
    <row r="67" spans="1:15" x14ac:dyDescent="0.25">
      <c r="A67" s="11" t="s">
        <v>15</v>
      </c>
      <c r="B67" s="17">
        <f t="shared" si="17"/>
        <v>4426.1549999999997</v>
      </c>
      <c r="C67" s="17">
        <f t="shared" si="17"/>
        <v>11106.886994909093</v>
      </c>
      <c r="D67" s="17">
        <f t="shared" si="17"/>
        <v>38809.741647900584</v>
      </c>
      <c r="E67" s="17">
        <f t="shared" si="17"/>
        <v>19893.107978295819</v>
      </c>
      <c r="F67" s="17">
        <f t="shared" si="17"/>
        <v>4500.7188144841275</v>
      </c>
      <c r="G67" s="17">
        <f t="shared" si="17"/>
        <v>18395.970113851992</v>
      </c>
      <c r="H67" s="17">
        <f t="shared" si="17"/>
        <v>7483.5462742857144</v>
      </c>
      <c r="I67" s="17">
        <f t="shared" si="17"/>
        <v>4058.0246436448633</v>
      </c>
      <c r="J67" s="34">
        <f t="shared" si="17"/>
        <v>13380.543000000001</v>
      </c>
      <c r="K67" s="33">
        <f t="shared" ref="K67:K77" si="18">SUM($B67:$J67)</f>
        <v>122054.6944673722</v>
      </c>
      <c r="L67" s="20"/>
    </row>
    <row r="68" spans="1:15" x14ac:dyDescent="0.25">
      <c r="A68" s="11" t="s">
        <v>16</v>
      </c>
      <c r="B68" s="17">
        <f t="shared" si="17"/>
        <v>4378.1750000000002</v>
      </c>
      <c r="C68" s="17">
        <f t="shared" si="17"/>
        <v>12030.583479272727</v>
      </c>
      <c r="D68" s="17">
        <f t="shared" si="17"/>
        <v>43404.372613067222</v>
      </c>
      <c r="E68" s="17">
        <f t="shared" si="17"/>
        <v>21469.937009646303</v>
      </c>
      <c r="F68" s="17">
        <f t="shared" si="17"/>
        <v>4967.1459325396827</v>
      </c>
      <c r="G68" s="17">
        <f t="shared" si="17"/>
        <v>21521.886859582544</v>
      </c>
      <c r="H68" s="17">
        <f t="shared" si="17"/>
        <v>8323.8387885714274</v>
      </c>
      <c r="I68" s="17">
        <f t="shared" si="17"/>
        <v>4595.2985176777202</v>
      </c>
      <c r="J68" s="34">
        <f t="shared" si="17"/>
        <v>15088.436000000002</v>
      </c>
      <c r="K68" s="33">
        <f t="shared" si="18"/>
        <v>135779.67420035764</v>
      </c>
      <c r="L68" s="20"/>
    </row>
    <row r="69" spans="1:15" x14ac:dyDescent="0.25">
      <c r="A69" s="11" t="s">
        <v>17</v>
      </c>
      <c r="B69" s="17">
        <f t="shared" si="17"/>
        <v>4870.341273809524</v>
      </c>
      <c r="C69" s="17">
        <f t="shared" si="17"/>
        <v>14327.253588871716</v>
      </c>
      <c r="D69" s="17">
        <f t="shared" si="17"/>
        <v>56486.307999999997</v>
      </c>
      <c r="E69" s="17">
        <f t="shared" si="17"/>
        <v>25981.129999999997</v>
      </c>
      <c r="F69" s="17">
        <f t="shared" si="17"/>
        <v>6105.9549999999999</v>
      </c>
      <c r="G69" s="17">
        <f t="shared" si="17"/>
        <v>26315.625</v>
      </c>
      <c r="H69" s="17">
        <f t="shared" si="17"/>
        <v>10380.084000000001</v>
      </c>
      <c r="I69" s="17">
        <f t="shared" si="17"/>
        <v>5749.8726676124434</v>
      </c>
      <c r="J69" s="34">
        <f t="shared" si="17"/>
        <v>19081.711000000003</v>
      </c>
      <c r="K69" s="33">
        <f t="shared" si="18"/>
        <v>169298.28053029368</v>
      </c>
      <c r="L69" s="20"/>
    </row>
    <row r="70" spans="1:15" x14ac:dyDescent="0.25">
      <c r="A70" s="11" t="s">
        <v>18</v>
      </c>
      <c r="B70" s="17">
        <f t="shared" si="17"/>
        <v>5025.9049999999997</v>
      </c>
      <c r="C70" s="17">
        <f t="shared" si="17"/>
        <v>14575.052000000001</v>
      </c>
      <c r="D70" s="17">
        <f t="shared" si="17"/>
        <v>56486.307999999997</v>
      </c>
      <c r="E70" s="17">
        <f t="shared" si="17"/>
        <v>25981.129999999997</v>
      </c>
      <c r="F70" s="17">
        <f t="shared" si="17"/>
        <v>6105.9549999999999</v>
      </c>
      <c r="G70" s="17">
        <f t="shared" si="17"/>
        <v>26315.625</v>
      </c>
      <c r="H70" s="17">
        <f t="shared" si="17"/>
        <v>10380.084000000001</v>
      </c>
      <c r="I70" s="17">
        <f t="shared" si="17"/>
        <v>5749.8650221544694</v>
      </c>
      <c r="J70" s="34">
        <f t="shared" si="17"/>
        <v>19081.711000000003</v>
      </c>
      <c r="K70" s="33">
        <f t="shared" si="18"/>
        <v>169701.63502215446</v>
      </c>
      <c r="L70" s="20"/>
    </row>
    <row r="71" spans="1:15" x14ac:dyDescent="0.25">
      <c r="A71" s="11" t="s">
        <v>19</v>
      </c>
      <c r="B71" s="17">
        <f t="shared" si="17"/>
        <v>4798.5426309523809</v>
      </c>
      <c r="C71" s="17">
        <f t="shared" si="17"/>
        <v>13099.525097372489</v>
      </c>
      <c r="D71" s="17">
        <f t="shared" si="17"/>
        <v>47988.36785840708</v>
      </c>
      <c r="E71" s="17">
        <f t="shared" si="17"/>
        <v>22848.357090032154</v>
      </c>
      <c r="F71" s="17">
        <f t="shared" si="17"/>
        <v>5548.6654563492066</v>
      </c>
      <c r="G71" s="17">
        <f t="shared" si="17"/>
        <v>23209.682163187856</v>
      </c>
      <c r="H71" s="17">
        <f t="shared" si="17"/>
        <v>9005.9585942857157</v>
      </c>
      <c r="I71" s="17">
        <f t="shared" si="17"/>
        <v>5041.1281638754044</v>
      </c>
      <c r="J71" s="34">
        <f t="shared" si="17"/>
        <v>16661.172000000002</v>
      </c>
      <c r="K71" s="33">
        <f t="shared" si="18"/>
        <v>148201.39905446226</v>
      </c>
      <c r="L71" s="20"/>
    </row>
    <row r="72" spans="1:15" x14ac:dyDescent="0.25">
      <c r="A72" s="11" t="s">
        <v>20</v>
      </c>
      <c r="B72" s="17">
        <f t="shared" si="17"/>
        <v>4977.9250000000002</v>
      </c>
      <c r="C72" s="17">
        <f t="shared" si="17"/>
        <v>12019.318888</v>
      </c>
      <c r="D72" s="17">
        <f t="shared" si="17"/>
        <v>39298.984759932217</v>
      </c>
      <c r="E72" s="17">
        <f t="shared" si="17"/>
        <v>20477.892254823149</v>
      </c>
      <c r="F72" s="17">
        <f t="shared" si="17"/>
        <v>4694.5586557539682</v>
      </c>
      <c r="G72" s="17">
        <f t="shared" si="17"/>
        <v>19214.900379506642</v>
      </c>
      <c r="H72" s="17">
        <f t="shared" si="17"/>
        <v>7701.0337485714281</v>
      </c>
      <c r="I72" s="17">
        <f t="shared" si="17"/>
        <v>4160.9081882289347</v>
      </c>
      <c r="J72" s="34">
        <f t="shared" si="17"/>
        <v>14277.494000000001</v>
      </c>
      <c r="K72" s="33">
        <f t="shared" si="18"/>
        <v>126823.01587481634</v>
      </c>
      <c r="L72" s="20"/>
    </row>
    <row r="73" spans="1:15" x14ac:dyDescent="0.25">
      <c r="A73" s="11" t="s">
        <v>21</v>
      </c>
      <c r="B73" s="17">
        <f t="shared" si="17"/>
        <v>5469.72</v>
      </c>
      <c r="C73" s="17">
        <f t="shared" si="17"/>
        <v>13371.069840727274</v>
      </c>
      <c r="D73" s="17">
        <f t="shared" si="17"/>
        <v>42819.408022594616</v>
      </c>
      <c r="E73" s="17">
        <f t="shared" si="17"/>
        <v>20509.219983922827</v>
      </c>
      <c r="F73" s="17">
        <f t="shared" si="17"/>
        <v>5130.6982986111107</v>
      </c>
      <c r="G73" s="17">
        <f t="shared" si="17"/>
        <v>19904.000237191649</v>
      </c>
      <c r="H73" s="17">
        <f t="shared" si="17"/>
        <v>8274.4098171428577</v>
      </c>
      <c r="I73" s="17">
        <f t="shared" si="17"/>
        <v>4286.5755141018626</v>
      </c>
      <c r="J73" s="34">
        <f t="shared" si="17"/>
        <v>14486.373000000001</v>
      </c>
      <c r="K73" s="33">
        <f t="shared" si="18"/>
        <v>134251.47471429218</v>
      </c>
      <c r="L73" s="20"/>
    </row>
    <row r="74" spans="1:15" x14ac:dyDescent="0.25">
      <c r="A74" s="11" t="s">
        <v>22</v>
      </c>
      <c r="B74" s="17">
        <f t="shared" si="17"/>
        <v>5829.57</v>
      </c>
      <c r="C74" s="17">
        <f t="shared" si="17"/>
        <v>14779.143749818182</v>
      </c>
      <c r="D74" s="17">
        <f t="shared" si="17"/>
        <v>46605.724280926377</v>
      </c>
      <c r="E74" s="17">
        <f t="shared" si="17"/>
        <v>23130.306651929259</v>
      </c>
      <c r="F74" s="17">
        <f t="shared" si="17"/>
        <v>5760.6777827380956</v>
      </c>
      <c r="G74" s="17">
        <f t="shared" si="17"/>
        <v>23639.121204933588</v>
      </c>
      <c r="H74" s="17">
        <f t="shared" si="17"/>
        <v>9866.0226971428565</v>
      </c>
      <c r="I74" s="17">
        <f t="shared" si="17"/>
        <v>5303.9633690294468</v>
      </c>
      <c r="J74" s="34">
        <f t="shared" si="17"/>
        <v>18258.482000000004</v>
      </c>
      <c r="K74" s="33">
        <f t="shared" si="18"/>
        <v>153173.01173651783</v>
      </c>
      <c r="L74" s="20"/>
    </row>
    <row r="75" spans="1:15" x14ac:dyDescent="0.25">
      <c r="A75" s="11" t="s">
        <v>23</v>
      </c>
      <c r="B75" s="17">
        <f t="shared" si="17"/>
        <v>5985.5050000000001</v>
      </c>
      <c r="C75" s="17">
        <f t="shared" si="17"/>
        <v>15488.813000000002</v>
      </c>
      <c r="D75" s="17">
        <f t="shared" si="17"/>
        <v>49966.611746187162</v>
      </c>
      <c r="E75" s="17">
        <f t="shared" si="17"/>
        <v>24132.793983118969</v>
      </c>
      <c r="F75" s="17">
        <f t="shared" si="17"/>
        <v>6045.3800496031745</v>
      </c>
      <c r="G75" s="17">
        <f t="shared" si="17"/>
        <v>24168.429791271345</v>
      </c>
      <c r="H75" s="17">
        <f t="shared" si="17"/>
        <v>10043.966994285714</v>
      </c>
      <c r="I75" s="17">
        <f t="shared" si="17"/>
        <v>5303.9531384432903</v>
      </c>
      <c r="J75" s="34">
        <f t="shared" si="17"/>
        <v>18504.222000000002</v>
      </c>
      <c r="K75" s="33">
        <f t="shared" si="18"/>
        <v>159639.67570290965</v>
      </c>
      <c r="L75" s="20"/>
    </row>
    <row r="76" spans="1:15" x14ac:dyDescent="0.25">
      <c r="A76" s="11" t="s">
        <v>24</v>
      </c>
      <c r="B76" s="17">
        <f t="shared" si="17"/>
        <v>5913.5349999999999</v>
      </c>
      <c r="C76" s="17">
        <f t="shared" si="17"/>
        <v>15319.844130909092</v>
      </c>
      <c r="D76" s="17">
        <f t="shared" si="17"/>
        <v>49966.611746187162</v>
      </c>
      <c r="E76" s="17">
        <f t="shared" si="17"/>
        <v>24132.793983118969</v>
      </c>
      <c r="F76" s="17">
        <f t="shared" si="17"/>
        <v>6045.3800496031745</v>
      </c>
      <c r="G76" s="17">
        <f t="shared" si="17"/>
        <v>24168.429791271345</v>
      </c>
      <c r="H76" s="17">
        <f t="shared" si="17"/>
        <v>10043.966994285714</v>
      </c>
      <c r="I76" s="17">
        <f t="shared" si="17"/>
        <v>5303.939665001616</v>
      </c>
      <c r="J76" s="34">
        <f t="shared" si="17"/>
        <v>18504.222000000002</v>
      </c>
      <c r="K76" s="33">
        <f t="shared" si="18"/>
        <v>159398.7233603771</v>
      </c>
      <c r="L76" s="20"/>
    </row>
    <row r="77" spans="1:15" x14ac:dyDescent="0.25">
      <c r="A77" s="11" t="s">
        <v>25</v>
      </c>
      <c r="B77" s="17">
        <f t="shared" si="17"/>
        <v>5505.7049999999999</v>
      </c>
      <c r="C77" s="17">
        <f t="shared" si="17"/>
        <v>14283.501733818184</v>
      </c>
      <c r="D77" s="17">
        <f t="shared" si="17"/>
        <v>45861.223893052156</v>
      </c>
      <c r="E77" s="17">
        <f t="shared" si="17"/>
        <v>22441.096611736331</v>
      </c>
      <c r="F77" s="17">
        <f t="shared" si="17"/>
        <v>5700.1028323412702</v>
      </c>
      <c r="G77" s="17">
        <f t="shared" si="17"/>
        <v>21731.612903225803</v>
      </c>
      <c r="H77" s="17">
        <f t="shared" si="17"/>
        <v>8986.187005714286</v>
      </c>
      <c r="I77" s="17">
        <f t="shared" si="17"/>
        <v>4732.378354931433</v>
      </c>
      <c r="J77" s="34">
        <f t="shared" si="17"/>
        <v>15739.647000000001</v>
      </c>
      <c r="K77" s="33">
        <f t="shared" si="18"/>
        <v>144981.45533481947</v>
      </c>
      <c r="L77" s="20"/>
    </row>
    <row r="79" spans="1:15" x14ac:dyDescent="0.25">
      <c r="A79" s="27" t="s">
        <v>55</v>
      </c>
      <c r="B79" s="29">
        <f>$B$17-MIN($K$38:$K$49)</f>
        <v>173038.0786709954</v>
      </c>
      <c r="C79" s="28"/>
      <c r="D79" s="28"/>
      <c r="E79" s="28"/>
      <c r="F79" s="28"/>
      <c r="G79" s="28"/>
      <c r="H79" s="28"/>
      <c r="I79" s="28"/>
      <c r="J79" s="28"/>
      <c r="L79" s="20"/>
      <c r="M79" s="20"/>
      <c r="O79" s="24"/>
    </row>
    <row r="81" spans="1:15" x14ac:dyDescent="0.25">
      <c r="A81" s="1" t="s">
        <v>62</v>
      </c>
      <c r="B81" s="31" t="s">
        <v>42</v>
      </c>
    </row>
    <row r="82" spans="1:15" x14ac:dyDescent="0.25">
      <c r="A82" s="11" t="s">
        <v>14</v>
      </c>
      <c r="B82" s="30">
        <f t="shared" ref="B82:B93" si="19">$B$79-K66</f>
        <v>48657.250879996354</v>
      </c>
      <c r="L82" s="20"/>
      <c r="M82" s="20"/>
      <c r="O82" s="24"/>
    </row>
    <row r="83" spans="1:15" x14ac:dyDescent="0.25">
      <c r="A83" s="11" t="s">
        <v>15</v>
      </c>
      <c r="B83" s="17">
        <f t="shared" si="19"/>
        <v>50983.384203623194</v>
      </c>
      <c r="L83" s="20"/>
      <c r="M83" s="20"/>
      <c r="O83" s="24"/>
    </row>
    <row r="84" spans="1:15" x14ac:dyDescent="0.25">
      <c r="A84" s="11" t="s">
        <v>16</v>
      </c>
      <c r="B84" s="17">
        <f t="shared" si="19"/>
        <v>37258.404470637761</v>
      </c>
      <c r="L84" s="20"/>
      <c r="M84" s="20"/>
      <c r="O84" s="24"/>
    </row>
    <row r="85" spans="1:15" x14ac:dyDescent="0.25">
      <c r="A85" s="11" t="s">
        <v>17</v>
      </c>
      <c r="B85" s="17">
        <f t="shared" si="19"/>
        <v>3739.7981407017214</v>
      </c>
      <c r="L85" s="20"/>
      <c r="M85" s="20"/>
      <c r="O85" s="24"/>
    </row>
    <row r="86" spans="1:15" x14ac:dyDescent="0.25">
      <c r="A86" s="11" t="s">
        <v>18</v>
      </c>
      <c r="B86" s="17">
        <f t="shared" si="19"/>
        <v>3336.443648840941</v>
      </c>
      <c r="L86" s="20"/>
      <c r="M86" s="20"/>
      <c r="O86" s="24"/>
    </row>
    <row r="87" spans="1:15" x14ac:dyDescent="0.25">
      <c r="A87" s="11" t="s">
        <v>19</v>
      </c>
      <c r="B87" s="17">
        <f t="shared" si="19"/>
        <v>24836.679616533133</v>
      </c>
      <c r="L87" s="20"/>
      <c r="M87" s="20"/>
      <c r="O87" s="24"/>
    </row>
    <row r="88" spans="1:15" x14ac:dyDescent="0.25">
      <c r="A88" s="11" t="s">
        <v>20</v>
      </c>
      <c r="B88" s="17">
        <f t="shared" si="19"/>
        <v>46215.06279617906</v>
      </c>
      <c r="L88" s="20"/>
      <c r="M88" s="20"/>
      <c r="O88" s="24"/>
    </row>
    <row r="89" spans="1:15" x14ac:dyDescent="0.25">
      <c r="A89" s="11" t="s">
        <v>21</v>
      </c>
      <c r="B89" s="17">
        <f t="shared" si="19"/>
        <v>38786.603956703213</v>
      </c>
      <c r="L89" s="20"/>
      <c r="M89" s="20"/>
      <c r="O89" s="24"/>
    </row>
    <row r="90" spans="1:15" x14ac:dyDescent="0.25">
      <c r="A90" s="11" t="s">
        <v>22</v>
      </c>
      <c r="B90" s="17">
        <f t="shared" si="19"/>
        <v>19865.066934477567</v>
      </c>
      <c r="L90" s="20"/>
      <c r="M90" s="20"/>
      <c r="O90" s="24"/>
    </row>
    <row r="91" spans="1:15" x14ac:dyDescent="0.25">
      <c r="A91" s="11" t="s">
        <v>23</v>
      </c>
      <c r="B91" s="17">
        <f t="shared" si="19"/>
        <v>13398.402968085749</v>
      </c>
      <c r="L91" s="20"/>
      <c r="M91" s="20"/>
      <c r="O91" s="24"/>
    </row>
    <row r="92" spans="1:15" x14ac:dyDescent="0.25">
      <c r="A92" s="11" t="s">
        <v>24</v>
      </c>
      <c r="B92" s="17">
        <f t="shared" si="19"/>
        <v>13639.355310618295</v>
      </c>
      <c r="L92" s="20"/>
      <c r="M92" s="20"/>
      <c r="O92" s="24"/>
    </row>
    <row r="93" spans="1:15" x14ac:dyDescent="0.25">
      <c r="A93" s="11" t="s">
        <v>25</v>
      </c>
      <c r="B93" s="17">
        <f t="shared" si="19"/>
        <v>28056.623336175922</v>
      </c>
      <c r="L93" s="20"/>
      <c r="M93" s="20"/>
      <c r="O93" s="24"/>
    </row>
    <row r="94" spans="1:15" x14ac:dyDescent="0.25">
      <c r="A94" s="19" t="s">
        <v>43</v>
      </c>
      <c r="B94" s="22">
        <f>SUM($B$82:$B$93)/$B$79</f>
        <v>1.9000042001603763</v>
      </c>
    </row>
    <row r="96" spans="1:15" x14ac:dyDescent="0.25">
      <c r="A96" s="1" t="s">
        <v>63</v>
      </c>
      <c r="B96" s="17">
        <f>(SUM($B$82:$B$93)-$D$97*$B$79)/(12-$D$97)</f>
        <v>7.1959176399320882E-2</v>
      </c>
      <c r="D96" s="1" t="s">
        <v>45</v>
      </c>
    </row>
    <row r="97" spans="1:4" x14ac:dyDescent="0.25">
      <c r="A97" s="1" t="s">
        <v>44</v>
      </c>
      <c r="D97" s="41">
        <f>'計算用(太陽光)'!D97</f>
        <v>1.9</v>
      </c>
    </row>
    <row r="98" spans="1:4" ht="16.5" thickBot="1" x14ac:dyDescent="0.3"/>
    <row r="99" spans="1:4" ht="16.5" thickBot="1" x14ac:dyDescent="0.3">
      <c r="A99" s="1" t="s">
        <v>64</v>
      </c>
      <c r="B99" s="25">
        <f>ROUND((MIN($K$38:$K$49)+$B$96)*10000,1)</f>
        <v>1072.9000000000001</v>
      </c>
    </row>
    <row r="100" spans="1:4" ht="16.5" thickBot="1" x14ac:dyDescent="0.3"/>
    <row r="101" spans="1:4" ht="16.5" thickBot="1" x14ac:dyDescent="0.3">
      <c r="A101" s="1" t="s">
        <v>65</v>
      </c>
      <c r="B101" s="35">
        <f>B99/'入力(風力)'!E15</f>
        <v>0.35763333333333336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13" zoomScale="85" zoomScaleNormal="85" workbookViewId="0">
      <selection activeCell="M31" sqref="M31"/>
    </sheetView>
  </sheetViews>
  <sheetFormatPr defaultRowHeight="15.75" x14ac:dyDescent="0.25"/>
  <cols>
    <col min="1" max="1" width="29.125" style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9.375" style="1" bestFit="1" customWidth="1"/>
    <col min="15" max="15" width="7.375" style="1" bestFit="1" customWidth="1"/>
    <col min="16" max="16384" width="9" style="1"/>
  </cols>
  <sheetData>
    <row r="1" spans="1:11" x14ac:dyDescent="0.25">
      <c r="A1" s="8"/>
      <c r="B1" s="10" t="s">
        <v>30</v>
      </c>
      <c r="J1" s="11" t="s">
        <v>40</v>
      </c>
    </row>
    <row r="2" spans="1:11" x14ac:dyDescent="0.25">
      <c r="B2" s="12" t="s">
        <v>31</v>
      </c>
      <c r="C2" s="12" t="s">
        <v>32</v>
      </c>
      <c r="D2" s="12" t="s">
        <v>33</v>
      </c>
      <c r="E2" s="12" t="s">
        <v>34</v>
      </c>
      <c r="F2" s="12" t="s">
        <v>35</v>
      </c>
      <c r="G2" s="12" t="s">
        <v>36</v>
      </c>
      <c r="H2" s="12" t="s">
        <v>37</v>
      </c>
      <c r="I2" s="12" t="s">
        <v>38</v>
      </c>
      <c r="J2" s="12" t="s">
        <v>39</v>
      </c>
    </row>
    <row r="3" spans="1:11" x14ac:dyDescent="0.25">
      <c r="A3" s="1" t="s">
        <v>41</v>
      </c>
    </row>
    <row r="4" spans="1:11" x14ac:dyDescent="0.25">
      <c r="A4" s="11" t="s">
        <v>14</v>
      </c>
      <c r="B4" s="23">
        <f>'計算用(太陽光)'!B4</f>
        <v>4030</v>
      </c>
      <c r="C4" s="23">
        <f>'計算用(太陽光)'!C4</f>
        <v>10584.581818181818</v>
      </c>
      <c r="D4" s="23">
        <f>'計算用(太陽光)'!D4</f>
        <v>38306.111843344006</v>
      </c>
      <c r="E4" s="23">
        <f>'計算用(太陽光)'!E4</f>
        <v>18392.15032154341</v>
      </c>
      <c r="F4" s="23">
        <f>'計算用(太陽光)'!F4</f>
        <v>3927.7777777777778</v>
      </c>
      <c r="G4" s="23">
        <f>'計算用(太陽光)'!G4</f>
        <v>18399.905123339657</v>
      </c>
      <c r="H4" s="23">
        <f>'計算用(太陽光)'!H4</f>
        <v>7574.4</v>
      </c>
      <c r="I4" s="23">
        <f>'計算用(太陽光)'!I4</f>
        <v>3493.0417495029819</v>
      </c>
      <c r="J4" s="23">
        <f>'計算用(太陽光)'!J4</f>
        <v>10440</v>
      </c>
    </row>
    <row r="5" spans="1:11" x14ac:dyDescent="0.25">
      <c r="A5" s="11" t="s">
        <v>15</v>
      </c>
      <c r="B5" s="23">
        <f>'計算用(太陽光)'!B5</f>
        <v>3690</v>
      </c>
      <c r="C5" s="23">
        <f>'計算用(太陽光)'!C5</f>
        <v>9845.6581818181821</v>
      </c>
      <c r="D5" s="23">
        <f>'計算用(太陽光)'!D5</f>
        <v>36325.104500094145</v>
      </c>
      <c r="E5" s="23">
        <f>'計算用(太陽光)'!E5</f>
        <v>19072.970257234727</v>
      </c>
      <c r="F5" s="23">
        <f>'計算用(太陽光)'!F5</f>
        <v>3722.3710317460318</v>
      </c>
      <c r="G5" s="23">
        <f>'計算用(太陽光)'!G5</f>
        <v>18350.094876660343</v>
      </c>
      <c r="H5" s="23">
        <f>'計算用(太陽光)'!H5</f>
        <v>7584.4190476190479</v>
      </c>
      <c r="I5" s="23">
        <f>'計算用(太陽光)'!I5</f>
        <v>3542.9423459244531</v>
      </c>
      <c r="J5" s="23">
        <f>'計算用(太陽光)'!J5</f>
        <v>10890</v>
      </c>
    </row>
    <row r="6" spans="1:11" x14ac:dyDescent="0.25">
      <c r="A6" s="11" t="s">
        <v>16</v>
      </c>
      <c r="B6" s="23">
        <f>'計算用(太陽光)'!B6</f>
        <v>3650</v>
      </c>
      <c r="C6" s="23">
        <f>'計算用(太陽光)'!C6</f>
        <v>10664.465454545454</v>
      </c>
      <c r="D6" s="23">
        <f>'計算用(太陽光)'!D6</f>
        <v>40625.582752777256</v>
      </c>
      <c r="E6" s="23">
        <f>'計算用(太陽光)'!E6</f>
        <v>20584.790996784566</v>
      </c>
      <c r="F6" s="23">
        <f>'計算用(太陽光)'!F6</f>
        <v>4108.1349206349205</v>
      </c>
      <c r="G6" s="23">
        <f>'計算用(太陽光)'!G6</f>
        <v>21468.21631878558</v>
      </c>
      <c r="H6" s="23">
        <f>'計算用(太陽光)'!H6</f>
        <v>8436.0380952380947</v>
      </c>
      <c r="I6" s="23">
        <f>'計算用(太陽光)'!I6</f>
        <v>4012.0079522862825</v>
      </c>
      <c r="J6" s="23">
        <f>'計算用(太陽光)'!J6</f>
        <v>12280</v>
      </c>
    </row>
    <row r="7" spans="1:11" x14ac:dyDescent="0.25">
      <c r="A7" s="11" t="s">
        <v>17</v>
      </c>
      <c r="B7" s="23">
        <f>'計算用(太陽光)'!B7</f>
        <v>4060.3095238095239</v>
      </c>
      <c r="C7" s="23">
        <f>'計算用(太陽光)'!C7</f>
        <v>12700.340030911901</v>
      </c>
      <c r="D7" s="23">
        <f>'計算用(太陽光)'!D7</f>
        <v>52870</v>
      </c>
      <c r="E7" s="23">
        <f>'計算用(太陽光)'!E7</f>
        <v>24910</v>
      </c>
      <c r="F7" s="23">
        <f>'計算用(太陽光)'!F7</f>
        <v>5050</v>
      </c>
      <c r="G7" s="23">
        <f>'計算用(太陽光)'!G7</f>
        <v>26250</v>
      </c>
      <c r="H7" s="23">
        <f>'計算用(太陽光)'!H7</f>
        <v>10520</v>
      </c>
      <c r="I7" s="23">
        <f>'計算用(太陽光)'!I7</f>
        <v>5020</v>
      </c>
      <c r="J7" s="23">
        <f>'計算用(太陽光)'!J7</f>
        <v>15530</v>
      </c>
    </row>
    <row r="8" spans="1:11" x14ac:dyDescent="0.25">
      <c r="A8" s="11" t="s">
        <v>18</v>
      </c>
      <c r="B8" s="23">
        <f>'計算用(太陽光)'!B8</f>
        <v>4190</v>
      </c>
      <c r="C8" s="23">
        <f>'計算用(太陽光)'!C8</f>
        <v>12920</v>
      </c>
      <c r="D8" s="23">
        <f>'計算用(太陽光)'!D8</f>
        <v>52870</v>
      </c>
      <c r="E8" s="23">
        <f>'計算用(太陽光)'!E8</f>
        <v>24910</v>
      </c>
      <c r="F8" s="23">
        <f>'計算用(太陽光)'!F8</f>
        <v>5050</v>
      </c>
      <c r="G8" s="23">
        <f>'計算用(太陽光)'!G8</f>
        <v>26250</v>
      </c>
      <c r="H8" s="23">
        <f>'計算用(太陽光)'!H8</f>
        <v>10520</v>
      </c>
      <c r="I8" s="23">
        <f>'計算用(太陽光)'!I8</f>
        <v>5020</v>
      </c>
      <c r="J8" s="23">
        <f>'計算用(太陽光)'!J8</f>
        <v>15530</v>
      </c>
    </row>
    <row r="9" spans="1:11" x14ac:dyDescent="0.25">
      <c r="A9" s="11" t="s">
        <v>19</v>
      </c>
      <c r="B9" s="23">
        <f>'計算用(太陽光)'!B9</f>
        <v>4000.4523809523807</v>
      </c>
      <c r="C9" s="23">
        <f>'計算用(太陽光)'!C9</f>
        <v>11612.024729520865</v>
      </c>
      <c r="D9" s="23">
        <f>'計算用(太陽光)'!D9</f>
        <v>44916.106194690263</v>
      </c>
      <c r="E9" s="23">
        <f>'計算用(太陽光)'!E9</f>
        <v>21906.382636655948</v>
      </c>
      <c r="F9" s="23">
        <f>'計算用(太陽光)'!F9</f>
        <v>4589.0873015873012</v>
      </c>
      <c r="G9" s="23">
        <f>'計算用(太陽光)'!G9</f>
        <v>23151.80265654649</v>
      </c>
      <c r="H9" s="23">
        <f>'計算用(太陽光)'!H9</f>
        <v>9127.3523809523813</v>
      </c>
      <c r="I9" s="23">
        <f>'計算用(太陽光)'!I9</f>
        <v>4401.2326043737576</v>
      </c>
      <c r="J9" s="23">
        <f>'計算用(太陽光)'!J9</f>
        <v>13560</v>
      </c>
    </row>
    <row r="10" spans="1:11" x14ac:dyDescent="0.25">
      <c r="A10" s="11" t="s">
        <v>20</v>
      </c>
      <c r="B10" s="23">
        <f>'計算用(太陽光)'!B10</f>
        <v>4150</v>
      </c>
      <c r="C10" s="23">
        <f>'計算用(太陽光)'!C10</f>
        <v>10654.48</v>
      </c>
      <c r="D10" s="23">
        <f>'計算用(太陽光)'!D10</f>
        <v>36783.025795518734</v>
      </c>
      <c r="E10" s="23">
        <f>'計算用(太陽光)'!E10</f>
        <v>19633.645498392281</v>
      </c>
      <c r="F10" s="23">
        <f>'計算用(太陽光)'!F10</f>
        <v>3882.688492063492</v>
      </c>
      <c r="G10" s="23">
        <f>'計算用(太陽光)'!G10</f>
        <v>19166.982922201139</v>
      </c>
      <c r="H10" s="23">
        <f>'計算用(太陽光)'!H10</f>
        <v>7804.8380952380949</v>
      </c>
      <c r="I10" s="23">
        <f>'計算用(太陽光)'!I10</f>
        <v>3632.7634194831012</v>
      </c>
      <c r="J10" s="23">
        <f>'計算用(太陽光)'!J10</f>
        <v>11620</v>
      </c>
    </row>
    <row r="11" spans="1:11" x14ac:dyDescent="0.25">
      <c r="A11" s="11" t="s">
        <v>21</v>
      </c>
      <c r="B11" s="23">
        <f>'計算用(太陽光)'!B11</f>
        <v>4560</v>
      </c>
      <c r="C11" s="23">
        <f>'計算用(太陽光)'!C11</f>
        <v>11852.734545454545</v>
      </c>
      <c r="D11" s="23">
        <f>'計算用(太陽光)'!D11</f>
        <v>40078.068160421768</v>
      </c>
      <c r="E11" s="23">
        <f>'計算用(太陽光)'!E11</f>
        <v>19663.681672025723</v>
      </c>
      <c r="F11" s="23">
        <f>'計算用(太陽光)'!F11</f>
        <v>4243.4027777777774</v>
      </c>
      <c r="G11" s="23">
        <f>'計算用(太陽光)'!G11</f>
        <v>19854.364326375711</v>
      </c>
      <c r="H11" s="23">
        <f>'計算用(太陽光)'!H11</f>
        <v>8385.942857142858</v>
      </c>
      <c r="I11" s="23">
        <f>'計算用(太陽光)'!I11</f>
        <v>3742.5447316103377</v>
      </c>
      <c r="J11" s="23">
        <f>'計算用(太陽光)'!J11</f>
        <v>11790</v>
      </c>
    </row>
    <row r="12" spans="1:11" x14ac:dyDescent="0.25">
      <c r="A12" s="11" t="s">
        <v>22</v>
      </c>
      <c r="B12" s="23">
        <f>'計算用(太陽光)'!B12</f>
        <v>4860</v>
      </c>
      <c r="C12" s="23">
        <f>'計算用(太陽光)'!C12</f>
        <v>13100.916363636363</v>
      </c>
      <c r="D12" s="23">
        <f>'計算用(太陽光)'!D12</f>
        <v>43621.980794577292</v>
      </c>
      <c r="E12" s="23">
        <f>'計算用(太陽光)'!E12</f>
        <v>22176.708199356912</v>
      </c>
      <c r="F12" s="23">
        <f>'計算用(太陽光)'!F12</f>
        <v>4764.4345238095239</v>
      </c>
      <c r="G12" s="23">
        <f>'計算用(太陽光)'!G12</f>
        <v>23580.170777988616</v>
      </c>
      <c r="H12" s="23">
        <f>'計算用(太陽光)'!H12</f>
        <v>9999.0095238095237</v>
      </c>
      <c r="I12" s="23">
        <f>'計算用(太陽光)'!I12</f>
        <v>4630.7753479125249</v>
      </c>
      <c r="J12" s="23">
        <f>'計算用(太陽光)'!J12</f>
        <v>14860</v>
      </c>
    </row>
    <row r="13" spans="1:11" x14ac:dyDescent="0.25">
      <c r="A13" s="11" t="s">
        <v>23</v>
      </c>
      <c r="B13" s="23">
        <f>'計算用(太陽光)'!B13</f>
        <v>4990</v>
      </c>
      <c r="C13" s="23">
        <f>'計算用(太陽光)'!C13</f>
        <v>13730</v>
      </c>
      <c r="D13" s="23">
        <f>'計算用(太陽光)'!D13</f>
        <v>46767.700997928827</v>
      </c>
      <c r="E13" s="23">
        <f>'計算用(太陽光)'!E13</f>
        <v>23137.865755627008</v>
      </c>
      <c r="F13" s="23">
        <f>'計算用(太陽光)'!F13</f>
        <v>4999.9007936507933</v>
      </c>
      <c r="G13" s="23">
        <f>'計算用(太陽光)'!G13</f>
        <v>24108.159392789374</v>
      </c>
      <c r="H13" s="23">
        <f>'計算用(太陽光)'!H13</f>
        <v>10179.352380952381</v>
      </c>
      <c r="I13" s="23">
        <f>'計算用(太陽光)'!I13</f>
        <v>4630.7753479125249</v>
      </c>
      <c r="J13" s="23">
        <f>'計算用(太陽光)'!J13</f>
        <v>15060</v>
      </c>
    </row>
    <row r="14" spans="1:11" x14ac:dyDescent="0.25">
      <c r="A14" s="11" t="s">
        <v>24</v>
      </c>
      <c r="B14" s="23">
        <f>'計算用(太陽光)'!B14</f>
        <v>4930</v>
      </c>
      <c r="C14" s="23">
        <f>'計算用(太陽光)'!C14</f>
        <v>13580.218181818182</v>
      </c>
      <c r="D14" s="23">
        <f>'計算用(太陽光)'!D14</f>
        <v>46767.700997928827</v>
      </c>
      <c r="E14" s="23">
        <f>'計算用(太陽光)'!E14</f>
        <v>23137.865755627008</v>
      </c>
      <c r="F14" s="23">
        <f>'計算用(太陽光)'!F14</f>
        <v>4999.9007936507933</v>
      </c>
      <c r="G14" s="23">
        <f>'計算用(太陽光)'!G14</f>
        <v>24108.159392789374</v>
      </c>
      <c r="H14" s="23">
        <f>'計算用(太陽光)'!H14</f>
        <v>10179.352380952381</v>
      </c>
      <c r="I14" s="23">
        <f>'計算用(太陽光)'!I14</f>
        <v>4630.7753479125249</v>
      </c>
      <c r="J14" s="23">
        <f>'計算用(太陽光)'!J14</f>
        <v>15060</v>
      </c>
    </row>
    <row r="15" spans="1:11" x14ac:dyDescent="0.25">
      <c r="A15" s="11" t="s">
        <v>25</v>
      </c>
      <c r="B15" s="23">
        <f>'計算用(太陽光)'!B15</f>
        <v>4590</v>
      </c>
      <c r="C15" s="23">
        <f>'計算用(太陽光)'!C15</f>
        <v>12661.556363636364</v>
      </c>
      <c r="D15" s="23">
        <f>'計算用(太陽光)'!D15</f>
        <v>42925.144040670304</v>
      </c>
      <c r="E15" s="23">
        <f>'計算用(太陽光)'!E15</f>
        <v>21515.912379421221</v>
      </c>
      <c r="F15" s="23">
        <f>'計算用(太陽光)'!F15</f>
        <v>4714.3353174603171</v>
      </c>
      <c r="G15" s="23">
        <f>'計算用(太陽光)'!G15</f>
        <v>21677.419354838708</v>
      </c>
      <c r="H15" s="23">
        <f>'計算用(太陽光)'!H15</f>
        <v>9107.3142857142866</v>
      </c>
      <c r="I15" s="23">
        <f>'計算用(太陽光)'!I15</f>
        <v>4131.7693836978133</v>
      </c>
      <c r="J15" s="23">
        <f>'計算用(太陽光)'!J15</f>
        <v>12810</v>
      </c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49</v>
      </c>
      <c r="B17" s="39">
        <f>'計算用(太陽光)'!B17</f>
        <v>173038.11400338294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57</v>
      </c>
      <c r="B19" s="40">
        <f>'計算用(太陽光)'!B19</f>
        <v>0.1895</v>
      </c>
      <c r="C19" s="40">
        <f>'計算用(太陽光)'!C19</f>
        <v>0.11810000000000001</v>
      </c>
      <c r="D19" s="40">
        <f>'計算用(太陽光)'!D19</f>
        <v>5.8400000000000001E-2</v>
      </c>
      <c r="E19" s="40">
        <f>'計算用(太陽光)'!E19</f>
        <v>3.3000000000000002E-2</v>
      </c>
      <c r="F19" s="40">
        <f>'計算用(太陽光)'!F19</f>
        <v>0.1991</v>
      </c>
      <c r="G19" s="40">
        <f>'計算用(太陽光)'!G19</f>
        <v>-7.4999999999999997E-3</v>
      </c>
      <c r="H19" s="40">
        <f>'計算用(太陽光)'!H19</f>
        <v>-2.3300000000000001E-2</v>
      </c>
      <c r="I19" s="40">
        <f>'計算用(太陽光)'!I19</f>
        <v>0.13539999999999999</v>
      </c>
      <c r="J19" s="40">
        <f>'計算用(太陽光)'!J19</f>
        <v>0.21870000000000001</v>
      </c>
      <c r="K19" s="1" t="str">
        <f>'計算用(太陽光)'!K19</f>
        <v>←容量市場調達量(再エネなし)を正として、補正係数kWで年間kWを算出</v>
      </c>
    </row>
    <row r="21" spans="1:12" x14ac:dyDescent="0.25">
      <c r="A21" s="1" t="s">
        <v>58</v>
      </c>
      <c r="B21" s="40">
        <f>'計算用(太陽光)'!B21</f>
        <v>0.01</v>
      </c>
      <c r="C21" s="18">
        <f>B21</f>
        <v>0.01</v>
      </c>
      <c r="D21" s="18">
        <f t="shared" ref="D21:J21" si="0">C21</f>
        <v>0.01</v>
      </c>
      <c r="E21" s="18">
        <f t="shared" si="0"/>
        <v>0.01</v>
      </c>
      <c r="F21" s="18">
        <f t="shared" si="0"/>
        <v>0.01</v>
      </c>
      <c r="G21" s="18">
        <f t="shared" si="0"/>
        <v>0.01</v>
      </c>
      <c r="H21" s="18">
        <f t="shared" si="0"/>
        <v>0.01</v>
      </c>
      <c r="I21" s="18">
        <f t="shared" si="0"/>
        <v>0.01</v>
      </c>
      <c r="J21" s="18">
        <f t="shared" si="0"/>
        <v>0.01</v>
      </c>
      <c r="L21" s="15"/>
    </row>
    <row r="22" spans="1:12" x14ac:dyDescent="0.25">
      <c r="L22" s="15"/>
    </row>
    <row r="23" spans="1:12" x14ac:dyDescent="0.25">
      <c r="A23" s="1" t="s">
        <v>59</v>
      </c>
      <c r="B23" s="27" t="s">
        <v>52</v>
      </c>
      <c r="C23" s="11"/>
      <c r="D23" s="11"/>
      <c r="E23" s="11"/>
      <c r="F23" s="11"/>
      <c r="G23" s="11"/>
      <c r="H23" s="11"/>
      <c r="I23" s="11"/>
      <c r="J23" s="11"/>
      <c r="K23" s="11"/>
    </row>
    <row r="24" spans="1:12" x14ac:dyDescent="0.25">
      <c r="A24" s="11" t="s">
        <v>14</v>
      </c>
      <c r="B24" s="14">
        <v>0.43291344033346479</v>
      </c>
      <c r="C24" s="14">
        <v>0.82209047233826449</v>
      </c>
      <c r="D24" s="14">
        <v>0.54764513990199071</v>
      </c>
      <c r="E24" s="14">
        <v>0.50469846381224415</v>
      </c>
      <c r="F24" s="14">
        <v>0.74138297778898787</v>
      </c>
      <c r="G24" s="14">
        <v>0.52381460158050563</v>
      </c>
      <c r="H24" s="14">
        <v>0.53563237107379735</v>
      </c>
      <c r="I24" s="14">
        <v>0.53326922512070885</v>
      </c>
      <c r="J24" s="14">
        <v>0.3698350040958342</v>
      </c>
    </row>
    <row r="25" spans="1:12" x14ac:dyDescent="0.25">
      <c r="A25" s="11" t="s">
        <v>15</v>
      </c>
      <c r="B25" s="14">
        <v>0.70160896633501812</v>
      </c>
      <c r="C25" s="14">
        <v>0.74726510286835179</v>
      </c>
      <c r="D25" s="14">
        <v>0.60056552320529355</v>
      </c>
      <c r="E25" s="14">
        <v>0.54304017750599287</v>
      </c>
      <c r="F25" s="14">
        <v>0.76631545098373532</v>
      </c>
      <c r="G25" s="14">
        <v>0.60221993730897039</v>
      </c>
      <c r="H25" s="14">
        <v>0.4245500235033875</v>
      </c>
      <c r="I25" s="14">
        <v>0.53476013461277649</v>
      </c>
      <c r="J25" s="14">
        <v>0.38501253815144409</v>
      </c>
    </row>
    <row r="26" spans="1:12" x14ac:dyDescent="0.25">
      <c r="A26" s="11" t="s">
        <v>16</v>
      </c>
      <c r="B26" s="14">
        <v>0.59184936244153785</v>
      </c>
      <c r="C26" s="14">
        <v>0.5617759834527023</v>
      </c>
      <c r="D26" s="14">
        <v>0.57095993582601789</v>
      </c>
      <c r="E26" s="14">
        <v>0.48334080903105164</v>
      </c>
      <c r="F26" s="14">
        <v>0.62243089163027299</v>
      </c>
      <c r="G26" s="14">
        <v>0.58463703835351044</v>
      </c>
      <c r="H26" s="14">
        <v>0.40467207277804429</v>
      </c>
      <c r="I26" s="14">
        <v>0.5927028086326348</v>
      </c>
      <c r="J26" s="14">
        <v>0.48566311975323195</v>
      </c>
    </row>
    <row r="27" spans="1:12" x14ac:dyDescent="0.25">
      <c r="A27" s="11" t="s">
        <v>17</v>
      </c>
      <c r="B27" s="14">
        <v>0.43747639537083155</v>
      </c>
      <c r="C27" s="14">
        <v>0.55087959545240739</v>
      </c>
      <c r="D27" s="14">
        <v>0.5476502988313694</v>
      </c>
      <c r="E27" s="14">
        <v>0.51131838582762212</v>
      </c>
      <c r="F27" s="14">
        <v>0.63713917222563488</v>
      </c>
      <c r="G27" s="14">
        <v>0.61305900035041183</v>
      </c>
      <c r="H27" s="14">
        <v>0.50159270949008872</v>
      </c>
      <c r="I27" s="14">
        <v>0.61981553611931883</v>
      </c>
      <c r="J27" s="14">
        <v>0.56044460280260555</v>
      </c>
    </row>
    <row r="28" spans="1:12" x14ac:dyDescent="0.25">
      <c r="A28" s="11" t="s">
        <v>18</v>
      </c>
      <c r="B28" s="14">
        <v>0.44995976823755457</v>
      </c>
      <c r="C28" s="14">
        <v>0.46626340802956096</v>
      </c>
      <c r="D28" s="14">
        <v>0.51474547557019501</v>
      </c>
      <c r="E28" s="14">
        <v>0.43953274184537294</v>
      </c>
      <c r="F28" s="14">
        <v>0.48465438374816011</v>
      </c>
      <c r="G28" s="14">
        <v>0.48517012371675294</v>
      </c>
      <c r="H28" s="14">
        <v>0.38257109242528181</v>
      </c>
      <c r="I28" s="14">
        <v>0.53018484829391277</v>
      </c>
      <c r="J28" s="14">
        <v>0.47333976542605161</v>
      </c>
    </row>
    <row r="29" spans="1:12" x14ac:dyDescent="0.25">
      <c r="A29" s="11" t="s">
        <v>19</v>
      </c>
      <c r="B29" s="14">
        <v>0.40218086817228266</v>
      </c>
      <c r="C29" s="14">
        <v>0.44942313919134519</v>
      </c>
      <c r="D29" s="14">
        <v>0.50072652969783549</v>
      </c>
      <c r="E29" s="14">
        <v>0.43092319386187811</v>
      </c>
      <c r="F29" s="14">
        <v>0.46697015073896131</v>
      </c>
      <c r="G29" s="14">
        <v>0.43820631877957161</v>
      </c>
      <c r="H29" s="14">
        <v>0.39898820171578636</v>
      </c>
      <c r="I29" s="14">
        <v>0.53913276884196359</v>
      </c>
      <c r="J29" s="14">
        <v>0.44949871527147911</v>
      </c>
    </row>
    <row r="30" spans="1:12" x14ac:dyDescent="0.25">
      <c r="A30" s="11" t="s">
        <v>20</v>
      </c>
      <c r="B30" s="14">
        <v>0.37522866431643837</v>
      </c>
      <c r="C30" s="14">
        <v>0.39638552698710156</v>
      </c>
      <c r="D30" s="14">
        <v>0.47039281215485312</v>
      </c>
      <c r="E30" s="14">
        <v>0.38294737947960894</v>
      </c>
      <c r="F30" s="14">
        <v>0.41409090650779234</v>
      </c>
      <c r="G30" s="14">
        <v>0.34568875853852232</v>
      </c>
      <c r="H30" s="14">
        <v>0.31269959902258132</v>
      </c>
      <c r="I30" s="14">
        <v>0.43452304639343847</v>
      </c>
      <c r="J30" s="14">
        <v>0.35890094520356297</v>
      </c>
    </row>
    <row r="31" spans="1:12" x14ac:dyDescent="0.25">
      <c r="A31" s="11" t="s">
        <v>21</v>
      </c>
      <c r="B31" s="14">
        <v>0.37490095383274119</v>
      </c>
      <c r="C31" s="14">
        <v>0.52487226579942992</v>
      </c>
      <c r="D31" s="14">
        <v>0.44378343606476711</v>
      </c>
      <c r="E31" s="14">
        <v>0.35437051590186724</v>
      </c>
      <c r="F31" s="14">
        <v>0.45750370273835356</v>
      </c>
      <c r="G31" s="14">
        <v>0.32658994167705863</v>
      </c>
      <c r="H31" s="14">
        <v>0.27774515597152227</v>
      </c>
      <c r="I31" s="14">
        <v>0.33203690370579964</v>
      </c>
      <c r="J31" s="14">
        <v>0.29988484620171424</v>
      </c>
    </row>
    <row r="32" spans="1:12" x14ac:dyDescent="0.25">
      <c r="A32" s="11" t="s">
        <v>22</v>
      </c>
      <c r="B32" s="14">
        <v>0.32406486039747934</v>
      </c>
      <c r="C32" s="14">
        <v>0.55098123097011498</v>
      </c>
      <c r="D32" s="14">
        <v>0.41409116910779725</v>
      </c>
      <c r="E32" s="14">
        <v>0.31689354689188082</v>
      </c>
      <c r="F32" s="14">
        <v>0.44526124818427837</v>
      </c>
      <c r="G32" s="14">
        <v>0.34991627268391906</v>
      </c>
      <c r="H32" s="14">
        <v>0.35308613216657464</v>
      </c>
      <c r="I32" s="14">
        <v>0.3145880892763615</v>
      </c>
      <c r="J32" s="14">
        <v>0.27427334654804392</v>
      </c>
    </row>
    <row r="33" spans="1:15" x14ac:dyDescent="0.25">
      <c r="A33" s="11" t="s">
        <v>23</v>
      </c>
      <c r="B33" s="14">
        <v>0.28436130294401163</v>
      </c>
      <c r="C33" s="14">
        <v>0.43503038827307622</v>
      </c>
      <c r="D33" s="14">
        <v>0.37036084635279987</v>
      </c>
      <c r="E33" s="14">
        <v>0.27508891545921166</v>
      </c>
      <c r="F33" s="14">
        <v>0.36609714358677886</v>
      </c>
      <c r="G33" s="14">
        <v>0.34664443990855509</v>
      </c>
      <c r="H33" s="14">
        <v>0.41806350860860481</v>
      </c>
      <c r="I33" s="14">
        <v>0.3164958866763587</v>
      </c>
      <c r="J33" s="14">
        <v>0.2658562476487687</v>
      </c>
    </row>
    <row r="34" spans="1:15" x14ac:dyDescent="0.25">
      <c r="A34" s="11" t="s">
        <v>24</v>
      </c>
      <c r="B34" s="14">
        <v>0.28837437320123588</v>
      </c>
      <c r="C34" s="14">
        <v>0.43687678827669491</v>
      </c>
      <c r="D34" s="14">
        <v>0.36081666755680225</v>
      </c>
      <c r="E34" s="14">
        <v>0.28425563642559548</v>
      </c>
      <c r="F34" s="14">
        <v>0.35193918841323618</v>
      </c>
      <c r="G34" s="14">
        <v>0.36760911623610698</v>
      </c>
      <c r="H34" s="14">
        <v>0.48240679253520502</v>
      </c>
      <c r="I34" s="14">
        <v>0.38842714277521034</v>
      </c>
      <c r="J34" s="14">
        <v>0.28928985454641354</v>
      </c>
    </row>
    <row r="35" spans="1:15" x14ac:dyDescent="0.25">
      <c r="A35" s="11" t="s">
        <v>25</v>
      </c>
      <c r="B35" s="14">
        <v>0.26061621787520628</v>
      </c>
      <c r="C35" s="14">
        <v>0.57844124958970833</v>
      </c>
      <c r="D35" s="14">
        <v>0.41507608437733468</v>
      </c>
      <c r="E35" s="14">
        <v>0.38782034601367754</v>
      </c>
      <c r="F35" s="14">
        <v>0.50177596789267265</v>
      </c>
      <c r="G35" s="14">
        <v>0.43493302555500757</v>
      </c>
      <c r="H35" s="14">
        <v>0.60000886534511555</v>
      </c>
      <c r="I35" s="14">
        <v>0.53945351597477231</v>
      </c>
      <c r="J35" s="14">
        <v>0.34864347341124785</v>
      </c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N36" s="1" t="s">
        <v>88</v>
      </c>
    </row>
    <row r="37" spans="1:15" x14ac:dyDescent="0.25">
      <c r="A37" s="11"/>
      <c r="B37" s="27" t="s">
        <v>53</v>
      </c>
      <c r="C37" s="11"/>
      <c r="D37" s="11"/>
      <c r="E37" s="11"/>
      <c r="F37" s="11"/>
      <c r="G37" s="11"/>
      <c r="H37" s="11"/>
      <c r="I37" s="11"/>
      <c r="J37" s="11"/>
      <c r="K37" s="32" t="s">
        <v>42</v>
      </c>
      <c r="L37" s="32" t="s">
        <v>54</v>
      </c>
      <c r="N37" s="32" t="s">
        <v>42</v>
      </c>
      <c r="O37" s="32" t="s">
        <v>54</v>
      </c>
    </row>
    <row r="38" spans="1:15" x14ac:dyDescent="0.25">
      <c r="A38" s="11" t="s">
        <v>14</v>
      </c>
      <c r="B38" s="47">
        <f>IF('入力(水力)'!$E$13=B$2,B24*'入力(水力)'!$E$15/10000,0)</f>
        <v>0</v>
      </c>
      <c r="C38" s="47">
        <f>IF('入力(水力)'!$E$13=C$2,C24*'入力(水力)'!$E$15/10000,0)</f>
        <v>0</v>
      </c>
      <c r="D38" s="47">
        <f>IF('入力(水力)'!$E$13=D$2,D24*'入力(水力)'!$E$15/10000,0)</f>
        <v>0</v>
      </c>
      <c r="E38" s="47">
        <f>IF('入力(水力)'!$E$13=E$2,E24*'入力(水力)'!$E$15/10000,0)</f>
        <v>0</v>
      </c>
      <c r="F38" s="47">
        <f>IF('入力(水力)'!$E$13=F$2,F24*'入力(水力)'!$E$15/10000,0)</f>
        <v>0</v>
      </c>
      <c r="G38" s="47">
        <f>IF('入力(水力)'!$E$13=G$2,G24*'入力(水力)'!$E$15/10000,0)</f>
        <v>0</v>
      </c>
      <c r="H38" s="47">
        <f>IF('入力(水力)'!$E$13=H$2,H24*'入力(水力)'!$E$15/10000,0)</f>
        <v>0</v>
      </c>
      <c r="I38" s="47">
        <f>IF('入力(水力)'!$E$13=I$2,I24*'入力(水力)'!$E$15/10000,0)</f>
        <v>2.6663461256035442E-2</v>
      </c>
      <c r="J38" s="48">
        <f>IF('入力(水力)'!$E$13=J$2,J24*'入力(水力)'!$E$15/10000,0)</f>
        <v>0</v>
      </c>
      <c r="K38" s="49">
        <f>SUM(B38:J38)</f>
        <v>2.6663461256035442E-2</v>
      </c>
      <c r="L38" s="50">
        <f>MIN($K$38:$K$49)</f>
        <v>1.5729404463818077E-2</v>
      </c>
      <c r="N38" s="50">
        <f>K38*10000</f>
        <v>266.63461256035441</v>
      </c>
      <c r="O38" s="50">
        <f t="shared" ref="O38:O49" si="1">L38*10000</f>
        <v>157.29404463818076</v>
      </c>
    </row>
    <row r="39" spans="1:15" x14ac:dyDescent="0.25">
      <c r="A39" s="11" t="s">
        <v>15</v>
      </c>
      <c r="B39" s="47">
        <f>IF('入力(水力)'!$E$13=B$2,B25*'入力(水力)'!$E$15/10000,0)</f>
        <v>0</v>
      </c>
      <c r="C39" s="47">
        <f>IF('入力(水力)'!$E$13=C$2,C25*'入力(水力)'!$E$15/10000,0)</f>
        <v>0</v>
      </c>
      <c r="D39" s="47">
        <f>IF('入力(水力)'!$E$13=D$2,D25*'入力(水力)'!$E$15/10000,0)</f>
        <v>0</v>
      </c>
      <c r="E39" s="47">
        <f>IF('入力(水力)'!$E$13=E$2,E25*'入力(水力)'!$E$15/10000,0)</f>
        <v>0</v>
      </c>
      <c r="F39" s="47">
        <f>IF('入力(水力)'!$E$13=F$2,F25*'入力(水力)'!$E$15/10000,0)</f>
        <v>0</v>
      </c>
      <c r="G39" s="47">
        <f>IF('入力(水力)'!$E$13=G$2,G25*'入力(水力)'!$E$15/10000,0)</f>
        <v>0</v>
      </c>
      <c r="H39" s="47">
        <f>IF('入力(水力)'!$E$13=H$2,H25*'入力(水力)'!$E$15/10000,0)</f>
        <v>0</v>
      </c>
      <c r="I39" s="47">
        <f>IF('入力(水力)'!$E$13=I$2,I25*'入力(水力)'!$E$15/10000,0)</f>
        <v>2.6738006730638825E-2</v>
      </c>
      <c r="J39" s="48">
        <f>IF('入力(水力)'!$E$13=J$2,J25*'入力(水力)'!$E$15/10000,0)</f>
        <v>0</v>
      </c>
      <c r="K39" s="49">
        <f t="shared" ref="K39:K49" si="2">SUM(B39:J39)</f>
        <v>2.6738006730638825E-2</v>
      </c>
      <c r="L39" s="50">
        <f t="shared" ref="L39:L49" si="3">MIN($K$38:$K$49)</f>
        <v>1.5729404463818077E-2</v>
      </c>
      <c r="N39" s="50">
        <f t="shared" ref="N39:N49" si="4">K39*10000</f>
        <v>267.38006730638824</v>
      </c>
      <c r="O39" s="50">
        <f t="shared" si="1"/>
        <v>157.29404463818076</v>
      </c>
    </row>
    <row r="40" spans="1:15" x14ac:dyDescent="0.25">
      <c r="A40" s="11" t="s">
        <v>16</v>
      </c>
      <c r="B40" s="47">
        <f>IF('入力(水力)'!$E$13=B$2,B26*'入力(水力)'!$E$15/10000,0)</f>
        <v>0</v>
      </c>
      <c r="C40" s="47">
        <f>IF('入力(水力)'!$E$13=C$2,C26*'入力(水力)'!$E$15/10000,0)</f>
        <v>0</v>
      </c>
      <c r="D40" s="47">
        <f>IF('入力(水力)'!$E$13=D$2,D26*'入力(水力)'!$E$15/10000,0)</f>
        <v>0</v>
      </c>
      <c r="E40" s="47">
        <f>IF('入力(水力)'!$E$13=E$2,E26*'入力(水力)'!$E$15/10000,0)</f>
        <v>0</v>
      </c>
      <c r="F40" s="47">
        <f>IF('入力(水力)'!$E$13=F$2,F26*'入力(水力)'!$E$15/10000,0)</f>
        <v>0</v>
      </c>
      <c r="G40" s="47">
        <f>IF('入力(水力)'!$E$13=G$2,G26*'入力(水力)'!$E$15/10000,0)</f>
        <v>0</v>
      </c>
      <c r="H40" s="47">
        <f>IF('入力(水力)'!$E$13=H$2,H26*'入力(水力)'!$E$15/10000,0)</f>
        <v>0</v>
      </c>
      <c r="I40" s="47">
        <f>IF('入力(水力)'!$E$13=I$2,I26*'入力(水力)'!$E$15/10000,0)</f>
        <v>2.9635140431631742E-2</v>
      </c>
      <c r="J40" s="48">
        <f>IF('入力(水力)'!$E$13=J$2,J26*'入力(水力)'!$E$15/10000,0)</f>
        <v>0</v>
      </c>
      <c r="K40" s="49">
        <f t="shared" si="2"/>
        <v>2.9635140431631742E-2</v>
      </c>
      <c r="L40" s="50">
        <f t="shared" si="3"/>
        <v>1.5729404463818077E-2</v>
      </c>
      <c r="N40" s="50">
        <f t="shared" si="4"/>
        <v>296.35140431631743</v>
      </c>
      <c r="O40" s="50">
        <f t="shared" si="1"/>
        <v>157.29404463818076</v>
      </c>
    </row>
    <row r="41" spans="1:15" x14ac:dyDescent="0.25">
      <c r="A41" s="11" t="s">
        <v>17</v>
      </c>
      <c r="B41" s="47">
        <f>IF('入力(水力)'!$E$13=B$2,B27*'入力(水力)'!$E$15/10000,0)</f>
        <v>0</v>
      </c>
      <c r="C41" s="47">
        <f>IF('入力(水力)'!$E$13=C$2,C27*'入力(水力)'!$E$15/10000,0)</f>
        <v>0</v>
      </c>
      <c r="D41" s="47">
        <f>IF('入力(水力)'!$E$13=D$2,D27*'入力(水力)'!$E$15/10000,0)</f>
        <v>0</v>
      </c>
      <c r="E41" s="47">
        <f>IF('入力(水力)'!$E$13=E$2,E27*'入力(水力)'!$E$15/10000,0)</f>
        <v>0</v>
      </c>
      <c r="F41" s="47">
        <f>IF('入力(水力)'!$E$13=F$2,F27*'入力(水力)'!$E$15/10000,0)</f>
        <v>0</v>
      </c>
      <c r="G41" s="47">
        <f>IF('入力(水力)'!$E$13=G$2,G27*'入力(水力)'!$E$15/10000,0)</f>
        <v>0</v>
      </c>
      <c r="H41" s="47">
        <f>IF('入力(水力)'!$E$13=H$2,H27*'入力(水力)'!$E$15/10000,0)</f>
        <v>0</v>
      </c>
      <c r="I41" s="47">
        <f>IF('入力(水力)'!$E$13=I$2,I27*'入力(水力)'!$E$15/10000,0)</f>
        <v>3.0990776805965941E-2</v>
      </c>
      <c r="J41" s="48">
        <f>IF('入力(水力)'!$E$13=J$2,J27*'入力(水力)'!$E$15/10000,0)</f>
        <v>0</v>
      </c>
      <c r="K41" s="49">
        <f t="shared" si="2"/>
        <v>3.0990776805965941E-2</v>
      </c>
      <c r="L41" s="50">
        <f t="shared" si="3"/>
        <v>1.5729404463818077E-2</v>
      </c>
      <c r="N41" s="50">
        <f t="shared" si="4"/>
        <v>309.90776805965942</v>
      </c>
      <c r="O41" s="50">
        <f t="shared" si="1"/>
        <v>157.29404463818076</v>
      </c>
    </row>
    <row r="42" spans="1:15" x14ac:dyDescent="0.25">
      <c r="A42" s="11" t="s">
        <v>18</v>
      </c>
      <c r="B42" s="47">
        <f>IF('入力(水力)'!$E$13=B$2,B28*'入力(水力)'!$E$15/10000,0)</f>
        <v>0</v>
      </c>
      <c r="C42" s="47">
        <f>IF('入力(水力)'!$E$13=C$2,C28*'入力(水力)'!$E$15/10000,0)</f>
        <v>0</v>
      </c>
      <c r="D42" s="47">
        <f>IF('入力(水力)'!$E$13=D$2,D28*'入力(水力)'!$E$15/10000,0)</f>
        <v>0</v>
      </c>
      <c r="E42" s="47">
        <f>IF('入力(水力)'!$E$13=E$2,E28*'入力(水力)'!$E$15/10000,0)</f>
        <v>0</v>
      </c>
      <c r="F42" s="47">
        <f>IF('入力(水力)'!$E$13=F$2,F28*'入力(水力)'!$E$15/10000,0)</f>
        <v>0</v>
      </c>
      <c r="G42" s="47">
        <f>IF('入力(水力)'!$E$13=G$2,G28*'入力(水力)'!$E$15/10000,0)</f>
        <v>0</v>
      </c>
      <c r="H42" s="47">
        <f>IF('入力(水力)'!$E$13=H$2,H28*'入力(水力)'!$E$15/10000,0)</f>
        <v>0</v>
      </c>
      <c r="I42" s="47">
        <f>IF('入力(水力)'!$E$13=I$2,I28*'入力(水力)'!$E$15/10000,0)</f>
        <v>2.6509242414695638E-2</v>
      </c>
      <c r="J42" s="48">
        <f>IF('入力(水力)'!$E$13=J$2,J28*'入力(水力)'!$E$15/10000,0)</f>
        <v>0</v>
      </c>
      <c r="K42" s="49">
        <f t="shared" si="2"/>
        <v>2.6509242414695638E-2</v>
      </c>
      <c r="L42" s="50">
        <f t="shared" si="3"/>
        <v>1.5729404463818077E-2</v>
      </c>
      <c r="N42" s="50">
        <f t="shared" si="4"/>
        <v>265.09242414695638</v>
      </c>
      <c r="O42" s="50">
        <f t="shared" si="1"/>
        <v>157.29404463818076</v>
      </c>
    </row>
    <row r="43" spans="1:15" x14ac:dyDescent="0.25">
      <c r="A43" s="11" t="s">
        <v>19</v>
      </c>
      <c r="B43" s="47">
        <f>IF('入力(水力)'!$E$13=B$2,B29*'入力(水力)'!$E$15/10000,0)</f>
        <v>0</v>
      </c>
      <c r="C43" s="47">
        <f>IF('入力(水力)'!$E$13=C$2,C29*'入力(水力)'!$E$15/10000,0)</f>
        <v>0</v>
      </c>
      <c r="D43" s="47">
        <f>IF('入力(水力)'!$E$13=D$2,D29*'入力(水力)'!$E$15/10000,0)</f>
        <v>0</v>
      </c>
      <c r="E43" s="47">
        <f>IF('入力(水力)'!$E$13=E$2,E29*'入力(水力)'!$E$15/10000,0)</f>
        <v>0</v>
      </c>
      <c r="F43" s="47">
        <f>IF('入力(水力)'!$E$13=F$2,F29*'入力(水力)'!$E$15/10000,0)</f>
        <v>0</v>
      </c>
      <c r="G43" s="47">
        <f>IF('入力(水力)'!$E$13=G$2,G29*'入力(水力)'!$E$15/10000,0)</f>
        <v>0</v>
      </c>
      <c r="H43" s="47">
        <f>IF('入力(水力)'!$E$13=H$2,H29*'入力(水力)'!$E$15/10000,0)</f>
        <v>0</v>
      </c>
      <c r="I43" s="47">
        <f>IF('入力(水力)'!$E$13=I$2,I29*'入力(水力)'!$E$15/10000,0)</f>
        <v>2.6956638442098182E-2</v>
      </c>
      <c r="J43" s="48">
        <f>IF('入力(水力)'!$E$13=J$2,J29*'入力(水力)'!$E$15/10000,0)</f>
        <v>0</v>
      </c>
      <c r="K43" s="49">
        <f t="shared" si="2"/>
        <v>2.6956638442098182E-2</v>
      </c>
      <c r="L43" s="50">
        <f t="shared" si="3"/>
        <v>1.5729404463818077E-2</v>
      </c>
      <c r="N43" s="50">
        <f t="shared" si="4"/>
        <v>269.56638442098182</v>
      </c>
      <c r="O43" s="50">
        <f t="shared" si="1"/>
        <v>157.29404463818076</v>
      </c>
    </row>
    <row r="44" spans="1:15" x14ac:dyDescent="0.25">
      <c r="A44" s="11" t="s">
        <v>20</v>
      </c>
      <c r="B44" s="47">
        <f>IF('入力(水力)'!$E$13=B$2,B30*'入力(水力)'!$E$15/10000,0)</f>
        <v>0</v>
      </c>
      <c r="C44" s="47">
        <f>IF('入力(水力)'!$E$13=C$2,C30*'入力(水力)'!$E$15/10000,0)</f>
        <v>0</v>
      </c>
      <c r="D44" s="47">
        <f>IF('入力(水力)'!$E$13=D$2,D30*'入力(水力)'!$E$15/10000,0)</f>
        <v>0</v>
      </c>
      <c r="E44" s="47">
        <f>IF('入力(水力)'!$E$13=E$2,E30*'入力(水力)'!$E$15/10000,0)</f>
        <v>0</v>
      </c>
      <c r="F44" s="47">
        <f>IF('入力(水力)'!$E$13=F$2,F30*'入力(水力)'!$E$15/10000,0)</f>
        <v>0</v>
      </c>
      <c r="G44" s="47">
        <f>IF('入力(水力)'!$E$13=G$2,G30*'入力(水力)'!$E$15/10000,0)</f>
        <v>0</v>
      </c>
      <c r="H44" s="47">
        <f>IF('入力(水力)'!$E$13=H$2,H30*'入力(水力)'!$E$15/10000,0)</f>
        <v>0</v>
      </c>
      <c r="I44" s="47">
        <f>IF('入力(水力)'!$E$13=I$2,I30*'入力(水力)'!$E$15/10000,0)</f>
        <v>2.1726152319671923E-2</v>
      </c>
      <c r="J44" s="48">
        <f>IF('入力(水力)'!$E$13=J$2,J30*'入力(水力)'!$E$15/10000,0)</f>
        <v>0</v>
      </c>
      <c r="K44" s="49">
        <f t="shared" si="2"/>
        <v>2.1726152319671923E-2</v>
      </c>
      <c r="L44" s="50">
        <f t="shared" si="3"/>
        <v>1.5729404463818077E-2</v>
      </c>
      <c r="N44" s="50">
        <f t="shared" si="4"/>
        <v>217.26152319671922</v>
      </c>
      <c r="O44" s="50">
        <f t="shared" si="1"/>
        <v>157.29404463818076</v>
      </c>
    </row>
    <row r="45" spans="1:15" x14ac:dyDescent="0.25">
      <c r="A45" s="11" t="s">
        <v>21</v>
      </c>
      <c r="B45" s="47">
        <f>IF('入力(水力)'!$E$13=B$2,B31*'入力(水力)'!$E$15/10000,0)</f>
        <v>0</v>
      </c>
      <c r="C45" s="47">
        <f>IF('入力(水力)'!$E$13=C$2,C31*'入力(水力)'!$E$15/10000,0)</f>
        <v>0</v>
      </c>
      <c r="D45" s="47">
        <f>IF('入力(水力)'!$E$13=D$2,D31*'入力(水力)'!$E$15/10000,0)</f>
        <v>0</v>
      </c>
      <c r="E45" s="47">
        <f>IF('入力(水力)'!$E$13=E$2,E31*'入力(水力)'!$E$15/10000,0)</f>
        <v>0</v>
      </c>
      <c r="F45" s="47">
        <f>IF('入力(水力)'!$E$13=F$2,F31*'入力(水力)'!$E$15/10000,0)</f>
        <v>0</v>
      </c>
      <c r="G45" s="47">
        <f>IF('入力(水力)'!$E$13=G$2,G31*'入力(水力)'!$E$15/10000,0)</f>
        <v>0</v>
      </c>
      <c r="H45" s="47">
        <f>IF('入力(水力)'!$E$13=H$2,H31*'入力(水力)'!$E$15/10000,0)</f>
        <v>0</v>
      </c>
      <c r="I45" s="47">
        <f>IF('入力(水力)'!$E$13=I$2,I31*'入力(水力)'!$E$15/10000,0)</f>
        <v>1.6601845185289982E-2</v>
      </c>
      <c r="J45" s="48">
        <f>IF('入力(水力)'!$E$13=J$2,J31*'入力(水力)'!$E$15/10000,0)</f>
        <v>0</v>
      </c>
      <c r="K45" s="49">
        <f t="shared" si="2"/>
        <v>1.6601845185289982E-2</v>
      </c>
      <c r="L45" s="50">
        <f t="shared" si="3"/>
        <v>1.5729404463818077E-2</v>
      </c>
      <c r="N45" s="50">
        <f t="shared" si="4"/>
        <v>166.01845185289983</v>
      </c>
      <c r="O45" s="50">
        <f t="shared" si="1"/>
        <v>157.29404463818076</v>
      </c>
    </row>
    <row r="46" spans="1:15" x14ac:dyDescent="0.25">
      <c r="A46" s="11" t="s">
        <v>22</v>
      </c>
      <c r="B46" s="47">
        <f>IF('入力(水力)'!$E$13=B$2,B32*'入力(水力)'!$E$15/10000,0)</f>
        <v>0</v>
      </c>
      <c r="C46" s="47">
        <f>IF('入力(水力)'!$E$13=C$2,C32*'入力(水力)'!$E$15/10000,0)</f>
        <v>0</v>
      </c>
      <c r="D46" s="47">
        <f>IF('入力(水力)'!$E$13=D$2,D32*'入力(水力)'!$E$15/10000,0)</f>
        <v>0</v>
      </c>
      <c r="E46" s="47">
        <f>IF('入力(水力)'!$E$13=E$2,E32*'入力(水力)'!$E$15/10000,0)</f>
        <v>0</v>
      </c>
      <c r="F46" s="47">
        <f>IF('入力(水力)'!$E$13=F$2,F32*'入力(水力)'!$E$15/10000,0)</f>
        <v>0</v>
      </c>
      <c r="G46" s="47">
        <f>IF('入力(水力)'!$E$13=G$2,G32*'入力(水力)'!$E$15/10000,0)</f>
        <v>0</v>
      </c>
      <c r="H46" s="47">
        <f>IF('入力(水力)'!$E$13=H$2,H32*'入力(水力)'!$E$15/10000,0)</f>
        <v>0</v>
      </c>
      <c r="I46" s="47">
        <f>IF('入力(水力)'!$E$13=I$2,I32*'入力(水力)'!$E$15/10000,0)</f>
        <v>1.5729404463818077E-2</v>
      </c>
      <c r="J46" s="48">
        <f>IF('入力(水力)'!$E$13=J$2,J32*'入力(水力)'!$E$15/10000,0)</f>
        <v>0</v>
      </c>
      <c r="K46" s="49">
        <f t="shared" si="2"/>
        <v>1.5729404463818077E-2</v>
      </c>
      <c r="L46" s="50">
        <f t="shared" si="3"/>
        <v>1.5729404463818077E-2</v>
      </c>
      <c r="N46" s="50">
        <f t="shared" si="4"/>
        <v>157.29404463818076</v>
      </c>
      <c r="O46" s="50">
        <f t="shared" si="1"/>
        <v>157.29404463818076</v>
      </c>
    </row>
    <row r="47" spans="1:15" x14ac:dyDescent="0.25">
      <c r="A47" s="11" t="s">
        <v>23</v>
      </c>
      <c r="B47" s="47">
        <f>IF('入力(水力)'!$E$13=B$2,B33*'入力(水力)'!$E$15/10000,0)</f>
        <v>0</v>
      </c>
      <c r="C47" s="47">
        <f>IF('入力(水力)'!$E$13=C$2,C33*'入力(水力)'!$E$15/10000,0)</f>
        <v>0</v>
      </c>
      <c r="D47" s="47">
        <f>IF('入力(水力)'!$E$13=D$2,D33*'入力(水力)'!$E$15/10000,0)</f>
        <v>0</v>
      </c>
      <c r="E47" s="47">
        <f>IF('入力(水力)'!$E$13=E$2,E33*'入力(水力)'!$E$15/10000,0)</f>
        <v>0</v>
      </c>
      <c r="F47" s="47">
        <f>IF('入力(水力)'!$E$13=F$2,F33*'入力(水力)'!$E$15/10000,0)</f>
        <v>0</v>
      </c>
      <c r="G47" s="47">
        <f>IF('入力(水力)'!$E$13=G$2,G33*'入力(水力)'!$E$15/10000,0)</f>
        <v>0</v>
      </c>
      <c r="H47" s="47">
        <f>IF('入力(水力)'!$E$13=H$2,H33*'入力(水力)'!$E$15/10000,0)</f>
        <v>0</v>
      </c>
      <c r="I47" s="47">
        <f>IF('入力(水力)'!$E$13=I$2,I33*'入力(水力)'!$E$15/10000,0)</f>
        <v>1.5824794333817935E-2</v>
      </c>
      <c r="J47" s="48">
        <f>IF('入力(水力)'!$E$13=J$2,J33*'入力(水力)'!$E$15/10000,0)</f>
        <v>0</v>
      </c>
      <c r="K47" s="49">
        <f t="shared" si="2"/>
        <v>1.5824794333817935E-2</v>
      </c>
      <c r="L47" s="50">
        <f t="shared" si="3"/>
        <v>1.5729404463818077E-2</v>
      </c>
      <c r="N47" s="50">
        <f t="shared" si="4"/>
        <v>158.24794333817934</v>
      </c>
      <c r="O47" s="50">
        <f t="shared" si="1"/>
        <v>157.29404463818076</v>
      </c>
    </row>
    <row r="48" spans="1:15" x14ac:dyDescent="0.25">
      <c r="A48" s="11" t="s">
        <v>24</v>
      </c>
      <c r="B48" s="47">
        <f>IF('入力(水力)'!$E$13=B$2,B34*'入力(水力)'!$E$15/10000,0)</f>
        <v>0</v>
      </c>
      <c r="C48" s="47">
        <f>IF('入力(水力)'!$E$13=C$2,C34*'入力(水力)'!$E$15/10000,0)</f>
        <v>0</v>
      </c>
      <c r="D48" s="47">
        <f>IF('入力(水力)'!$E$13=D$2,D34*'入力(水力)'!$E$15/10000,0)</f>
        <v>0</v>
      </c>
      <c r="E48" s="47">
        <f>IF('入力(水力)'!$E$13=E$2,E34*'入力(水力)'!$E$15/10000,0)</f>
        <v>0</v>
      </c>
      <c r="F48" s="47">
        <f>IF('入力(水力)'!$E$13=F$2,F34*'入力(水力)'!$E$15/10000,0)</f>
        <v>0</v>
      </c>
      <c r="G48" s="47">
        <f>IF('入力(水力)'!$E$13=G$2,G34*'入力(水力)'!$E$15/10000,0)</f>
        <v>0</v>
      </c>
      <c r="H48" s="47">
        <f>IF('入力(水力)'!$E$13=H$2,H34*'入力(水力)'!$E$15/10000,0)</f>
        <v>0</v>
      </c>
      <c r="I48" s="47">
        <f>IF('入力(水力)'!$E$13=I$2,I34*'入力(水力)'!$E$15/10000,0)</f>
        <v>1.9421357138760517E-2</v>
      </c>
      <c r="J48" s="48">
        <f>IF('入力(水力)'!$E$13=J$2,J34*'入力(水力)'!$E$15/10000,0)</f>
        <v>0</v>
      </c>
      <c r="K48" s="49">
        <f t="shared" si="2"/>
        <v>1.9421357138760517E-2</v>
      </c>
      <c r="L48" s="50">
        <f t="shared" si="3"/>
        <v>1.5729404463818077E-2</v>
      </c>
      <c r="N48" s="50">
        <f t="shared" si="4"/>
        <v>194.21357138760519</v>
      </c>
      <c r="O48" s="50">
        <f t="shared" si="1"/>
        <v>157.29404463818076</v>
      </c>
    </row>
    <row r="49" spans="1:15" x14ac:dyDescent="0.25">
      <c r="A49" s="11" t="s">
        <v>25</v>
      </c>
      <c r="B49" s="47">
        <f>IF('入力(水力)'!$E$13=B$2,B35*'入力(水力)'!$E$15/10000,0)</f>
        <v>0</v>
      </c>
      <c r="C49" s="47">
        <f>IF('入力(水力)'!$E$13=C$2,C35*'入力(水力)'!$E$15/10000,0)</f>
        <v>0</v>
      </c>
      <c r="D49" s="47">
        <f>IF('入力(水力)'!$E$13=D$2,D35*'入力(水力)'!$E$15/10000,0)</f>
        <v>0</v>
      </c>
      <c r="E49" s="47">
        <f>IF('入力(水力)'!$E$13=E$2,E35*'入力(水力)'!$E$15/10000,0)</f>
        <v>0</v>
      </c>
      <c r="F49" s="47">
        <f>IF('入力(水力)'!$E$13=F$2,F35*'入力(水力)'!$E$15/10000,0)</f>
        <v>0</v>
      </c>
      <c r="G49" s="47">
        <f>IF('入力(水力)'!$E$13=G$2,G35*'入力(水力)'!$E$15/10000,0)</f>
        <v>0</v>
      </c>
      <c r="H49" s="47">
        <f>IF('入力(水力)'!$E$13=H$2,H35*'入力(水力)'!$E$15/10000,0)</f>
        <v>0</v>
      </c>
      <c r="I49" s="47">
        <f>IF('入力(水力)'!$E$13=I$2,I35*'入力(水力)'!$E$15/10000,0)</f>
        <v>2.6972675798738618E-2</v>
      </c>
      <c r="J49" s="48">
        <f>IF('入力(水力)'!$E$13=J$2,J35*'入力(水力)'!$E$15/10000,0)</f>
        <v>0</v>
      </c>
      <c r="K49" s="49">
        <f t="shared" si="2"/>
        <v>2.6972675798738618E-2</v>
      </c>
      <c r="L49" s="50">
        <f t="shared" si="3"/>
        <v>1.5729404463818077E-2</v>
      </c>
      <c r="N49" s="50">
        <f t="shared" si="4"/>
        <v>269.72675798738618</v>
      </c>
      <c r="O49" s="50">
        <f t="shared" si="1"/>
        <v>157.29404463818076</v>
      </c>
    </row>
    <row r="50" spans="1:15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1:15" x14ac:dyDescent="0.25">
      <c r="A51" s="1" t="s">
        <v>60</v>
      </c>
      <c r="K51" s="2"/>
    </row>
    <row r="52" spans="1:15" x14ac:dyDescent="0.25">
      <c r="A52" s="11" t="s">
        <v>14</v>
      </c>
      <c r="B52" s="17">
        <f t="shared" ref="B52:J52" si="5">B4*(1+B$19+B$21)</f>
        <v>4833.9849999999997</v>
      </c>
      <c r="C52" s="17">
        <f t="shared" si="5"/>
        <v>11940.466749090909</v>
      </c>
      <c r="D52" s="17">
        <f t="shared" si="5"/>
        <v>40926.249893428736</v>
      </c>
      <c r="E52" s="17">
        <f t="shared" si="5"/>
        <v>19183.012785369774</v>
      </c>
      <c r="F52" s="17">
        <f t="shared" si="5"/>
        <v>4749.0761111111115</v>
      </c>
      <c r="G52" s="17">
        <f t="shared" si="5"/>
        <v>18445.904886148004</v>
      </c>
      <c r="H52" s="17">
        <f t="shared" si="5"/>
        <v>7473.6604799999996</v>
      </c>
      <c r="I52" s="17">
        <f t="shared" si="5"/>
        <v>4000.9300198807155</v>
      </c>
      <c r="J52" s="17">
        <f t="shared" si="5"/>
        <v>12827.628000000001</v>
      </c>
      <c r="K52" s="20"/>
      <c r="L52" s="20"/>
    </row>
    <row r="53" spans="1:15" x14ac:dyDescent="0.25">
      <c r="A53" s="11" t="s">
        <v>15</v>
      </c>
      <c r="B53" s="17">
        <f t="shared" ref="B53:J53" si="6">B5*(1+B$19+B$21)</f>
        <v>4426.1549999999997</v>
      </c>
      <c r="C53" s="17">
        <f t="shared" si="6"/>
        <v>11106.886994909093</v>
      </c>
      <c r="D53" s="17">
        <f t="shared" si="6"/>
        <v>38809.741647900584</v>
      </c>
      <c r="E53" s="17">
        <f t="shared" si="6"/>
        <v>19893.107978295819</v>
      </c>
      <c r="F53" s="17">
        <f t="shared" si="6"/>
        <v>4500.7188144841275</v>
      </c>
      <c r="G53" s="17">
        <f t="shared" si="6"/>
        <v>18395.970113851992</v>
      </c>
      <c r="H53" s="17">
        <f t="shared" si="6"/>
        <v>7483.5462742857144</v>
      </c>
      <c r="I53" s="17">
        <f t="shared" si="6"/>
        <v>4058.0861630218683</v>
      </c>
      <c r="J53" s="17">
        <f t="shared" si="6"/>
        <v>13380.543000000001</v>
      </c>
      <c r="K53" s="20"/>
      <c r="L53" s="20"/>
    </row>
    <row r="54" spans="1:15" x14ac:dyDescent="0.25">
      <c r="A54" s="11" t="s">
        <v>16</v>
      </c>
      <c r="B54" s="17">
        <f t="shared" ref="B54:J54" si="7">B6*(1+B$19+B$21)</f>
        <v>4378.1750000000002</v>
      </c>
      <c r="C54" s="17">
        <f t="shared" si="7"/>
        <v>12030.583479272727</v>
      </c>
      <c r="D54" s="17">
        <f t="shared" si="7"/>
        <v>43404.372613067222</v>
      </c>
      <c r="E54" s="17">
        <f t="shared" si="7"/>
        <v>21469.937009646303</v>
      </c>
      <c r="F54" s="17">
        <f t="shared" si="7"/>
        <v>4967.1459325396827</v>
      </c>
      <c r="G54" s="17">
        <f t="shared" si="7"/>
        <v>21521.886859582544</v>
      </c>
      <c r="H54" s="17">
        <f t="shared" si="7"/>
        <v>8323.8387885714274</v>
      </c>
      <c r="I54" s="17">
        <f t="shared" si="7"/>
        <v>4595.3539085487082</v>
      </c>
      <c r="J54" s="17">
        <f t="shared" si="7"/>
        <v>15088.436000000002</v>
      </c>
      <c r="K54" s="20"/>
      <c r="L54" s="20"/>
    </row>
    <row r="55" spans="1:15" x14ac:dyDescent="0.25">
      <c r="A55" s="11" t="s">
        <v>17</v>
      </c>
      <c r="B55" s="17">
        <f t="shared" ref="B55:J55" si="8">B7*(1+B$19+B$21)</f>
        <v>4870.341273809524</v>
      </c>
      <c r="C55" s="17">
        <f t="shared" si="8"/>
        <v>14327.253588871716</v>
      </c>
      <c r="D55" s="17">
        <f t="shared" si="8"/>
        <v>56486.307999999997</v>
      </c>
      <c r="E55" s="17">
        <f t="shared" si="8"/>
        <v>25981.129999999997</v>
      </c>
      <c r="F55" s="17">
        <f t="shared" si="8"/>
        <v>6105.9549999999999</v>
      </c>
      <c r="G55" s="17">
        <f t="shared" si="8"/>
        <v>26315.625</v>
      </c>
      <c r="H55" s="17">
        <f t="shared" si="8"/>
        <v>10380.084000000001</v>
      </c>
      <c r="I55" s="17">
        <f t="shared" si="8"/>
        <v>5749.9079999999994</v>
      </c>
      <c r="J55" s="17">
        <f t="shared" si="8"/>
        <v>19081.711000000003</v>
      </c>
      <c r="K55" s="20"/>
      <c r="L55" s="20"/>
    </row>
    <row r="56" spans="1:15" x14ac:dyDescent="0.25">
      <c r="A56" s="11" t="s">
        <v>18</v>
      </c>
      <c r="B56" s="17">
        <f t="shared" ref="B56:J56" si="9">B8*(1+B$19+B$21)</f>
        <v>5025.9049999999997</v>
      </c>
      <c r="C56" s="17">
        <f t="shared" si="9"/>
        <v>14575.052000000001</v>
      </c>
      <c r="D56" s="17">
        <f t="shared" si="9"/>
        <v>56486.307999999997</v>
      </c>
      <c r="E56" s="17">
        <f t="shared" si="9"/>
        <v>25981.129999999997</v>
      </c>
      <c r="F56" s="17">
        <f t="shared" si="9"/>
        <v>6105.9549999999999</v>
      </c>
      <c r="G56" s="17">
        <f t="shared" si="9"/>
        <v>26315.625</v>
      </c>
      <c r="H56" s="17">
        <f t="shared" si="9"/>
        <v>10380.084000000001</v>
      </c>
      <c r="I56" s="17">
        <f t="shared" si="9"/>
        <v>5749.9079999999994</v>
      </c>
      <c r="J56" s="17">
        <f t="shared" si="9"/>
        <v>19081.711000000003</v>
      </c>
      <c r="K56" s="20"/>
      <c r="L56" s="20"/>
    </row>
    <row r="57" spans="1:15" x14ac:dyDescent="0.25">
      <c r="A57" s="11" t="s">
        <v>19</v>
      </c>
      <c r="B57" s="17">
        <f t="shared" ref="B57:J57" si="10">B9*(1+B$19+B$21)</f>
        <v>4798.5426309523809</v>
      </c>
      <c r="C57" s="17">
        <f t="shared" si="10"/>
        <v>13099.525097372489</v>
      </c>
      <c r="D57" s="17">
        <f t="shared" si="10"/>
        <v>47988.36785840708</v>
      </c>
      <c r="E57" s="17">
        <f t="shared" si="10"/>
        <v>22848.357090032154</v>
      </c>
      <c r="F57" s="17">
        <f t="shared" si="10"/>
        <v>5548.6654563492066</v>
      </c>
      <c r="G57" s="17">
        <f t="shared" si="10"/>
        <v>23209.682163187856</v>
      </c>
      <c r="H57" s="17">
        <f t="shared" si="10"/>
        <v>9005.9585942857157</v>
      </c>
      <c r="I57" s="17">
        <f t="shared" si="10"/>
        <v>5041.1718250497015</v>
      </c>
      <c r="J57" s="17">
        <f t="shared" si="10"/>
        <v>16661.172000000002</v>
      </c>
      <c r="K57" s="20"/>
      <c r="L57" s="20"/>
    </row>
    <row r="58" spans="1:15" x14ac:dyDescent="0.25">
      <c r="A58" s="11" t="s">
        <v>20</v>
      </c>
      <c r="B58" s="17">
        <f t="shared" ref="B58:J58" si="11">B10*(1+B$19+B$21)</f>
        <v>4977.9250000000002</v>
      </c>
      <c r="C58" s="17">
        <f t="shared" si="11"/>
        <v>12019.318888</v>
      </c>
      <c r="D58" s="17">
        <f t="shared" si="11"/>
        <v>39298.984759932217</v>
      </c>
      <c r="E58" s="17">
        <f t="shared" si="11"/>
        <v>20477.892254823149</v>
      </c>
      <c r="F58" s="17">
        <f t="shared" si="11"/>
        <v>4694.5586557539682</v>
      </c>
      <c r="G58" s="17">
        <f t="shared" si="11"/>
        <v>19214.900379506642</v>
      </c>
      <c r="H58" s="17">
        <f t="shared" si="11"/>
        <v>7701.0337485714281</v>
      </c>
      <c r="I58" s="17">
        <f t="shared" si="11"/>
        <v>4160.9672206759442</v>
      </c>
      <c r="J58" s="17">
        <f t="shared" si="11"/>
        <v>14277.494000000001</v>
      </c>
      <c r="K58" s="20"/>
      <c r="L58" s="20"/>
    </row>
    <row r="59" spans="1:15" x14ac:dyDescent="0.25">
      <c r="A59" s="11" t="s">
        <v>21</v>
      </c>
      <c r="B59" s="17">
        <f t="shared" ref="B59:J59" si="12">B11*(1+B$19+B$21)</f>
        <v>5469.72</v>
      </c>
      <c r="C59" s="17">
        <f t="shared" si="12"/>
        <v>13371.069840727274</v>
      </c>
      <c r="D59" s="17">
        <f t="shared" si="12"/>
        <v>42819.408022594616</v>
      </c>
      <c r="E59" s="17">
        <f t="shared" si="12"/>
        <v>20509.219983922827</v>
      </c>
      <c r="F59" s="17">
        <f t="shared" si="12"/>
        <v>5130.6982986111107</v>
      </c>
      <c r="G59" s="17">
        <f t="shared" si="12"/>
        <v>19904.000237191649</v>
      </c>
      <c r="H59" s="17">
        <f t="shared" si="12"/>
        <v>8274.4098171428577</v>
      </c>
      <c r="I59" s="17">
        <f t="shared" si="12"/>
        <v>4286.710735586481</v>
      </c>
      <c r="J59" s="17">
        <f t="shared" si="12"/>
        <v>14486.373000000001</v>
      </c>
      <c r="K59" s="20"/>
      <c r="L59" s="20"/>
    </row>
    <row r="60" spans="1:15" x14ac:dyDescent="0.25">
      <c r="A60" s="11" t="s">
        <v>22</v>
      </c>
      <c r="B60" s="17">
        <f t="shared" ref="B60:J60" si="13">B12*(1+B$19+B$21)</f>
        <v>5829.57</v>
      </c>
      <c r="C60" s="17">
        <f t="shared" si="13"/>
        <v>14779.143749818182</v>
      </c>
      <c r="D60" s="17">
        <f t="shared" si="13"/>
        <v>46605.724280926377</v>
      </c>
      <c r="E60" s="17">
        <f t="shared" si="13"/>
        <v>23130.306651929259</v>
      </c>
      <c r="F60" s="17">
        <f t="shared" si="13"/>
        <v>5760.6777827380956</v>
      </c>
      <c r="G60" s="17">
        <f t="shared" si="13"/>
        <v>23639.121204933588</v>
      </c>
      <c r="H60" s="17">
        <f t="shared" si="13"/>
        <v>9866.0226971428565</v>
      </c>
      <c r="I60" s="17">
        <f t="shared" si="13"/>
        <v>5304.0900834990061</v>
      </c>
      <c r="J60" s="17">
        <f t="shared" si="13"/>
        <v>18258.482000000004</v>
      </c>
      <c r="K60" s="20"/>
      <c r="L60" s="20"/>
    </row>
    <row r="61" spans="1:15" x14ac:dyDescent="0.25">
      <c r="A61" s="11" t="s">
        <v>23</v>
      </c>
      <c r="B61" s="17">
        <f t="shared" ref="B61:J61" si="14">B13*(1+B$19+B$21)</f>
        <v>5985.5050000000001</v>
      </c>
      <c r="C61" s="17">
        <f t="shared" si="14"/>
        <v>15488.813000000002</v>
      </c>
      <c r="D61" s="17">
        <f t="shared" si="14"/>
        <v>49966.611746187162</v>
      </c>
      <c r="E61" s="17">
        <f t="shared" si="14"/>
        <v>24132.793983118969</v>
      </c>
      <c r="F61" s="17">
        <f t="shared" si="14"/>
        <v>6045.3800496031745</v>
      </c>
      <c r="G61" s="17">
        <f t="shared" si="14"/>
        <v>24168.429791271345</v>
      </c>
      <c r="H61" s="17">
        <f t="shared" si="14"/>
        <v>10043.966994285714</v>
      </c>
      <c r="I61" s="17">
        <f t="shared" si="14"/>
        <v>5304.0900834990061</v>
      </c>
      <c r="J61" s="17">
        <f t="shared" si="14"/>
        <v>18504.222000000002</v>
      </c>
      <c r="K61" s="20"/>
      <c r="L61" s="20"/>
    </row>
    <row r="62" spans="1:15" x14ac:dyDescent="0.25">
      <c r="A62" s="11" t="s">
        <v>24</v>
      </c>
      <c r="B62" s="17">
        <f t="shared" ref="B62:J62" si="15">B14*(1+B$19+B$21)</f>
        <v>5913.5349999999999</v>
      </c>
      <c r="C62" s="17">
        <f t="shared" si="15"/>
        <v>15319.844130909092</v>
      </c>
      <c r="D62" s="17">
        <f t="shared" si="15"/>
        <v>49966.611746187162</v>
      </c>
      <c r="E62" s="17">
        <f t="shared" si="15"/>
        <v>24132.793983118969</v>
      </c>
      <c r="F62" s="17">
        <f t="shared" si="15"/>
        <v>6045.3800496031745</v>
      </c>
      <c r="G62" s="17">
        <f t="shared" si="15"/>
        <v>24168.429791271345</v>
      </c>
      <c r="H62" s="17">
        <f t="shared" si="15"/>
        <v>10043.966994285714</v>
      </c>
      <c r="I62" s="17">
        <f t="shared" si="15"/>
        <v>5304.0900834990061</v>
      </c>
      <c r="J62" s="17">
        <f t="shared" si="15"/>
        <v>18504.222000000002</v>
      </c>
      <c r="K62" s="20"/>
      <c r="L62" s="20"/>
    </row>
    <row r="63" spans="1:15" x14ac:dyDescent="0.25">
      <c r="A63" s="11" t="s">
        <v>25</v>
      </c>
      <c r="B63" s="17">
        <f t="shared" ref="B63:J63" si="16">B15*(1+B$19+B$21)</f>
        <v>5505.7049999999999</v>
      </c>
      <c r="C63" s="17">
        <f t="shared" si="16"/>
        <v>14283.501733818184</v>
      </c>
      <c r="D63" s="17">
        <f t="shared" si="16"/>
        <v>45861.223893052156</v>
      </c>
      <c r="E63" s="17">
        <f t="shared" si="16"/>
        <v>22441.096611736331</v>
      </c>
      <c r="F63" s="17">
        <f t="shared" si="16"/>
        <v>5700.1028323412702</v>
      </c>
      <c r="G63" s="17">
        <f t="shared" si="16"/>
        <v>21731.612903225803</v>
      </c>
      <c r="H63" s="17">
        <f t="shared" si="16"/>
        <v>8986.187005714286</v>
      </c>
      <c r="I63" s="17">
        <f t="shared" si="16"/>
        <v>4732.5286520874752</v>
      </c>
      <c r="J63" s="17">
        <f t="shared" si="16"/>
        <v>15739.647000000001</v>
      </c>
      <c r="K63" s="20"/>
      <c r="L63" s="20"/>
    </row>
    <row r="64" spans="1:15" x14ac:dyDescent="0.25">
      <c r="L64" s="20"/>
    </row>
    <row r="65" spans="1:15" x14ac:dyDescent="0.25">
      <c r="A65" s="1" t="s">
        <v>61</v>
      </c>
      <c r="K65" s="32" t="s">
        <v>42</v>
      </c>
    </row>
    <row r="66" spans="1:15" x14ac:dyDescent="0.25">
      <c r="A66" s="11" t="s">
        <v>14</v>
      </c>
      <c r="B66" s="17">
        <f t="shared" ref="B66:J77" si="17">B52-B38</f>
        <v>4833.9849999999997</v>
      </c>
      <c r="C66" s="17">
        <f t="shared" si="17"/>
        <v>11940.466749090909</v>
      </c>
      <c r="D66" s="17">
        <f t="shared" si="17"/>
        <v>40926.249893428736</v>
      </c>
      <c r="E66" s="17">
        <f t="shared" si="17"/>
        <v>19183.012785369774</v>
      </c>
      <c r="F66" s="17">
        <f t="shared" si="17"/>
        <v>4749.0761111111115</v>
      </c>
      <c r="G66" s="17">
        <f t="shared" si="17"/>
        <v>18445.904886148004</v>
      </c>
      <c r="H66" s="17">
        <f t="shared" si="17"/>
        <v>7473.6604799999996</v>
      </c>
      <c r="I66" s="17">
        <f t="shared" si="17"/>
        <v>4000.9033564194592</v>
      </c>
      <c r="J66" s="34">
        <f t="shared" si="17"/>
        <v>12827.628000000001</v>
      </c>
      <c r="K66" s="33">
        <f>SUM($B66:$J66)</f>
        <v>124380.88726156799</v>
      </c>
      <c r="L66" s="20"/>
    </row>
    <row r="67" spans="1:15" x14ac:dyDescent="0.25">
      <c r="A67" s="11" t="s">
        <v>15</v>
      </c>
      <c r="B67" s="17">
        <f t="shared" si="17"/>
        <v>4426.1549999999997</v>
      </c>
      <c r="C67" s="17">
        <f t="shared" si="17"/>
        <v>11106.886994909093</v>
      </c>
      <c r="D67" s="17">
        <f t="shared" si="17"/>
        <v>38809.741647900584</v>
      </c>
      <c r="E67" s="17">
        <f t="shared" si="17"/>
        <v>19893.107978295819</v>
      </c>
      <c r="F67" s="17">
        <f t="shared" si="17"/>
        <v>4500.7188144841275</v>
      </c>
      <c r="G67" s="17">
        <f t="shared" si="17"/>
        <v>18395.970113851992</v>
      </c>
      <c r="H67" s="17">
        <f t="shared" si="17"/>
        <v>7483.5462742857144</v>
      </c>
      <c r="I67" s="17">
        <f t="shared" si="17"/>
        <v>4058.0594250151375</v>
      </c>
      <c r="J67" s="34">
        <f t="shared" si="17"/>
        <v>13380.543000000001</v>
      </c>
      <c r="K67" s="33">
        <f t="shared" ref="K67:K77" si="18">SUM($B67:$J67)</f>
        <v>122054.72924874247</v>
      </c>
      <c r="L67" s="20"/>
    </row>
    <row r="68" spans="1:15" x14ac:dyDescent="0.25">
      <c r="A68" s="11" t="s">
        <v>16</v>
      </c>
      <c r="B68" s="17">
        <f t="shared" si="17"/>
        <v>4378.1750000000002</v>
      </c>
      <c r="C68" s="17">
        <f t="shared" si="17"/>
        <v>12030.583479272727</v>
      </c>
      <c r="D68" s="17">
        <f t="shared" si="17"/>
        <v>43404.372613067222</v>
      </c>
      <c r="E68" s="17">
        <f t="shared" si="17"/>
        <v>21469.937009646303</v>
      </c>
      <c r="F68" s="17">
        <f t="shared" si="17"/>
        <v>4967.1459325396827</v>
      </c>
      <c r="G68" s="17">
        <f t="shared" si="17"/>
        <v>21521.886859582544</v>
      </c>
      <c r="H68" s="17">
        <f t="shared" si="17"/>
        <v>8323.8387885714274</v>
      </c>
      <c r="I68" s="17">
        <f t="shared" si="17"/>
        <v>4595.3242734082769</v>
      </c>
      <c r="J68" s="34">
        <f t="shared" si="17"/>
        <v>15088.436000000002</v>
      </c>
      <c r="K68" s="33">
        <f t="shared" si="18"/>
        <v>135779.69995608821</v>
      </c>
      <c r="L68" s="20"/>
    </row>
    <row r="69" spans="1:15" x14ac:dyDescent="0.25">
      <c r="A69" s="11" t="s">
        <v>17</v>
      </c>
      <c r="B69" s="17">
        <f t="shared" si="17"/>
        <v>4870.341273809524</v>
      </c>
      <c r="C69" s="17">
        <f t="shared" si="17"/>
        <v>14327.253588871716</v>
      </c>
      <c r="D69" s="17">
        <f t="shared" si="17"/>
        <v>56486.307999999997</v>
      </c>
      <c r="E69" s="17">
        <f t="shared" si="17"/>
        <v>25981.129999999997</v>
      </c>
      <c r="F69" s="17">
        <f t="shared" si="17"/>
        <v>6105.9549999999999</v>
      </c>
      <c r="G69" s="17">
        <f t="shared" si="17"/>
        <v>26315.625</v>
      </c>
      <c r="H69" s="17">
        <f t="shared" si="17"/>
        <v>10380.084000000001</v>
      </c>
      <c r="I69" s="17">
        <f t="shared" si="17"/>
        <v>5749.8770092231935</v>
      </c>
      <c r="J69" s="34">
        <f t="shared" si="17"/>
        <v>19081.711000000003</v>
      </c>
      <c r="K69" s="33">
        <f t="shared" si="18"/>
        <v>169298.28487190441</v>
      </c>
      <c r="L69" s="20"/>
    </row>
    <row r="70" spans="1:15" x14ac:dyDescent="0.25">
      <c r="A70" s="11" t="s">
        <v>18</v>
      </c>
      <c r="B70" s="17">
        <f t="shared" si="17"/>
        <v>5025.9049999999997</v>
      </c>
      <c r="C70" s="17">
        <f t="shared" si="17"/>
        <v>14575.052000000001</v>
      </c>
      <c r="D70" s="17">
        <f t="shared" si="17"/>
        <v>56486.307999999997</v>
      </c>
      <c r="E70" s="17">
        <f t="shared" si="17"/>
        <v>25981.129999999997</v>
      </c>
      <c r="F70" s="17">
        <f t="shared" si="17"/>
        <v>6105.9549999999999</v>
      </c>
      <c r="G70" s="17">
        <f t="shared" si="17"/>
        <v>26315.625</v>
      </c>
      <c r="H70" s="17">
        <f t="shared" si="17"/>
        <v>10380.084000000001</v>
      </c>
      <c r="I70" s="17">
        <f t="shared" si="17"/>
        <v>5749.8814907575852</v>
      </c>
      <c r="J70" s="34">
        <f t="shared" si="17"/>
        <v>19081.711000000003</v>
      </c>
      <c r="K70" s="33">
        <f t="shared" si="18"/>
        <v>169701.65149075756</v>
      </c>
      <c r="L70" s="20"/>
    </row>
    <row r="71" spans="1:15" x14ac:dyDescent="0.25">
      <c r="A71" s="11" t="s">
        <v>19</v>
      </c>
      <c r="B71" s="17">
        <f t="shared" si="17"/>
        <v>4798.5426309523809</v>
      </c>
      <c r="C71" s="17">
        <f t="shared" si="17"/>
        <v>13099.525097372489</v>
      </c>
      <c r="D71" s="17">
        <f t="shared" si="17"/>
        <v>47988.36785840708</v>
      </c>
      <c r="E71" s="17">
        <f t="shared" si="17"/>
        <v>22848.357090032154</v>
      </c>
      <c r="F71" s="17">
        <f t="shared" si="17"/>
        <v>5548.6654563492066</v>
      </c>
      <c r="G71" s="17">
        <f t="shared" si="17"/>
        <v>23209.682163187856</v>
      </c>
      <c r="H71" s="17">
        <f t="shared" si="17"/>
        <v>9005.9585942857157</v>
      </c>
      <c r="I71" s="17">
        <f t="shared" si="17"/>
        <v>5041.1448684112593</v>
      </c>
      <c r="J71" s="34">
        <f t="shared" si="17"/>
        <v>16661.172000000002</v>
      </c>
      <c r="K71" s="33">
        <f t="shared" si="18"/>
        <v>148201.41575899813</v>
      </c>
      <c r="L71" s="20"/>
    </row>
    <row r="72" spans="1:15" x14ac:dyDescent="0.25">
      <c r="A72" s="11" t="s">
        <v>20</v>
      </c>
      <c r="B72" s="17">
        <f t="shared" si="17"/>
        <v>4977.9250000000002</v>
      </c>
      <c r="C72" s="17">
        <f t="shared" si="17"/>
        <v>12019.318888</v>
      </c>
      <c r="D72" s="17">
        <f t="shared" si="17"/>
        <v>39298.984759932217</v>
      </c>
      <c r="E72" s="17">
        <f t="shared" si="17"/>
        <v>20477.892254823149</v>
      </c>
      <c r="F72" s="17">
        <f t="shared" si="17"/>
        <v>4694.5586557539682</v>
      </c>
      <c r="G72" s="17">
        <f t="shared" si="17"/>
        <v>19214.900379506642</v>
      </c>
      <c r="H72" s="17">
        <f t="shared" si="17"/>
        <v>7701.0337485714281</v>
      </c>
      <c r="I72" s="17">
        <f t="shared" si="17"/>
        <v>4160.9454945236248</v>
      </c>
      <c r="J72" s="34">
        <f t="shared" si="17"/>
        <v>14277.494000000001</v>
      </c>
      <c r="K72" s="33">
        <f t="shared" si="18"/>
        <v>126823.05318111103</v>
      </c>
      <c r="L72" s="20"/>
    </row>
    <row r="73" spans="1:15" x14ac:dyDescent="0.25">
      <c r="A73" s="11" t="s">
        <v>21</v>
      </c>
      <c r="B73" s="17">
        <f t="shared" si="17"/>
        <v>5469.72</v>
      </c>
      <c r="C73" s="17">
        <f t="shared" si="17"/>
        <v>13371.069840727274</v>
      </c>
      <c r="D73" s="17">
        <f t="shared" si="17"/>
        <v>42819.408022594616</v>
      </c>
      <c r="E73" s="17">
        <f t="shared" si="17"/>
        <v>20509.219983922827</v>
      </c>
      <c r="F73" s="17">
        <f t="shared" si="17"/>
        <v>5130.6982986111107</v>
      </c>
      <c r="G73" s="17">
        <f t="shared" si="17"/>
        <v>19904.000237191649</v>
      </c>
      <c r="H73" s="17">
        <f t="shared" si="17"/>
        <v>8274.4098171428577</v>
      </c>
      <c r="I73" s="17">
        <f t="shared" si="17"/>
        <v>4286.6941337412954</v>
      </c>
      <c r="J73" s="34">
        <f t="shared" si="17"/>
        <v>14486.373000000001</v>
      </c>
      <c r="K73" s="33">
        <f t="shared" si="18"/>
        <v>134251.59333393164</v>
      </c>
      <c r="L73" s="20"/>
    </row>
    <row r="74" spans="1:15" x14ac:dyDescent="0.25">
      <c r="A74" s="11" t="s">
        <v>22</v>
      </c>
      <c r="B74" s="17">
        <f t="shared" si="17"/>
        <v>5829.57</v>
      </c>
      <c r="C74" s="17">
        <f t="shared" si="17"/>
        <v>14779.143749818182</v>
      </c>
      <c r="D74" s="17">
        <f t="shared" si="17"/>
        <v>46605.724280926377</v>
      </c>
      <c r="E74" s="17">
        <f t="shared" si="17"/>
        <v>23130.306651929259</v>
      </c>
      <c r="F74" s="17">
        <f t="shared" si="17"/>
        <v>5760.6777827380956</v>
      </c>
      <c r="G74" s="17">
        <f t="shared" si="17"/>
        <v>23639.121204933588</v>
      </c>
      <c r="H74" s="17">
        <f t="shared" si="17"/>
        <v>9866.0226971428565</v>
      </c>
      <c r="I74" s="17">
        <f t="shared" si="17"/>
        <v>5304.0743540945423</v>
      </c>
      <c r="J74" s="34">
        <f t="shared" si="17"/>
        <v>18258.482000000004</v>
      </c>
      <c r="K74" s="33">
        <f t="shared" si="18"/>
        <v>153173.12272158288</v>
      </c>
      <c r="L74" s="20"/>
    </row>
    <row r="75" spans="1:15" x14ac:dyDescent="0.25">
      <c r="A75" s="11" t="s">
        <v>23</v>
      </c>
      <c r="B75" s="17">
        <f t="shared" si="17"/>
        <v>5985.5050000000001</v>
      </c>
      <c r="C75" s="17">
        <f t="shared" si="17"/>
        <v>15488.813000000002</v>
      </c>
      <c r="D75" s="17">
        <f t="shared" si="17"/>
        <v>49966.611746187162</v>
      </c>
      <c r="E75" s="17">
        <f t="shared" si="17"/>
        <v>24132.793983118969</v>
      </c>
      <c r="F75" s="17">
        <f t="shared" si="17"/>
        <v>6045.3800496031745</v>
      </c>
      <c r="G75" s="17">
        <f t="shared" si="17"/>
        <v>24168.429791271345</v>
      </c>
      <c r="H75" s="17">
        <f t="shared" si="17"/>
        <v>10043.966994285714</v>
      </c>
      <c r="I75" s="17">
        <f t="shared" si="17"/>
        <v>5304.0742587046725</v>
      </c>
      <c r="J75" s="34">
        <f t="shared" si="17"/>
        <v>18504.222000000002</v>
      </c>
      <c r="K75" s="33">
        <f t="shared" si="18"/>
        <v>159639.79682317103</v>
      </c>
      <c r="L75" s="20"/>
    </row>
    <row r="76" spans="1:15" x14ac:dyDescent="0.25">
      <c r="A76" s="11" t="s">
        <v>24</v>
      </c>
      <c r="B76" s="17">
        <f t="shared" si="17"/>
        <v>5913.5349999999999</v>
      </c>
      <c r="C76" s="17">
        <f t="shared" si="17"/>
        <v>15319.844130909092</v>
      </c>
      <c r="D76" s="17">
        <f t="shared" si="17"/>
        <v>49966.611746187162</v>
      </c>
      <c r="E76" s="17">
        <f t="shared" si="17"/>
        <v>24132.793983118969</v>
      </c>
      <c r="F76" s="17">
        <f t="shared" si="17"/>
        <v>6045.3800496031745</v>
      </c>
      <c r="G76" s="17">
        <f t="shared" si="17"/>
        <v>24168.429791271345</v>
      </c>
      <c r="H76" s="17">
        <f t="shared" si="17"/>
        <v>10043.966994285714</v>
      </c>
      <c r="I76" s="17">
        <f t="shared" si="17"/>
        <v>5304.0706621418676</v>
      </c>
      <c r="J76" s="34">
        <f t="shared" si="17"/>
        <v>18504.222000000002</v>
      </c>
      <c r="K76" s="33">
        <f t="shared" si="18"/>
        <v>159398.85435751735</v>
      </c>
      <c r="L76" s="20"/>
    </row>
    <row r="77" spans="1:15" x14ac:dyDescent="0.25">
      <c r="A77" s="11" t="s">
        <v>25</v>
      </c>
      <c r="B77" s="17">
        <f t="shared" si="17"/>
        <v>5505.7049999999999</v>
      </c>
      <c r="C77" s="17">
        <f t="shared" si="17"/>
        <v>14283.501733818184</v>
      </c>
      <c r="D77" s="17">
        <f t="shared" si="17"/>
        <v>45861.223893052156</v>
      </c>
      <c r="E77" s="17">
        <f t="shared" si="17"/>
        <v>22441.096611736331</v>
      </c>
      <c r="F77" s="17">
        <f t="shared" si="17"/>
        <v>5700.1028323412702</v>
      </c>
      <c r="G77" s="17">
        <f t="shared" si="17"/>
        <v>21731.612903225803</v>
      </c>
      <c r="H77" s="17">
        <f t="shared" si="17"/>
        <v>8986.187005714286</v>
      </c>
      <c r="I77" s="17">
        <f t="shared" si="17"/>
        <v>4732.5016794116764</v>
      </c>
      <c r="J77" s="34">
        <f t="shared" si="17"/>
        <v>15739.647000000001</v>
      </c>
      <c r="K77" s="33">
        <f t="shared" si="18"/>
        <v>144981.5786592997</v>
      </c>
      <c r="L77" s="20"/>
    </row>
    <row r="79" spans="1:15" x14ac:dyDescent="0.25">
      <c r="A79" s="27" t="s">
        <v>55</v>
      </c>
      <c r="B79" s="29">
        <f>$B$17-MIN($K$38:$K$49)</f>
        <v>173038.09827397848</v>
      </c>
      <c r="C79" s="28"/>
      <c r="D79" s="28"/>
      <c r="E79" s="28"/>
      <c r="F79" s="28"/>
      <c r="G79" s="28"/>
      <c r="H79" s="28"/>
      <c r="I79" s="28"/>
      <c r="J79" s="28"/>
      <c r="L79" s="20"/>
      <c r="M79" s="20"/>
      <c r="O79" s="24"/>
    </row>
    <row r="81" spans="1:15" x14ac:dyDescent="0.25">
      <c r="A81" s="1" t="s">
        <v>62</v>
      </c>
      <c r="B81" s="31" t="s">
        <v>42</v>
      </c>
    </row>
    <row r="82" spans="1:15" x14ac:dyDescent="0.25">
      <c r="A82" s="11" t="s">
        <v>14</v>
      </c>
      <c r="B82" s="30">
        <f t="shared" ref="B82:B93" si="19">$B$79-K66</f>
        <v>48657.211012410495</v>
      </c>
      <c r="L82" s="20"/>
      <c r="M82" s="20"/>
      <c r="O82" s="24"/>
    </row>
    <row r="83" spans="1:15" x14ac:dyDescent="0.25">
      <c r="A83" s="11" t="s">
        <v>15</v>
      </c>
      <c r="B83" s="17">
        <f t="shared" si="19"/>
        <v>50983.36902523601</v>
      </c>
      <c r="L83" s="20"/>
      <c r="M83" s="20"/>
      <c r="O83" s="24"/>
    </row>
    <row r="84" spans="1:15" x14ac:dyDescent="0.25">
      <c r="A84" s="11" t="s">
        <v>16</v>
      </c>
      <c r="B84" s="17">
        <f t="shared" si="19"/>
        <v>37258.398317890271</v>
      </c>
      <c r="L84" s="20"/>
      <c r="M84" s="20"/>
      <c r="O84" s="24"/>
    </row>
    <row r="85" spans="1:15" x14ac:dyDescent="0.25">
      <c r="A85" s="11" t="s">
        <v>17</v>
      </c>
      <c r="B85" s="17">
        <f t="shared" si="19"/>
        <v>3739.813402074069</v>
      </c>
      <c r="L85" s="20"/>
      <c r="M85" s="20"/>
      <c r="O85" s="24"/>
    </row>
    <row r="86" spans="1:15" x14ac:dyDescent="0.25">
      <c r="A86" s="11" t="s">
        <v>18</v>
      </c>
      <c r="B86" s="17">
        <f t="shared" si="19"/>
        <v>3336.4467832209193</v>
      </c>
      <c r="L86" s="20"/>
      <c r="M86" s="20"/>
      <c r="O86" s="24"/>
    </row>
    <row r="87" spans="1:15" x14ac:dyDescent="0.25">
      <c r="A87" s="11" t="s">
        <v>19</v>
      </c>
      <c r="B87" s="17">
        <f t="shared" si="19"/>
        <v>24836.682514980348</v>
      </c>
      <c r="L87" s="20"/>
      <c r="M87" s="20"/>
      <c r="O87" s="24"/>
    </row>
    <row r="88" spans="1:15" x14ac:dyDescent="0.25">
      <c r="A88" s="11" t="s">
        <v>20</v>
      </c>
      <c r="B88" s="17">
        <f t="shared" si="19"/>
        <v>46215.045092867455</v>
      </c>
      <c r="L88" s="20"/>
      <c r="M88" s="20"/>
      <c r="O88" s="24"/>
    </row>
    <row r="89" spans="1:15" x14ac:dyDescent="0.25">
      <c r="A89" s="11" t="s">
        <v>21</v>
      </c>
      <c r="B89" s="17">
        <f t="shared" si="19"/>
        <v>38786.504940046842</v>
      </c>
      <c r="L89" s="20"/>
      <c r="M89" s="20"/>
      <c r="O89" s="24"/>
    </row>
    <row r="90" spans="1:15" x14ac:dyDescent="0.25">
      <c r="A90" s="11" t="s">
        <v>22</v>
      </c>
      <c r="B90" s="17">
        <f t="shared" si="19"/>
        <v>19864.975552395597</v>
      </c>
      <c r="L90" s="20"/>
      <c r="M90" s="20"/>
      <c r="O90" s="24"/>
    </row>
    <row r="91" spans="1:15" x14ac:dyDescent="0.25">
      <c r="A91" s="11" t="s">
        <v>23</v>
      </c>
      <c r="B91" s="17">
        <f t="shared" si="19"/>
        <v>13398.301450807456</v>
      </c>
      <c r="L91" s="20"/>
      <c r="M91" s="20"/>
      <c r="O91" s="24"/>
    </row>
    <row r="92" spans="1:15" x14ac:dyDescent="0.25">
      <c r="A92" s="11" t="s">
        <v>24</v>
      </c>
      <c r="B92" s="17">
        <f t="shared" si="19"/>
        <v>13639.243916461128</v>
      </c>
      <c r="L92" s="20"/>
      <c r="M92" s="20"/>
      <c r="O92" s="24"/>
    </row>
    <row r="93" spans="1:15" x14ac:dyDescent="0.25">
      <c r="A93" s="11" t="s">
        <v>25</v>
      </c>
      <c r="B93" s="17">
        <f t="shared" si="19"/>
        <v>28056.519614678778</v>
      </c>
      <c r="L93" s="20"/>
      <c r="M93" s="20"/>
      <c r="O93" s="24"/>
    </row>
    <row r="94" spans="1:15" x14ac:dyDescent="0.25">
      <c r="A94" s="19" t="s">
        <v>43</v>
      </c>
      <c r="B94" s="22">
        <f>SUM($B$82:$B$93)/$B$79</f>
        <v>1.9000007218208681</v>
      </c>
    </row>
    <row r="96" spans="1:15" x14ac:dyDescent="0.25">
      <c r="A96" s="1" t="s">
        <v>63</v>
      </c>
      <c r="B96" s="17">
        <f>(SUM($B$82:$B$93)-$D$97*$B$79)/(12-$D$97)</f>
        <v>1.2366585179905196E-2</v>
      </c>
      <c r="D96" s="1" t="s">
        <v>45</v>
      </c>
    </row>
    <row r="97" spans="1:4" x14ac:dyDescent="0.25">
      <c r="A97" s="1" t="s">
        <v>44</v>
      </c>
      <c r="D97" s="41">
        <f>'計算用(太陽光)'!D97</f>
        <v>1.9</v>
      </c>
    </row>
    <row r="98" spans="1:4" ht="16.5" thickBot="1" x14ac:dyDescent="0.3"/>
    <row r="99" spans="1:4" ht="16.5" thickBot="1" x14ac:dyDescent="0.3">
      <c r="A99" s="1" t="s">
        <v>64</v>
      </c>
      <c r="B99" s="25">
        <f>ROUND((MIN($K$38:$K$49)+$B$96)*10000,1)</f>
        <v>281</v>
      </c>
    </row>
    <row r="100" spans="1:4" ht="16.5" thickBot="1" x14ac:dyDescent="0.3"/>
    <row r="101" spans="1:4" ht="16.5" thickBot="1" x14ac:dyDescent="0.3">
      <c r="A101" s="1" t="s">
        <v>65</v>
      </c>
      <c r="B101" s="35">
        <f>B99/'入力(水力)'!E15</f>
        <v>0.56200000000000006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合計</vt:lpstr>
      <vt:lpstr>入力(太陽光)</vt:lpstr>
      <vt:lpstr>入力(風力)</vt:lpstr>
      <vt:lpstr>入力(水力)</vt:lpstr>
      <vt:lpstr>計算用(太陽光)</vt:lpstr>
      <vt:lpstr>計算用(風力)</vt:lpstr>
      <vt:lpstr>計算用(水力)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2020-03-09T02:01:05Z</dcterms:modified>
</cp:coreProperties>
</file>