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filterPrivacy="1" codeName="ThisWorkbook" defaultThemeVersion="124226"/>
  <xr:revisionPtr revIDLastSave="0" documentId="13_ncr:1_{A0A064E3-E244-4E7F-8F6C-3D3497346273}" xr6:coauthVersionLast="36" xr6:coauthVersionMax="36" xr10:uidLastSave="{00000000-0000-0000-0000-000000000000}"/>
  <workbookProtection workbookAlgorithmName="SHA-512" workbookHashValue="McgV9UNHUebS/3/woHpRnsL1z5VjEIKyjdq6QzNbrkBVucCSyxI41X5eiU4NFLA2yHPeSk0jvJOewy4+QbHmOw==" workbookSaltValue="O+dFwUbFGH436udzg8SqxA==" workbookSpinCount="100000" lockStructure="1"/>
  <bookViews>
    <workbookView xWindow="0" yWindow="0" windowWidth="23040" windowHeight="9276" tabRatio="875" xr2:uid="{00000000-000D-0000-FFFF-FFFF00000000}"/>
  </bookViews>
  <sheets>
    <sheet name="入力欄(基本情報)" sheetId="21" r:id="rId1"/>
    <sheet name="入力欄(差替情報)" sheetId="22" r:id="rId2"/>
    <sheet name="提出用（算定諸元一覧(差替先)）" sheetId="15" r:id="rId3"/>
    <sheet name="webにUP時は非表示にする⇒" sheetId="13" state="hidden" r:id="rId4"/>
    <sheet name="計算用(差替先差替可能容量)" sheetId="19" state="hidden" r:id="rId5"/>
    <sheet name="調整係数一覧" sheetId="7" state="hidden" r:id="rId6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H157" i="22" l="1"/>
  <c r="O157" i="22"/>
  <c r="N157" i="22"/>
  <c r="M157" i="22"/>
  <c r="L157" i="22"/>
  <c r="K157" i="22"/>
  <c r="J157" i="22"/>
  <c r="I157" i="22"/>
  <c r="G157" i="22"/>
  <c r="F157" i="22"/>
  <c r="E157" i="22"/>
  <c r="D157" i="22"/>
  <c r="O155" i="22" l="1"/>
  <c r="N155" i="22"/>
  <c r="M155" i="22"/>
  <c r="L155" i="22"/>
  <c r="K155" i="22"/>
  <c r="J155" i="22"/>
  <c r="I155" i="22"/>
  <c r="H155" i="22"/>
  <c r="G155" i="22"/>
  <c r="F155" i="22"/>
  <c r="E155" i="22"/>
  <c r="D155" i="22"/>
  <c r="B38" i="19" l="1"/>
  <c r="C38" i="19" l="1"/>
  <c r="D38" i="19"/>
  <c r="E38" i="19"/>
  <c r="F38" i="19"/>
  <c r="G38" i="19"/>
  <c r="H38" i="19"/>
  <c r="I38" i="19"/>
  <c r="J38" i="19"/>
  <c r="C39" i="19"/>
  <c r="D39" i="19"/>
  <c r="E39" i="19"/>
  <c r="F39" i="19"/>
  <c r="G39" i="19"/>
  <c r="H39" i="19"/>
  <c r="I39" i="19"/>
  <c r="J39" i="19"/>
  <c r="C40" i="19"/>
  <c r="D40" i="19"/>
  <c r="E40" i="19"/>
  <c r="F40" i="19"/>
  <c r="G40" i="19"/>
  <c r="H40" i="19"/>
  <c r="I40" i="19"/>
  <c r="J40" i="19"/>
  <c r="C41" i="19"/>
  <c r="D41" i="19"/>
  <c r="E41" i="19"/>
  <c r="F41" i="19"/>
  <c r="G41" i="19"/>
  <c r="H41" i="19"/>
  <c r="I41" i="19"/>
  <c r="J41" i="19"/>
  <c r="C42" i="19"/>
  <c r="D42" i="19"/>
  <c r="E42" i="19"/>
  <c r="F42" i="19"/>
  <c r="G42" i="19"/>
  <c r="H42" i="19"/>
  <c r="I42" i="19"/>
  <c r="J42" i="19"/>
  <c r="C43" i="19"/>
  <c r="D43" i="19"/>
  <c r="E43" i="19"/>
  <c r="F43" i="19"/>
  <c r="G43" i="19"/>
  <c r="H43" i="19"/>
  <c r="I43" i="19"/>
  <c r="J43" i="19"/>
  <c r="C44" i="19"/>
  <c r="D44" i="19"/>
  <c r="E44" i="19"/>
  <c r="F44" i="19"/>
  <c r="G44" i="19"/>
  <c r="H44" i="19"/>
  <c r="I44" i="19"/>
  <c r="J44" i="19"/>
  <c r="C45" i="19"/>
  <c r="D45" i="19"/>
  <c r="E45" i="19"/>
  <c r="F45" i="19"/>
  <c r="G45" i="19"/>
  <c r="H45" i="19"/>
  <c r="I45" i="19"/>
  <c r="J45" i="19"/>
  <c r="C46" i="19"/>
  <c r="D46" i="19"/>
  <c r="E46" i="19"/>
  <c r="F46" i="19"/>
  <c r="G46" i="19"/>
  <c r="H46" i="19"/>
  <c r="I46" i="19"/>
  <c r="J46" i="19"/>
  <c r="C47" i="19"/>
  <c r="D47" i="19"/>
  <c r="E47" i="19"/>
  <c r="F47" i="19"/>
  <c r="G47" i="19"/>
  <c r="H47" i="19"/>
  <c r="I47" i="19"/>
  <c r="J47" i="19"/>
  <c r="C48" i="19"/>
  <c r="D48" i="19"/>
  <c r="E48" i="19"/>
  <c r="F48" i="19"/>
  <c r="G48" i="19"/>
  <c r="H48" i="19"/>
  <c r="I48" i="19"/>
  <c r="J48" i="19"/>
  <c r="C49" i="19"/>
  <c r="D49" i="19"/>
  <c r="E49" i="19"/>
  <c r="F49" i="19"/>
  <c r="G49" i="19"/>
  <c r="H49" i="19"/>
  <c r="I49" i="19"/>
  <c r="J49" i="19"/>
  <c r="B39" i="19"/>
  <c r="B40" i="19"/>
  <c r="B41" i="19"/>
  <c r="B42" i="19"/>
  <c r="B43" i="19"/>
  <c r="B44" i="19"/>
  <c r="B45" i="19"/>
  <c r="B46" i="19"/>
  <c r="B47" i="19"/>
  <c r="B48" i="19"/>
  <c r="B49" i="19"/>
  <c r="E161" i="22" l="1"/>
  <c r="F161" i="22"/>
  <c r="G161" i="22"/>
  <c r="H161" i="22"/>
  <c r="I161" i="22"/>
  <c r="J161" i="22"/>
  <c r="K161" i="22"/>
  <c r="L161" i="22"/>
  <c r="M161" i="22"/>
  <c r="N161" i="22"/>
  <c r="O161" i="22"/>
  <c r="D161" i="22"/>
  <c r="E153" i="22" l="1"/>
  <c r="F153" i="22"/>
  <c r="G153" i="22"/>
  <c r="H153" i="22"/>
  <c r="I153" i="22"/>
  <c r="J153" i="22"/>
  <c r="K153" i="22"/>
  <c r="L153" i="22"/>
  <c r="M153" i="22"/>
  <c r="N153" i="22"/>
  <c r="O153" i="22"/>
  <c r="D153" i="22"/>
  <c r="O162" i="22" l="1"/>
  <c r="J162" i="22"/>
  <c r="G162" i="22"/>
  <c r="H162" i="22"/>
  <c r="I162" i="22"/>
  <c r="K162" i="22"/>
  <c r="D162" i="22"/>
  <c r="L162" i="22"/>
  <c r="E162" i="22"/>
  <c r="M162" i="22"/>
  <c r="F162" i="22"/>
  <c r="N162" i="22"/>
  <c r="D164" i="22"/>
  <c r="D136" i="22" l="1"/>
  <c r="O133" i="22"/>
  <c r="O134" i="22" s="1"/>
  <c r="N133" i="22"/>
  <c r="N134" i="22" s="1"/>
  <c r="M133" i="22"/>
  <c r="M134" i="22" s="1"/>
  <c r="L133" i="22"/>
  <c r="L134" i="22" s="1"/>
  <c r="K133" i="22"/>
  <c r="K134" i="22" s="1"/>
  <c r="J133" i="22"/>
  <c r="J134" i="22" s="1"/>
  <c r="I133" i="22"/>
  <c r="I134" i="22" s="1"/>
  <c r="H133" i="22"/>
  <c r="H134" i="22" s="1"/>
  <c r="G133" i="22"/>
  <c r="G134" i="22" s="1"/>
  <c r="F133" i="22"/>
  <c r="F134" i="22" s="1"/>
  <c r="E133" i="22"/>
  <c r="E134" i="22" s="1"/>
  <c r="D133" i="22"/>
  <c r="D134" i="22" s="1"/>
  <c r="O130" i="22"/>
  <c r="N130" i="22"/>
  <c r="M130" i="22"/>
  <c r="L130" i="22"/>
  <c r="K130" i="22"/>
  <c r="J130" i="22"/>
  <c r="I130" i="22"/>
  <c r="H130" i="22"/>
  <c r="G130" i="22"/>
  <c r="F130" i="22"/>
  <c r="E130" i="22"/>
  <c r="D130" i="22"/>
  <c r="D124" i="22"/>
  <c r="O121" i="22"/>
  <c r="N121" i="22"/>
  <c r="M121" i="22"/>
  <c r="L121" i="22"/>
  <c r="L122" i="22" s="1"/>
  <c r="K121" i="22"/>
  <c r="J121" i="22"/>
  <c r="I121" i="22"/>
  <c r="I122" i="22" s="1"/>
  <c r="H121" i="22"/>
  <c r="G121" i="22"/>
  <c r="G122" i="22" s="1"/>
  <c r="F121" i="22"/>
  <c r="F122" i="22" s="1"/>
  <c r="E121" i="22"/>
  <c r="D121" i="22"/>
  <c r="D122" i="22" s="1"/>
  <c r="O118" i="22"/>
  <c r="N118" i="22"/>
  <c r="M118" i="22"/>
  <c r="L118" i="22"/>
  <c r="K118" i="22"/>
  <c r="J118" i="22"/>
  <c r="I118" i="22"/>
  <c r="H118" i="22"/>
  <c r="G118" i="22"/>
  <c r="F118" i="22"/>
  <c r="E118" i="22"/>
  <c r="D118" i="22"/>
  <c r="D112" i="22"/>
  <c r="O109" i="22"/>
  <c r="O110" i="22" s="1"/>
  <c r="N109" i="22"/>
  <c r="N110" i="22" s="1"/>
  <c r="M109" i="22"/>
  <c r="M110" i="22" s="1"/>
  <c r="L109" i="22"/>
  <c r="L110" i="22" s="1"/>
  <c r="K109" i="22"/>
  <c r="K110" i="22" s="1"/>
  <c r="J109" i="22"/>
  <c r="J110" i="22" s="1"/>
  <c r="I109" i="22"/>
  <c r="I110" i="22" s="1"/>
  <c r="H109" i="22"/>
  <c r="H110" i="22" s="1"/>
  <c r="G109" i="22"/>
  <c r="G110" i="22" s="1"/>
  <c r="F109" i="22"/>
  <c r="F110" i="22" s="1"/>
  <c r="E109" i="22"/>
  <c r="E110" i="22" s="1"/>
  <c r="D109" i="22"/>
  <c r="D110" i="22" s="1"/>
  <c r="O106" i="22"/>
  <c r="N106" i="22"/>
  <c r="M106" i="22"/>
  <c r="L106" i="22"/>
  <c r="K106" i="22"/>
  <c r="J106" i="22"/>
  <c r="I106" i="22"/>
  <c r="H106" i="22"/>
  <c r="G106" i="22"/>
  <c r="F106" i="22"/>
  <c r="E106" i="22"/>
  <c r="D106" i="22"/>
  <c r="D100" i="22"/>
  <c r="O97" i="22"/>
  <c r="O98" i="22" s="1"/>
  <c r="N97" i="22"/>
  <c r="N98" i="22" s="1"/>
  <c r="M97" i="22"/>
  <c r="M98" i="22" s="1"/>
  <c r="L97" i="22"/>
  <c r="L98" i="22" s="1"/>
  <c r="K97" i="22"/>
  <c r="K98" i="22" s="1"/>
  <c r="J97" i="22"/>
  <c r="J98" i="22" s="1"/>
  <c r="I97" i="22"/>
  <c r="I98" i="22" s="1"/>
  <c r="H97" i="22"/>
  <c r="H98" i="22" s="1"/>
  <c r="G97" i="22"/>
  <c r="G98" i="22" s="1"/>
  <c r="F97" i="22"/>
  <c r="F98" i="22" s="1"/>
  <c r="E97" i="22"/>
  <c r="E98" i="22" s="1"/>
  <c r="D97" i="22"/>
  <c r="D98" i="22" s="1"/>
  <c r="O94" i="22"/>
  <c r="N94" i="22"/>
  <c r="M94" i="22"/>
  <c r="L94" i="22"/>
  <c r="K94" i="22"/>
  <c r="J94" i="22"/>
  <c r="I94" i="22"/>
  <c r="H94" i="22"/>
  <c r="G94" i="22"/>
  <c r="F94" i="22"/>
  <c r="E94" i="22"/>
  <c r="D94" i="22"/>
  <c r="D88" i="22"/>
  <c r="O85" i="22"/>
  <c r="O86" i="22" s="1"/>
  <c r="N85" i="22"/>
  <c r="N86" i="22" s="1"/>
  <c r="M85" i="22"/>
  <c r="M86" i="22" s="1"/>
  <c r="L85" i="22"/>
  <c r="L86" i="22" s="1"/>
  <c r="K85" i="22"/>
  <c r="K86" i="22" s="1"/>
  <c r="J85" i="22"/>
  <c r="J86" i="22" s="1"/>
  <c r="I85" i="22"/>
  <c r="I86" i="22" s="1"/>
  <c r="H85" i="22"/>
  <c r="H86" i="22" s="1"/>
  <c r="G85" i="22"/>
  <c r="G86" i="22" s="1"/>
  <c r="F85" i="22"/>
  <c r="F86" i="22" s="1"/>
  <c r="E85" i="22"/>
  <c r="E86" i="22" s="1"/>
  <c r="D85" i="22"/>
  <c r="D86" i="22" s="1"/>
  <c r="O82" i="22"/>
  <c r="N82" i="22"/>
  <c r="M82" i="22"/>
  <c r="L82" i="22"/>
  <c r="K82" i="22"/>
  <c r="J82" i="22"/>
  <c r="I82" i="22"/>
  <c r="H82" i="22"/>
  <c r="G82" i="22"/>
  <c r="F82" i="22"/>
  <c r="E82" i="22"/>
  <c r="D82" i="22"/>
  <c r="D76" i="22"/>
  <c r="O73" i="22"/>
  <c r="O74" i="22" s="1"/>
  <c r="N73" i="22"/>
  <c r="N74" i="22" s="1"/>
  <c r="M73" i="22"/>
  <c r="M74" i="22" s="1"/>
  <c r="L73" i="22"/>
  <c r="L74" i="22" s="1"/>
  <c r="K73" i="22"/>
  <c r="K74" i="22" s="1"/>
  <c r="J73" i="22"/>
  <c r="J74" i="22" s="1"/>
  <c r="I73" i="22"/>
  <c r="I74" i="22" s="1"/>
  <c r="H73" i="22"/>
  <c r="H74" i="22" s="1"/>
  <c r="G73" i="22"/>
  <c r="G74" i="22" s="1"/>
  <c r="F73" i="22"/>
  <c r="F74" i="22" s="1"/>
  <c r="E73" i="22"/>
  <c r="E74" i="22" s="1"/>
  <c r="D73" i="22"/>
  <c r="D74" i="22" s="1"/>
  <c r="O70" i="22"/>
  <c r="N70" i="22"/>
  <c r="M70" i="22"/>
  <c r="L70" i="22"/>
  <c r="K70" i="22"/>
  <c r="J70" i="22"/>
  <c r="I70" i="22"/>
  <c r="H70" i="22"/>
  <c r="G70" i="22"/>
  <c r="F70" i="22"/>
  <c r="E70" i="22"/>
  <c r="D70" i="22"/>
  <c r="D64" i="22"/>
  <c r="O61" i="22"/>
  <c r="O62" i="22" s="1"/>
  <c r="N61" i="22"/>
  <c r="N62" i="22" s="1"/>
  <c r="M61" i="22"/>
  <c r="M62" i="22" s="1"/>
  <c r="L61" i="22"/>
  <c r="L62" i="22" s="1"/>
  <c r="K61" i="22"/>
  <c r="K62" i="22" s="1"/>
  <c r="J61" i="22"/>
  <c r="J62" i="22" s="1"/>
  <c r="I61" i="22"/>
  <c r="I62" i="22" s="1"/>
  <c r="H61" i="22"/>
  <c r="H62" i="22" s="1"/>
  <c r="G61" i="22"/>
  <c r="G62" i="22" s="1"/>
  <c r="F61" i="22"/>
  <c r="F62" i="22" s="1"/>
  <c r="E61" i="22"/>
  <c r="E62" i="22" s="1"/>
  <c r="D61" i="22"/>
  <c r="D62" i="22" s="1"/>
  <c r="O58" i="22"/>
  <c r="N58" i="22"/>
  <c r="M58" i="22"/>
  <c r="L58" i="22"/>
  <c r="K58" i="22"/>
  <c r="J58" i="22"/>
  <c r="I58" i="22"/>
  <c r="H58" i="22"/>
  <c r="G58" i="22"/>
  <c r="F58" i="22"/>
  <c r="E58" i="22"/>
  <c r="D58" i="22"/>
  <c r="D52" i="22"/>
  <c r="O49" i="22"/>
  <c r="O50" i="22" s="1"/>
  <c r="N49" i="22"/>
  <c r="N50" i="22" s="1"/>
  <c r="M49" i="22"/>
  <c r="M50" i="22" s="1"/>
  <c r="L49" i="22"/>
  <c r="L50" i="22" s="1"/>
  <c r="K49" i="22"/>
  <c r="K50" i="22" s="1"/>
  <c r="J49" i="22"/>
  <c r="J50" i="22" s="1"/>
  <c r="I49" i="22"/>
  <c r="I50" i="22" s="1"/>
  <c r="H49" i="22"/>
  <c r="H50" i="22" s="1"/>
  <c r="G49" i="22"/>
  <c r="G50" i="22" s="1"/>
  <c r="F49" i="22"/>
  <c r="F50" i="22" s="1"/>
  <c r="E49" i="22"/>
  <c r="E50" i="22" s="1"/>
  <c r="D49" i="22"/>
  <c r="D50" i="22" s="1"/>
  <c r="O46" i="22"/>
  <c r="N46" i="22"/>
  <c r="M46" i="22"/>
  <c r="L46" i="22"/>
  <c r="K46" i="22"/>
  <c r="J46" i="22"/>
  <c r="I46" i="22"/>
  <c r="H46" i="22"/>
  <c r="G46" i="22"/>
  <c r="F46" i="22"/>
  <c r="E46" i="22"/>
  <c r="D46" i="22"/>
  <c r="D40" i="22"/>
  <c r="O37" i="22"/>
  <c r="O38" i="22" s="1"/>
  <c r="N37" i="22"/>
  <c r="N38" i="22" s="1"/>
  <c r="M37" i="22"/>
  <c r="M38" i="22" s="1"/>
  <c r="L37" i="22"/>
  <c r="L38" i="22" s="1"/>
  <c r="K37" i="22"/>
  <c r="K38" i="22" s="1"/>
  <c r="J37" i="22"/>
  <c r="J38" i="22" s="1"/>
  <c r="I37" i="22"/>
  <c r="I38" i="22" s="1"/>
  <c r="H37" i="22"/>
  <c r="H38" i="22" s="1"/>
  <c r="G37" i="22"/>
  <c r="G38" i="22" s="1"/>
  <c r="F37" i="22"/>
  <c r="F38" i="22" s="1"/>
  <c r="E37" i="22"/>
  <c r="E38" i="22" s="1"/>
  <c r="D37" i="22"/>
  <c r="D38" i="22" s="1"/>
  <c r="E34" i="22"/>
  <c r="F34" i="22"/>
  <c r="G34" i="22"/>
  <c r="H34" i="22"/>
  <c r="I34" i="22"/>
  <c r="J34" i="22"/>
  <c r="K34" i="22"/>
  <c r="L34" i="22"/>
  <c r="M34" i="22"/>
  <c r="N34" i="22"/>
  <c r="O34" i="22"/>
  <c r="D34" i="22"/>
  <c r="E18" i="22"/>
  <c r="F18" i="22"/>
  <c r="G18" i="22"/>
  <c r="H18" i="22"/>
  <c r="I18" i="22"/>
  <c r="J18" i="22"/>
  <c r="K18" i="22"/>
  <c r="L18" i="22"/>
  <c r="M18" i="22"/>
  <c r="N18" i="22"/>
  <c r="O18" i="22"/>
  <c r="D18" i="22"/>
  <c r="E15" i="22"/>
  <c r="F15" i="22"/>
  <c r="G15" i="22"/>
  <c r="H15" i="22"/>
  <c r="I15" i="22"/>
  <c r="J15" i="22"/>
  <c r="K15" i="22"/>
  <c r="L15" i="22"/>
  <c r="M15" i="22"/>
  <c r="N15" i="22"/>
  <c r="O15" i="22"/>
  <c r="D15" i="22"/>
  <c r="I142" i="22" l="1"/>
  <c r="J122" i="22"/>
  <c r="J138" i="22" s="1"/>
  <c r="K122" i="22"/>
  <c r="E122" i="22"/>
  <c r="E138" i="22" s="1"/>
  <c r="M122" i="22"/>
  <c r="M138" i="22" s="1"/>
  <c r="N122" i="22"/>
  <c r="N138" i="22" s="1"/>
  <c r="O122" i="22"/>
  <c r="O142" i="22" s="1"/>
  <c r="H122" i="22"/>
  <c r="H138" i="22" s="1"/>
  <c r="D138" i="22"/>
  <c r="L138" i="22"/>
  <c r="F138" i="22"/>
  <c r="G138" i="22"/>
  <c r="O138" i="22"/>
  <c r="K138" i="22"/>
  <c r="I138" i="22"/>
  <c r="K142" i="22"/>
  <c r="L142" i="22"/>
  <c r="D142" i="22"/>
  <c r="F142" i="22"/>
  <c r="G142" i="22"/>
  <c r="E142" i="22"/>
  <c r="M142" i="22"/>
  <c r="D141" i="22"/>
  <c r="J140" i="22"/>
  <c r="E140" i="22"/>
  <c r="M140" i="22"/>
  <c r="H140" i="22"/>
  <c r="G140" i="22"/>
  <c r="O140" i="22"/>
  <c r="I140" i="22"/>
  <c r="K140" i="22"/>
  <c r="L140" i="22"/>
  <c r="F140" i="22"/>
  <c r="N140" i="22"/>
  <c r="D140" i="22"/>
  <c r="F46" i="15"/>
  <c r="G46" i="15"/>
  <c r="H46" i="15"/>
  <c r="I46" i="15"/>
  <c r="J46" i="15"/>
  <c r="K46" i="15"/>
  <c r="L46" i="15"/>
  <c r="M46" i="15"/>
  <c r="N46" i="15"/>
  <c r="O46" i="15"/>
  <c r="P46" i="15"/>
  <c r="E46" i="15"/>
  <c r="N142" i="22" l="1"/>
  <c r="J142" i="22"/>
  <c r="H142" i="22"/>
  <c r="F33" i="15" l="1"/>
  <c r="G33" i="15"/>
  <c r="H33" i="15"/>
  <c r="I33" i="15"/>
  <c r="J33" i="15"/>
  <c r="K33" i="15"/>
  <c r="L33" i="15"/>
  <c r="M33" i="15"/>
  <c r="N33" i="15"/>
  <c r="O33" i="15"/>
  <c r="P33" i="15"/>
  <c r="E33" i="15"/>
  <c r="D148" i="22" l="1"/>
  <c r="D147" i="22"/>
  <c r="D9" i="22" l="1"/>
  <c r="D8" i="22"/>
  <c r="D7" i="22"/>
  <c r="D6" i="22"/>
  <c r="F63" i="19" l="1"/>
  <c r="G62" i="19"/>
  <c r="H61" i="19"/>
  <c r="I60" i="19"/>
  <c r="J59" i="19"/>
  <c r="D57" i="19"/>
  <c r="F55" i="19"/>
  <c r="G54" i="19"/>
  <c r="H53" i="19"/>
  <c r="I52" i="19"/>
  <c r="G57" i="19"/>
  <c r="D52" i="19"/>
  <c r="G55" i="19"/>
  <c r="F62" i="19"/>
  <c r="G61" i="19"/>
  <c r="H60" i="19"/>
  <c r="I59" i="19"/>
  <c r="J58" i="19"/>
  <c r="D56" i="19"/>
  <c r="F54" i="19"/>
  <c r="G53" i="19"/>
  <c r="H52" i="19"/>
  <c r="F53" i="19"/>
  <c r="I63" i="19"/>
  <c r="D60" i="19"/>
  <c r="I55" i="19"/>
  <c r="J60" i="19"/>
  <c r="I53" i="19"/>
  <c r="D63" i="19"/>
  <c r="F61" i="19"/>
  <c r="G60" i="19"/>
  <c r="H59" i="19"/>
  <c r="I58" i="19"/>
  <c r="J57" i="19"/>
  <c r="D55" i="19"/>
  <c r="G52" i="19"/>
  <c r="F58" i="19"/>
  <c r="J52" i="19"/>
  <c r="D62" i="19"/>
  <c r="F60" i="19"/>
  <c r="G59" i="19"/>
  <c r="H58" i="19"/>
  <c r="I57" i="19"/>
  <c r="J56" i="19"/>
  <c r="D54" i="19"/>
  <c r="F52" i="19"/>
  <c r="J62" i="19"/>
  <c r="H56" i="19"/>
  <c r="I61" i="19"/>
  <c r="H54" i="19"/>
  <c r="J63" i="19"/>
  <c r="D61" i="19"/>
  <c r="F59" i="19"/>
  <c r="G58" i="19"/>
  <c r="H57" i="19"/>
  <c r="I56" i="19"/>
  <c r="J55" i="19"/>
  <c r="D53" i="19"/>
  <c r="J54" i="19"/>
  <c r="H62" i="19"/>
  <c r="H63" i="19"/>
  <c r="I62" i="19"/>
  <c r="J61" i="19"/>
  <c r="D59" i="19"/>
  <c r="F57" i="19"/>
  <c r="G56" i="19"/>
  <c r="H55" i="19"/>
  <c r="I54" i="19"/>
  <c r="J53" i="19"/>
  <c r="D58" i="19"/>
  <c r="G63" i="19"/>
  <c r="F56" i="19"/>
  <c r="E43" i="15"/>
  <c r="E42" i="15"/>
  <c r="E41" i="15"/>
  <c r="E40" i="15"/>
  <c r="E39" i="15"/>
  <c r="E38" i="15"/>
  <c r="E37" i="15"/>
  <c r="E36" i="15"/>
  <c r="E35" i="15"/>
  <c r="E34" i="15"/>
  <c r="E26" i="15"/>
  <c r="E25" i="15"/>
  <c r="E24" i="15"/>
  <c r="E23" i="15"/>
  <c r="E22" i="15"/>
  <c r="E21" i="15"/>
  <c r="E19" i="15"/>
  <c r="E18" i="15"/>
  <c r="E17" i="15"/>
  <c r="E16" i="15"/>
  <c r="E14" i="15"/>
  <c r="E12" i="15"/>
  <c r="E20" i="22"/>
  <c r="F20" i="22"/>
  <c r="G20" i="22"/>
  <c r="H20" i="22"/>
  <c r="I20" i="22"/>
  <c r="J20" i="22"/>
  <c r="K20" i="22"/>
  <c r="L20" i="22"/>
  <c r="M20" i="22"/>
  <c r="N20" i="22"/>
  <c r="O20" i="22"/>
  <c r="C202" i="7"/>
  <c r="D202" i="7"/>
  <c r="E202" i="7"/>
  <c r="F202" i="7"/>
  <c r="G202" i="7"/>
  <c r="H202" i="7"/>
  <c r="I202" i="7"/>
  <c r="J202" i="7"/>
  <c r="K202" i="7"/>
  <c r="L202" i="7"/>
  <c r="M202" i="7"/>
  <c r="C203" i="7"/>
  <c r="D203" i="7"/>
  <c r="E203" i="7"/>
  <c r="F203" i="7"/>
  <c r="G203" i="7"/>
  <c r="H203" i="7"/>
  <c r="I203" i="7"/>
  <c r="J203" i="7"/>
  <c r="K203" i="7"/>
  <c r="L203" i="7"/>
  <c r="M203" i="7"/>
  <c r="C204" i="7"/>
  <c r="D204" i="7"/>
  <c r="E204" i="7"/>
  <c r="F204" i="7"/>
  <c r="G204" i="7"/>
  <c r="H204" i="7"/>
  <c r="I204" i="7"/>
  <c r="J204" i="7"/>
  <c r="K204" i="7"/>
  <c r="L204" i="7"/>
  <c r="M204" i="7"/>
  <c r="C205" i="7"/>
  <c r="D205" i="7"/>
  <c r="E205" i="7"/>
  <c r="F205" i="7"/>
  <c r="G205" i="7"/>
  <c r="H205" i="7"/>
  <c r="I205" i="7"/>
  <c r="J205" i="7"/>
  <c r="K205" i="7"/>
  <c r="L205" i="7"/>
  <c r="M205" i="7"/>
  <c r="C206" i="7"/>
  <c r="D206" i="7"/>
  <c r="E206" i="7"/>
  <c r="F206" i="7"/>
  <c r="G206" i="7"/>
  <c r="H206" i="7"/>
  <c r="I206" i="7"/>
  <c r="J206" i="7"/>
  <c r="K206" i="7"/>
  <c r="L206" i="7"/>
  <c r="M206" i="7"/>
  <c r="C207" i="7"/>
  <c r="D207" i="7"/>
  <c r="E207" i="7"/>
  <c r="F207" i="7"/>
  <c r="G207" i="7"/>
  <c r="H207" i="7"/>
  <c r="I207" i="7"/>
  <c r="J207" i="7"/>
  <c r="K207" i="7"/>
  <c r="L207" i="7"/>
  <c r="M207" i="7"/>
  <c r="C208" i="7"/>
  <c r="D208" i="7"/>
  <c r="E208" i="7"/>
  <c r="F208" i="7"/>
  <c r="G208" i="7"/>
  <c r="H208" i="7"/>
  <c r="I208" i="7"/>
  <c r="J208" i="7"/>
  <c r="K208" i="7"/>
  <c r="L208" i="7"/>
  <c r="M208" i="7"/>
  <c r="C209" i="7"/>
  <c r="D209" i="7"/>
  <c r="E209" i="7"/>
  <c r="F209" i="7"/>
  <c r="G209" i="7"/>
  <c r="H209" i="7"/>
  <c r="I209" i="7"/>
  <c r="J209" i="7"/>
  <c r="K209" i="7"/>
  <c r="L209" i="7"/>
  <c r="M209" i="7"/>
  <c r="C210" i="7"/>
  <c r="D210" i="7"/>
  <c r="E210" i="7"/>
  <c r="F210" i="7"/>
  <c r="G210" i="7"/>
  <c r="H210" i="7"/>
  <c r="I210" i="7"/>
  <c r="J210" i="7"/>
  <c r="K210" i="7"/>
  <c r="L210" i="7"/>
  <c r="M210" i="7"/>
  <c r="C211" i="7"/>
  <c r="D211" i="7"/>
  <c r="E211" i="7"/>
  <c r="F211" i="7"/>
  <c r="G211" i="7"/>
  <c r="H211" i="7"/>
  <c r="I211" i="7"/>
  <c r="J211" i="7"/>
  <c r="K211" i="7"/>
  <c r="L211" i="7"/>
  <c r="M211" i="7"/>
  <c r="C212" i="7"/>
  <c r="D212" i="7"/>
  <c r="E212" i="7"/>
  <c r="F212" i="7"/>
  <c r="G212" i="7"/>
  <c r="H212" i="7"/>
  <c r="I212" i="7"/>
  <c r="J212" i="7"/>
  <c r="K212" i="7"/>
  <c r="L212" i="7"/>
  <c r="M212" i="7"/>
  <c r="C213" i="7"/>
  <c r="D213" i="7"/>
  <c r="E213" i="7"/>
  <c r="F213" i="7"/>
  <c r="G213" i="7"/>
  <c r="H213" i="7"/>
  <c r="I213" i="7"/>
  <c r="J213" i="7"/>
  <c r="K213" i="7"/>
  <c r="L213" i="7"/>
  <c r="M213" i="7"/>
  <c r="C214" i="7"/>
  <c r="D214" i="7"/>
  <c r="E214" i="7"/>
  <c r="F214" i="7"/>
  <c r="G214" i="7"/>
  <c r="H214" i="7"/>
  <c r="I214" i="7"/>
  <c r="J214" i="7"/>
  <c r="K214" i="7"/>
  <c r="L214" i="7"/>
  <c r="M214" i="7"/>
  <c r="C215" i="7"/>
  <c r="D215" i="7"/>
  <c r="E215" i="7"/>
  <c r="F215" i="7"/>
  <c r="G215" i="7"/>
  <c r="H215" i="7"/>
  <c r="I215" i="7"/>
  <c r="J215" i="7"/>
  <c r="K215" i="7"/>
  <c r="L215" i="7"/>
  <c r="M215" i="7"/>
  <c r="C216" i="7"/>
  <c r="D216" i="7"/>
  <c r="E216" i="7"/>
  <c r="F216" i="7"/>
  <c r="G216" i="7"/>
  <c r="H216" i="7"/>
  <c r="I216" i="7"/>
  <c r="J216" i="7"/>
  <c r="K216" i="7"/>
  <c r="L216" i="7"/>
  <c r="M216" i="7"/>
  <c r="C217" i="7"/>
  <c r="D217" i="7"/>
  <c r="E217" i="7"/>
  <c r="F217" i="7"/>
  <c r="G217" i="7"/>
  <c r="H217" i="7"/>
  <c r="I217" i="7"/>
  <c r="J217" i="7"/>
  <c r="K217" i="7"/>
  <c r="L217" i="7"/>
  <c r="M217" i="7"/>
  <c r="C218" i="7"/>
  <c r="D218" i="7"/>
  <c r="E218" i="7"/>
  <c r="F218" i="7"/>
  <c r="G218" i="7"/>
  <c r="H218" i="7"/>
  <c r="I218" i="7"/>
  <c r="J218" i="7"/>
  <c r="K218" i="7"/>
  <c r="L218" i="7"/>
  <c r="M218" i="7"/>
  <c r="C219" i="7"/>
  <c r="D219" i="7"/>
  <c r="E219" i="7"/>
  <c r="F219" i="7"/>
  <c r="G219" i="7"/>
  <c r="H219" i="7"/>
  <c r="I219" i="7"/>
  <c r="J219" i="7"/>
  <c r="K219" i="7"/>
  <c r="L219" i="7"/>
  <c r="M219" i="7"/>
  <c r="C220" i="7"/>
  <c r="D220" i="7"/>
  <c r="E220" i="7"/>
  <c r="F220" i="7"/>
  <c r="G220" i="7"/>
  <c r="H220" i="7"/>
  <c r="I220" i="7"/>
  <c r="J220" i="7"/>
  <c r="K220" i="7"/>
  <c r="L220" i="7"/>
  <c r="M220" i="7"/>
  <c r="C221" i="7"/>
  <c r="D221" i="7"/>
  <c r="E221" i="7"/>
  <c r="F221" i="7"/>
  <c r="G221" i="7"/>
  <c r="H221" i="7"/>
  <c r="I221" i="7"/>
  <c r="J221" i="7"/>
  <c r="K221" i="7"/>
  <c r="L221" i="7"/>
  <c r="M221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02" i="7"/>
  <c r="D20" i="22"/>
  <c r="L47" i="15" l="1"/>
  <c r="K22" i="22"/>
  <c r="E59" i="19" s="1"/>
  <c r="K47" i="15"/>
  <c r="J22" i="22"/>
  <c r="E58" i="19" s="1"/>
  <c r="J47" i="15"/>
  <c r="I22" i="22"/>
  <c r="B57" i="19" s="1"/>
  <c r="I47" i="15"/>
  <c r="H22" i="22"/>
  <c r="E56" i="19" s="1"/>
  <c r="P47" i="15"/>
  <c r="O22" i="22"/>
  <c r="B63" i="19" s="1"/>
  <c r="H47" i="15"/>
  <c r="G22" i="22"/>
  <c r="E55" i="19" s="1"/>
  <c r="O47" i="15"/>
  <c r="N22" i="22"/>
  <c r="B62" i="19" s="1"/>
  <c r="G47" i="15"/>
  <c r="F22" i="22"/>
  <c r="E54" i="19" s="1"/>
  <c r="N47" i="15"/>
  <c r="M22" i="22"/>
  <c r="B61" i="19" s="1"/>
  <c r="F47" i="15"/>
  <c r="E22" i="22"/>
  <c r="B53" i="19" s="1"/>
  <c r="E47" i="15"/>
  <c r="D22" i="22"/>
  <c r="B52" i="19" s="1"/>
  <c r="M47" i="15"/>
  <c r="L22" i="22"/>
  <c r="E60" i="19" s="1"/>
  <c r="O158" i="22"/>
  <c r="N158" i="22"/>
  <c r="M158" i="22"/>
  <c r="E158" i="22"/>
  <c r="D158" i="22"/>
  <c r="L158" i="22"/>
  <c r="K158" i="22"/>
  <c r="G158" i="22"/>
  <c r="F158" i="22"/>
  <c r="B58" i="19"/>
  <c r="J158" i="22"/>
  <c r="I158" i="22"/>
  <c r="H158" i="22"/>
  <c r="B54" i="19" l="1"/>
  <c r="B66" i="19" s="1"/>
  <c r="B59" i="19"/>
  <c r="B56" i="19"/>
  <c r="B60" i="19"/>
  <c r="B55" i="19"/>
  <c r="E53" i="19"/>
  <c r="E57" i="19"/>
  <c r="E52" i="19"/>
  <c r="E63" i="19"/>
  <c r="E61" i="19"/>
  <c r="E62" i="19"/>
  <c r="C60" i="19"/>
  <c r="C54" i="19"/>
  <c r="C56" i="19"/>
  <c r="C57" i="19"/>
  <c r="C53" i="19"/>
  <c r="C55" i="19"/>
  <c r="C58" i="19"/>
  <c r="C62" i="19"/>
  <c r="C61" i="19"/>
  <c r="C63" i="19"/>
  <c r="C59" i="19"/>
  <c r="C52" i="19"/>
  <c r="H29" i="15" l="1"/>
  <c r="P29" i="15"/>
  <c r="O29" i="15"/>
  <c r="M29" i="15"/>
  <c r="G29" i="15"/>
  <c r="K29" i="15"/>
  <c r="N29" i="15"/>
  <c r="L29" i="15"/>
  <c r="F29" i="15"/>
  <c r="J29" i="15"/>
  <c r="I29" i="15"/>
  <c r="E29" i="15" l="1"/>
  <c r="E52" i="15" s="1"/>
  <c r="E53" i="15" l="1"/>
  <c r="C21" i="19" l="1"/>
  <c r="C67" i="19" s="1"/>
  <c r="P52" i="15"/>
  <c r="O52" i="15"/>
  <c r="N52" i="15"/>
  <c r="M52" i="15"/>
  <c r="L52" i="15"/>
  <c r="K52" i="15"/>
  <c r="J52" i="15"/>
  <c r="I52" i="15"/>
  <c r="H52" i="15"/>
  <c r="G52" i="15"/>
  <c r="F52" i="15"/>
  <c r="C71" i="19" l="1"/>
  <c r="C70" i="19"/>
  <c r="C77" i="19"/>
  <c r="C73" i="19"/>
  <c r="C69" i="19"/>
  <c r="C75" i="19"/>
  <c r="C76" i="19"/>
  <c r="C66" i="19"/>
  <c r="C72" i="19"/>
  <c r="C74" i="19"/>
  <c r="D21" i="19"/>
  <c r="C68" i="19"/>
  <c r="D75" i="19" l="1"/>
  <c r="D69" i="19"/>
  <c r="D77" i="19"/>
  <c r="D70" i="19"/>
  <c r="D73" i="19"/>
  <c r="D68" i="19"/>
  <c r="E21" i="19"/>
  <c r="D74" i="19"/>
  <c r="D71" i="19"/>
  <c r="D66" i="19"/>
  <c r="D72" i="19"/>
  <c r="D67" i="19"/>
  <c r="D76" i="19"/>
  <c r="E66" i="19" l="1"/>
  <c r="E76" i="19"/>
  <c r="F21" i="19"/>
  <c r="E68" i="19"/>
  <c r="E73" i="19"/>
  <c r="E75" i="19"/>
  <c r="E72" i="19"/>
  <c r="E67" i="19"/>
  <c r="E71" i="19"/>
  <c r="E70" i="19"/>
  <c r="E69" i="19"/>
  <c r="E77" i="19"/>
  <c r="E74" i="19"/>
  <c r="F70" i="19" l="1"/>
  <c r="F66" i="19"/>
  <c r="F77" i="19"/>
  <c r="G21" i="19"/>
  <c r="F76" i="19"/>
  <c r="F69" i="19"/>
  <c r="F68" i="19"/>
  <c r="F73" i="19"/>
  <c r="F75" i="19"/>
  <c r="F72" i="19"/>
  <c r="F67" i="19"/>
  <c r="F71" i="19"/>
  <c r="F74" i="19"/>
  <c r="G75" i="19" l="1"/>
  <c r="G72" i="19"/>
  <c r="G67" i="19"/>
  <c r="G71" i="19"/>
  <c r="G74" i="19"/>
  <c r="G68" i="19"/>
  <c r="G70" i="19"/>
  <c r="G66" i="19"/>
  <c r="G76" i="19"/>
  <c r="G77" i="19"/>
  <c r="H21" i="19"/>
  <c r="G69" i="19"/>
  <c r="G73" i="19"/>
  <c r="H69" i="19" l="1"/>
  <c r="H73" i="19"/>
  <c r="H76" i="19"/>
  <c r="H72" i="19"/>
  <c r="H68" i="19"/>
  <c r="H71" i="19"/>
  <c r="H75" i="19"/>
  <c r="H74" i="19"/>
  <c r="H67" i="19"/>
  <c r="H70" i="19"/>
  <c r="H66" i="19"/>
  <c r="H77" i="19"/>
  <c r="I21" i="19"/>
  <c r="I67" i="19" l="1"/>
  <c r="I74" i="19"/>
  <c r="I70" i="19"/>
  <c r="I66" i="19"/>
  <c r="I77" i="19"/>
  <c r="J21" i="19"/>
  <c r="I69" i="19"/>
  <c r="I73" i="19"/>
  <c r="I75" i="19"/>
  <c r="I76" i="19"/>
  <c r="I72" i="19"/>
  <c r="I68" i="19"/>
  <c r="I71" i="19"/>
  <c r="J66" i="19" l="1"/>
  <c r="B80" i="19" s="1"/>
  <c r="J77" i="19"/>
  <c r="J73" i="19"/>
  <c r="J69" i="19"/>
  <c r="J72" i="19"/>
  <c r="J76" i="19"/>
  <c r="J71" i="19"/>
  <c r="J75" i="19"/>
  <c r="J74" i="19"/>
  <c r="J68" i="19"/>
  <c r="J70" i="19"/>
  <c r="J67" i="19"/>
  <c r="K59" i="19" l="1"/>
  <c r="K24" i="22" s="1"/>
  <c r="L54" i="15" s="1"/>
  <c r="K54" i="19"/>
  <c r="F24" i="22" s="1"/>
  <c r="G54" i="15" s="1"/>
  <c r="K62" i="19"/>
  <c r="N24" i="22" s="1"/>
  <c r="O54" i="15" s="1"/>
  <c r="K56" i="19"/>
  <c r="H24" i="22" s="1"/>
  <c r="I54" i="15" s="1"/>
  <c r="K63" i="19"/>
  <c r="O24" i="22" s="1"/>
  <c r="P54" i="15" s="1"/>
  <c r="K57" i="19"/>
  <c r="I24" i="22" s="1"/>
  <c r="J54" i="15" s="1"/>
  <c r="K55" i="19"/>
  <c r="G24" i="22" s="1"/>
  <c r="H54" i="15" s="1"/>
  <c r="K58" i="19"/>
  <c r="J24" i="22" s="1"/>
  <c r="K54" i="15" s="1"/>
  <c r="K52" i="19"/>
  <c r="D24" i="22" s="1"/>
  <c r="E54" i="15" s="1"/>
  <c r="K53" i="19"/>
  <c r="E24" i="22" s="1"/>
  <c r="F54" i="15" s="1"/>
  <c r="B69" i="19" l="1"/>
  <c r="B83" i="19" s="1"/>
  <c r="B67" i="19"/>
  <c r="B81" i="19" s="1"/>
  <c r="K60" i="19"/>
  <c r="L24" i="22" s="1"/>
  <c r="M54" i="15" s="1"/>
  <c r="B74" i="19"/>
  <c r="B88" i="19" s="1"/>
  <c r="B71" i="19"/>
  <c r="B85" i="19" s="1"/>
  <c r="B76" i="19"/>
  <c r="B90" i="19" s="1"/>
  <c r="B68" i="19"/>
  <c r="B82" i="19" s="1"/>
  <c r="B77" i="19"/>
  <c r="B91" i="19" s="1"/>
  <c r="B75" i="19"/>
  <c r="B89" i="19" s="1"/>
  <c r="K61" i="19"/>
  <c r="M24" i="22" s="1"/>
  <c r="N54" i="15" s="1"/>
  <c r="B70" i="19"/>
  <c r="B84" i="19" s="1"/>
  <c r="B73" i="19"/>
  <c r="B87" i="19" s="1"/>
  <c r="B72" i="19"/>
  <c r="B86" i="19" s="1"/>
  <c r="B92" i="19" l="1"/>
  <c r="B94" i="19"/>
  <c r="B97" i="19" s="1"/>
  <c r="D25" i="22" s="1"/>
  <c r="E55" i="15" s="1"/>
  <c r="B99" i="19" l="1"/>
</calcChain>
</file>

<file path=xl/sharedStrings.xml><?xml version="1.0" encoding="utf-8"?>
<sst xmlns="http://schemas.openxmlformats.org/spreadsheetml/2006/main" count="786" uniqueCount="180">
  <si>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</si>
  <si>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</si>
  <si>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</si>
  <si>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</si>
  <si>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</si>
  <si>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</si>
  <si>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設備容量</t>
    <rPh sb="0" eb="2">
      <t>セツビ</t>
    </rPh>
    <rPh sb="2" eb="4">
      <t>ヨウリョウ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</si>
  <si>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</si>
  <si>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</si>
  <si>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</si>
  <si>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</si>
  <si>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</si>
  <si>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</si>
  <si>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</si>
  <si>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</si>
  <si>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</si>
  <si>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</si>
  <si>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</si>
  <si>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</si>
  <si>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</si>
  <si>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</si>
  <si>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</si>
  <si>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</si>
  <si>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</si>
  <si>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</si>
  <si>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</si>
  <si>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</si>
  <si>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</si>
  <si>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</si>
  <si>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</si>
  <si>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(MW)</t>
    <phoneticPr fontId="2"/>
  </si>
  <si>
    <t>②再エネ除きの調達量</t>
    <rPh sb="1" eb="2">
      <t>サイ</t>
    </rPh>
    <rPh sb="4" eb="5">
      <t>ノゾ</t>
    </rPh>
    <rPh sb="7" eb="9">
      <t>チョウタツ</t>
    </rPh>
    <rPh sb="9" eb="10">
      <t>リョウ</t>
    </rPh>
    <phoneticPr fontId="2"/>
  </si>
  <si>
    <t>エリア合計</t>
    <rPh sb="3" eb="5">
      <t>ゴウケイ</t>
    </rPh>
    <phoneticPr fontId="2"/>
  </si>
  <si>
    <t>月換算</t>
    <rPh sb="0" eb="1">
      <t>ツキ</t>
    </rPh>
    <rPh sb="1" eb="3">
      <t>カンサン</t>
    </rPh>
    <phoneticPr fontId="2"/>
  </si>
  <si>
    <t>　（最小期待量からの増分）</t>
    <rPh sb="2" eb="4">
      <t>サイショウ</t>
    </rPh>
    <rPh sb="4" eb="6">
      <t>キタイ</t>
    </rPh>
    <rPh sb="6" eb="7">
      <t>リョウ</t>
    </rPh>
    <rPh sb="10" eb="12">
      <t>ゾウブン</t>
    </rPh>
    <phoneticPr fontId="2"/>
  </si>
  <si>
    <t>(参考)基準値</t>
    <rPh sb="1" eb="3">
      <t>サンコウ</t>
    </rPh>
    <rPh sb="4" eb="6">
      <t>キジュン</t>
    </rPh>
    <rPh sb="6" eb="7">
      <t>アタイ</t>
    </rPh>
    <phoneticPr fontId="2"/>
  </si>
  <si>
    <t>合計</t>
    <rPh sb="0" eb="2">
      <t>ゴウケイ</t>
    </rPh>
    <phoneticPr fontId="2"/>
  </si>
  <si>
    <t>安定電源</t>
    <rPh sb="0" eb="2">
      <t>アンテイ</t>
    </rPh>
    <rPh sb="2" eb="4">
      <t>デンゲン</t>
    </rPh>
    <phoneticPr fontId="2"/>
  </si>
  <si>
    <t>各月の管理容量</t>
    <rPh sb="0" eb="2">
      <t>カクツキ</t>
    </rPh>
    <rPh sb="3" eb="5">
      <t>カンリ</t>
    </rPh>
    <rPh sb="5" eb="7">
      <t>ヨウリョウ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</si>
  <si>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</si>
  <si>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</si>
  <si>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</si>
  <si>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</si>
  <si>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</si>
  <si>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</si>
  <si>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</si>
  <si>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</si>
  <si>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</si>
  <si>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選択エリア</t>
    <rPh sb="0" eb="2">
      <t>センタク</t>
    </rPh>
    <phoneticPr fontId="2"/>
  </si>
  <si>
    <t>(参考)調整係数(%)</t>
    <rPh sb="1" eb="3">
      <t>サンコウ</t>
    </rPh>
    <rPh sb="4" eb="6">
      <t>チョウセイ</t>
    </rPh>
    <rPh sb="6" eb="8">
      <t>ケイスウ</t>
    </rPh>
    <phoneticPr fontId="2"/>
  </si>
  <si>
    <t>kWh</t>
    <phoneticPr fontId="2"/>
  </si>
  <si>
    <t>h</t>
    <phoneticPr fontId="2"/>
  </si>
  <si>
    <t>%</t>
    <phoneticPr fontId="2"/>
  </si>
  <si>
    <t>：手入力(他ファイルよりマクロ貼り付け可能)</t>
    <rPh sb="1" eb="2">
      <t>テ</t>
    </rPh>
    <rPh sb="2" eb="4">
      <t>ニュウリョク</t>
    </rPh>
    <rPh sb="5" eb="6">
      <t>ホカ</t>
    </rPh>
    <rPh sb="15" eb="16">
      <t>ハ</t>
    </rPh>
    <rPh sb="17" eb="18">
      <t>ツ</t>
    </rPh>
    <rPh sb="19" eb="21">
      <t>カノウ</t>
    </rPh>
    <phoneticPr fontId="2"/>
  </si>
  <si>
    <t>③必要予備率(再エネ除き後)</t>
    <rPh sb="1" eb="3">
      <t>ヒツヨウ</t>
    </rPh>
    <rPh sb="3" eb="5">
      <t>ヨビ</t>
    </rPh>
    <rPh sb="5" eb="6">
      <t>リツ</t>
    </rPh>
    <rPh sb="7" eb="8">
      <t>サイ</t>
    </rPh>
    <rPh sb="10" eb="11">
      <t>ノゾ</t>
    </rPh>
    <rPh sb="12" eb="13">
      <t>ゴ</t>
    </rPh>
    <phoneticPr fontId="2"/>
  </si>
  <si>
    <t>④持続的予備率</t>
    <rPh sb="1" eb="3">
      <t>ジゾク</t>
    </rPh>
    <rPh sb="3" eb="4">
      <t>テキ</t>
    </rPh>
    <rPh sb="4" eb="6">
      <t>ヨビ</t>
    </rPh>
    <rPh sb="6" eb="7">
      <t>リツ</t>
    </rPh>
    <phoneticPr fontId="2"/>
  </si>
  <si>
    <t>⑥必要供給力(再エネ除き)</t>
    <rPh sb="1" eb="3">
      <t>ヒツヨウ</t>
    </rPh>
    <rPh sb="3" eb="6">
      <t>キョウキュウリョク</t>
    </rPh>
    <rPh sb="7" eb="8">
      <t>サイ</t>
    </rPh>
    <rPh sb="10" eb="11">
      <t>ノゾ</t>
    </rPh>
    <phoneticPr fontId="2"/>
  </si>
  <si>
    <t>⑦揚水供給力</t>
    <rPh sb="1" eb="2">
      <t>ヨウ</t>
    </rPh>
    <rPh sb="2" eb="3">
      <t>スイ</t>
    </rPh>
    <rPh sb="3" eb="6">
      <t>キョウキュウリョク</t>
    </rPh>
    <phoneticPr fontId="2"/>
  </si>
  <si>
    <t>⑧最小期待量からの増分除き</t>
    <rPh sb="1" eb="3">
      <t>サイショウ</t>
    </rPh>
    <rPh sb="3" eb="5">
      <t>キタイ</t>
    </rPh>
    <rPh sb="5" eb="6">
      <t>リョウ</t>
    </rPh>
    <rPh sb="9" eb="11">
      <t>ゾウブン</t>
    </rPh>
    <rPh sb="11" eb="12">
      <t>ノゾ</t>
    </rPh>
    <phoneticPr fontId="2"/>
  </si>
  <si>
    <t>⑨停止可能量</t>
    <rPh sb="1" eb="3">
      <t>テイシ</t>
    </rPh>
    <rPh sb="3" eb="6">
      <t>カノウリョウ</t>
    </rPh>
    <phoneticPr fontId="2"/>
  </si>
  <si>
    <t>⑩カウント可能な設備量</t>
    <rPh sb="5" eb="7">
      <t>カノウ</t>
    </rPh>
    <rPh sb="8" eb="10">
      <t>セツビ</t>
    </rPh>
    <rPh sb="10" eb="11">
      <t>リョウ</t>
    </rPh>
    <phoneticPr fontId="2"/>
  </si>
  <si>
    <t>⑪期待容量(単位：kW)</t>
    <rPh sb="1" eb="3">
      <t>キタイ</t>
    </rPh>
    <rPh sb="3" eb="5">
      <t>ヨウリョウ</t>
    </rPh>
    <rPh sb="6" eb="8">
      <t>タンイ</t>
    </rPh>
    <phoneticPr fontId="2"/>
  </si>
  <si>
    <t>年度更新時に数値をアップデートする必要があるのは、以下の2シート</t>
    <rPh sb="0" eb="2">
      <t>ネンド</t>
    </rPh>
    <rPh sb="2" eb="4">
      <t>コウシン</t>
    </rPh>
    <rPh sb="4" eb="5">
      <t>ジ</t>
    </rPh>
    <rPh sb="6" eb="8">
      <t>スウチ</t>
    </rPh>
    <rPh sb="17" eb="19">
      <t>ヒツヨウ</t>
    </rPh>
    <rPh sb="25" eb="27">
      <t>イカ</t>
    </rPh>
    <phoneticPr fontId="2"/>
  </si>
  <si>
    <t>　　</t>
    <phoneticPr fontId="2"/>
  </si>
  <si>
    <t>調整係数一覧</t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</si>
  <si>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</si>
  <si>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</si>
  <si>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差替先電源等</t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</si>
  <si>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</si>
  <si>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</si>
  <si>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</si>
  <si>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</si>
  <si>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</si>
  <si>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</si>
  <si>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</si>
  <si>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</si>
  <si>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</si>
  <si>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</si>
  <si>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</si>
  <si>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</si>
  <si>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</si>
  <si>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</si>
  <si>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</si>
  <si>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</si>
  <si>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</si>
  <si>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</si>
  <si>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</si>
  <si>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</si>
  <si>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</si>
  <si>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</si>
  <si>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</si>
  <si>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</si>
  <si>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</si>
  <si>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</si>
  <si>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</si>
  <si>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</si>
  <si>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</si>
  <si>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提供する各月の供給力[kW]</t>
    <rPh sb="0" eb="2">
      <t>テイキョウ</t>
    </rPh>
    <rPh sb="4" eb="6">
      <t>カクツキ</t>
    </rPh>
    <rPh sb="7" eb="10">
      <t>キョウキュウリョク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</si>
  <si>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</si>
  <si>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</si>
  <si>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</si>
  <si>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</si>
  <si>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</si>
  <si>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</si>
  <si>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</si>
  <si>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</si>
  <si>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</si>
  <si>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申請要件</t>
    <rPh sb="0" eb="2">
      <t>シンセイ</t>
    </rPh>
    <rPh sb="2" eb="4">
      <t>ヨウケン</t>
    </rPh>
    <phoneticPr fontId="2"/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</si>
  <si>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</si>
  <si>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</si>
  <si>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</si>
  <si>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</si>
  <si>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</si>
  <si>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</si>
  <si>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</si>
  <si>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</si>
  <si>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</si>
  <si>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</si>
  <si>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</si>
  <si>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※提出目的が電源等差替の申込の場合にのみ記載</t>
    <rPh sb="1" eb="3">
      <t>テイシュツ</t>
    </rPh>
    <rPh sb="3" eb="5">
      <t>モクテキ</t>
    </rPh>
    <rPh sb="6" eb="8">
      <t>デンゲン</t>
    </rPh>
    <rPh sb="8" eb="9">
      <t>トウ</t>
    </rPh>
    <rPh sb="9" eb="11">
      <t>サシカ</t>
    </rPh>
    <rPh sb="12" eb="14">
      <t>モウシコミ</t>
    </rPh>
    <rPh sb="15" eb="17">
      <t>バアイ</t>
    </rPh>
    <rPh sb="20" eb="22">
      <t>キサイ</t>
    </rPh>
    <phoneticPr fontId="2"/>
  </si>
  <si>
    <t>【差替先電源の差替可能容量】</t>
    <rPh sb="1" eb="3">
      <t>サシカ</t>
    </rPh>
    <rPh sb="3" eb="4">
      <t>サキ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</si>
  <si>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【差替先として差替契約した差替容量】</t>
    <rPh sb="1" eb="3">
      <t>サシカ</t>
    </rPh>
    <rPh sb="3" eb="4">
      <t>サキ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</si>
  <si>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</si>
  <si>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</si>
  <si>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差替元事業者名</t>
    <rPh sb="0" eb="1">
      <t>サ</t>
    </rPh>
    <rPh sb="1" eb="2">
      <t>タイ</t>
    </rPh>
    <rPh sb="2" eb="3">
      <t>モト</t>
    </rPh>
    <rPh sb="3" eb="6">
      <t>ジギョウシャ</t>
    </rPh>
    <rPh sb="6" eb="7">
      <t>メイ</t>
    </rPh>
    <phoneticPr fontId="2"/>
  </si>
  <si>
    <t>差替元電源等の名称</t>
    <rPh sb="0" eb="2">
      <t>サシカ</t>
    </rPh>
    <rPh sb="2" eb="3">
      <t>モト</t>
    </rPh>
    <rPh sb="3" eb="5">
      <t>デンゲン</t>
    </rPh>
    <rPh sb="5" eb="6">
      <t>トウ</t>
    </rPh>
    <rPh sb="7" eb="9">
      <t>メイショウ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</si>
  <si>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</si>
  <si>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</si>
  <si>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</si>
  <si>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</si>
  <si>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</si>
  <si>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</si>
  <si>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</si>
  <si>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</si>
  <si>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計</t>
    <rPh sb="0" eb="1">
      <t>ケイ</t>
    </rPh>
    <phoneticPr fontId="2"/>
  </si>
  <si>
    <t>【今回の差替契約で差替先電源等として差替える場合の差替容量】</t>
    <phoneticPr fontId="2"/>
  </si>
  <si>
    <t>差替期間</t>
    <rPh sb="0" eb="2">
      <t>サシカ</t>
    </rPh>
    <rPh sb="2" eb="4">
      <t>キカン</t>
    </rPh>
    <phoneticPr fontId="2"/>
  </si>
  <si>
    <t>各月の運転継続時間</t>
    <rPh sb="0" eb="2">
      <t>カクツキ</t>
    </rPh>
    <rPh sb="3" eb="5">
      <t>ウンテン</t>
    </rPh>
    <rPh sb="5" eb="7">
      <t>ケイゾク</t>
    </rPh>
    <rPh sb="7" eb="9">
      <t>ジカン</t>
    </rPh>
    <phoneticPr fontId="2"/>
  </si>
  <si>
    <t>各月の上池容量</t>
    <phoneticPr fontId="2"/>
  </si>
  <si>
    <t>各月の調整係数</t>
    <phoneticPr fontId="2"/>
  </si>
  <si>
    <t>：手入力欄(差替情報)(他ファイルよりマクロ貼り付け可能)</t>
    <rPh sb="1" eb="2">
      <t>テ</t>
    </rPh>
    <rPh sb="12" eb="13">
      <t>ホカ</t>
    </rPh>
    <rPh sb="22" eb="23">
      <t>ハ</t>
    </rPh>
    <rPh sb="24" eb="25">
      <t>ツ</t>
    </rPh>
    <rPh sb="26" eb="28">
      <t>カノウ</t>
    </rPh>
    <phoneticPr fontId="2"/>
  </si>
  <si>
    <t>入力箇所</t>
    <rPh sb="0" eb="2">
      <t>ニュウリョク</t>
    </rPh>
    <rPh sb="2" eb="4">
      <t>カショ</t>
    </rPh>
    <phoneticPr fontId="2"/>
  </si>
  <si>
    <t>各月の送電可能電力</t>
    <rPh sb="0" eb="2">
      <t>カクツキ</t>
    </rPh>
    <rPh sb="3" eb="5">
      <t>ソウデン</t>
    </rPh>
    <rPh sb="5" eb="7">
      <t>カノウ</t>
    </rPh>
    <rPh sb="7" eb="9">
      <t>デンリョク</t>
    </rPh>
    <phoneticPr fontId="2"/>
  </si>
  <si>
    <t>kW</t>
    <phoneticPr fontId="2"/>
  </si>
  <si>
    <t>12月</t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</si>
  <si>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</si>
  <si>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差替容量
（年間）</t>
    <rPh sb="0" eb="2">
      <t>サシカ</t>
    </rPh>
    <rPh sb="2" eb="4">
      <t>ヨウリョウ</t>
    </rPh>
    <rPh sb="6" eb="8">
      <t>ネンカン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</si>
  <si>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</si>
  <si>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kW</t>
    <phoneticPr fontId="2"/>
  </si>
  <si>
    <t>差替済管理容量
（各月）</t>
    <rPh sb="0" eb="2">
      <t>サシカ</t>
    </rPh>
    <rPh sb="2" eb="3">
      <t>ズ</t>
    </rPh>
    <rPh sb="3" eb="5">
      <t>カンリ</t>
    </rPh>
    <rPh sb="5" eb="7">
      <t>ヨウリョウ</t>
    </rPh>
    <rPh sb="9" eb="11">
      <t>カクツキ</t>
    </rPh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</si>
  <si>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</si>
  <si>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差替容量
（各月）</t>
    <rPh sb="0" eb="2">
      <t>サシカ</t>
    </rPh>
    <rPh sb="2" eb="4">
      <t>ヨウリョウ</t>
    </rPh>
    <rPh sb="6" eb="8">
      <t>カクツキ</t>
    </rPh>
    <phoneticPr fontId="2"/>
  </si>
  <si>
    <t>差替済容量
（各月）</t>
    <rPh sb="0" eb="2">
      <t>サシカ</t>
    </rPh>
    <rPh sb="2" eb="3">
      <t>ズミ</t>
    </rPh>
    <rPh sb="3" eb="5">
      <t>ヨウリョウ</t>
    </rPh>
    <rPh sb="7" eb="9">
      <t>カクツキ</t>
    </rPh>
    <phoneticPr fontId="2"/>
  </si>
  <si>
    <t>kW</t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</si>
  <si>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</si>
  <si>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</si>
  <si>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四捨五入</t>
    <rPh sb="0" eb="4">
      <t>シシャゴニュウ</t>
    </rPh>
    <phoneticPr fontId="2"/>
  </si>
  <si>
    <t>4月</t>
    <phoneticPr fontId="2"/>
  </si>
  <si>
    <t>四捨五入</t>
    <rPh sb="0" eb="4">
      <t>シシャゴニュウ</t>
    </rPh>
    <phoneticPr fontId="2"/>
  </si>
  <si>
    <t>差替管理容量</t>
    <rPh sb="0" eb="2">
      <t>サシカ</t>
    </rPh>
    <rPh sb="2" eb="4">
      <t>カンリ</t>
    </rPh>
    <rPh sb="4" eb="6">
      <t>ヨウリョウ</t>
    </rPh>
    <phoneticPr fontId="2"/>
  </si>
  <si>
    <t>差替元電源等の電源等区分</t>
    <rPh sb="0" eb="2">
      <t>サシカ</t>
    </rPh>
    <rPh sb="2" eb="3">
      <t>モト</t>
    </rPh>
    <rPh sb="3" eb="5">
      <t>デンゲン</t>
    </rPh>
    <rPh sb="5" eb="6">
      <t>トウ</t>
    </rPh>
    <rPh sb="7" eb="9">
      <t>デンゲン</t>
    </rPh>
    <rPh sb="9" eb="10">
      <t>トウ</t>
    </rPh>
    <rPh sb="10" eb="12">
      <t>クブン</t>
    </rPh>
    <phoneticPr fontId="2"/>
  </si>
  <si>
    <t>アセスメント対象容量</t>
    <rPh sb="6" eb="8">
      <t>タイショウ</t>
    </rPh>
    <rPh sb="8" eb="10">
      <t>ヨウリョウ</t>
    </rPh>
    <phoneticPr fontId="2"/>
  </si>
  <si>
    <t>5月</t>
    <phoneticPr fontId="2"/>
  </si>
  <si>
    <t>差替元電源等のエリア名</t>
    <rPh sb="0" eb="2">
      <t>サシカ</t>
    </rPh>
    <rPh sb="2" eb="3">
      <t>モト</t>
    </rPh>
    <rPh sb="3" eb="5">
      <t>デンゲン</t>
    </rPh>
    <rPh sb="5" eb="6">
      <t>トウ</t>
    </rPh>
    <rPh sb="10" eb="11">
      <t>メイ</t>
    </rPh>
    <phoneticPr fontId="2"/>
  </si>
  <si>
    <t>差替元電源の調整係数</t>
    <rPh sb="0" eb="2">
      <t>サシカ</t>
    </rPh>
    <rPh sb="2" eb="3">
      <t>モト</t>
    </rPh>
    <rPh sb="3" eb="5">
      <t>デンゲン</t>
    </rPh>
    <rPh sb="6" eb="8">
      <t>チョウセイ</t>
    </rPh>
    <rPh sb="8" eb="10">
      <t>ケイスウ</t>
    </rPh>
    <phoneticPr fontId="2"/>
  </si>
  <si>
    <t>差替元電源等の各月の運転継続時間</t>
    <rPh sb="0" eb="2">
      <t>サシカ</t>
    </rPh>
    <rPh sb="2" eb="3">
      <t>モト</t>
    </rPh>
    <rPh sb="3" eb="5">
      <t>デンゲン</t>
    </rPh>
    <rPh sb="5" eb="6">
      <t>トウ</t>
    </rPh>
    <rPh sb="7" eb="9">
      <t>カクツキ</t>
    </rPh>
    <rPh sb="10" eb="12">
      <t>ウンテン</t>
    </rPh>
    <rPh sb="12" eb="14">
      <t>ケイゾク</t>
    </rPh>
    <rPh sb="14" eb="16">
      <t>ジカン</t>
    </rPh>
    <phoneticPr fontId="2"/>
  </si>
  <si>
    <t>kW</t>
    <phoneticPr fontId="2"/>
  </si>
  <si>
    <t>①必要供給力(安定電源)</t>
    <rPh sb="1" eb="3">
      <t>ヒツヨウ</t>
    </rPh>
    <rPh sb="3" eb="6">
      <t>キョウキュウリョク</t>
    </rPh>
    <rPh sb="7" eb="9">
      <t>アンテイ</t>
    </rPh>
    <rPh sb="9" eb="11">
      <t>デンゲン</t>
    </rPh>
    <phoneticPr fontId="2"/>
  </si>
  <si>
    <t>⑤再エネ各月kW</t>
    <rPh sb="1" eb="2">
      <t>サイ</t>
    </rPh>
    <rPh sb="4" eb="6">
      <t>カクツキ</t>
    </rPh>
    <phoneticPr fontId="2"/>
  </si>
  <si>
    <t>揚水（純揚水）、蓄電池</t>
    <rPh sb="0" eb="2">
      <t>ヨウスイ</t>
    </rPh>
    <rPh sb="3" eb="4">
      <t>ジュン</t>
    </rPh>
    <rPh sb="4" eb="6">
      <t>ヨウスイ</t>
    </rPh>
    <rPh sb="8" eb="11">
      <t>チクデンチ</t>
    </rPh>
    <phoneticPr fontId="2"/>
  </si>
  <si>
    <t>＜対象：水力（純揚水）、蓄電池＞</t>
    <rPh sb="1" eb="3">
      <t>タイショウ</t>
    </rPh>
    <rPh sb="4" eb="6">
      <t>スイリョク</t>
    </rPh>
    <rPh sb="7" eb="8">
      <t>ジュン</t>
    </rPh>
    <rPh sb="8" eb="10">
      <t>ヨウスイ</t>
    </rPh>
    <rPh sb="12" eb="15">
      <t>チクデンチ</t>
    </rPh>
    <phoneticPr fontId="2"/>
  </si>
  <si>
    <t>←2027年度メインオークション時の期待容量算定諸元一覧より展開（2024.9.18）</t>
    <rPh sb="5" eb="7">
      <t>ネンド</t>
    </rPh>
    <rPh sb="16" eb="17">
      <t>ジ</t>
    </rPh>
    <rPh sb="18" eb="22">
      <t>キタイヨウリョウ</t>
    </rPh>
    <rPh sb="22" eb="28">
      <t>サンテイショゲンイチラン</t>
    </rPh>
    <rPh sb="30" eb="32">
      <t>テンカイ</t>
    </rPh>
    <phoneticPr fontId="2"/>
  </si>
  <si>
    <t>各月</t>
    <rPh sb="0" eb="2">
      <t>カクツキ</t>
    </rPh>
    <phoneticPr fontId="2"/>
  </si>
  <si>
    <t>計算用(差替先差替可能容量)</t>
  </si>
  <si>
    <t>差替先入力用（対象実需給年度：2028年度）</t>
    <phoneticPr fontId="2"/>
  </si>
  <si>
    <t>差替先入力用（対象実需給年度：2028年度）</t>
    <rPh sb="0" eb="1">
      <t>サ</t>
    </rPh>
    <rPh sb="1" eb="2">
      <t>カ</t>
    </rPh>
    <rPh sb="2" eb="3">
      <t>サキ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</si>
  <si>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差替先用（対象実需給年度：2028年度）</t>
    <rPh sb="0" eb="1">
      <t>サ</t>
    </rPh>
    <rPh sb="1" eb="2">
      <t>カ</t>
    </rPh>
    <rPh sb="2" eb="3">
      <t>サキ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</si>
  <si>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差替容量等算定諸元一覧（対象実需給年度：2028年度）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</si>
  <si>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2028年度</t>
    <rPh sb="4" eb="6">
      <t>ネンド</t>
    </rPh>
    <phoneticPr fontId="2"/>
  </si>
  <si>
    <t>安定電源（純揚水、蓄電池）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</si>
</sst>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_);[Red]\(#,##0\)"/>
    <numFmt numFmtId="178" formatCode="0.0%"/>
    <numFmt numFmtId="179" formatCode="0.0&quot;ヶ月&quot;"/>
    <numFmt numFmtId="180" formatCode="0.000&quot;ヶ月&quot;"/>
    <numFmt numFmtId="181" formatCode="0&quot;h&quot;"/>
    <numFmt numFmtId="182" formatCode="#,##0.00000_ "/>
    <numFmt numFmtId="183" formatCode="0&quot;月&quot;"/>
    <numFmt numFmtId="184" formatCode="#,##0.000_ "/>
    <numFmt numFmtId="185" formatCode="#,##0_ ;[Red]\-#,##0\ "/>
    <numFmt numFmtId="186" formatCode="0.00000000000000%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rgb="FF0000CC"/>
      <name val="Meiryo UI"/>
      <family val="3"/>
      <charset val="128"/>
    </font>
    <font>
      <sz val="11"/>
      <color rgb="FF0000FF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 style="thin">
        <color indexed="64"/>
      </diagonal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5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7" fontId="1" fillId="0" borderId="0" xfId="0" applyNumberFormat="1" applyFont="1" applyFill="1" applyBorder="1"/>
    <xf numFmtId="176" fontId="1" fillId="0" borderId="5" xfId="0" applyNumberFormat="1" applyFont="1" applyBorder="1"/>
    <xf numFmtId="0" fontId="1" fillId="0" borderId="0" xfId="0" applyFont="1" applyAlignment="1">
      <alignment horizontal="right"/>
    </xf>
    <xf numFmtId="176" fontId="1" fillId="0" borderId="0" xfId="0" applyNumberFormat="1" applyFont="1"/>
    <xf numFmtId="179" fontId="5" fillId="3" borderId="0" xfId="0" applyNumberFormat="1" applyFont="1" applyFill="1"/>
    <xf numFmtId="180" fontId="1" fillId="0" borderId="5" xfId="0" applyNumberFormat="1" applyFont="1" applyBorder="1"/>
    <xf numFmtId="177" fontId="1" fillId="0" borderId="0" xfId="0" applyNumberFormat="1" applyFont="1"/>
    <xf numFmtId="176" fontId="1" fillId="0" borderId="6" xfId="0" applyNumberFormat="1" applyFont="1" applyBorder="1" applyAlignment="1">
      <alignment shrinkToFit="1"/>
    </xf>
    <xf numFmtId="182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center" vertical="center"/>
    </xf>
    <xf numFmtId="183" fontId="1" fillId="2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3" fontId="1" fillId="0" borderId="8" xfId="0" applyNumberFormat="1" applyFont="1" applyFill="1" applyBorder="1" applyAlignment="1">
      <alignment horizontal="center" vertical="center"/>
    </xf>
    <xf numFmtId="181" fontId="1" fillId="0" borderId="2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/>
    <xf numFmtId="184" fontId="1" fillId="0" borderId="5" xfId="0" applyNumberFormat="1" applyFont="1" applyBorder="1"/>
    <xf numFmtId="0" fontId="8" fillId="0" borderId="0" xfId="0" applyFont="1"/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185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85" fontId="9" fillId="0" borderId="1" xfId="0" applyNumberFormat="1" applyFont="1" applyFill="1" applyBorder="1" applyAlignment="1" applyProtection="1">
      <alignment horizontal="center" vertical="center"/>
      <protection hidden="1"/>
    </xf>
    <xf numFmtId="178" fontId="9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85" fontId="9" fillId="3" borderId="1" xfId="0" applyNumberFormat="1" applyFont="1" applyFill="1" applyBorder="1" applyAlignment="1" applyProtection="1">
      <alignment horizontal="center" vertical="center"/>
      <protection locked="0" hidden="1"/>
    </xf>
    <xf numFmtId="181" fontId="9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1" fillId="7" borderId="17" xfId="0" applyFont="1" applyFill="1" applyBorder="1" applyAlignment="1" applyProtection="1">
      <alignment horizontal="center" vertical="center"/>
      <protection hidden="1"/>
    </xf>
    <xf numFmtId="185" fontId="9" fillId="5" borderId="17" xfId="0" applyNumberFormat="1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/>
      <protection hidden="1"/>
    </xf>
    <xf numFmtId="0" fontId="7" fillId="6" borderId="17" xfId="0" applyFont="1" applyFill="1" applyBorder="1" applyAlignment="1" applyProtection="1">
      <alignment horizontal="left" vertical="center"/>
      <protection hidden="1"/>
    </xf>
    <xf numFmtId="185" fontId="9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76" fontId="9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9" fillId="3" borderId="1" xfId="0" applyNumberFormat="1" applyFont="1" applyFill="1" applyBorder="1" applyAlignment="1" applyProtection="1">
      <alignment horizontal="center" vertical="center"/>
      <protection locked="0" hidden="1"/>
    </xf>
    <xf numFmtId="185" fontId="9" fillId="0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185" fontId="9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9" fillId="5" borderId="17" xfId="0" applyNumberFormat="1" applyFont="1" applyFill="1" applyBorder="1" applyAlignment="1" applyProtection="1">
      <alignment horizontal="center" vertical="center"/>
      <protection hidden="1"/>
    </xf>
    <xf numFmtId="185" fontId="9" fillId="5" borderId="17" xfId="0" applyNumberFormat="1" applyFont="1" applyFill="1" applyBorder="1" applyAlignment="1" applyProtection="1">
      <alignment horizontal="center" vertical="center"/>
      <protection hidden="1"/>
    </xf>
    <xf numFmtId="185" fontId="9" fillId="0" borderId="1" xfId="0" applyNumberFormat="1" applyFont="1" applyFill="1" applyBorder="1" applyAlignment="1" applyProtection="1">
      <alignment horizontal="center" vertical="center"/>
      <protection hidden="1"/>
    </xf>
    <xf numFmtId="185" fontId="9" fillId="0" borderId="1" xfId="0" applyNumberFormat="1" applyFont="1" applyFill="1" applyBorder="1" applyAlignment="1" applyProtection="1">
      <alignment horizontal="center" vertical="center"/>
      <protection locked="0" hidden="1"/>
    </xf>
    <xf numFmtId="181" fontId="9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185" fontId="9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9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185" fontId="9" fillId="2" borderId="17" xfId="0" applyNumberFormat="1" applyFont="1" applyFill="1" applyBorder="1" applyAlignment="1" applyProtection="1">
      <alignment horizontal="center" vertical="center"/>
      <protection hidden="1"/>
    </xf>
    <xf numFmtId="185" fontId="9" fillId="0" borderId="1" xfId="0" applyNumberFormat="1" applyFont="1" applyFill="1" applyBorder="1" applyAlignment="1" applyProtection="1">
      <alignment horizontal="center" vertical="center"/>
      <protection hidden="1"/>
    </xf>
    <xf numFmtId="185" fontId="9" fillId="0" borderId="1" xfId="0" applyNumberFormat="1" applyFont="1" applyFill="1" applyBorder="1" applyAlignment="1" applyProtection="1">
      <alignment horizontal="center" vertical="center"/>
      <protection hidden="1"/>
    </xf>
    <xf numFmtId="185" fontId="9" fillId="0" borderId="1" xfId="0" applyNumberFormat="1" applyFont="1" applyFill="1" applyBorder="1" applyAlignment="1" applyProtection="1">
      <alignment horizontal="center" vertical="center"/>
      <protection hidden="1"/>
    </xf>
    <xf numFmtId="185" fontId="9" fillId="0" borderId="1" xfId="0" applyNumberFormat="1" applyFont="1" applyFill="1" applyBorder="1" applyAlignment="1" applyProtection="1">
      <alignment horizontal="center" vertical="center"/>
      <protection hidden="1"/>
    </xf>
    <xf numFmtId="178" fontId="1" fillId="7" borderId="28" xfId="0" applyNumberFormat="1" applyFont="1" applyFill="1" applyBorder="1"/>
    <xf numFmtId="178" fontId="5" fillId="7" borderId="29" xfId="0" applyNumberFormat="1" applyFont="1" applyFill="1" applyBorder="1"/>
    <xf numFmtId="178" fontId="1" fillId="7" borderId="29" xfId="0" applyNumberFormat="1" applyFont="1" applyFill="1" applyBorder="1"/>
    <xf numFmtId="186" fontId="6" fillId="0" borderId="9" xfId="0" applyNumberFormat="1" applyFont="1" applyFill="1" applyBorder="1"/>
    <xf numFmtId="176" fontId="10" fillId="3" borderId="5" xfId="0" applyNumberFormat="1" applyFont="1" applyFill="1" applyBorder="1" applyAlignment="1">
      <alignment horizontal="center" vertical="center"/>
    </xf>
    <xf numFmtId="177" fontId="11" fillId="3" borderId="5" xfId="0" applyNumberFormat="1" applyFont="1" applyFill="1" applyBorder="1"/>
    <xf numFmtId="176" fontId="11" fillId="3" borderId="5" xfId="0" applyNumberFormat="1" applyFont="1" applyFill="1" applyBorder="1" applyAlignment="1">
      <alignment horizontal="center" vertical="center"/>
    </xf>
    <xf numFmtId="178" fontId="11" fillId="3" borderId="9" xfId="0" applyNumberFormat="1" applyFont="1" applyFill="1" applyBorder="1" applyAlignment="1">
      <alignment horizontal="center" vertical="center"/>
    </xf>
    <xf numFmtId="178" fontId="11" fillId="3" borderId="10" xfId="0" applyNumberFormat="1" applyFont="1" applyFill="1" applyBorder="1" applyAlignment="1">
      <alignment horizontal="center" vertical="center"/>
    </xf>
    <xf numFmtId="178" fontId="11" fillId="3" borderId="11" xfId="0" applyNumberFormat="1" applyFont="1" applyFill="1" applyBorder="1" applyAlignment="1">
      <alignment horizontal="center" vertical="center"/>
    </xf>
    <xf numFmtId="178" fontId="11" fillId="3" borderId="12" xfId="0" applyNumberFormat="1" applyFont="1" applyFill="1" applyBorder="1" applyAlignment="1">
      <alignment horizontal="center" vertical="center"/>
    </xf>
    <xf numFmtId="178" fontId="11" fillId="3" borderId="7" xfId="0" applyNumberFormat="1" applyFont="1" applyFill="1" applyBorder="1" applyAlignment="1">
      <alignment horizontal="center" vertical="center"/>
    </xf>
    <xf numFmtId="178" fontId="11" fillId="3" borderId="13" xfId="0" applyNumberFormat="1" applyFont="1" applyFill="1" applyBorder="1" applyAlignment="1">
      <alignment horizontal="center" vertical="center"/>
    </xf>
    <xf numFmtId="178" fontId="11" fillId="3" borderId="14" xfId="0" applyNumberFormat="1" applyFont="1" applyFill="1" applyBorder="1" applyAlignment="1">
      <alignment horizontal="center" vertical="center"/>
    </xf>
    <xf numFmtId="178" fontId="11" fillId="3" borderId="15" xfId="0" applyNumberFormat="1" applyFont="1" applyFill="1" applyBorder="1" applyAlignment="1">
      <alignment horizontal="center" vertical="center"/>
    </xf>
    <xf numFmtId="178" fontId="11" fillId="3" borderId="16" xfId="0" applyNumberFormat="1" applyFont="1" applyFill="1" applyBorder="1" applyAlignment="1">
      <alignment horizontal="center" vertical="center"/>
    </xf>
    <xf numFmtId="0" fontId="3" fillId="4" borderId="0" xfId="0" applyFont="1" applyFill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185" fontId="9" fillId="0" borderId="2" xfId="0" applyNumberFormat="1" applyFont="1" applyFill="1" applyBorder="1" applyAlignment="1" applyProtection="1">
      <alignment horizontal="center" vertical="center"/>
      <protection locked="0" hidden="1"/>
    </xf>
    <xf numFmtId="185" fontId="9" fillId="0" borderId="4" xfId="0" applyNumberFormat="1" applyFont="1" applyFill="1" applyBorder="1" applyAlignment="1" applyProtection="1">
      <alignment horizontal="center" vertical="center"/>
      <protection locked="0" hidden="1"/>
    </xf>
    <xf numFmtId="185" fontId="9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2" borderId="23" xfId="0" applyFont="1" applyFill="1" applyBorder="1" applyAlignment="1" applyProtection="1">
      <alignment horizontal="center" vertical="center"/>
      <protection hidden="1"/>
    </xf>
    <xf numFmtId="0" fontId="1" fillId="2" borderId="24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26" xfId="0" applyFont="1" applyFill="1" applyBorder="1" applyAlignment="1" applyProtection="1">
      <alignment horizontal="center" vertical="center"/>
      <protection hidden="1"/>
    </xf>
    <xf numFmtId="185" fontId="9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85" fontId="9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23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85" fontId="9" fillId="0" borderId="1" xfId="0" applyNumberFormat="1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1" fillId="6" borderId="17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left" vertical="center"/>
      <protection hidden="1"/>
    </xf>
    <xf numFmtId="0" fontId="1" fillId="5" borderId="17" xfId="0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/>
      <protection hidden="1"/>
    </xf>
    <xf numFmtId="0" fontId="1" fillId="7" borderId="17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left" vertical="center" wrapText="1"/>
      <protection hidden="1"/>
    </xf>
    <xf numFmtId="0" fontId="1" fillId="6" borderId="18" xfId="0" applyFont="1" applyFill="1" applyBorder="1" applyAlignment="1" applyProtection="1">
      <alignment horizontal="center" vertical="center"/>
      <protection hidden="1"/>
    </xf>
    <xf numFmtId="0" fontId="1" fillId="6" borderId="19" xfId="0" applyFont="1" applyFill="1" applyBorder="1" applyAlignment="1" applyProtection="1">
      <alignment horizontal="center" vertical="center"/>
      <protection hidden="1"/>
    </xf>
    <xf numFmtId="0" fontId="1" fillId="6" borderId="20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center" vertical="center" wrapText="1"/>
      <protection hidden="1"/>
    </xf>
    <xf numFmtId="49" fontId="1" fillId="5" borderId="17" xfId="0" applyNumberFormat="1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 wrapText="1"/>
      <protection hidden="1"/>
    </xf>
    <xf numFmtId="0" fontId="1" fillId="7" borderId="18" xfId="0" applyFont="1" applyFill="1" applyBorder="1" applyAlignment="1" applyProtection="1">
      <alignment horizontal="center" vertical="center"/>
      <protection hidden="1"/>
    </xf>
    <xf numFmtId="0" fontId="1" fillId="7" borderId="19" xfId="0" applyFont="1" applyFill="1" applyBorder="1" applyAlignment="1" applyProtection="1">
      <alignment horizontal="center" vertical="center"/>
      <protection hidden="1"/>
    </xf>
    <xf numFmtId="0" fontId="1" fillId="7" borderId="20" xfId="0" applyFont="1" applyFill="1" applyBorder="1" applyAlignment="1" applyProtection="1">
      <alignment horizontal="center" vertical="center"/>
      <protection hidden="1"/>
    </xf>
    <xf numFmtId="185" fontId="9" fillId="5" borderId="17" xfId="0" applyNumberFormat="1" applyFont="1" applyFill="1" applyBorder="1" applyAlignment="1" applyProtection="1">
      <alignment horizontal="center" vertical="center"/>
      <protection hidden="1"/>
    </xf>
    <xf numFmtId="185" fontId="9" fillId="2" borderId="17" xfId="0" applyNumberFormat="1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142091</xdr:colOff>
      <xdr:row>3</xdr:row>
      <xdr:rowOff>226359</xdr:rowOff>
    </xdr:from>
    <xdr:to>
      <xdr:col>19</xdr:col>
      <xdr:colOff>500230</xdr:colOff>
      <xdr:row>5</xdr:row>
      <xdr:rowOff>78890</xdr:rowOff>
    </xdr:to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45197" y="826994"/>
          <a:ext cx="2186939" cy="336625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差替先電源の差替可能容量を算出します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107577</xdr:colOff>
      <xdr:row>8</xdr:row>
      <xdr:rowOff>71719</xdr:rowOff>
    </xdr:from>
    <xdr:to>
      <xdr:col>20</xdr:col>
      <xdr:colOff>366657</xdr:colOff>
      <xdr:row>11</xdr:row>
      <xdr:rowOff>8965</xdr:rowOff>
    </xdr:to>
    <xdr:sp macro="" textlink="">
      <xdr:nvSpPr>
        <xdr:cNvPr id="4" name="角丸四角形吹き出し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716871" y="1855695"/>
          <a:ext cx="2697480" cy="636494"/>
        </a:xfrm>
        <a:prstGeom prst="wedgeRoundRectCallout">
          <a:avLst>
            <a:gd name="adj1" fmla="val -74905"/>
            <a:gd name="adj2" fmla="val 59607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設備容量以下の整数値を入力してください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116542</xdr:colOff>
      <xdr:row>13</xdr:row>
      <xdr:rowOff>224119</xdr:rowOff>
    </xdr:from>
    <xdr:to>
      <xdr:col>20</xdr:col>
      <xdr:colOff>475130</xdr:colOff>
      <xdr:row>19</xdr:row>
      <xdr:rowOff>152400</xdr:rowOff>
    </xdr:to>
    <xdr:sp macro="" textlink="">
      <xdr:nvSpPr>
        <xdr:cNvPr id="5" name="角丸四角形吹き出し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932024" y="3173507"/>
          <a:ext cx="2796988" cy="860611"/>
        </a:xfrm>
        <a:prstGeom prst="wedgeRoundRectCallout">
          <a:avLst>
            <a:gd name="adj1" fmla="val -76899"/>
            <a:gd name="adj2" fmla="val -48844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各月の送電可能電力以下の整数値を入力してください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152400</xdr:colOff>
      <xdr:row>26</xdr:row>
      <xdr:rowOff>188260</xdr:rowOff>
    </xdr:from>
    <xdr:to>
      <xdr:col>20</xdr:col>
      <xdr:colOff>129540</xdr:colOff>
      <xdr:row>29</xdr:row>
      <xdr:rowOff>134920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761694" y="5235389"/>
          <a:ext cx="2415540" cy="645907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-10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過去に電源等差替を実施している場合は、</a:t>
          </a:r>
          <a:endParaRPr kumimoji="1" lang="en-US" altLang="ja-JP" sz="1000" b="0" i="0" u="none" strike="noStrike" kern="0" cap="none" spc="-10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-10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差替内容を差替契約毎に記載してください</a:t>
          </a:r>
          <a:endParaRPr kumimoji="1" lang="en-US" altLang="ja-JP" sz="1000" b="0" i="0" u="none" strike="noStrike" kern="0" cap="none" spc="-10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16</xdr:col>
      <xdr:colOff>89647</xdr:colOff>
      <xdr:row>142</xdr:row>
      <xdr:rowOff>107576</xdr:rowOff>
    </xdr:from>
    <xdr:to>
      <xdr:col>18</xdr:col>
      <xdr:colOff>555811</xdr:colOff>
      <xdr:row>145</xdr:row>
      <xdr:rowOff>54236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416118" y="26302447"/>
          <a:ext cx="1685364" cy="645907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今回の差替契約で差し替える情報を入力してください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134471</xdr:colOff>
      <xdr:row>145</xdr:row>
      <xdr:rowOff>179294</xdr:rowOff>
    </xdr:from>
    <xdr:to>
      <xdr:col>19</xdr:col>
      <xdr:colOff>323628</xdr:colOff>
      <xdr:row>148</xdr:row>
      <xdr:rowOff>62753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460942" y="27073412"/>
          <a:ext cx="2017957" cy="582706"/>
        </a:xfrm>
        <a:prstGeom prst="wedgeRoundRectCallout">
          <a:avLst>
            <a:gd name="adj1" fmla="val -85626"/>
            <a:gd name="adj2" fmla="val -5004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差替期間を記載してください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2029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116540</xdr:colOff>
      <xdr:row>148</xdr:row>
      <xdr:rowOff>152399</xdr:rowOff>
    </xdr:from>
    <xdr:to>
      <xdr:col>21</xdr:col>
      <xdr:colOff>233081</xdr:colOff>
      <xdr:row>154</xdr:row>
      <xdr:rowOff>26896</xdr:rowOff>
    </xdr:to>
    <xdr:sp macro="" textlink="">
      <xdr:nvSpPr>
        <xdr:cNvPr id="14" name="角丸四角形吹き出し 1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443011" y="27745764"/>
          <a:ext cx="3164541" cy="1039908"/>
        </a:xfrm>
        <a:prstGeom prst="wedgeRoundRectCallout">
          <a:avLst>
            <a:gd name="adj1" fmla="val -74976"/>
            <a:gd name="adj2" fmla="val -4617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・差替元電源の電源等区分を選択してください。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・差替元電源の電源等区分が安定電源（純揚水のみ）の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場合、「エリア名」、「各月の運転継続時間」を、差替元電源の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差替容量等算定諸元一覧に基づき入力してください。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161365</xdr:colOff>
      <xdr:row>159</xdr:row>
      <xdr:rowOff>116541</xdr:rowOff>
    </xdr:from>
    <xdr:to>
      <xdr:col>21</xdr:col>
      <xdr:colOff>259977</xdr:colOff>
      <xdr:row>165</xdr:row>
      <xdr:rowOff>8964</xdr:rowOff>
    </xdr:to>
    <xdr:sp macro="" textlink="">
      <xdr:nvSpPr>
        <xdr:cNvPr id="16" name="角丸四角形吹き出し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487836" y="29825576"/>
          <a:ext cx="3146612" cy="833717"/>
        </a:xfrm>
        <a:prstGeom prst="wedgeRoundRectCallout">
          <a:avLst>
            <a:gd name="adj1" fmla="val -54488"/>
            <a:gd name="adj2" fmla="val -35702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今回の差替契約で差し替える差替容量について、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差替元の差替容量等算定諸元一覧を基づき記載してください。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ja-JP" altLang="en-US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134471</xdr:colOff>
      <xdr:row>1</xdr:row>
      <xdr:rowOff>125505</xdr:rowOff>
    </xdr:from>
    <xdr:to>
      <xdr:col>2</xdr:col>
      <xdr:colOff>35860</xdr:colOff>
      <xdr:row>6</xdr:row>
      <xdr:rowOff>134469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34471" y="331693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440532</xdr:colOff>
      <xdr:row>8</xdr:row>
      <xdr:rowOff>1</xdr:rowOff>
    </xdr:from>
    <xdr:ext cx="2646922" cy="34637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5AD9951-19F5-49F2-B47B-64A669A32F5A}"/>
            </a:ext>
          </a:extLst>
        </xdr:cNvPr>
        <xdr:cNvSpPr txBox="1"/>
      </xdr:nvSpPr>
      <xdr:spPr>
        <a:xfrm>
          <a:off x="9334501" y="1619251"/>
          <a:ext cx="2646922" cy="346377"/>
        </a:xfrm>
        <a:prstGeom prst="rect">
          <a:avLst/>
        </a:prstGeom>
        <a:solidFill>
          <a:srgbClr val="FFFF00"/>
        </a:solidFill>
        <a:ln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（実需給</a:t>
          </a:r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年度）</a:t>
          </a:r>
          <a:endParaRPr kumimoji="1" lang="en-US" altLang="ja-JP" sz="1200" b="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440532</xdr:colOff>
      <xdr:row>15</xdr:row>
      <xdr:rowOff>83344</xdr:rowOff>
    </xdr:from>
    <xdr:ext cx="2646922" cy="34637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D004034-A7E5-4D1D-862F-50D29236E568}"/>
            </a:ext>
          </a:extLst>
        </xdr:cNvPr>
        <xdr:cNvSpPr txBox="1"/>
      </xdr:nvSpPr>
      <xdr:spPr>
        <a:xfrm>
          <a:off x="9334501" y="3119438"/>
          <a:ext cx="2646922" cy="346377"/>
        </a:xfrm>
        <a:prstGeom prst="rect">
          <a:avLst/>
        </a:prstGeom>
        <a:solidFill>
          <a:srgbClr val="FFFF00"/>
        </a:solidFill>
        <a:ln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（実需給</a:t>
          </a:r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年度）</a:t>
          </a:r>
          <a:endParaRPr kumimoji="1" lang="en-US" altLang="ja-JP" sz="1200" b="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440532</xdr:colOff>
      <xdr:row>26</xdr:row>
      <xdr:rowOff>95250</xdr:rowOff>
    </xdr:from>
    <xdr:ext cx="2646922" cy="34637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F839F33-6626-4768-8AA9-0B37806AAD95}"/>
            </a:ext>
          </a:extLst>
        </xdr:cNvPr>
        <xdr:cNvSpPr txBox="1"/>
      </xdr:nvSpPr>
      <xdr:spPr>
        <a:xfrm>
          <a:off x="9334501" y="5357813"/>
          <a:ext cx="2646922" cy="346377"/>
        </a:xfrm>
        <a:prstGeom prst="rect">
          <a:avLst/>
        </a:prstGeom>
        <a:solidFill>
          <a:srgbClr val="FFFF00"/>
        </a:solidFill>
        <a:ln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（実需給</a:t>
          </a:r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年度）</a:t>
          </a:r>
          <a:endParaRPr kumimoji="1" lang="en-US" altLang="ja-JP" sz="1200" b="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89647</xdr:colOff>
      <xdr:row>2</xdr:row>
      <xdr:rowOff>56030</xdr:rowOff>
    </xdr:from>
    <xdr:to>
      <xdr:col>18</xdr:col>
      <xdr:colOff>382522</xdr:colOff>
      <xdr:row>10</xdr:row>
      <xdr:rowOff>110491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6C3B65A-0F86-4B7B-8EE6-5655D01CC9EF}"/>
            </a:ext>
          </a:extLst>
        </xdr:cNvPr>
        <xdr:cNvSpPr txBox="1"/>
      </xdr:nvSpPr>
      <xdr:spPr>
        <a:xfrm>
          <a:off x="8303559" y="437030"/>
          <a:ext cx="3374492" cy="1578461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\\172.18.25.71\</a:t>
          </a:r>
          <a:r>
            <a:rPr kumimoji="1" lang="ja-JP" altLang="en-US" sz="1100">
              <a:solidFill>
                <a:srgbClr val="FF0000"/>
              </a:solidFill>
            </a:rPr>
            <a:t>容量市場</a:t>
          </a:r>
          <a:r>
            <a:rPr kumimoji="1" lang="en-US" altLang="ja-JP" sz="1100">
              <a:solidFill>
                <a:srgbClr val="FF0000"/>
              </a:solidFill>
            </a:rPr>
            <a:t>\05_</a:t>
          </a:r>
          <a:r>
            <a:rPr kumimoji="1" lang="ja-JP" altLang="en-US" sz="1100">
              <a:solidFill>
                <a:srgbClr val="FF0000"/>
              </a:solidFill>
            </a:rPr>
            <a:t>実務体制構築</a:t>
          </a:r>
          <a:r>
            <a:rPr kumimoji="1" lang="en-US" altLang="ja-JP" sz="1100">
              <a:solidFill>
                <a:srgbClr val="FF0000"/>
              </a:solidFill>
            </a:rPr>
            <a:t>\03  </a:t>
          </a:r>
          <a:r>
            <a:rPr kumimoji="1" lang="ja-JP" altLang="en-US" sz="1100">
              <a:solidFill>
                <a:srgbClr val="FF0000"/>
              </a:solidFill>
            </a:rPr>
            <a:t>開設準備支援業務委託</a:t>
          </a:r>
          <a:r>
            <a:rPr kumimoji="1" lang="en-US" altLang="ja-JP" sz="1100">
              <a:solidFill>
                <a:srgbClr val="FF0000"/>
              </a:solidFill>
            </a:rPr>
            <a:t>\07  </a:t>
          </a:r>
          <a:r>
            <a:rPr kumimoji="1" lang="ja-JP" altLang="en-US" sz="1100">
              <a:solidFill>
                <a:srgbClr val="FF0000"/>
              </a:solidFill>
            </a:rPr>
            <a:t>メインオークション募集要綱</a:t>
          </a:r>
          <a:r>
            <a:rPr kumimoji="1" lang="en-US" altLang="ja-JP" sz="1100">
              <a:solidFill>
                <a:srgbClr val="FF0000"/>
              </a:solidFill>
            </a:rPr>
            <a:t>\02</a:t>
          </a:r>
          <a:r>
            <a:rPr kumimoji="1" lang="ja-JP" altLang="en-US" sz="1100">
              <a:solidFill>
                <a:srgbClr val="FF0000"/>
              </a:solidFill>
            </a:rPr>
            <a:t>　募集要綱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要綱別添様式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様式</a:t>
          </a:r>
          <a:r>
            <a:rPr kumimoji="1" lang="en-US" altLang="ja-JP" sz="1100">
              <a:solidFill>
                <a:srgbClr val="FF0000"/>
              </a:solidFill>
            </a:rPr>
            <a:t>2_</a:t>
          </a:r>
          <a:r>
            <a:rPr kumimoji="1" lang="ja-JP" altLang="en-US" sz="1100">
              <a:solidFill>
                <a:srgbClr val="FF0000"/>
              </a:solidFill>
            </a:rPr>
            <a:t>期待容量等算定諸元一覧（調整係数含む）</a:t>
          </a:r>
          <a:r>
            <a:rPr kumimoji="1" lang="en-US" altLang="ja-JP" sz="1100">
              <a:solidFill>
                <a:srgbClr val="FF0000"/>
              </a:solidFill>
            </a:rPr>
            <a:t>\05 2027</a:t>
          </a:r>
          <a:r>
            <a:rPr kumimoji="1" lang="ja-JP" altLang="en-US" sz="1100">
              <a:solidFill>
                <a:srgbClr val="FF0000"/>
              </a:solidFill>
            </a:rPr>
            <a:t>向け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調整係数一覧（小数点以下</a:t>
          </a:r>
          <a:r>
            <a:rPr kumimoji="1" lang="en-US" altLang="ja-JP" sz="1100">
              <a:solidFill>
                <a:srgbClr val="FF0000"/>
              </a:solidFill>
            </a:rPr>
            <a:t>14</a:t>
          </a:r>
          <a:r>
            <a:rPr kumimoji="1" lang="ja-JP" altLang="en-US" sz="1100">
              <a:solidFill>
                <a:srgbClr val="FF0000"/>
              </a:solidFill>
            </a:rPr>
            <a:t>桁まで表示</a:t>
          </a:r>
          <a:r>
            <a:rPr kumimoji="1" lang="en-US" altLang="ja-JP" sz="1100">
              <a:solidFill>
                <a:srgbClr val="FF0000"/>
              </a:solidFill>
            </a:rPr>
            <a:t>Var)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0</xdr:colOff>
      <xdr:row>14</xdr:row>
      <xdr:rowOff>0</xdr:rowOff>
    </xdr:from>
    <xdr:ext cx="2646922" cy="34637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3918C06-2E19-4EEA-9BC8-7B4B85D3D15B}"/>
            </a:ext>
          </a:extLst>
        </xdr:cNvPr>
        <xdr:cNvSpPr txBox="1"/>
      </xdr:nvSpPr>
      <xdr:spPr>
        <a:xfrm>
          <a:off x="9594273" y="2909455"/>
          <a:ext cx="2646922" cy="346377"/>
        </a:xfrm>
        <a:prstGeom prst="rect">
          <a:avLst/>
        </a:prstGeom>
        <a:solidFill>
          <a:srgbClr val="FFFF00"/>
        </a:solidFill>
        <a:ln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メイン</a:t>
          </a:r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AX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（実需給</a:t>
          </a:r>
          <a:r>
            <a:rPr kumimoji="1" lang="en-US" altLang="ja-JP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200" b="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年度）</a:t>
          </a:r>
          <a:endParaRPr kumimoji="1" lang="en-US" altLang="ja-JP" sz="1200" b="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6A1E-2670-4651-B8F6-D6A0025F42F7}">
  <sheetPr codeName="Sheet1"/>
  <dimension ref="B1:D47"/>
  <sheetViews>
    <sheetView tabSelected="1" zoomScale="90" zoomScaleNormal="90" workbookViewId="0"/>
  </sheetViews>
  <sheetFormatPr defaultColWidth="8.88671875" defaultRowHeight="15" x14ac:dyDescent="0.3"/>
  <cols>
    <col min="1" max="1" width="8.77734375" style="25" customWidth="1"/>
    <col min="2" max="2" width="25.6640625" style="25" bestFit="1" customWidth="1"/>
    <col min="3" max="3" width="85.77734375" style="25" customWidth="1"/>
    <col min="4" max="5" width="8.88671875" style="25"/>
    <col min="6" max="6" width="10.77734375" style="25" customWidth="1"/>
    <col min="7" max="16384" width="8.88671875" style="25"/>
  </cols>
  <sheetData>
    <row r="1" spans="2:4" ht="16.2" x14ac:dyDescent="0.3">
      <c r="B1" s="102" t="s">
        <v>174</v>
      </c>
      <c r="C1" s="102"/>
      <c r="D1" s="102"/>
    </row>
    <row r="2" spans="2:4" ht="16.2" x14ac:dyDescent="0.3">
      <c r="B2" s="26" t="s">
        <v>141</v>
      </c>
      <c r="C2" s="27"/>
      <c r="D2" s="27"/>
    </row>
    <row r="4" spans="2:4" s="29" customFormat="1" ht="19.95" customHeight="1" x14ac:dyDescent="0.2">
      <c r="B4" s="103" t="s">
        <v>106</v>
      </c>
      <c r="C4" s="104"/>
      <c r="D4" s="28" t="s">
        <v>1</v>
      </c>
    </row>
    <row r="5" spans="2:4" s="29" customFormat="1" ht="19.95" customHeight="1" x14ac:dyDescent="0.2">
      <c r="B5" s="30" t="s">
        <v>65</v>
      </c>
      <c r="C5" s="36"/>
      <c r="D5" s="31"/>
    </row>
    <row r="6" spans="2:4" s="29" customFormat="1" ht="19.95" customHeight="1" x14ac:dyDescent="0.2">
      <c r="B6" s="30" t="s">
        <v>66</v>
      </c>
      <c r="C6" s="32" t="s">
        <v>67</v>
      </c>
      <c r="D6" s="31"/>
    </row>
    <row r="7" spans="2:4" s="29" customFormat="1" ht="19.95" customHeight="1" x14ac:dyDescent="0.2">
      <c r="B7" s="30" t="s">
        <v>107</v>
      </c>
      <c r="C7" s="36"/>
      <c r="D7" s="31"/>
    </row>
    <row r="8" spans="2:4" s="29" customFormat="1" ht="19.95" customHeight="1" x14ac:dyDescent="0.2">
      <c r="B8" s="30" t="s">
        <v>70</v>
      </c>
      <c r="C8" s="36"/>
      <c r="D8" s="31"/>
    </row>
    <row r="9" spans="2:4" s="29" customFormat="1" ht="19.95" customHeight="1" x14ac:dyDescent="0.2">
      <c r="B9" s="30" t="s">
        <v>71</v>
      </c>
      <c r="C9" s="60"/>
      <c r="D9" s="31"/>
    </row>
    <row r="10" spans="2:4" s="29" customFormat="1" ht="19.95" customHeight="1" x14ac:dyDescent="0.2">
      <c r="B10" s="30" t="s">
        <v>108</v>
      </c>
      <c r="C10" s="32" t="s">
        <v>37</v>
      </c>
      <c r="D10" s="31"/>
    </row>
    <row r="11" spans="2:4" s="29" customFormat="1" ht="19.95" customHeight="1" x14ac:dyDescent="0.2">
      <c r="B11" s="30" t="s">
        <v>4</v>
      </c>
      <c r="C11" s="32" t="s">
        <v>169</v>
      </c>
      <c r="D11" s="31"/>
    </row>
    <row r="12" spans="2:4" s="29" customFormat="1" ht="19.95" customHeight="1" x14ac:dyDescent="0.2">
      <c r="B12" s="30" t="s">
        <v>84</v>
      </c>
      <c r="C12" s="36"/>
      <c r="D12" s="31"/>
    </row>
    <row r="13" spans="2:4" s="29" customFormat="1" ht="19.95" customHeight="1" x14ac:dyDescent="0.2">
      <c r="B13" s="30" t="s">
        <v>73</v>
      </c>
      <c r="C13" s="60"/>
      <c r="D13" s="31"/>
    </row>
    <row r="14" spans="2:4" s="29" customFormat="1" ht="19.95" customHeight="1" x14ac:dyDescent="0.2">
      <c r="B14" s="30" t="s">
        <v>5</v>
      </c>
      <c r="C14" s="36"/>
      <c r="D14" s="31"/>
    </row>
    <row r="15" spans="2:4" s="29" customFormat="1" ht="19.95" customHeight="1" x14ac:dyDescent="0.2">
      <c r="B15" s="30" t="s">
        <v>109</v>
      </c>
      <c r="C15" s="37"/>
      <c r="D15" s="31" t="s">
        <v>19</v>
      </c>
    </row>
    <row r="16" spans="2:4" s="29" customFormat="1" ht="19.95" customHeight="1" x14ac:dyDescent="0.2">
      <c r="B16" s="30" t="s">
        <v>110</v>
      </c>
      <c r="C16" s="36"/>
      <c r="D16" s="31"/>
    </row>
    <row r="17" spans="2:4" s="29" customFormat="1" ht="19.95" customHeight="1" x14ac:dyDescent="0.2">
      <c r="B17" s="30" t="s">
        <v>111</v>
      </c>
      <c r="C17" s="37"/>
      <c r="D17" s="31" t="s">
        <v>19</v>
      </c>
    </row>
    <row r="18" spans="2:4" s="29" customFormat="1" ht="19.95" customHeight="1" x14ac:dyDescent="0.2">
      <c r="B18" s="30" t="s">
        <v>90</v>
      </c>
      <c r="C18" s="36"/>
      <c r="D18" s="31"/>
    </row>
    <row r="19" spans="2:4" s="29" customFormat="1" ht="19.95" customHeight="1" x14ac:dyDescent="0.2">
      <c r="B19" s="30" t="s">
        <v>112</v>
      </c>
      <c r="C19" s="37"/>
      <c r="D19" s="31" t="s">
        <v>19</v>
      </c>
    </row>
    <row r="20" spans="2:4" s="29" customFormat="1" ht="19.95" customHeight="1" x14ac:dyDescent="0.2">
      <c r="B20" s="30" t="s">
        <v>93</v>
      </c>
      <c r="C20" s="36"/>
      <c r="D20" s="31"/>
    </row>
    <row r="21" spans="2:4" s="29" customFormat="1" ht="19.95" customHeight="1" x14ac:dyDescent="0.2">
      <c r="B21" s="30" t="s">
        <v>113</v>
      </c>
      <c r="C21" s="37"/>
      <c r="D21" s="31" t="s">
        <v>19</v>
      </c>
    </row>
    <row r="22" spans="2:4" s="29" customFormat="1" ht="19.95" customHeight="1" x14ac:dyDescent="0.2">
      <c r="B22" s="30" t="s">
        <v>95</v>
      </c>
      <c r="C22" s="36"/>
      <c r="D22" s="31"/>
    </row>
    <row r="23" spans="2:4" s="29" customFormat="1" ht="19.95" customHeight="1" x14ac:dyDescent="0.2">
      <c r="B23" s="30" t="s">
        <v>114</v>
      </c>
      <c r="C23" s="37"/>
      <c r="D23" s="31" t="s">
        <v>19</v>
      </c>
    </row>
    <row r="24" spans="2:4" s="29" customFormat="1" ht="19.95" customHeight="1" x14ac:dyDescent="0.2">
      <c r="B24" s="30" t="s">
        <v>115</v>
      </c>
      <c r="C24" s="36"/>
      <c r="D24" s="31"/>
    </row>
    <row r="25" spans="2:4" s="29" customFormat="1" ht="19.95" customHeight="1" x14ac:dyDescent="0.2">
      <c r="B25" s="30" t="s">
        <v>116</v>
      </c>
      <c r="C25" s="37"/>
      <c r="D25" s="31" t="s">
        <v>19</v>
      </c>
    </row>
    <row r="26" spans="2:4" s="29" customFormat="1" ht="19.95" customHeight="1" x14ac:dyDescent="0.2">
      <c r="B26" s="30" t="s">
        <v>117</v>
      </c>
      <c r="C26" s="37"/>
      <c r="D26" s="31" t="s">
        <v>19</v>
      </c>
    </row>
    <row r="27" spans="2:4" s="29" customFormat="1" ht="19.95" customHeight="1" x14ac:dyDescent="0.2"/>
    <row r="28" spans="2:4" s="29" customFormat="1" ht="19.95" customHeight="1" x14ac:dyDescent="0.2">
      <c r="B28" s="33" t="s">
        <v>118</v>
      </c>
      <c r="C28" s="34" t="s">
        <v>119</v>
      </c>
      <c r="D28" s="30"/>
    </row>
    <row r="29" spans="2:4" s="29" customFormat="1" ht="19.95" customHeight="1" x14ac:dyDescent="0.2">
      <c r="B29" s="30" t="s">
        <v>83</v>
      </c>
      <c r="C29" s="66"/>
      <c r="D29" s="35"/>
    </row>
    <row r="30" spans="2:4" s="29" customFormat="1" ht="19.95" customHeight="1" x14ac:dyDescent="0.2">
      <c r="B30" s="30" t="s">
        <v>84</v>
      </c>
      <c r="C30" s="36"/>
      <c r="D30" s="31"/>
    </row>
    <row r="31" spans="2:4" s="29" customFormat="1" ht="19.95" customHeight="1" x14ac:dyDescent="0.2">
      <c r="B31" s="30" t="s">
        <v>73</v>
      </c>
      <c r="C31" s="60"/>
      <c r="D31" s="31"/>
    </row>
    <row r="32" spans="2:4" s="29" customFormat="1" ht="19.95" customHeight="1" x14ac:dyDescent="0.2"/>
    <row r="33" s="29" customFormat="1" ht="19.95" customHeight="1" x14ac:dyDescent="0.2"/>
    <row r="34" s="29" customFormat="1" ht="19.95" customHeight="1" x14ac:dyDescent="0.2"/>
    <row r="35" s="29" customFormat="1" ht="19.95" customHeight="1" x14ac:dyDescent="0.2"/>
    <row r="36" s="29" customFormat="1" ht="19.95" customHeight="1" x14ac:dyDescent="0.2"/>
    <row r="37" s="29" customFormat="1" ht="19.95" customHeight="1" x14ac:dyDescent="0.2"/>
    <row r="38" s="29" customFormat="1" ht="19.95" customHeight="1" x14ac:dyDescent="0.2"/>
    <row r="39" s="29" customFormat="1" ht="19.95" customHeight="1" x14ac:dyDescent="0.2"/>
    <row r="40" s="29" customFormat="1" ht="19.95" customHeight="1" x14ac:dyDescent="0.2"/>
    <row r="41" s="29" customFormat="1" ht="19.95" customHeight="1" x14ac:dyDescent="0.2"/>
    <row r="42" s="29" customFormat="1" ht="19.95" customHeight="1" x14ac:dyDescent="0.2"/>
    <row r="43" s="29" customFormat="1" ht="19.95" customHeight="1" x14ac:dyDescent="0.2"/>
    <row r="44" s="29" customFormat="1" ht="19.95" customHeight="1" x14ac:dyDescent="0.2"/>
    <row r="45" s="29" customFormat="1" ht="19.95" customHeight="1" x14ac:dyDescent="0.2"/>
    <row r="46" s="29" customFormat="1" ht="19.95" customHeight="1" x14ac:dyDescent="0.2"/>
    <row r="47" s="29" customFormat="1" ht="19.95" customHeight="1" x14ac:dyDescent="0.2"/>
  </sheetData>
  <sheetProtection algorithmName="SHA-512" hashValue="W0/Y5VSpFJTN5i0L+5RnoSFyBigDv5KQH9ahBmevjw+rIwPIj8UVtCUyJGN6oTj7SI/d7lyc87QlFA37btqlXw==" saltValue="SrOrXGdYq5J/XcrEf9D8iw==" spinCount="100000" sheet="1" objects="1" scenarios="1"/>
  <mergeCells count="2">
    <mergeCell ref="B1:D1"/>
    <mergeCell ref="B4:C4"/>
  </mergeCells>
  <phoneticPr fontId="2"/>
  <conditionalFormatting sqref="C30:C31">
    <cfRule type="expression" dxfId="59" priority="10">
      <formula>$C$5="差替先掲示板への掲載"</formula>
    </cfRule>
  </conditionalFormatting>
  <conditionalFormatting sqref="C19">
    <cfRule type="expression" dxfId="58" priority="9">
      <formula>$C$18="非応札"</formula>
    </cfRule>
  </conditionalFormatting>
  <conditionalFormatting sqref="C21">
    <cfRule type="expression" dxfId="57" priority="8">
      <formula>$C$20="非応札"</formula>
    </cfRule>
  </conditionalFormatting>
  <conditionalFormatting sqref="C22">
    <cfRule type="expression" dxfId="56" priority="7">
      <formula>OR($C$18="非落札",$C$18="非応札")</formula>
    </cfRule>
  </conditionalFormatting>
  <conditionalFormatting sqref="C23">
    <cfRule type="expression" dxfId="55" priority="6">
      <formula>OR($C$18="非落札",$C$18="非応札",$C$22="非応札")</formula>
    </cfRule>
  </conditionalFormatting>
  <conditionalFormatting sqref="C24">
    <cfRule type="expression" dxfId="54" priority="5">
      <formula>OR($C$18="非落札",$C$18="非応札")</formula>
    </cfRule>
  </conditionalFormatting>
  <conditionalFormatting sqref="C25">
    <cfRule type="expression" dxfId="53" priority="4">
      <formula>OR($C$18="非落札",$C$18="非応札",$C$24="無")</formula>
    </cfRule>
  </conditionalFormatting>
  <conditionalFormatting sqref="C26">
    <cfRule type="expression" dxfId="52" priority="3">
      <formula>AND(OR($C$18="非落札",$C$18="非応札"),OR($C$20="非落札",$C$20="非応札"))</formula>
    </cfRule>
  </conditionalFormatting>
  <conditionalFormatting sqref="C17">
    <cfRule type="expression" dxfId="51" priority="2">
      <formula>$C$16="無"</formula>
    </cfRule>
  </conditionalFormatting>
  <conditionalFormatting sqref="C29">
    <cfRule type="expression" dxfId="50" priority="1">
      <formula>$C$5="差替先掲示板への掲載"</formula>
    </cfRule>
  </conditionalFormatting>
  <dataValidations count="6">
    <dataValidation type="list" allowBlank="1" showInputMessage="1" showErrorMessage="1" sqref="C18 C20 C22" xr:uid="{D44665A2-2C6A-4500-9B4B-4321642BD604}">
      <formula1>"落札,非落札,非応札"</formula1>
    </dataValidation>
    <dataValidation type="list" allowBlank="1" showInputMessage="1" showErrorMessage="1" sqref="C24 C16" xr:uid="{520C6F5B-5E16-445A-97C7-93DA272D8038}">
      <formula1>"有,無"</formula1>
    </dataValidation>
    <dataValidation type="list" allowBlank="1" showInputMessage="1" showErrorMessage="1" sqref="C14" xr:uid="{5643C523-38B4-47FD-B3D0-77F5EB4E1AE9}">
      <formula1>"北海道,東北,東京,中部,北陸,関西,中国,四国,九州"</formula1>
    </dataValidation>
    <dataValidation type="list" allowBlank="1" showInputMessage="1" showErrorMessage="1" sqref="C7" xr:uid="{9D2B954C-78DC-4254-AC80-BFD48747826F}">
      <formula1>"対象実需給年度向け容量オークションで応札した結果、非落札, 対象実需給年度向け容量オークション時点で、新設電源等やむを得ない理由により、容量オークションに不参加, 対象実需給年度向け容量オークションで応札した結果、落札した元差替元電源"</formula1>
    </dataValidation>
    <dataValidation type="list" allowBlank="1" showInputMessage="1" showErrorMessage="1" sqref="C5" xr:uid="{868E7344-F4DF-4D18-B74E-0FC0D1BD95EF}">
      <formula1>"差替先掲示板への掲載,電源等差替への申込"</formula1>
    </dataValidation>
    <dataValidation type="whole" allowBlank="1" showInputMessage="1" showErrorMessage="1" sqref="C15 C17 C21 C23 C25 C26" xr:uid="{4FEC38DE-EE7A-468C-B23E-315C4A41D70E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DFBF-092F-4AD1-804F-9CF5E330E8D5}">
  <sheetPr codeName="Sheet2"/>
  <dimension ref="B1:Q187"/>
  <sheetViews>
    <sheetView view="pageBreakPreview" zoomScale="86" zoomScaleNormal="86" zoomScaleSheetLayoutView="86" workbookViewId="0"/>
  </sheetViews>
  <sheetFormatPr defaultColWidth="8.88671875" defaultRowHeight="15" x14ac:dyDescent="0.3"/>
  <cols>
    <col min="1" max="1" width="5.6640625" style="25" customWidth="1"/>
    <col min="2" max="2" width="8.88671875" style="25"/>
    <col min="3" max="3" width="28.21875" style="25" bestFit="1" customWidth="1"/>
    <col min="4" max="15" width="10.77734375" style="25" customWidth="1"/>
    <col min="16" max="16" width="8.33203125" style="25" customWidth="1"/>
    <col min="17" max="16384" width="8.88671875" style="25"/>
  </cols>
  <sheetData>
    <row r="1" spans="2:16" ht="16.2" x14ac:dyDescent="0.3">
      <c r="B1" s="102" t="s">
        <v>175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2:16" ht="16.2" x14ac:dyDescent="0.3">
      <c r="B2" s="119" t="s">
        <v>141</v>
      </c>
      <c r="C2" s="119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4" spans="2:16" s="29" customFormat="1" ht="19.95" customHeight="1" x14ac:dyDescent="0.2">
      <c r="B4" s="29" t="s">
        <v>120</v>
      </c>
    </row>
    <row r="5" spans="2:16" s="29" customFormat="1" ht="18" customHeight="1" x14ac:dyDescent="0.2">
      <c r="B5" s="114" t="s">
        <v>0</v>
      </c>
      <c r="C5" s="114"/>
      <c r="D5" s="114" t="s">
        <v>20</v>
      </c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28" t="s">
        <v>1</v>
      </c>
    </row>
    <row r="6" spans="2:16" s="29" customFormat="1" ht="18" customHeight="1" x14ac:dyDescent="0.3">
      <c r="B6" s="114" t="s">
        <v>2</v>
      </c>
      <c r="C6" s="114"/>
      <c r="D6" s="115" t="str">
        <f>IF('入力欄(基本情報)'!C13="","",'入力欄(基本情報)'!C13)</f>
        <v/>
      </c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  <c r="P6" s="38"/>
    </row>
    <row r="7" spans="2:16" s="29" customFormat="1" ht="18" customHeight="1" x14ac:dyDescent="0.3">
      <c r="B7" s="114" t="s">
        <v>3</v>
      </c>
      <c r="C7" s="114"/>
      <c r="D7" s="118" t="str">
        <f>IF('入力欄(基本情報)'!C10="","",'入力欄(基本情報)'!C10)</f>
        <v>安定電源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38"/>
    </row>
    <row r="8" spans="2:16" s="29" customFormat="1" ht="18" customHeight="1" x14ac:dyDescent="0.3">
      <c r="B8" s="114" t="s">
        <v>4</v>
      </c>
      <c r="C8" s="114"/>
      <c r="D8" s="118" t="str">
        <f>IF('入力欄(基本情報)'!C11="","",'入力欄(基本情報)'!C11)</f>
        <v>揚水（純揚水）、蓄電池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38"/>
    </row>
    <row r="9" spans="2:16" s="29" customFormat="1" ht="18" customHeight="1" x14ac:dyDescent="0.3">
      <c r="B9" s="114" t="s">
        <v>5</v>
      </c>
      <c r="C9" s="114"/>
      <c r="D9" s="118" t="str">
        <f>IF('入力欄(基本情報)'!C14="","",'入力欄(基本情報)'!C14)</f>
        <v/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38"/>
    </row>
    <row r="10" spans="2:16" s="29" customFormat="1" ht="18" customHeight="1" x14ac:dyDescent="0.2">
      <c r="B10" s="114" t="s">
        <v>6</v>
      </c>
      <c r="C10" s="11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39" t="s">
        <v>19</v>
      </c>
    </row>
    <row r="11" spans="2:16" s="29" customFormat="1" ht="18" customHeight="1" x14ac:dyDescent="0.2">
      <c r="B11" s="120" t="s">
        <v>142</v>
      </c>
      <c r="C11" s="121"/>
      <c r="D11" s="28" t="s">
        <v>7</v>
      </c>
      <c r="E11" s="28" t="s">
        <v>162</v>
      </c>
      <c r="F11" s="28" t="s">
        <v>9</v>
      </c>
      <c r="G11" s="28" t="s">
        <v>10</v>
      </c>
      <c r="H11" s="28" t="s">
        <v>11</v>
      </c>
      <c r="I11" s="28" t="s">
        <v>12</v>
      </c>
      <c r="J11" s="28" t="s">
        <v>13</v>
      </c>
      <c r="K11" s="28" t="s">
        <v>14</v>
      </c>
      <c r="L11" s="28" t="s">
        <v>144</v>
      </c>
      <c r="M11" s="28" t="s">
        <v>16</v>
      </c>
      <c r="N11" s="28" t="s">
        <v>17</v>
      </c>
      <c r="O11" s="28" t="s">
        <v>18</v>
      </c>
      <c r="P11" s="39"/>
    </row>
    <row r="12" spans="2:16" s="29" customFormat="1" ht="18" customHeight="1" x14ac:dyDescent="0.2">
      <c r="B12" s="122"/>
      <c r="C12" s="123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39" t="s">
        <v>143</v>
      </c>
    </row>
    <row r="13" spans="2:16" s="29" customFormat="1" ht="18" customHeight="1" x14ac:dyDescent="0.3">
      <c r="B13" s="114" t="s">
        <v>38</v>
      </c>
      <c r="C13" s="114"/>
      <c r="D13" s="28" t="s">
        <v>157</v>
      </c>
      <c r="E13" s="28" t="s">
        <v>8</v>
      </c>
      <c r="F13" s="28" t="s">
        <v>9</v>
      </c>
      <c r="G13" s="28" t="s">
        <v>10</v>
      </c>
      <c r="H13" s="28" t="s">
        <v>11</v>
      </c>
      <c r="I13" s="28" t="s">
        <v>12</v>
      </c>
      <c r="J13" s="28" t="s">
        <v>13</v>
      </c>
      <c r="K13" s="28" t="s">
        <v>14</v>
      </c>
      <c r="L13" s="28" t="s">
        <v>15</v>
      </c>
      <c r="M13" s="28" t="s">
        <v>16</v>
      </c>
      <c r="N13" s="28" t="s">
        <v>17</v>
      </c>
      <c r="O13" s="28" t="s">
        <v>18</v>
      </c>
      <c r="P13" s="38"/>
    </row>
    <row r="14" spans="2:16" s="29" customFormat="1" ht="18" customHeight="1" x14ac:dyDescent="0.2">
      <c r="B14" s="114"/>
      <c r="C14" s="114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39" t="s">
        <v>19</v>
      </c>
    </row>
    <row r="15" spans="2:16" s="29" customFormat="1" ht="18" hidden="1" customHeight="1" x14ac:dyDescent="0.2">
      <c r="B15" s="128" t="s">
        <v>156</v>
      </c>
      <c r="C15" s="129"/>
      <c r="D15" s="72">
        <f>ROUND(D14,0)</f>
        <v>0</v>
      </c>
      <c r="E15" s="72">
        <f t="shared" ref="E15:O15" si="0">ROUND(E14,0)</f>
        <v>0</v>
      </c>
      <c r="F15" s="72">
        <f t="shared" si="0"/>
        <v>0</v>
      </c>
      <c r="G15" s="72">
        <f t="shared" si="0"/>
        <v>0</v>
      </c>
      <c r="H15" s="72">
        <f t="shared" si="0"/>
        <v>0</v>
      </c>
      <c r="I15" s="72">
        <f t="shared" si="0"/>
        <v>0</v>
      </c>
      <c r="J15" s="72">
        <f t="shared" si="0"/>
        <v>0</v>
      </c>
      <c r="K15" s="72">
        <f t="shared" si="0"/>
        <v>0</v>
      </c>
      <c r="L15" s="72">
        <f t="shared" si="0"/>
        <v>0</v>
      </c>
      <c r="M15" s="72">
        <f t="shared" si="0"/>
        <v>0</v>
      </c>
      <c r="N15" s="72">
        <f t="shared" si="0"/>
        <v>0</v>
      </c>
      <c r="O15" s="72">
        <f t="shared" si="0"/>
        <v>0</v>
      </c>
      <c r="P15" s="39"/>
    </row>
    <row r="16" spans="2:16" s="29" customFormat="1" ht="18" customHeight="1" x14ac:dyDescent="0.2">
      <c r="B16" s="120" t="s">
        <v>137</v>
      </c>
      <c r="C16" s="121"/>
      <c r="D16" s="28" t="s">
        <v>7</v>
      </c>
      <c r="E16" s="28" t="s">
        <v>8</v>
      </c>
      <c r="F16" s="28" t="s">
        <v>9</v>
      </c>
      <c r="G16" s="28" t="s">
        <v>10</v>
      </c>
      <c r="H16" s="28" t="s">
        <v>11</v>
      </c>
      <c r="I16" s="28" t="s">
        <v>12</v>
      </c>
      <c r="J16" s="28" t="s">
        <v>13</v>
      </c>
      <c r="K16" s="28" t="s">
        <v>14</v>
      </c>
      <c r="L16" s="28" t="s">
        <v>15</v>
      </c>
      <c r="M16" s="28" t="s">
        <v>16</v>
      </c>
      <c r="N16" s="28" t="s">
        <v>17</v>
      </c>
      <c r="O16" s="28" t="s">
        <v>18</v>
      </c>
      <c r="P16" s="39"/>
    </row>
    <row r="17" spans="2:16" s="29" customFormat="1" ht="18" customHeight="1" x14ac:dyDescent="0.2">
      <c r="B17" s="122"/>
      <c r="C17" s="123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39" t="s">
        <v>51</v>
      </c>
    </row>
    <row r="18" spans="2:16" s="29" customFormat="1" ht="18" hidden="1" customHeight="1" x14ac:dyDescent="0.2">
      <c r="B18" s="128" t="s">
        <v>156</v>
      </c>
      <c r="C18" s="129"/>
      <c r="D18" s="73">
        <f>ROUND(D17,0)</f>
        <v>0</v>
      </c>
      <c r="E18" s="73">
        <f t="shared" ref="E18:O18" si="1">ROUND(E17,0)</f>
        <v>0</v>
      </c>
      <c r="F18" s="73">
        <f t="shared" si="1"/>
        <v>0</v>
      </c>
      <c r="G18" s="73">
        <f t="shared" si="1"/>
        <v>0</v>
      </c>
      <c r="H18" s="73">
        <f t="shared" si="1"/>
        <v>0</v>
      </c>
      <c r="I18" s="73">
        <f t="shared" si="1"/>
        <v>0</v>
      </c>
      <c r="J18" s="73">
        <f t="shared" si="1"/>
        <v>0</v>
      </c>
      <c r="K18" s="73">
        <f t="shared" si="1"/>
        <v>0</v>
      </c>
      <c r="L18" s="73">
        <f t="shared" si="1"/>
        <v>0</v>
      </c>
      <c r="M18" s="73">
        <f t="shared" si="1"/>
        <v>0</v>
      </c>
      <c r="N18" s="73">
        <f t="shared" si="1"/>
        <v>0</v>
      </c>
      <c r="O18" s="73">
        <f t="shared" si="1"/>
        <v>0</v>
      </c>
      <c r="P18" s="39"/>
    </row>
    <row r="19" spans="2:16" s="29" customFormat="1" ht="18" customHeight="1" x14ac:dyDescent="0.2">
      <c r="B19" s="120" t="s">
        <v>138</v>
      </c>
      <c r="C19" s="121"/>
      <c r="D19" s="28" t="s">
        <v>7</v>
      </c>
      <c r="E19" s="28" t="s">
        <v>8</v>
      </c>
      <c r="F19" s="28" t="s">
        <v>9</v>
      </c>
      <c r="G19" s="28" t="s">
        <v>10</v>
      </c>
      <c r="H19" s="28" t="s">
        <v>11</v>
      </c>
      <c r="I19" s="28" t="s">
        <v>12</v>
      </c>
      <c r="J19" s="28" t="s">
        <v>13</v>
      </c>
      <c r="K19" s="28" t="s">
        <v>14</v>
      </c>
      <c r="L19" s="28" t="s">
        <v>15</v>
      </c>
      <c r="M19" s="28" t="s">
        <v>16</v>
      </c>
      <c r="N19" s="28" t="s">
        <v>17</v>
      </c>
      <c r="O19" s="28" t="s">
        <v>18</v>
      </c>
      <c r="P19" s="39"/>
    </row>
    <row r="20" spans="2:16" s="29" customFormat="1" ht="18" customHeight="1" x14ac:dyDescent="0.2">
      <c r="B20" s="122"/>
      <c r="C20" s="123"/>
      <c r="D20" s="40">
        <f>D14*D17</f>
        <v>0</v>
      </c>
      <c r="E20" s="40">
        <f t="shared" ref="E20:O20" si="2">E14*E17</f>
        <v>0</v>
      </c>
      <c r="F20" s="40">
        <f t="shared" si="2"/>
        <v>0</v>
      </c>
      <c r="G20" s="40">
        <f t="shared" si="2"/>
        <v>0</v>
      </c>
      <c r="H20" s="40">
        <f t="shared" si="2"/>
        <v>0</v>
      </c>
      <c r="I20" s="40">
        <f t="shared" si="2"/>
        <v>0</v>
      </c>
      <c r="J20" s="40">
        <f t="shared" si="2"/>
        <v>0</v>
      </c>
      <c r="K20" s="40">
        <f t="shared" si="2"/>
        <v>0</v>
      </c>
      <c r="L20" s="40">
        <f t="shared" si="2"/>
        <v>0</v>
      </c>
      <c r="M20" s="40">
        <f t="shared" si="2"/>
        <v>0</v>
      </c>
      <c r="N20" s="40">
        <f t="shared" si="2"/>
        <v>0</v>
      </c>
      <c r="O20" s="40">
        <f t="shared" si="2"/>
        <v>0</v>
      </c>
      <c r="P20" s="39" t="s">
        <v>50</v>
      </c>
    </row>
    <row r="21" spans="2:16" s="29" customFormat="1" ht="18" customHeight="1" x14ac:dyDescent="0.2">
      <c r="B21" s="120" t="s">
        <v>139</v>
      </c>
      <c r="C21" s="121"/>
      <c r="D21" s="28" t="s">
        <v>7</v>
      </c>
      <c r="E21" s="28" t="s">
        <v>8</v>
      </c>
      <c r="F21" s="28" t="s">
        <v>9</v>
      </c>
      <c r="G21" s="28" t="s">
        <v>10</v>
      </c>
      <c r="H21" s="28" t="s">
        <v>11</v>
      </c>
      <c r="I21" s="28" t="s">
        <v>12</v>
      </c>
      <c r="J21" s="28" t="s">
        <v>13</v>
      </c>
      <c r="K21" s="28" t="s">
        <v>14</v>
      </c>
      <c r="L21" s="28" t="s">
        <v>15</v>
      </c>
      <c r="M21" s="28" t="s">
        <v>16</v>
      </c>
      <c r="N21" s="28" t="s">
        <v>17</v>
      </c>
      <c r="O21" s="28" t="s">
        <v>18</v>
      </c>
      <c r="P21" s="39"/>
    </row>
    <row r="22" spans="2:16" s="29" customFormat="1" ht="18" customHeight="1" x14ac:dyDescent="0.2">
      <c r="B22" s="122"/>
      <c r="C22" s="123"/>
      <c r="D22" s="41" t="e">
        <f>IF(D$18&gt;=MAX(調整係数一覧!$A$202:$A$221),VLOOKUP(MAX(調整係数一覧!$A$202:$A$221),調整係数一覧!$A$202:$M$221,COLUMN(D$22)-2,0),VLOOKUP(D$18,調整係数一覧!$A$202:$M$221,COLUMN(D$22)-2,0))</f>
        <v>#N/A</v>
      </c>
      <c r="E22" s="41" t="e">
        <f>IF(E$18&gt;=MAX(調整係数一覧!$A$202:$A$221),VLOOKUP(MAX(調整係数一覧!$A$202:$A$221),調整係数一覧!$A$202:$M$221,COLUMN(E$22)-2,0),VLOOKUP(E$18,調整係数一覧!$A$202:$M$221,COLUMN(E$22)-2,0))</f>
        <v>#N/A</v>
      </c>
      <c r="F22" s="41" t="e">
        <f>IF(F$18&gt;=MAX(調整係数一覧!$A$202:$A$221),VLOOKUP(MAX(調整係数一覧!$A$202:$A$221),調整係数一覧!$A$202:$M$221,COLUMN(F$22)-2,0),VLOOKUP(F$18,調整係数一覧!$A$202:$M$221,COLUMN(F$22)-2,0))</f>
        <v>#N/A</v>
      </c>
      <c r="G22" s="41" t="e">
        <f>IF(G$18&gt;=MAX(調整係数一覧!$A$202:$A$221),VLOOKUP(MAX(調整係数一覧!$A$202:$A$221),調整係数一覧!$A$202:$M$221,COLUMN(G$22)-2,0),VLOOKUP(G$18,調整係数一覧!$A$202:$M$221,COLUMN(G$22)-2,0))</f>
        <v>#N/A</v>
      </c>
      <c r="H22" s="41" t="e">
        <f>IF(H$18&gt;=MAX(調整係数一覧!$A$202:$A$221),VLOOKUP(MAX(調整係数一覧!$A$202:$A$221),調整係数一覧!$A$202:$M$221,COLUMN(H$22)-2,0),VLOOKUP(H$18,調整係数一覧!$A$202:$M$221,COLUMN(H$22)-2,0))</f>
        <v>#N/A</v>
      </c>
      <c r="I22" s="41" t="e">
        <f>IF(I$18&gt;=MAX(調整係数一覧!$A$202:$A$221),VLOOKUP(MAX(調整係数一覧!$A$202:$A$221),調整係数一覧!$A$202:$M$221,COLUMN(I$22)-2,0),VLOOKUP(I$18,調整係数一覧!$A$202:$M$221,COLUMN(I$22)-2,0))</f>
        <v>#N/A</v>
      </c>
      <c r="J22" s="41" t="e">
        <f>IF(J$18&gt;=MAX(調整係数一覧!$A$202:$A$221),VLOOKUP(MAX(調整係数一覧!$A$202:$A$221),調整係数一覧!$A$202:$M$221,COLUMN(J$22)-2,0),VLOOKUP(J$18,調整係数一覧!$A$202:$M$221,COLUMN(J$22)-2,0))</f>
        <v>#N/A</v>
      </c>
      <c r="K22" s="41" t="e">
        <f>IF(K$18&gt;=MAX(調整係数一覧!$A$202:$A$221),VLOOKUP(MAX(調整係数一覧!$A$202:$A$221),調整係数一覧!$A$202:$M$221,COLUMN(K$22)-2,0),VLOOKUP(K$18,調整係数一覧!$A$202:$M$221,COLUMN(K$22)-2,0))</f>
        <v>#N/A</v>
      </c>
      <c r="L22" s="41" t="e">
        <f>IF(L$18&gt;=MAX(調整係数一覧!$A$202:$A$221),VLOOKUP(MAX(調整係数一覧!$A$202:$A$221),調整係数一覧!$A$202:$M$221,COLUMN(L$22)-2,0),VLOOKUP(L$18,調整係数一覧!$A$202:$M$221,COLUMN(L$22)-2,0))</f>
        <v>#N/A</v>
      </c>
      <c r="M22" s="41" t="e">
        <f>IF(M$18&gt;=MAX(調整係数一覧!$A$202:$A$221),VLOOKUP(MAX(調整係数一覧!$A$202:$A$221),調整係数一覧!$A$202:$M$221,COLUMN(M$22)-2,0),VLOOKUP(M$18,調整係数一覧!$A$202:$M$221,COLUMN(M$22)-2,0))</f>
        <v>#N/A</v>
      </c>
      <c r="N22" s="41" t="e">
        <f>IF(N$18&gt;=MAX(調整係数一覧!$A$202:$A$221),VLOOKUP(MAX(調整係数一覧!$A$202:$A$221),調整係数一覧!$A$202:$M$221,COLUMN(N$22)-2,0),VLOOKUP(N$18,調整係数一覧!$A$202:$M$221,COLUMN(N$22)-2,0))</f>
        <v>#N/A</v>
      </c>
      <c r="O22" s="41" t="e">
        <f>IF(O$18&gt;=MAX(調整係数一覧!$A$202:$A$221),VLOOKUP(MAX(調整係数一覧!$A$202:$A$221),調整係数一覧!$A$202:$M$221,COLUMN(O$22)-2,0),VLOOKUP(O$18,調整係数一覧!$A$202:$M$221,COLUMN(O$22)-2,0))</f>
        <v>#N/A</v>
      </c>
      <c r="P22" s="39" t="s">
        <v>52</v>
      </c>
    </row>
    <row r="23" spans="2:16" s="29" customFormat="1" ht="18" customHeight="1" x14ac:dyDescent="0.2">
      <c r="B23" s="127" t="s">
        <v>147</v>
      </c>
      <c r="C23" s="121"/>
      <c r="D23" s="59" t="s">
        <v>7</v>
      </c>
      <c r="E23" s="59" t="s">
        <v>8</v>
      </c>
      <c r="F23" s="59" t="s">
        <v>9</v>
      </c>
      <c r="G23" s="59" t="s">
        <v>10</v>
      </c>
      <c r="H23" s="59" t="s">
        <v>11</v>
      </c>
      <c r="I23" s="59" t="s">
        <v>12</v>
      </c>
      <c r="J23" s="59" t="s">
        <v>13</v>
      </c>
      <c r="K23" s="59" t="s">
        <v>14</v>
      </c>
      <c r="L23" s="59" t="s">
        <v>15</v>
      </c>
      <c r="M23" s="59" t="s">
        <v>16</v>
      </c>
      <c r="N23" s="59" t="s">
        <v>17</v>
      </c>
      <c r="O23" s="59" t="s">
        <v>18</v>
      </c>
      <c r="P23" s="39"/>
    </row>
    <row r="24" spans="2:16" s="29" customFormat="1" ht="18" customHeight="1" x14ac:dyDescent="0.2">
      <c r="B24" s="122"/>
      <c r="C24" s="123"/>
      <c r="D24" s="62">
        <f>ROUND(1000*'計算用(差替先差替可能容量)'!K52,0)</f>
        <v>0</v>
      </c>
      <c r="E24" s="62">
        <f>ROUND(1000*'計算用(差替先差替可能容量)'!K53,0)</f>
        <v>0</v>
      </c>
      <c r="F24" s="62">
        <f>ROUND(1000*'計算用(差替先差替可能容量)'!K54,0)</f>
        <v>0</v>
      </c>
      <c r="G24" s="62">
        <f>ROUND(1000*'計算用(差替先差替可能容量)'!K55,0)</f>
        <v>0</v>
      </c>
      <c r="H24" s="62">
        <f>ROUND(1000*'計算用(差替先差替可能容量)'!K56,0)</f>
        <v>0</v>
      </c>
      <c r="I24" s="62">
        <f>ROUND(1000*'計算用(差替先差替可能容量)'!K57,0)</f>
        <v>0</v>
      </c>
      <c r="J24" s="62">
        <f>ROUND(1000*'計算用(差替先差替可能容量)'!K58,0)</f>
        <v>0</v>
      </c>
      <c r="K24" s="62">
        <f>ROUND(1000*'計算用(差替先差替可能容量)'!K59,0)</f>
        <v>0</v>
      </c>
      <c r="L24" s="62">
        <f>ROUND(1000*'計算用(差替先差替可能容量)'!K60,0)</f>
        <v>0</v>
      </c>
      <c r="M24" s="62">
        <f>ROUND(1000*'計算用(差替先差替可能容量)'!K61,0)</f>
        <v>0</v>
      </c>
      <c r="N24" s="62">
        <f>ROUND(1000*'計算用(差替先差替可能容量)'!K62,0)</f>
        <v>0</v>
      </c>
      <c r="O24" s="62">
        <f>ROUND(1000*'計算用(差替先差替可能容量)'!K63,0)</f>
        <v>0</v>
      </c>
      <c r="P24" s="39" t="s">
        <v>148</v>
      </c>
    </row>
    <row r="25" spans="2:16" s="29" customFormat="1" ht="34.950000000000003" customHeight="1" x14ac:dyDescent="0.2">
      <c r="B25" s="125" t="s">
        <v>145</v>
      </c>
      <c r="C25" s="114"/>
      <c r="D25" s="126">
        <f>ROUND('計算用(差替先差替可能容量)'!B97,0)</f>
        <v>0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39" t="s">
        <v>19</v>
      </c>
    </row>
    <row r="26" spans="2:16" s="29" customFormat="1" ht="18" customHeight="1" x14ac:dyDescent="0.2"/>
    <row r="27" spans="2:16" s="29" customFormat="1" ht="18" customHeight="1" x14ac:dyDescent="0.2">
      <c r="B27" s="29" t="s">
        <v>121</v>
      </c>
    </row>
    <row r="28" spans="2:16" s="29" customFormat="1" ht="18" customHeight="1" x14ac:dyDescent="0.2">
      <c r="B28" s="30" t="s">
        <v>122</v>
      </c>
      <c r="C28" s="28" t="s">
        <v>0</v>
      </c>
      <c r="D28" s="114" t="s">
        <v>20</v>
      </c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28" t="s">
        <v>1</v>
      </c>
    </row>
    <row r="29" spans="2:16" s="29" customFormat="1" ht="18" customHeight="1" x14ac:dyDescent="0.2">
      <c r="B29" s="108" t="s">
        <v>123</v>
      </c>
      <c r="C29" s="28" t="s">
        <v>124</v>
      </c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7"/>
      <c r="P29" s="32"/>
    </row>
    <row r="30" spans="2:16" s="29" customFormat="1" ht="18" customHeight="1" x14ac:dyDescent="0.2">
      <c r="B30" s="109"/>
      <c r="C30" s="28" t="s">
        <v>125</v>
      </c>
      <c r="D30" s="105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7"/>
      <c r="P30" s="32"/>
    </row>
    <row r="31" spans="2:16" s="29" customFormat="1" ht="18" customHeight="1" x14ac:dyDescent="0.2">
      <c r="B31" s="109"/>
      <c r="C31" s="75" t="s">
        <v>160</v>
      </c>
      <c r="D31" s="105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7"/>
      <c r="P31" s="79"/>
    </row>
    <row r="32" spans="2:16" s="29" customFormat="1" ht="18" customHeight="1" x14ac:dyDescent="0.3">
      <c r="B32" s="109"/>
      <c r="C32" s="130" t="s">
        <v>149</v>
      </c>
      <c r="D32" s="28" t="s">
        <v>7</v>
      </c>
      <c r="E32" s="28" t="s">
        <v>8</v>
      </c>
      <c r="F32" s="28" t="s">
        <v>9</v>
      </c>
      <c r="G32" s="28" t="s">
        <v>10</v>
      </c>
      <c r="H32" s="28" t="s">
        <v>11</v>
      </c>
      <c r="I32" s="28" t="s">
        <v>12</v>
      </c>
      <c r="J32" s="28" t="s">
        <v>13</v>
      </c>
      <c r="K32" s="28" t="s">
        <v>14</v>
      </c>
      <c r="L32" s="28" t="s">
        <v>15</v>
      </c>
      <c r="M32" s="28" t="s">
        <v>16</v>
      </c>
      <c r="N32" s="28" t="s">
        <v>17</v>
      </c>
      <c r="O32" s="28" t="s">
        <v>18</v>
      </c>
      <c r="P32" s="38"/>
    </row>
    <row r="33" spans="2:17" s="29" customFormat="1" ht="18" customHeight="1" x14ac:dyDescent="0.2">
      <c r="B33" s="109"/>
      <c r="C33" s="110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39" t="s">
        <v>19</v>
      </c>
    </row>
    <row r="34" spans="2:17" s="29" customFormat="1" hidden="1" x14ac:dyDescent="0.2">
      <c r="B34" s="109"/>
      <c r="C34" s="74" t="s">
        <v>156</v>
      </c>
      <c r="D34" s="72">
        <f>ROUND(D33,0)</f>
        <v>0</v>
      </c>
      <c r="E34" s="72">
        <f t="shared" ref="E34:O34" si="3">ROUND(E33,0)</f>
        <v>0</v>
      </c>
      <c r="F34" s="72">
        <f t="shared" si="3"/>
        <v>0</v>
      </c>
      <c r="G34" s="72">
        <f t="shared" si="3"/>
        <v>0</v>
      </c>
      <c r="H34" s="72">
        <f t="shared" si="3"/>
        <v>0</v>
      </c>
      <c r="I34" s="72">
        <f t="shared" si="3"/>
        <v>0</v>
      </c>
      <c r="J34" s="72">
        <f t="shared" si="3"/>
        <v>0</v>
      </c>
      <c r="K34" s="72">
        <f t="shared" si="3"/>
        <v>0</v>
      </c>
      <c r="L34" s="72">
        <f t="shared" si="3"/>
        <v>0</v>
      </c>
      <c r="M34" s="72">
        <f t="shared" si="3"/>
        <v>0</v>
      </c>
      <c r="N34" s="72">
        <f t="shared" si="3"/>
        <v>0</v>
      </c>
      <c r="O34" s="72">
        <f t="shared" si="3"/>
        <v>0</v>
      </c>
      <c r="P34" s="39"/>
    </row>
    <row r="35" spans="2:17" s="29" customFormat="1" ht="18" customHeight="1" x14ac:dyDescent="0.2">
      <c r="B35" s="109"/>
      <c r="C35" s="130" t="s">
        <v>152</v>
      </c>
      <c r="D35" s="63" t="s">
        <v>7</v>
      </c>
      <c r="E35" s="63" t="s">
        <v>8</v>
      </c>
      <c r="F35" s="63" t="s">
        <v>9</v>
      </c>
      <c r="G35" s="63" t="s">
        <v>10</v>
      </c>
      <c r="H35" s="63" t="s">
        <v>11</v>
      </c>
      <c r="I35" s="63" t="s">
        <v>12</v>
      </c>
      <c r="J35" s="63" t="s">
        <v>13</v>
      </c>
      <c r="K35" s="63" t="s">
        <v>14</v>
      </c>
      <c r="L35" s="63" t="s">
        <v>15</v>
      </c>
      <c r="M35" s="63" t="s">
        <v>16</v>
      </c>
      <c r="N35" s="63" t="s">
        <v>17</v>
      </c>
      <c r="O35" s="63" t="s">
        <v>18</v>
      </c>
      <c r="P35" s="39"/>
    </row>
    <row r="36" spans="2:17" s="29" customFormat="1" ht="18" customHeight="1" x14ac:dyDescent="0.2">
      <c r="B36" s="109"/>
      <c r="C36" s="110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39" t="s">
        <v>19</v>
      </c>
    </row>
    <row r="37" spans="2:17" s="29" customFormat="1" hidden="1" x14ac:dyDescent="0.2">
      <c r="B37" s="109"/>
      <c r="C37" s="79" t="s">
        <v>156</v>
      </c>
      <c r="D37" s="72">
        <f>ROUND(D36,0)</f>
        <v>0</v>
      </c>
      <c r="E37" s="72">
        <f t="shared" ref="E37" si="4">ROUND(E36,0)</f>
        <v>0</v>
      </c>
      <c r="F37" s="72">
        <f t="shared" ref="F37" si="5">ROUND(F36,0)</f>
        <v>0</v>
      </c>
      <c r="G37" s="72">
        <f t="shared" ref="G37" si="6">ROUND(G36,0)</f>
        <v>0</v>
      </c>
      <c r="H37" s="72">
        <f t="shared" ref="H37" si="7">ROUND(H36,0)</f>
        <v>0</v>
      </c>
      <c r="I37" s="72">
        <f t="shared" ref="I37" si="8">ROUND(I36,0)</f>
        <v>0</v>
      </c>
      <c r="J37" s="72">
        <f t="shared" ref="J37" si="9">ROUND(J36,0)</f>
        <v>0</v>
      </c>
      <c r="K37" s="72">
        <f t="shared" ref="K37" si="10">ROUND(K36,0)</f>
        <v>0</v>
      </c>
      <c r="L37" s="72">
        <f t="shared" ref="L37" si="11">ROUND(L36,0)</f>
        <v>0</v>
      </c>
      <c r="M37" s="72">
        <f t="shared" ref="M37" si="12">ROUND(M36,0)</f>
        <v>0</v>
      </c>
      <c r="N37" s="72">
        <f t="shared" ref="N37" si="13">ROUND(N36,0)</f>
        <v>0</v>
      </c>
      <c r="O37" s="72">
        <f t="shared" ref="O37" si="14">ROUND(O36,0)</f>
        <v>0</v>
      </c>
      <c r="P37" s="39"/>
    </row>
    <row r="38" spans="2:17" s="29" customFormat="1" hidden="1" x14ac:dyDescent="0.2">
      <c r="B38" s="109"/>
      <c r="C38" s="74" t="s">
        <v>161</v>
      </c>
      <c r="D38" s="76">
        <f t="shared" ref="D38:O38" si="15">IF($D31="安定電源（純揚水のみ）",D34,D37)</f>
        <v>0</v>
      </c>
      <c r="E38" s="76">
        <f t="shared" si="15"/>
        <v>0</v>
      </c>
      <c r="F38" s="76">
        <f t="shared" si="15"/>
        <v>0</v>
      </c>
      <c r="G38" s="76">
        <f t="shared" si="15"/>
        <v>0</v>
      </c>
      <c r="H38" s="76">
        <f t="shared" si="15"/>
        <v>0</v>
      </c>
      <c r="I38" s="76">
        <f t="shared" si="15"/>
        <v>0</v>
      </c>
      <c r="J38" s="76">
        <f t="shared" si="15"/>
        <v>0</v>
      </c>
      <c r="K38" s="76">
        <f t="shared" si="15"/>
        <v>0</v>
      </c>
      <c r="L38" s="76">
        <f t="shared" si="15"/>
        <v>0</v>
      </c>
      <c r="M38" s="76">
        <f t="shared" si="15"/>
        <v>0</v>
      </c>
      <c r="N38" s="76">
        <f t="shared" si="15"/>
        <v>0</v>
      </c>
      <c r="O38" s="76">
        <f t="shared" si="15"/>
        <v>0</v>
      </c>
      <c r="P38" s="39"/>
    </row>
    <row r="39" spans="2:17" s="29" customFormat="1" ht="34.950000000000003" customHeight="1" x14ac:dyDescent="0.2">
      <c r="B39" s="109"/>
      <c r="C39" s="42" t="s">
        <v>150</v>
      </c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39" t="s">
        <v>19</v>
      </c>
      <c r="Q39" s="43"/>
    </row>
    <row r="40" spans="2:17" s="29" customFormat="1" ht="18" hidden="1" customHeight="1" x14ac:dyDescent="0.2">
      <c r="B40" s="110"/>
      <c r="C40" s="74" t="s">
        <v>156</v>
      </c>
      <c r="D40" s="111">
        <f>ROUND(D39,0)</f>
        <v>0</v>
      </c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3"/>
      <c r="P40" s="39"/>
      <c r="Q40" s="43"/>
    </row>
    <row r="41" spans="2:17" s="29" customFormat="1" ht="18" customHeight="1" x14ac:dyDescent="0.2">
      <c r="B41" s="108" t="s">
        <v>126</v>
      </c>
      <c r="C41" s="28" t="s">
        <v>124</v>
      </c>
      <c r="D41" s="105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7"/>
      <c r="P41" s="32"/>
    </row>
    <row r="42" spans="2:17" s="29" customFormat="1" ht="18" customHeight="1" x14ac:dyDescent="0.2">
      <c r="B42" s="109"/>
      <c r="C42" s="28" t="s">
        <v>125</v>
      </c>
      <c r="D42" s="105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7"/>
      <c r="P42" s="32"/>
    </row>
    <row r="43" spans="2:17" s="29" customFormat="1" ht="18" customHeight="1" x14ac:dyDescent="0.2">
      <c r="B43" s="109"/>
      <c r="C43" s="75" t="s">
        <v>160</v>
      </c>
      <c r="D43" s="105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7"/>
      <c r="P43" s="79"/>
    </row>
    <row r="44" spans="2:17" s="29" customFormat="1" ht="18" customHeight="1" x14ac:dyDescent="0.3">
      <c r="B44" s="109"/>
      <c r="C44" s="130" t="s">
        <v>149</v>
      </c>
      <c r="D44" s="28" t="s">
        <v>7</v>
      </c>
      <c r="E44" s="28" t="s">
        <v>8</v>
      </c>
      <c r="F44" s="28" t="s">
        <v>9</v>
      </c>
      <c r="G44" s="28" t="s">
        <v>10</v>
      </c>
      <c r="H44" s="28" t="s">
        <v>11</v>
      </c>
      <c r="I44" s="28" t="s">
        <v>12</v>
      </c>
      <c r="J44" s="28" t="s">
        <v>13</v>
      </c>
      <c r="K44" s="28" t="s">
        <v>14</v>
      </c>
      <c r="L44" s="28" t="s">
        <v>15</v>
      </c>
      <c r="M44" s="28" t="s">
        <v>16</v>
      </c>
      <c r="N44" s="28" t="s">
        <v>17</v>
      </c>
      <c r="O44" s="28" t="s">
        <v>18</v>
      </c>
      <c r="P44" s="38"/>
    </row>
    <row r="45" spans="2:17" s="29" customFormat="1" ht="18" customHeight="1" x14ac:dyDescent="0.2">
      <c r="B45" s="109"/>
      <c r="C45" s="110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39" t="s">
        <v>19</v>
      </c>
    </row>
    <row r="46" spans="2:17" s="29" customFormat="1" ht="18" hidden="1" customHeight="1" x14ac:dyDescent="0.2">
      <c r="B46" s="109"/>
      <c r="C46" s="74" t="s">
        <v>156</v>
      </c>
      <c r="D46" s="72">
        <f>ROUND(D45,0)</f>
        <v>0</v>
      </c>
      <c r="E46" s="72">
        <f t="shared" ref="E46" si="16">ROUND(E45,0)</f>
        <v>0</v>
      </c>
      <c r="F46" s="72">
        <f t="shared" ref="F46" si="17">ROUND(F45,0)</f>
        <v>0</v>
      </c>
      <c r="G46" s="72">
        <f t="shared" ref="G46" si="18">ROUND(G45,0)</f>
        <v>0</v>
      </c>
      <c r="H46" s="72">
        <f t="shared" ref="H46" si="19">ROUND(H45,0)</f>
        <v>0</v>
      </c>
      <c r="I46" s="72">
        <f t="shared" ref="I46" si="20">ROUND(I45,0)</f>
        <v>0</v>
      </c>
      <c r="J46" s="72">
        <f t="shared" ref="J46" si="21">ROUND(J45,0)</f>
        <v>0</v>
      </c>
      <c r="K46" s="72">
        <f t="shared" ref="K46" si="22">ROUND(K45,0)</f>
        <v>0</v>
      </c>
      <c r="L46" s="72">
        <f t="shared" ref="L46" si="23">ROUND(L45,0)</f>
        <v>0</v>
      </c>
      <c r="M46" s="72">
        <f t="shared" ref="M46" si="24">ROUND(M45,0)</f>
        <v>0</v>
      </c>
      <c r="N46" s="72">
        <f t="shared" ref="N46" si="25">ROUND(N45,0)</f>
        <v>0</v>
      </c>
      <c r="O46" s="72">
        <f t="shared" ref="O46" si="26">ROUND(O45,0)</f>
        <v>0</v>
      </c>
      <c r="P46" s="39"/>
    </row>
    <row r="47" spans="2:17" s="29" customFormat="1" ht="18" customHeight="1" x14ac:dyDescent="0.2">
      <c r="B47" s="109"/>
      <c r="C47" s="130" t="s">
        <v>152</v>
      </c>
      <c r="D47" s="63" t="s">
        <v>7</v>
      </c>
      <c r="E47" s="63" t="s">
        <v>8</v>
      </c>
      <c r="F47" s="63" t="s">
        <v>9</v>
      </c>
      <c r="G47" s="63" t="s">
        <v>10</v>
      </c>
      <c r="H47" s="63" t="s">
        <v>11</v>
      </c>
      <c r="I47" s="63" t="s">
        <v>12</v>
      </c>
      <c r="J47" s="63" t="s">
        <v>13</v>
      </c>
      <c r="K47" s="63" t="s">
        <v>14</v>
      </c>
      <c r="L47" s="63" t="s">
        <v>15</v>
      </c>
      <c r="M47" s="63" t="s">
        <v>16</v>
      </c>
      <c r="N47" s="63" t="s">
        <v>17</v>
      </c>
      <c r="O47" s="63" t="s">
        <v>18</v>
      </c>
      <c r="P47" s="39"/>
    </row>
    <row r="48" spans="2:17" s="29" customFormat="1" ht="18" customHeight="1" x14ac:dyDescent="0.2">
      <c r="B48" s="109"/>
      <c r="C48" s="110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39" t="s">
        <v>19</v>
      </c>
    </row>
    <row r="49" spans="2:16" s="29" customFormat="1" ht="18" hidden="1" customHeight="1" x14ac:dyDescent="0.2">
      <c r="B49" s="109"/>
      <c r="C49" s="79" t="s">
        <v>156</v>
      </c>
      <c r="D49" s="72">
        <f t="shared" ref="D49:O49" si="27">ROUND(D48,0)</f>
        <v>0</v>
      </c>
      <c r="E49" s="72">
        <f t="shared" si="27"/>
        <v>0</v>
      </c>
      <c r="F49" s="72">
        <f t="shared" si="27"/>
        <v>0</v>
      </c>
      <c r="G49" s="72">
        <f t="shared" si="27"/>
        <v>0</v>
      </c>
      <c r="H49" s="72">
        <f t="shared" si="27"/>
        <v>0</v>
      </c>
      <c r="I49" s="72">
        <f t="shared" si="27"/>
        <v>0</v>
      </c>
      <c r="J49" s="72">
        <f t="shared" si="27"/>
        <v>0</v>
      </c>
      <c r="K49" s="72">
        <f t="shared" si="27"/>
        <v>0</v>
      </c>
      <c r="L49" s="72">
        <f t="shared" si="27"/>
        <v>0</v>
      </c>
      <c r="M49" s="72">
        <f t="shared" si="27"/>
        <v>0</v>
      </c>
      <c r="N49" s="72">
        <f t="shared" si="27"/>
        <v>0</v>
      </c>
      <c r="O49" s="72">
        <f t="shared" si="27"/>
        <v>0</v>
      </c>
      <c r="P49" s="39"/>
    </row>
    <row r="50" spans="2:16" s="29" customFormat="1" ht="18" hidden="1" customHeight="1" x14ac:dyDescent="0.2">
      <c r="B50" s="109"/>
      <c r="C50" s="74" t="s">
        <v>161</v>
      </c>
      <c r="D50" s="76">
        <f t="shared" ref="D50:O50" si="28">IF($D43="安定電源（純揚水のみ）",D46,D49)</f>
        <v>0</v>
      </c>
      <c r="E50" s="76">
        <f t="shared" si="28"/>
        <v>0</v>
      </c>
      <c r="F50" s="76">
        <f t="shared" si="28"/>
        <v>0</v>
      </c>
      <c r="G50" s="76">
        <f t="shared" si="28"/>
        <v>0</v>
      </c>
      <c r="H50" s="76">
        <f t="shared" si="28"/>
        <v>0</v>
      </c>
      <c r="I50" s="76">
        <f t="shared" si="28"/>
        <v>0</v>
      </c>
      <c r="J50" s="76">
        <f t="shared" si="28"/>
        <v>0</v>
      </c>
      <c r="K50" s="76">
        <f t="shared" si="28"/>
        <v>0</v>
      </c>
      <c r="L50" s="76">
        <f t="shared" si="28"/>
        <v>0</v>
      </c>
      <c r="M50" s="76">
        <f t="shared" si="28"/>
        <v>0</v>
      </c>
      <c r="N50" s="76">
        <f t="shared" si="28"/>
        <v>0</v>
      </c>
      <c r="O50" s="76">
        <f t="shared" si="28"/>
        <v>0</v>
      </c>
      <c r="P50" s="39"/>
    </row>
    <row r="51" spans="2:16" s="29" customFormat="1" ht="34.950000000000003" customHeight="1" x14ac:dyDescent="0.2">
      <c r="B51" s="109"/>
      <c r="C51" s="61" t="s">
        <v>150</v>
      </c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39" t="s">
        <v>19</v>
      </c>
    </row>
    <row r="52" spans="2:16" s="29" customFormat="1" ht="18" hidden="1" customHeight="1" x14ac:dyDescent="0.2">
      <c r="B52" s="110"/>
      <c r="C52" s="74" t="s">
        <v>156</v>
      </c>
      <c r="D52" s="111">
        <f>ROUND(D51,0)</f>
        <v>0</v>
      </c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3"/>
      <c r="P52" s="39"/>
    </row>
    <row r="53" spans="2:16" s="29" customFormat="1" ht="18" customHeight="1" x14ac:dyDescent="0.2">
      <c r="B53" s="108" t="s">
        <v>127</v>
      </c>
      <c r="C53" s="28" t="s">
        <v>124</v>
      </c>
      <c r="D53" s="105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7"/>
      <c r="P53" s="32"/>
    </row>
    <row r="54" spans="2:16" s="29" customFormat="1" ht="18" customHeight="1" x14ac:dyDescent="0.2">
      <c r="B54" s="109"/>
      <c r="C54" s="28" t="s">
        <v>125</v>
      </c>
      <c r="D54" s="105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7"/>
      <c r="P54" s="32"/>
    </row>
    <row r="55" spans="2:16" s="29" customFormat="1" ht="18" customHeight="1" x14ac:dyDescent="0.2">
      <c r="B55" s="109"/>
      <c r="C55" s="75" t="s">
        <v>160</v>
      </c>
      <c r="D55" s="105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7"/>
      <c r="P55" s="79"/>
    </row>
    <row r="56" spans="2:16" s="29" customFormat="1" ht="18" customHeight="1" x14ac:dyDescent="0.3">
      <c r="B56" s="109"/>
      <c r="C56" s="130" t="s">
        <v>149</v>
      </c>
      <c r="D56" s="28" t="s">
        <v>7</v>
      </c>
      <c r="E56" s="28" t="s">
        <v>8</v>
      </c>
      <c r="F56" s="28" t="s">
        <v>9</v>
      </c>
      <c r="G56" s="28" t="s">
        <v>10</v>
      </c>
      <c r="H56" s="28" t="s">
        <v>11</v>
      </c>
      <c r="I56" s="28" t="s">
        <v>12</v>
      </c>
      <c r="J56" s="28" t="s">
        <v>13</v>
      </c>
      <c r="K56" s="28" t="s">
        <v>14</v>
      </c>
      <c r="L56" s="28" t="s">
        <v>15</v>
      </c>
      <c r="M56" s="28" t="s">
        <v>16</v>
      </c>
      <c r="N56" s="28" t="s">
        <v>17</v>
      </c>
      <c r="O56" s="28" t="s">
        <v>18</v>
      </c>
      <c r="P56" s="38"/>
    </row>
    <row r="57" spans="2:16" s="29" customFormat="1" ht="18" customHeight="1" x14ac:dyDescent="0.2">
      <c r="B57" s="109"/>
      <c r="C57" s="110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39" t="s">
        <v>19</v>
      </c>
    </row>
    <row r="58" spans="2:16" s="29" customFormat="1" ht="18" hidden="1" customHeight="1" x14ac:dyDescent="0.2">
      <c r="B58" s="109"/>
      <c r="C58" s="74" t="s">
        <v>156</v>
      </c>
      <c r="D58" s="72">
        <f>ROUND(D57,0)</f>
        <v>0</v>
      </c>
      <c r="E58" s="72">
        <f t="shared" ref="E58" si="29">ROUND(E57,0)</f>
        <v>0</v>
      </c>
      <c r="F58" s="72">
        <f t="shared" ref="F58" si="30">ROUND(F57,0)</f>
        <v>0</v>
      </c>
      <c r="G58" s="72">
        <f t="shared" ref="G58" si="31">ROUND(G57,0)</f>
        <v>0</v>
      </c>
      <c r="H58" s="72">
        <f t="shared" ref="H58" si="32">ROUND(H57,0)</f>
        <v>0</v>
      </c>
      <c r="I58" s="72">
        <f t="shared" ref="I58" si="33">ROUND(I57,0)</f>
        <v>0</v>
      </c>
      <c r="J58" s="72">
        <f t="shared" ref="J58" si="34">ROUND(J57,0)</f>
        <v>0</v>
      </c>
      <c r="K58" s="72">
        <f t="shared" ref="K58" si="35">ROUND(K57,0)</f>
        <v>0</v>
      </c>
      <c r="L58" s="72">
        <f t="shared" ref="L58" si="36">ROUND(L57,0)</f>
        <v>0</v>
      </c>
      <c r="M58" s="72">
        <f t="shared" ref="M58" si="37">ROUND(M57,0)</f>
        <v>0</v>
      </c>
      <c r="N58" s="72">
        <f t="shared" ref="N58" si="38">ROUND(N57,0)</f>
        <v>0</v>
      </c>
      <c r="O58" s="72">
        <f t="shared" ref="O58" si="39">ROUND(O57,0)</f>
        <v>0</v>
      </c>
      <c r="P58" s="39"/>
    </row>
    <row r="59" spans="2:16" s="29" customFormat="1" ht="18" customHeight="1" x14ac:dyDescent="0.2">
      <c r="B59" s="109"/>
      <c r="C59" s="130" t="s">
        <v>152</v>
      </c>
      <c r="D59" s="63" t="s">
        <v>7</v>
      </c>
      <c r="E59" s="63" t="s">
        <v>8</v>
      </c>
      <c r="F59" s="63" t="s">
        <v>9</v>
      </c>
      <c r="G59" s="63" t="s">
        <v>10</v>
      </c>
      <c r="H59" s="63" t="s">
        <v>11</v>
      </c>
      <c r="I59" s="63" t="s">
        <v>12</v>
      </c>
      <c r="J59" s="63" t="s">
        <v>13</v>
      </c>
      <c r="K59" s="63" t="s">
        <v>14</v>
      </c>
      <c r="L59" s="63" t="s">
        <v>15</v>
      </c>
      <c r="M59" s="63" t="s">
        <v>16</v>
      </c>
      <c r="N59" s="63" t="s">
        <v>17</v>
      </c>
      <c r="O59" s="63" t="s">
        <v>18</v>
      </c>
      <c r="P59" s="39"/>
    </row>
    <row r="60" spans="2:16" s="29" customFormat="1" ht="18" customHeight="1" x14ac:dyDescent="0.2">
      <c r="B60" s="109"/>
      <c r="C60" s="110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39" t="s">
        <v>19</v>
      </c>
    </row>
    <row r="61" spans="2:16" s="29" customFormat="1" ht="18" hidden="1" customHeight="1" x14ac:dyDescent="0.2">
      <c r="B61" s="109"/>
      <c r="C61" s="79" t="s">
        <v>156</v>
      </c>
      <c r="D61" s="72">
        <f>ROUND(D60,0)</f>
        <v>0</v>
      </c>
      <c r="E61" s="72">
        <f t="shared" ref="E61" si="40">ROUND(E60,0)</f>
        <v>0</v>
      </c>
      <c r="F61" s="72">
        <f t="shared" ref="F61" si="41">ROUND(F60,0)</f>
        <v>0</v>
      </c>
      <c r="G61" s="72">
        <f t="shared" ref="G61" si="42">ROUND(G60,0)</f>
        <v>0</v>
      </c>
      <c r="H61" s="72">
        <f t="shared" ref="H61" si="43">ROUND(H60,0)</f>
        <v>0</v>
      </c>
      <c r="I61" s="72">
        <f t="shared" ref="I61" si="44">ROUND(I60,0)</f>
        <v>0</v>
      </c>
      <c r="J61" s="72">
        <f t="shared" ref="J61" si="45">ROUND(J60,0)</f>
        <v>0</v>
      </c>
      <c r="K61" s="72">
        <f t="shared" ref="K61" si="46">ROUND(K60,0)</f>
        <v>0</v>
      </c>
      <c r="L61" s="72">
        <f t="shared" ref="L61" si="47">ROUND(L60,0)</f>
        <v>0</v>
      </c>
      <c r="M61" s="72">
        <f t="shared" ref="M61" si="48">ROUND(M60,0)</f>
        <v>0</v>
      </c>
      <c r="N61" s="72">
        <f t="shared" ref="N61" si="49">ROUND(N60,0)</f>
        <v>0</v>
      </c>
      <c r="O61" s="72">
        <f t="shared" ref="O61" si="50">ROUND(O60,0)</f>
        <v>0</v>
      </c>
      <c r="P61" s="39"/>
    </row>
    <row r="62" spans="2:16" s="29" customFormat="1" ht="18" hidden="1" customHeight="1" x14ac:dyDescent="0.2">
      <c r="B62" s="109"/>
      <c r="C62" s="74" t="s">
        <v>161</v>
      </c>
      <c r="D62" s="76">
        <f t="shared" ref="D62:O62" si="51">IF($D55="安定電源（純揚水のみ）",D58,D61)</f>
        <v>0</v>
      </c>
      <c r="E62" s="76">
        <f t="shared" si="51"/>
        <v>0</v>
      </c>
      <c r="F62" s="76">
        <f t="shared" si="51"/>
        <v>0</v>
      </c>
      <c r="G62" s="76">
        <f t="shared" si="51"/>
        <v>0</v>
      </c>
      <c r="H62" s="76">
        <f t="shared" si="51"/>
        <v>0</v>
      </c>
      <c r="I62" s="76">
        <f t="shared" si="51"/>
        <v>0</v>
      </c>
      <c r="J62" s="76">
        <f t="shared" si="51"/>
        <v>0</v>
      </c>
      <c r="K62" s="76">
        <f t="shared" si="51"/>
        <v>0</v>
      </c>
      <c r="L62" s="76">
        <f t="shared" si="51"/>
        <v>0</v>
      </c>
      <c r="M62" s="76">
        <f t="shared" si="51"/>
        <v>0</v>
      </c>
      <c r="N62" s="76">
        <f t="shared" si="51"/>
        <v>0</v>
      </c>
      <c r="O62" s="76">
        <f t="shared" si="51"/>
        <v>0</v>
      </c>
      <c r="P62" s="39"/>
    </row>
    <row r="63" spans="2:16" s="29" customFormat="1" ht="34.950000000000003" customHeight="1" x14ac:dyDescent="0.2">
      <c r="B63" s="109"/>
      <c r="C63" s="61" t="s">
        <v>150</v>
      </c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39" t="s">
        <v>19</v>
      </c>
    </row>
    <row r="64" spans="2:16" s="29" customFormat="1" ht="18" hidden="1" customHeight="1" x14ac:dyDescent="0.2">
      <c r="B64" s="110"/>
      <c r="C64" s="74" t="s">
        <v>156</v>
      </c>
      <c r="D64" s="111">
        <f>ROUND(D63,0)</f>
        <v>0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3"/>
      <c r="P64" s="39"/>
    </row>
    <row r="65" spans="2:16" s="29" customFormat="1" ht="18" customHeight="1" x14ac:dyDescent="0.2">
      <c r="B65" s="108" t="s">
        <v>128</v>
      </c>
      <c r="C65" s="28" t="s">
        <v>124</v>
      </c>
      <c r="D65" s="105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7"/>
      <c r="P65" s="32"/>
    </row>
    <row r="66" spans="2:16" s="29" customFormat="1" ht="18" customHeight="1" x14ac:dyDescent="0.2">
      <c r="B66" s="109"/>
      <c r="C66" s="28" t="s">
        <v>125</v>
      </c>
      <c r="D66" s="105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7"/>
      <c r="P66" s="32"/>
    </row>
    <row r="67" spans="2:16" s="29" customFormat="1" ht="18" customHeight="1" x14ac:dyDescent="0.2">
      <c r="B67" s="109"/>
      <c r="C67" s="75" t="s">
        <v>160</v>
      </c>
      <c r="D67" s="105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7"/>
      <c r="P67" s="79"/>
    </row>
    <row r="68" spans="2:16" s="29" customFormat="1" ht="18" customHeight="1" x14ac:dyDescent="0.3">
      <c r="B68" s="109"/>
      <c r="C68" s="130" t="s">
        <v>149</v>
      </c>
      <c r="D68" s="28" t="s">
        <v>7</v>
      </c>
      <c r="E68" s="28" t="s">
        <v>8</v>
      </c>
      <c r="F68" s="28" t="s">
        <v>9</v>
      </c>
      <c r="G68" s="28" t="s">
        <v>10</v>
      </c>
      <c r="H68" s="28" t="s">
        <v>11</v>
      </c>
      <c r="I68" s="28" t="s">
        <v>12</v>
      </c>
      <c r="J68" s="28" t="s">
        <v>13</v>
      </c>
      <c r="K68" s="28" t="s">
        <v>14</v>
      </c>
      <c r="L68" s="28" t="s">
        <v>15</v>
      </c>
      <c r="M68" s="28" t="s">
        <v>16</v>
      </c>
      <c r="N68" s="28" t="s">
        <v>17</v>
      </c>
      <c r="O68" s="28" t="s">
        <v>18</v>
      </c>
      <c r="P68" s="38"/>
    </row>
    <row r="69" spans="2:16" s="29" customFormat="1" ht="18" customHeight="1" x14ac:dyDescent="0.2">
      <c r="B69" s="109"/>
      <c r="C69" s="110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39" t="s">
        <v>19</v>
      </c>
    </row>
    <row r="70" spans="2:16" s="29" customFormat="1" ht="18" hidden="1" customHeight="1" x14ac:dyDescent="0.2">
      <c r="B70" s="109"/>
      <c r="C70" s="74" t="s">
        <v>156</v>
      </c>
      <c r="D70" s="72">
        <f>ROUND(D69,0)</f>
        <v>0</v>
      </c>
      <c r="E70" s="72">
        <f t="shared" ref="E70" si="52">ROUND(E69,0)</f>
        <v>0</v>
      </c>
      <c r="F70" s="72">
        <f t="shared" ref="F70" si="53">ROUND(F69,0)</f>
        <v>0</v>
      </c>
      <c r="G70" s="72">
        <f t="shared" ref="G70" si="54">ROUND(G69,0)</f>
        <v>0</v>
      </c>
      <c r="H70" s="72">
        <f t="shared" ref="H70" si="55">ROUND(H69,0)</f>
        <v>0</v>
      </c>
      <c r="I70" s="72">
        <f t="shared" ref="I70" si="56">ROUND(I69,0)</f>
        <v>0</v>
      </c>
      <c r="J70" s="72">
        <f t="shared" ref="J70" si="57">ROUND(J69,0)</f>
        <v>0</v>
      </c>
      <c r="K70" s="72">
        <f t="shared" ref="K70" si="58">ROUND(K69,0)</f>
        <v>0</v>
      </c>
      <c r="L70" s="72">
        <f t="shared" ref="L70" si="59">ROUND(L69,0)</f>
        <v>0</v>
      </c>
      <c r="M70" s="72">
        <f t="shared" ref="M70" si="60">ROUND(M69,0)</f>
        <v>0</v>
      </c>
      <c r="N70" s="72">
        <f t="shared" ref="N70" si="61">ROUND(N69,0)</f>
        <v>0</v>
      </c>
      <c r="O70" s="72">
        <f t="shared" ref="O70" si="62">ROUND(O69,0)</f>
        <v>0</v>
      </c>
      <c r="P70" s="39"/>
    </row>
    <row r="71" spans="2:16" s="29" customFormat="1" ht="18" customHeight="1" x14ac:dyDescent="0.2">
      <c r="B71" s="109"/>
      <c r="C71" s="130" t="s">
        <v>152</v>
      </c>
      <c r="D71" s="63" t="s">
        <v>7</v>
      </c>
      <c r="E71" s="63" t="s">
        <v>8</v>
      </c>
      <c r="F71" s="63" t="s">
        <v>9</v>
      </c>
      <c r="G71" s="63" t="s">
        <v>10</v>
      </c>
      <c r="H71" s="63" t="s">
        <v>11</v>
      </c>
      <c r="I71" s="63" t="s">
        <v>12</v>
      </c>
      <c r="J71" s="63" t="s">
        <v>13</v>
      </c>
      <c r="K71" s="63" t="s">
        <v>14</v>
      </c>
      <c r="L71" s="63" t="s">
        <v>15</v>
      </c>
      <c r="M71" s="63" t="s">
        <v>16</v>
      </c>
      <c r="N71" s="63" t="s">
        <v>17</v>
      </c>
      <c r="O71" s="63" t="s">
        <v>18</v>
      </c>
      <c r="P71" s="39"/>
    </row>
    <row r="72" spans="2:16" s="29" customFormat="1" ht="18" customHeight="1" x14ac:dyDescent="0.2">
      <c r="B72" s="109"/>
      <c r="C72" s="110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39" t="s">
        <v>19</v>
      </c>
    </row>
    <row r="73" spans="2:16" s="29" customFormat="1" ht="18" hidden="1" customHeight="1" x14ac:dyDescent="0.2">
      <c r="B73" s="109"/>
      <c r="C73" s="79" t="s">
        <v>156</v>
      </c>
      <c r="D73" s="72">
        <f>ROUND(D72,0)</f>
        <v>0</v>
      </c>
      <c r="E73" s="72">
        <f t="shared" ref="E73" si="63">ROUND(E72,0)</f>
        <v>0</v>
      </c>
      <c r="F73" s="72">
        <f t="shared" ref="F73" si="64">ROUND(F72,0)</f>
        <v>0</v>
      </c>
      <c r="G73" s="72">
        <f t="shared" ref="G73" si="65">ROUND(G72,0)</f>
        <v>0</v>
      </c>
      <c r="H73" s="72">
        <f t="shared" ref="H73" si="66">ROUND(H72,0)</f>
        <v>0</v>
      </c>
      <c r="I73" s="72">
        <f t="shared" ref="I73" si="67">ROUND(I72,0)</f>
        <v>0</v>
      </c>
      <c r="J73" s="72">
        <f t="shared" ref="J73" si="68">ROUND(J72,0)</f>
        <v>0</v>
      </c>
      <c r="K73" s="72">
        <f t="shared" ref="K73" si="69">ROUND(K72,0)</f>
        <v>0</v>
      </c>
      <c r="L73" s="72">
        <f t="shared" ref="L73" si="70">ROUND(L72,0)</f>
        <v>0</v>
      </c>
      <c r="M73" s="72">
        <f t="shared" ref="M73" si="71">ROUND(M72,0)</f>
        <v>0</v>
      </c>
      <c r="N73" s="72">
        <f t="shared" ref="N73" si="72">ROUND(N72,0)</f>
        <v>0</v>
      </c>
      <c r="O73" s="72">
        <f t="shared" ref="O73" si="73">ROUND(O72,0)</f>
        <v>0</v>
      </c>
      <c r="P73" s="39"/>
    </row>
    <row r="74" spans="2:16" s="29" customFormat="1" ht="18" hidden="1" customHeight="1" x14ac:dyDescent="0.2">
      <c r="B74" s="109"/>
      <c r="C74" s="74" t="s">
        <v>161</v>
      </c>
      <c r="D74" s="76">
        <f t="shared" ref="D74:O74" si="74">IF($D67="安定電源（純揚水のみ）",D70,D73)</f>
        <v>0</v>
      </c>
      <c r="E74" s="76">
        <f t="shared" si="74"/>
        <v>0</v>
      </c>
      <c r="F74" s="76">
        <f t="shared" si="74"/>
        <v>0</v>
      </c>
      <c r="G74" s="76">
        <f t="shared" si="74"/>
        <v>0</v>
      </c>
      <c r="H74" s="76">
        <f t="shared" si="74"/>
        <v>0</v>
      </c>
      <c r="I74" s="76">
        <f t="shared" si="74"/>
        <v>0</v>
      </c>
      <c r="J74" s="76">
        <f t="shared" si="74"/>
        <v>0</v>
      </c>
      <c r="K74" s="76">
        <f t="shared" si="74"/>
        <v>0</v>
      </c>
      <c r="L74" s="76">
        <f t="shared" si="74"/>
        <v>0</v>
      </c>
      <c r="M74" s="76">
        <f t="shared" si="74"/>
        <v>0</v>
      </c>
      <c r="N74" s="76">
        <f t="shared" si="74"/>
        <v>0</v>
      </c>
      <c r="O74" s="76">
        <f t="shared" si="74"/>
        <v>0</v>
      </c>
      <c r="P74" s="39"/>
    </row>
    <row r="75" spans="2:16" s="29" customFormat="1" ht="34.950000000000003" customHeight="1" x14ac:dyDescent="0.2">
      <c r="B75" s="109"/>
      <c r="C75" s="61" t="s">
        <v>150</v>
      </c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39" t="s">
        <v>19</v>
      </c>
    </row>
    <row r="76" spans="2:16" s="29" customFormat="1" ht="18" hidden="1" customHeight="1" x14ac:dyDescent="0.2">
      <c r="B76" s="110"/>
      <c r="C76" s="74" t="s">
        <v>156</v>
      </c>
      <c r="D76" s="111">
        <f>ROUND(D75,0)</f>
        <v>0</v>
      </c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3"/>
      <c r="P76" s="39"/>
    </row>
    <row r="77" spans="2:16" s="29" customFormat="1" ht="18" customHeight="1" x14ac:dyDescent="0.2">
      <c r="B77" s="108" t="s">
        <v>129</v>
      </c>
      <c r="C77" s="28" t="s">
        <v>124</v>
      </c>
      <c r="D77" s="105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7"/>
      <c r="P77" s="32"/>
    </row>
    <row r="78" spans="2:16" s="29" customFormat="1" ht="18" customHeight="1" x14ac:dyDescent="0.2">
      <c r="B78" s="109"/>
      <c r="C78" s="28" t="s">
        <v>125</v>
      </c>
      <c r="D78" s="105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7"/>
      <c r="P78" s="32"/>
    </row>
    <row r="79" spans="2:16" s="29" customFormat="1" ht="18" customHeight="1" x14ac:dyDescent="0.2">
      <c r="B79" s="109"/>
      <c r="C79" s="75" t="s">
        <v>160</v>
      </c>
      <c r="D79" s="105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7"/>
      <c r="P79" s="79"/>
    </row>
    <row r="80" spans="2:16" s="29" customFormat="1" ht="18" customHeight="1" x14ac:dyDescent="0.3">
      <c r="B80" s="109"/>
      <c r="C80" s="130" t="s">
        <v>149</v>
      </c>
      <c r="D80" s="28" t="s">
        <v>7</v>
      </c>
      <c r="E80" s="28" t="s">
        <v>8</v>
      </c>
      <c r="F80" s="28" t="s">
        <v>9</v>
      </c>
      <c r="G80" s="28" t="s">
        <v>10</v>
      </c>
      <c r="H80" s="28" t="s">
        <v>11</v>
      </c>
      <c r="I80" s="28" t="s">
        <v>12</v>
      </c>
      <c r="J80" s="28" t="s">
        <v>13</v>
      </c>
      <c r="K80" s="28" t="s">
        <v>14</v>
      </c>
      <c r="L80" s="28" t="s">
        <v>15</v>
      </c>
      <c r="M80" s="28" t="s">
        <v>16</v>
      </c>
      <c r="N80" s="28" t="s">
        <v>17</v>
      </c>
      <c r="O80" s="28" t="s">
        <v>18</v>
      </c>
      <c r="P80" s="38"/>
    </row>
    <row r="81" spans="2:16" s="29" customFormat="1" ht="18" customHeight="1" x14ac:dyDescent="0.2">
      <c r="B81" s="109"/>
      <c r="C81" s="110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39" t="s">
        <v>19</v>
      </c>
    </row>
    <row r="82" spans="2:16" s="29" customFormat="1" ht="18" hidden="1" customHeight="1" x14ac:dyDescent="0.2">
      <c r="B82" s="109"/>
      <c r="C82" s="74" t="s">
        <v>156</v>
      </c>
      <c r="D82" s="72">
        <f>ROUND(D81,0)</f>
        <v>0</v>
      </c>
      <c r="E82" s="72">
        <f t="shared" ref="E82" si="75">ROUND(E81,0)</f>
        <v>0</v>
      </c>
      <c r="F82" s="72">
        <f t="shared" ref="F82" si="76">ROUND(F81,0)</f>
        <v>0</v>
      </c>
      <c r="G82" s="72">
        <f t="shared" ref="G82" si="77">ROUND(G81,0)</f>
        <v>0</v>
      </c>
      <c r="H82" s="72">
        <f t="shared" ref="H82" si="78">ROUND(H81,0)</f>
        <v>0</v>
      </c>
      <c r="I82" s="72">
        <f t="shared" ref="I82" si="79">ROUND(I81,0)</f>
        <v>0</v>
      </c>
      <c r="J82" s="72">
        <f t="shared" ref="J82" si="80">ROUND(J81,0)</f>
        <v>0</v>
      </c>
      <c r="K82" s="72">
        <f t="shared" ref="K82" si="81">ROUND(K81,0)</f>
        <v>0</v>
      </c>
      <c r="L82" s="72">
        <f t="shared" ref="L82" si="82">ROUND(L81,0)</f>
        <v>0</v>
      </c>
      <c r="M82" s="72">
        <f t="shared" ref="M82" si="83">ROUND(M81,0)</f>
        <v>0</v>
      </c>
      <c r="N82" s="72">
        <f t="shared" ref="N82" si="84">ROUND(N81,0)</f>
        <v>0</v>
      </c>
      <c r="O82" s="72">
        <f t="shared" ref="O82" si="85">ROUND(O81,0)</f>
        <v>0</v>
      </c>
      <c r="P82" s="39"/>
    </row>
    <row r="83" spans="2:16" s="29" customFormat="1" ht="18" customHeight="1" x14ac:dyDescent="0.2">
      <c r="B83" s="109"/>
      <c r="C83" s="130" t="s">
        <v>152</v>
      </c>
      <c r="D83" s="63" t="s">
        <v>7</v>
      </c>
      <c r="E83" s="63" t="s">
        <v>8</v>
      </c>
      <c r="F83" s="63" t="s">
        <v>9</v>
      </c>
      <c r="G83" s="63" t="s">
        <v>10</v>
      </c>
      <c r="H83" s="63" t="s">
        <v>11</v>
      </c>
      <c r="I83" s="63" t="s">
        <v>12</v>
      </c>
      <c r="J83" s="63" t="s">
        <v>13</v>
      </c>
      <c r="K83" s="63" t="s">
        <v>14</v>
      </c>
      <c r="L83" s="63" t="s">
        <v>15</v>
      </c>
      <c r="M83" s="63" t="s">
        <v>16</v>
      </c>
      <c r="N83" s="63" t="s">
        <v>17</v>
      </c>
      <c r="O83" s="63" t="s">
        <v>18</v>
      </c>
      <c r="P83" s="39"/>
    </row>
    <row r="84" spans="2:16" s="29" customFormat="1" ht="18" customHeight="1" x14ac:dyDescent="0.2">
      <c r="B84" s="109"/>
      <c r="C84" s="110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39" t="s">
        <v>19</v>
      </c>
    </row>
    <row r="85" spans="2:16" s="29" customFormat="1" ht="18" hidden="1" customHeight="1" x14ac:dyDescent="0.2">
      <c r="B85" s="109"/>
      <c r="C85" s="79" t="s">
        <v>156</v>
      </c>
      <c r="D85" s="72">
        <f>ROUND(D84,0)</f>
        <v>0</v>
      </c>
      <c r="E85" s="72">
        <f t="shared" ref="E85" si="86">ROUND(E84,0)</f>
        <v>0</v>
      </c>
      <c r="F85" s="72">
        <f t="shared" ref="F85" si="87">ROUND(F84,0)</f>
        <v>0</v>
      </c>
      <c r="G85" s="72">
        <f t="shared" ref="G85" si="88">ROUND(G84,0)</f>
        <v>0</v>
      </c>
      <c r="H85" s="72">
        <f t="shared" ref="H85" si="89">ROUND(H84,0)</f>
        <v>0</v>
      </c>
      <c r="I85" s="72">
        <f t="shared" ref="I85" si="90">ROUND(I84,0)</f>
        <v>0</v>
      </c>
      <c r="J85" s="72">
        <f t="shared" ref="J85" si="91">ROUND(J84,0)</f>
        <v>0</v>
      </c>
      <c r="K85" s="72">
        <f t="shared" ref="K85" si="92">ROUND(K84,0)</f>
        <v>0</v>
      </c>
      <c r="L85" s="72">
        <f t="shared" ref="L85" si="93">ROUND(L84,0)</f>
        <v>0</v>
      </c>
      <c r="M85" s="72">
        <f t="shared" ref="M85" si="94">ROUND(M84,0)</f>
        <v>0</v>
      </c>
      <c r="N85" s="72">
        <f t="shared" ref="N85" si="95">ROUND(N84,0)</f>
        <v>0</v>
      </c>
      <c r="O85" s="72">
        <f t="shared" ref="O85" si="96">ROUND(O84,0)</f>
        <v>0</v>
      </c>
      <c r="P85" s="39"/>
    </row>
    <row r="86" spans="2:16" s="29" customFormat="1" ht="18" hidden="1" customHeight="1" x14ac:dyDescent="0.2">
      <c r="B86" s="109"/>
      <c r="C86" s="74" t="s">
        <v>161</v>
      </c>
      <c r="D86" s="76">
        <f t="shared" ref="D86:O86" si="97">IF($D79="安定電源（純揚水のみ）",D82,D85)</f>
        <v>0</v>
      </c>
      <c r="E86" s="76">
        <f t="shared" si="97"/>
        <v>0</v>
      </c>
      <c r="F86" s="76">
        <f t="shared" si="97"/>
        <v>0</v>
      </c>
      <c r="G86" s="76">
        <f t="shared" si="97"/>
        <v>0</v>
      </c>
      <c r="H86" s="76">
        <f t="shared" si="97"/>
        <v>0</v>
      </c>
      <c r="I86" s="76">
        <f t="shared" si="97"/>
        <v>0</v>
      </c>
      <c r="J86" s="76">
        <f t="shared" si="97"/>
        <v>0</v>
      </c>
      <c r="K86" s="76">
        <f t="shared" si="97"/>
        <v>0</v>
      </c>
      <c r="L86" s="76">
        <f t="shared" si="97"/>
        <v>0</v>
      </c>
      <c r="M86" s="76">
        <f t="shared" si="97"/>
        <v>0</v>
      </c>
      <c r="N86" s="76">
        <f t="shared" si="97"/>
        <v>0</v>
      </c>
      <c r="O86" s="76">
        <f t="shared" si="97"/>
        <v>0</v>
      </c>
      <c r="P86" s="39"/>
    </row>
    <row r="87" spans="2:16" s="29" customFormat="1" ht="34.950000000000003" customHeight="1" x14ac:dyDescent="0.2">
      <c r="B87" s="109"/>
      <c r="C87" s="61" t="s">
        <v>150</v>
      </c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39" t="s">
        <v>19</v>
      </c>
    </row>
    <row r="88" spans="2:16" s="29" customFormat="1" ht="18" hidden="1" customHeight="1" x14ac:dyDescent="0.2">
      <c r="B88" s="110"/>
      <c r="C88" s="74" t="s">
        <v>156</v>
      </c>
      <c r="D88" s="111">
        <f>ROUND(D87,0)</f>
        <v>0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3"/>
      <c r="P88" s="39"/>
    </row>
    <row r="89" spans="2:16" s="29" customFormat="1" ht="18" customHeight="1" x14ac:dyDescent="0.2">
      <c r="B89" s="108" t="s">
        <v>130</v>
      </c>
      <c r="C89" s="28" t="s">
        <v>124</v>
      </c>
      <c r="D89" s="105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7"/>
      <c r="P89" s="32"/>
    </row>
    <row r="90" spans="2:16" s="29" customFormat="1" ht="18" customHeight="1" x14ac:dyDescent="0.2">
      <c r="B90" s="109"/>
      <c r="C90" s="28" t="s">
        <v>125</v>
      </c>
      <c r="D90" s="105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7"/>
      <c r="P90" s="32"/>
    </row>
    <row r="91" spans="2:16" s="29" customFormat="1" ht="18" customHeight="1" x14ac:dyDescent="0.2">
      <c r="B91" s="109"/>
      <c r="C91" s="75" t="s">
        <v>160</v>
      </c>
      <c r="D91" s="105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7"/>
      <c r="P91" s="79"/>
    </row>
    <row r="92" spans="2:16" s="29" customFormat="1" ht="18" customHeight="1" x14ac:dyDescent="0.3">
      <c r="B92" s="109"/>
      <c r="C92" s="130" t="s">
        <v>149</v>
      </c>
      <c r="D92" s="28" t="s">
        <v>7</v>
      </c>
      <c r="E92" s="28" t="s">
        <v>8</v>
      </c>
      <c r="F92" s="28" t="s">
        <v>9</v>
      </c>
      <c r="G92" s="28" t="s">
        <v>10</v>
      </c>
      <c r="H92" s="28" t="s">
        <v>11</v>
      </c>
      <c r="I92" s="28" t="s">
        <v>12</v>
      </c>
      <c r="J92" s="28" t="s">
        <v>13</v>
      </c>
      <c r="K92" s="28" t="s">
        <v>14</v>
      </c>
      <c r="L92" s="28" t="s">
        <v>15</v>
      </c>
      <c r="M92" s="28" t="s">
        <v>16</v>
      </c>
      <c r="N92" s="28" t="s">
        <v>17</v>
      </c>
      <c r="O92" s="28" t="s">
        <v>18</v>
      </c>
      <c r="P92" s="38"/>
    </row>
    <row r="93" spans="2:16" s="29" customFormat="1" ht="18" customHeight="1" x14ac:dyDescent="0.2">
      <c r="B93" s="109"/>
      <c r="C93" s="110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39" t="s">
        <v>19</v>
      </c>
    </row>
    <row r="94" spans="2:16" s="29" customFormat="1" ht="18" hidden="1" customHeight="1" x14ac:dyDescent="0.2">
      <c r="B94" s="109"/>
      <c r="C94" s="74" t="s">
        <v>156</v>
      </c>
      <c r="D94" s="72">
        <f>ROUND(D93,0)</f>
        <v>0</v>
      </c>
      <c r="E94" s="72">
        <f t="shared" ref="E94" si="98">ROUND(E93,0)</f>
        <v>0</v>
      </c>
      <c r="F94" s="72">
        <f t="shared" ref="F94" si="99">ROUND(F93,0)</f>
        <v>0</v>
      </c>
      <c r="G94" s="72">
        <f t="shared" ref="G94" si="100">ROUND(G93,0)</f>
        <v>0</v>
      </c>
      <c r="H94" s="72">
        <f t="shared" ref="H94" si="101">ROUND(H93,0)</f>
        <v>0</v>
      </c>
      <c r="I94" s="72">
        <f t="shared" ref="I94" si="102">ROUND(I93,0)</f>
        <v>0</v>
      </c>
      <c r="J94" s="72">
        <f t="shared" ref="J94" si="103">ROUND(J93,0)</f>
        <v>0</v>
      </c>
      <c r="K94" s="72">
        <f t="shared" ref="K94" si="104">ROUND(K93,0)</f>
        <v>0</v>
      </c>
      <c r="L94" s="72">
        <f t="shared" ref="L94" si="105">ROUND(L93,0)</f>
        <v>0</v>
      </c>
      <c r="M94" s="72">
        <f t="shared" ref="M94" si="106">ROUND(M93,0)</f>
        <v>0</v>
      </c>
      <c r="N94" s="72">
        <f t="shared" ref="N94" si="107">ROUND(N93,0)</f>
        <v>0</v>
      </c>
      <c r="O94" s="72">
        <f t="shared" ref="O94" si="108">ROUND(O93,0)</f>
        <v>0</v>
      </c>
      <c r="P94" s="39"/>
    </row>
    <row r="95" spans="2:16" s="29" customFormat="1" ht="18" customHeight="1" x14ac:dyDescent="0.2">
      <c r="B95" s="109"/>
      <c r="C95" s="130" t="s">
        <v>152</v>
      </c>
      <c r="D95" s="63" t="s">
        <v>7</v>
      </c>
      <c r="E95" s="63" t="s">
        <v>8</v>
      </c>
      <c r="F95" s="63" t="s">
        <v>9</v>
      </c>
      <c r="G95" s="63" t="s">
        <v>10</v>
      </c>
      <c r="H95" s="63" t="s">
        <v>11</v>
      </c>
      <c r="I95" s="63" t="s">
        <v>12</v>
      </c>
      <c r="J95" s="63" t="s">
        <v>13</v>
      </c>
      <c r="K95" s="63" t="s">
        <v>14</v>
      </c>
      <c r="L95" s="63" t="s">
        <v>15</v>
      </c>
      <c r="M95" s="63" t="s">
        <v>16</v>
      </c>
      <c r="N95" s="63" t="s">
        <v>17</v>
      </c>
      <c r="O95" s="63" t="s">
        <v>18</v>
      </c>
      <c r="P95" s="39"/>
    </row>
    <row r="96" spans="2:16" s="29" customFormat="1" ht="18" customHeight="1" x14ac:dyDescent="0.2">
      <c r="B96" s="109"/>
      <c r="C96" s="110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39" t="s">
        <v>19</v>
      </c>
    </row>
    <row r="97" spans="2:16" s="29" customFormat="1" ht="18" hidden="1" customHeight="1" x14ac:dyDescent="0.2">
      <c r="B97" s="109"/>
      <c r="C97" s="79" t="s">
        <v>156</v>
      </c>
      <c r="D97" s="72">
        <f>ROUND(D96,0)</f>
        <v>0</v>
      </c>
      <c r="E97" s="72">
        <f t="shared" ref="E97" si="109">ROUND(E96,0)</f>
        <v>0</v>
      </c>
      <c r="F97" s="72">
        <f t="shared" ref="F97" si="110">ROUND(F96,0)</f>
        <v>0</v>
      </c>
      <c r="G97" s="72">
        <f t="shared" ref="G97" si="111">ROUND(G96,0)</f>
        <v>0</v>
      </c>
      <c r="H97" s="72">
        <f t="shared" ref="H97" si="112">ROUND(H96,0)</f>
        <v>0</v>
      </c>
      <c r="I97" s="72">
        <f t="shared" ref="I97" si="113">ROUND(I96,0)</f>
        <v>0</v>
      </c>
      <c r="J97" s="72">
        <f t="shared" ref="J97" si="114">ROUND(J96,0)</f>
        <v>0</v>
      </c>
      <c r="K97" s="72">
        <f t="shared" ref="K97" si="115">ROUND(K96,0)</f>
        <v>0</v>
      </c>
      <c r="L97" s="72">
        <f t="shared" ref="L97" si="116">ROUND(L96,0)</f>
        <v>0</v>
      </c>
      <c r="M97" s="72">
        <f t="shared" ref="M97" si="117">ROUND(M96,0)</f>
        <v>0</v>
      </c>
      <c r="N97" s="72">
        <f t="shared" ref="N97" si="118">ROUND(N96,0)</f>
        <v>0</v>
      </c>
      <c r="O97" s="72">
        <f t="shared" ref="O97" si="119">ROUND(O96,0)</f>
        <v>0</v>
      </c>
      <c r="P97" s="39"/>
    </row>
    <row r="98" spans="2:16" s="29" customFormat="1" ht="18" hidden="1" customHeight="1" x14ac:dyDescent="0.2">
      <c r="B98" s="109"/>
      <c r="C98" s="74" t="s">
        <v>161</v>
      </c>
      <c r="D98" s="76">
        <f t="shared" ref="D98:O98" si="120">IF($D91="安定電源（純揚水のみ）",D94,D97)</f>
        <v>0</v>
      </c>
      <c r="E98" s="76">
        <f t="shared" si="120"/>
        <v>0</v>
      </c>
      <c r="F98" s="76">
        <f t="shared" si="120"/>
        <v>0</v>
      </c>
      <c r="G98" s="76">
        <f t="shared" si="120"/>
        <v>0</v>
      </c>
      <c r="H98" s="76">
        <f t="shared" si="120"/>
        <v>0</v>
      </c>
      <c r="I98" s="76">
        <f t="shared" si="120"/>
        <v>0</v>
      </c>
      <c r="J98" s="76">
        <f t="shared" si="120"/>
        <v>0</v>
      </c>
      <c r="K98" s="76">
        <f t="shared" si="120"/>
        <v>0</v>
      </c>
      <c r="L98" s="76">
        <f t="shared" si="120"/>
        <v>0</v>
      </c>
      <c r="M98" s="76">
        <f t="shared" si="120"/>
        <v>0</v>
      </c>
      <c r="N98" s="76">
        <f t="shared" si="120"/>
        <v>0</v>
      </c>
      <c r="O98" s="76">
        <f t="shared" si="120"/>
        <v>0</v>
      </c>
      <c r="P98" s="39"/>
    </row>
    <row r="99" spans="2:16" s="29" customFormat="1" ht="34.950000000000003" customHeight="1" x14ac:dyDescent="0.2">
      <c r="B99" s="109"/>
      <c r="C99" s="61" t="s">
        <v>150</v>
      </c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39" t="s">
        <v>19</v>
      </c>
    </row>
    <row r="100" spans="2:16" s="29" customFormat="1" ht="18" hidden="1" customHeight="1" x14ac:dyDescent="0.2">
      <c r="B100" s="110"/>
      <c r="C100" s="74" t="s">
        <v>156</v>
      </c>
      <c r="D100" s="111">
        <f>ROUND(D99,0)</f>
        <v>0</v>
      </c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3"/>
      <c r="P100" s="39"/>
    </row>
    <row r="101" spans="2:16" s="29" customFormat="1" ht="18" customHeight="1" x14ac:dyDescent="0.2">
      <c r="B101" s="108" t="s">
        <v>131</v>
      </c>
      <c r="C101" s="28" t="s">
        <v>124</v>
      </c>
      <c r="D101" s="105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7"/>
      <c r="P101" s="32"/>
    </row>
    <row r="102" spans="2:16" s="29" customFormat="1" ht="18" customHeight="1" x14ac:dyDescent="0.2">
      <c r="B102" s="109"/>
      <c r="C102" s="28" t="s">
        <v>125</v>
      </c>
      <c r="D102" s="105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7"/>
      <c r="P102" s="32"/>
    </row>
    <row r="103" spans="2:16" s="29" customFormat="1" ht="18" customHeight="1" x14ac:dyDescent="0.2">
      <c r="B103" s="109"/>
      <c r="C103" s="75" t="s">
        <v>160</v>
      </c>
      <c r="D103" s="105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7"/>
      <c r="P103" s="79"/>
    </row>
    <row r="104" spans="2:16" s="29" customFormat="1" ht="18" customHeight="1" x14ac:dyDescent="0.3">
      <c r="B104" s="109"/>
      <c r="C104" s="130" t="s">
        <v>149</v>
      </c>
      <c r="D104" s="28" t="s">
        <v>7</v>
      </c>
      <c r="E104" s="28" t="s">
        <v>8</v>
      </c>
      <c r="F104" s="28" t="s">
        <v>9</v>
      </c>
      <c r="G104" s="28" t="s">
        <v>10</v>
      </c>
      <c r="H104" s="28" t="s">
        <v>11</v>
      </c>
      <c r="I104" s="28" t="s">
        <v>12</v>
      </c>
      <c r="J104" s="28" t="s">
        <v>13</v>
      </c>
      <c r="K104" s="28" t="s">
        <v>14</v>
      </c>
      <c r="L104" s="28" t="s">
        <v>15</v>
      </c>
      <c r="M104" s="28" t="s">
        <v>16</v>
      </c>
      <c r="N104" s="28" t="s">
        <v>17</v>
      </c>
      <c r="O104" s="28" t="s">
        <v>18</v>
      </c>
      <c r="P104" s="38"/>
    </row>
    <row r="105" spans="2:16" s="29" customFormat="1" ht="18" customHeight="1" x14ac:dyDescent="0.2">
      <c r="B105" s="109"/>
      <c r="C105" s="110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39" t="s">
        <v>19</v>
      </c>
    </row>
    <row r="106" spans="2:16" s="29" customFormat="1" ht="18" hidden="1" customHeight="1" x14ac:dyDescent="0.2">
      <c r="B106" s="109"/>
      <c r="C106" s="74" t="s">
        <v>156</v>
      </c>
      <c r="D106" s="72">
        <f>ROUND(D105,0)</f>
        <v>0</v>
      </c>
      <c r="E106" s="72">
        <f t="shared" ref="E106" si="121">ROUND(E105,0)</f>
        <v>0</v>
      </c>
      <c r="F106" s="72">
        <f t="shared" ref="F106" si="122">ROUND(F105,0)</f>
        <v>0</v>
      </c>
      <c r="G106" s="72">
        <f t="shared" ref="G106" si="123">ROUND(G105,0)</f>
        <v>0</v>
      </c>
      <c r="H106" s="72">
        <f t="shared" ref="H106" si="124">ROUND(H105,0)</f>
        <v>0</v>
      </c>
      <c r="I106" s="72">
        <f t="shared" ref="I106" si="125">ROUND(I105,0)</f>
        <v>0</v>
      </c>
      <c r="J106" s="72">
        <f t="shared" ref="J106" si="126">ROUND(J105,0)</f>
        <v>0</v>
      </c>
      <c r="K106" s="72">
        <f t="shared" ref="K106" si="127">ROUND(K105,0)</f>
        <v>0</v>
      </c>
      <c r="L106" s="72">
        <f t="shared" ref="L106" si="128">ROUND(L105,0)</f>
        <v>0</v>
      </c>
      <c r="M106" s="72">
        <f t="shared" ref="M106" si="129">ROUND(M105,0)</f>
        <v>0</v>
      </c>
      <c r="N106" s="72">
        <f t="shared" ref="N106" si="130">ROUND(N105,0)</f>
        <v>0</v>
      </c>
      <c r="O106" s="72">
        <f t="shared" ref="O106" si="131">ROUND(O105,0)</f>
        <v>0</v>
      </c>
      <c r="P106" s="39"/>
    </row>
    <row r="107" spans="2:16" s="29" customFormat="1" ht="18" customHeight="1" x14ac:dyDescent="0.2">
      <c r="B107" s="109"/>
      <c r="C107" s="130" t="s">
        <v>152</v>
      </c>
      <c r="D107" s="63" t="s">
        <v>7</v>
      </c>
      <c r="E107" s="63" t="s">
        <v>8</v>
      </c>
      <c r="F107" s="63" t="s">
        <v>9</v>
      </c>
      <c r="G107" s="63" t="s">
        <v>10</v>
      </c>
      <c r="H107" s="63" t="s">
        <v>11</v>
      </c>
      <c r="I107" s="63" t="s">
        <v>12</v>
      </c>
      <c r="J107" s="63" t="s">
        <v>13</v>
      </c>
      <c r="K107" s="63" t="s">
        <v>14</v>
      </c>
      <c r="L107" s="63" t="s">
        <v>15</v>
      </c>
      <c r="M107" s="63" t="s">
        <v>16</v>
      </c>
      <c r="N107" s="63" t="s">
        <v>17</v>
      </c>
      <c r="O107" s="63" t="s">
        <v>18</v>
      </c>
      <c r="P107" s="39"/>
    </row>
    <row r="108" spans="2:16" s="29" customFormat="1" ht="18" customHeight="1" x14ac:dyDescent="0.2">
      <c r="B108" s="109"/>
      <c r="C108" s="110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39" t="s">
        <v>19</v>
      </c>
    </row>
    <row r="109" spans="2:16" s="29" customFormat="1" ht="18" hidden="1" customHeight="1" x14ac:dyDescent="0.2">
      <c r="B109" s="109"/>
      <c r="C109" s="74" t="s">
        <v>156</v>
      </c>
      <c r="D109" s="72">
        <f>ROUND(D108,0)</f>
        <v>0</v>
      </c>
      <c r="E109" s="72">
        <f t="shared" ref="E109" si="132">ROUND(E108,0)</f>
        <v>0</v>
      </c>
      <c r="F109" s="72">
        <f t="shared" ref="F109" si="133">ROUND(F108,0)</f>
        <v>0</v>
      </c>
      <c r="G109" s="72">
        <f t="shared" ref="G109" si="134">ROUND(G108,0)</f>
        <v>0</v>
      </c>
      <c r="H109" s="72">
        <f t="shared" ref="H109" si="135">ROUND(H108,0)</f>
        <v>0</v>
      </c>
      <c r="I109" s="72">
        <f t="shared" ref="I109" si="136">ROUND(I108,0)</f>
        <v>0</v>
      </c>
      <c r="J109" s="72">
        <f t="shared" ref="J109" si="137">ROUND(J108,0)</f>
        <v>0</v>
      </c>
      <c r="K109" s="72">
        <f t="shared" ref="K109" si="138">ROUND(K108,0)</f>
        <v>0</v>
      </c>
      <c r="L109" s="72">
        <f t="shared" ref="L109" si="139">ROUND(L108,0)</f>
        <v>0</v>
      </c>
      <c r="M109" s="72">
        <f t="shared" ref="M109" si="140">ROUND(M108,0)</f>
        <v>0</v>
      </c>
      <c r="N109" s="72">
        <f t="shared" ref="N109" si="141">ROUND(N108,0)</f>
        <v>0</v>
      </c>
      <c r="O109" s="72">
        <f t="shared" ref="O109" si="142">ROUND(O108,0)</f>
        <v>0</v>
      </c>
      <c r="P109" s="39"/>
    </row>
    <row r="110" spans="2:16" s="29" customFormat="1" ht="18" hidden="1" customHeight="1" x14ac:dyDescent="0.2">
      <c r="B110" s="109"/>
      <c r="C110" s="79" t="s">
        <v>161</v>
      </c>
      <c r="D110" s="76">
        <f t="shared" ref="D110:O110" si="143">IF($D103="安定電源（純揚水のみ）",D106,D109)</f>
        <v>0</v>
      </c>
      <c r="E110" s="76">
        <f t="shared" si="143"/>
        <v>0</v>
      </c>
      <c r="F110" s="76">
        <f t="shared" si="143"/>
        <v>0</v>
      </c>
      <c r="G110" s="76">
        <f t="shared" si="143"/>
        <v>0</v>
      </c>
      <c r="H110" s="76">
        <f t="shared" si="143"/>
        <v>0</v>
      </c>
      <c r="I110" s="76">
        <f t="shared" si="143"/>
        <v>0</v>
      </c>
      <c r="J110" s="76">
        <f t="shared" si="143"/>
        <v>0</v>
      </c>
      <c r="K110" s="76">
        <f t="shared" si="143"/>
        <v>0</v>
      </c>
      <c r="L110" s="76">
        <f t="shared" si="143"/>
        <v>0</v>
      </c>
      <c r="M110" s="76">
        <f t="shared" si="143"/>
        <v>0</v>
      </c>
      <c r="N110" s="76">
        <f t="shared" si="143"/>
        <v>0</v>
      </c>
      <c r="O110" s="76">
        <f t="shared" si="143"/>
        <v>0</v>
      </c>
      <c r="P110" s="39"/>
    </row>
    <row r="111" spans="2:16" s="29" customFormat="1" ht="34.950000000000003" customHeight="1" x14ac:dyDescent="0.2">
      <c r="B111" s="109"/>
      <c r="C111" s="61" t="s">
        <v>150</v>
      </c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39" t="s">
        <v>19</v>
      </c>
    </row>
    <row r="112" spans="2:16" s="29" customFormat="1" ht="18" hidden="1" customHeight="1" x14ac:dyDescent="0.2">
      <c r="B112" s="110"/>
      <c r="C112" s="74" t="s">
        <v>156</v>
      </c>
      <c r="D112" s="111">
        <f>ROUND(D111,0)</f>
        <v>0</v>
      </c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3"/>
      <c r="P112" s="39"/>
    </row>
    <row r="113" spans="2:16" s="29" customFormat="1" ht="18" customHeight="1" x14ac:dyDescent="0.2">
      <c r="B113" s="108" t="s">
        <v>132</v>
      </c>
      <c r="C113" s="28" t="s">
        <v>124</v>
      </c>
      <c r="D113" s="105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7"/>
      <c r="P113" s="32"/>
    </row>
    <row r="114" spans="2:16" s="29" customFormat="1" ht="18" customHeight="1" x14ac:dyDescent="0.2">
      <c r="B114" s="109"/>
      <c r="C114" s="28" t="s">
        <v>125</v>
      </c>
      <c r="D114" s="105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7"/>
      <c r="P114" s="32"/>
    </row>
    <row r="115" spans="2:16" s="29" customFormat="1" ht="18" customHeight="1" x14ac:dyDescent="0.2">
      <c r="B115" s="109"/>
      <c r="C115" s="75" t="s">
        <v>160</v>
      </c>
      <c r="D115" s="105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7"/>
      <c r="P115" s="79"/>
    </row>
    <row r="116" spans="2:16" s="29" customFormat="1" ht="18" customHeight="1" x14ac:dyDescent="0.3">
      <c r="B116" s="109"/>
      <c r="C116" s="130" t="s">
        <v>149</v>
      </c>
      <c r="D116" s="28" t="s">
        <v>7</v>
      </c>
      <c r="E116" s="28" t="s">
        <v>8</v>
      </c>
      <c r="F116" s="28" t="s">
        <v>9</v>
      </c>
      <c r="G116" s="28" t="s">
        <v>10</v>
      </c>
      <c r="H116" s="28" t="s">
        <v>11</v>
      </c>
      <c r="I116" s="28" t="s">
        <v>12</v>
      </c>
      <c r="J116" s="28" t="s">
        <v>13</v>
      </c>
      <c r="K116" s="28" t="s">
        <v>14</v>
      </c>
      <c r="L116" s="28" t="s">
        <v>15</v>
      </c>
      <c r="M116" s="28" t="s">
        <v>16</v>
      </c>
      <c r="N116" s="28" t="s">
        <v>17</v>
      </c>
      <c r="O116" s="28" t="s">
        <v>18</v>
      </c>
      <c r="P116" s="38"/>
    </row>
    <row r="117" spans="2:16" s="29" customFormat="1" ht="18" customHeight="1" x14ac:dyDescent="0.2">
      <c r="B117" s="109"/>
      <c r="C117" s="110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39" t="s">
        <v>19</v>
      </c>
    </row>
    <row r="118" spans="2:16" s="29" customFormat="1" ht="18" hidden="1" customHeight="1" x14ac:dyDescent="0.2">
      <c r="B118" s="109"/>
      <c r="C118" s="74" t="s">
        <v>156</v>
      </c>
      <c r="D118" s="72">
        <f>ROUND(D117,0)</f>
        <v>0</v>
      </c>
      <c r="E118" s="72">
        <f t="shared" ref="E118" si="144">ROUND(E117,0)</f>
        <v>0</v>
      </c>
      <c r="F118" s="72">
        <f t="shared" ref="F118" si="145">ROUND(F117,0)</f>
        <v>0</v>
      </c>
      <c r="G118" s="72">
        <f t="shared" ref="G118" si="146">ROUND(G117,0)</f>
        <v>0</v>
      </c>
      <c r="H118" s="72">
        <f t="shared" ref="H118" si="147">ROUND(H117,0)</f>
        <v>0</v>
      </c>
      <c r="I118" s="72">
        <f t="shared" ref="I118" si="148">ROUND(I117,0)</f>
        <v>0</v>
      </c>
      <c r="J118" s="72">
        <f t="shared" ref="J118" si="149">ROUND(J117,0)</f>
        <v>0</v>
      </c>
      <c r="K118" s="72">
        <f t="shared" ref="K118" si="150">ROUND(K117,0)</f>
        <v>0</v>
      </c>
      <c r="L118" s="72">
        <f t="shared" ref="L118" si="151">ROUND(L117,0)</f>
        <v>0</v>
      </c>
      <c r="M118" s="72">
        <f t="shared" ref="M118" si="152">ROUND(M117,0)</f>
        <v>0</v>
      </c>
      <c r="N118" s="72">
        <f t="shared" ref="N118" si="153">ROUND(N117,0)</f>
        <v>0</v>
      </c>
      <c r="O118" s="72">
        <f t="shared" ref="O118" si="154">ROUND(O117,0)</f>
        <v>0</v>
      </c>
      <c r="P118" s="39"/>
    </row>
    <row r="119" spans="2:16" s="29" customFormat="1" ht="18" customHeight="1" x14ac:dyDescent="0.2">
      <c r="B119" s="109"/>
      <c r="C119" s="130" t="s">
        <v>152</v>
      </c>
      <c r="D119" s="63" t="s">
        <v>7</v>
      </c>
      <c r="E119" s="63" t="s">
        <v>8</v>
      </c>
      <c r="F119" s="63" t="s">
        <v>9</v>
      </c>
      <c r="G119" s="63" t="s">
        <v>10</v>
      </c>
      <c r="H119" s="63" t="s">
        <v>11</v>
      </c>
      <c r="I119" s="63" t="s">
        <v>12</v>
      </c>
      <c r="J119" s="63" t="s">
        <v>13</v>
      </c>
      <c r="K119" s="63" t="s">
        <v>14</v>
      </c>
      <c r="L119" s="63" t="s">
        <v>15</v>
      </c>
      <c r="M119" s="63" t="s">
        <v>16</v>
      </c>
      <c r="N119" s="63" t="s">
        <v>17</v>
      </c>
      <c r="O119" s="63" t="s">
        <v>18</v>
      </c>
      <c r="P119" s="39"/>
    </row>
    <row r="120" spans="2:16" s="29" customFormat="1" ht="18" customHeight="1" x14ac:dyDescent="0.2">
      <c r="B120" s="109"/>
      <c r="C120" s="110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39" t="s">
        <v>19</v>
      </c>
    </row>
    <row r="121" spans="2:16" s="29" customFormat="1" ht="18" hidden="1" customHeight="1" x14ac:dyDescent="0.2">
      <c r="B121" s="109"/>
      <c r="C121" s="74" t="s">
        <v>156</v>
      </c>
      <c r="D121" s="72">
        <f>ROUND(D120,0)</f>
        <v>0</v>
      </c>
      <c r="E121" s="72">
        <f t="shared" ref="E121" si="155">ROUND(E120,0)</f>
        <v>0</v>
      </c>
      <c r="F121" s="72">
        <f t="shared" ref="F121" si="156">ROUND(F120,0)</f>
        <v>0</v>
      </c>
      <c r="G121" s="72">
        <f t="shared" ref="G121" si="157">ROUND(G120,0)</f>
        <v>0</v>
      </c>
      <c r="H121" s="72">
        <f t="shared" ref="H121" si="158">ROUND(H120,0)</f>
        <v>0</v>
      </c>
      <c r="I121" s="72">
        <f t="shared" ref="I121" si="159">ROUND(I120,0)</f>
        <v>0</v>
      </c>
      <c r="J121" s="72">
        <f t="shared" ref="J121" si="160">ROUND(J120,0)</f>
        <v>0</v>
      </c>
      <c r="K121" s="72">
        <f t="shared" ref="K121" si="161">ROUND(K120,0)</f>
        <v>0</v>
      </c>
      <c r="L121" s="72">
        <f t="shared" ref="L121" si="162">ROUND(L120,0)</f>
        <v>0</v>
      </c>
      <c r="M121" s="72">
        <f t="shared" ref="M121" si="163">ROUND(M120,0)</f>
        <v>0</v>
      </c>
      <c r="N121" s="72">
        <f t="shared" ref="N121" si="164">ROUND(N120,0)</f>
        <v>0</v>
      </c>
      <c r="O121" s="72">
        <f t="shared" ref="O121" si="165">ROUND(O120,0)</f>
        <v>0</v>
      </c>
      <c r="P121" s="39"/>
    </row>
    <row r="122" spans="2:16" s="29" customFormat="1" ht="18" hidden="1" customHeight="1" x14ac:dyDescent="0.2">
      <c r="B122" s="109"/>
      <c r="C122" s="79" t="s">
        <v>161</v>
      </c>
      <c r="D122" s="76">
        <f t="shared" ref="D122:O122" si="166">IF($D115="安定電源（純揚水のみ）",D118,D121)</f>
        <v>0</v>
      </c>
      <c r="E122" s="76">
        <f t="shared" si="166"/>
        <v>0</v>
      </c>
      <c r="F122" s="76">
        <f t="shared" si="166"/>
        <v>0</v>
      </c>
      <c r="G122" s="76">
        <f t="shared" si="166"/>
        <v>0</v>
      </c>
      <c r="H122" s="76">
        <f t="shared" si="166"/>
        <v>0</v>
      </c>
      <c r="I122" s="76">
        <f t="shared" si="166"/>
        <v>0</v>
      </c>
      <c r="J122" s="76">
        <f t="shared" si="166"/>
        <v>0</v>
      </c>
      <c r="K122" s="76">
        <f t="shared" si="166"/>
        <v>0</v>
      </c>
      <c r="L122" s="76">
        <f t="shared" si="166"/>
        <v>0</v>
      </c>
      <c r="M122" s="76">
        <f t="shared" si="166"/>
        <v>0</v>
      </c>
      <c r="N122" s="76">
        <f t="shared" si="166"/>
        <v>0</v>
      </c>
      <c r="O122" s="76">
        <f t="shared" si="166"/>
        <v>0</v>
      </c>
      <c r="P122" s="39"/>
    </row>
    <row r="123" spans="2:16" s="29" customFormat="1" ht="34.950000000000003" customHeight="1" x14ac:dyDescent="0.2">
      <c r="B123" s="109"/>
      <c r="C123" s="61" t="s">
        <v>150</v>
      </c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39" t="s">
        <v>19</v>
      </c>
    </row>
    <row r="124" spans="2:16" s="29" customFormat="1" ht="18" hidden="1" customHeight="1" x14ac:dyDescent="0.2">
      <c r="B124" s="110"/>
      <c r="C124" s="74" t="s">
        <v>156</v>
      </c>
      <c r="D124" s="111">
        <f>ROUND(D123,0)</f>
        <v>0</v>
      </c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3"/>
      <c r="P124" s="39"/>
    </row>
    <row r="125" spans="2:16" s="29" customFormat="1" ht="18" customHeight="1" x14ac:dyDescent="0.2">
      <c r="B125" s="108" t="s">
        <v>133</v>
      </c>
      <c r="C125" s="28" t="s">
        <v>124</v>
      </c>
      <c r="D125" s="105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7"/>
      <c r="P125" s="32"/>
    </row>
    <row r="126" spans="2:16" s="29" customFormat="1" ht="18" customHeight="1" x14ac:dyDescent="0.2">
      <c r="B126" s="109"/>
      <c r="C126" s="28" t="s">
        <v>125</v>
      </c>
      <c r="D126" s="105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7"/>
      <c r="P126" s="32"/>
    </row>
    <row r="127" spans="2:16" s="29" customFormat="1" ht="18" customHeight="1" x14ac:dyDescent="0.2">
      <c r="B127" s="109"/>
      <c r="C127" s="75" t="s">
        <v>160</v>
      </c>
      <c r="D127" s="105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7"/>
      <c r="P127" s="79"/>
    </row>
    <row r="128" spans="2:16" s="29" customFormat="1" ht="18" customHeight="1" x14ac:dyDescent="0.3">
      <c r="B128" s="109"/>
      <c r="C128" s="130" t="s">
        <v>149</v>
      </c>
      <c r="D128" s="28" t="s">
        <v>7</v>
      </c>
      <c r="E128" s="28" t="s">
        <v>8</v>
      </c>
      <c r="F128" s="28" t="s">
        <v>9</v>
      </c>
      <c r="G128" s="28" t="s">
        <v>10</v>
      </c>
      <c r="H128" s="28" t="s">
        <v>11</v>
      </c>
      <c r="I128" s="28" t="s">
        <v>12</v>
      </c>
      <c r="J128" s="28" t="s">
        <v>13</v>
      </c>
      <c r="K128" s="28" t="s">
        <v>14</v>
      </c>
      <c r="L128" s="28" t="s">
        <v>15</v>
      </c>
      <c r="M128" s="28" t="s">
        <v>16</v>
      </c>
      <c r="N128" s="28" t="s">
        <v>17</v>
      </c>
      <c r="O128" s="28" t="s">
        <v>18</v>
      </c>
      <c r="P128" s="38"/>
    </row>
    <row r="129" spans="2:16" s="29" customFormat="1" ht="18" customHeight="1" x14ac:dyDescent="0.2">
      <c r="B129" s="109"/>
      <c r="C129" s="110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39" t="s">
        <v>19</v>
      </c>
    </row>
    <row r="130" spans="2:16" s="29" customFormat="1" ht="18" hidden="1" customHeight="1" x14ac:dyDescent="0.2">
      <c r="B130" s="109"/>
      <c r="C130" s="74" t="s">
        <v>156</v>
      </c>
      <c r="D130" s="72">
        <f>ROUND(D129,0)</f>
        <v>0</v>
      </c>
      <c r="E130" s="72">
        <f t="shared" ref="E130" si="167">ROUND(E129,0)</f>
        <v>0</v>
      </c>
      <c r="F130" s="72">
        <f t="shared" ref="F130" si="168">ROUND(F129,0)</f>
        <v>0</v>
      </c>
      <c r="G130" s="72">
        <f t="shared" ref="G130" si="169">ROUND(G129,0)</f>
        <v>0</v>
      </c>
      <c r="H130" s="72">
        <f t="shared" ref="H130" si="170">ROUND(H129,0)</f>
        <v>0</v>
      </c>
      <c r="I130" s="72">
        <f t="shared" ref="I130" si="171">ROUND(I129,0)</f>
        <v>0</v>
      </c>
      <c r="J130" s="72">
        <f t="shared" ref="J130" si="172">ROUND(J129,0)</f>
        <v>0</v>
      </c>
      <c r="K130" s="72">
        <f t="shared" ref="K130" si="173">ROUND(K129,0)</f>
        <v>0</v>
      </c>
      <c r="L130" s="72">
        <f t="shared" ref="L130" si="174">ROUND(L129,0)</f>
        <v>0</v>
      </c>
      <c r="M130" s="72">
        <f t="shared" ref="M130" si="175">ROUND(M129,0)</f>
        <v>0</v>
      </c>
      <c r="N130" s="72">
        <f t="shared" ref="N130" si="176">ROUND(N129,0)</f>
        <v>0</v>
      </c>
      <c r="O130" s="72">
        <f t="shared" ref="O130" si="177">ROUND(O129,0)</f>
        <v>0</v>
      </c>
      <c r="P130" s="39"/>
    </row>
    <row r="131" spans="2:16" s="29" customFormat="1" ht="18" customHeight="1" x14ac:dyDescent="0.2">
      <c r="B131" s="109"/>
      <c r="C131" s="130" t="s">
        <v>152</v>
      </c>
      <c r="D131" s="63" t="s">
        <v>7</v>
      </c>
      <c r="E131" s="63" t="s">
        <v>8</v>
      </c>
      <c r="F131" s="63" t="s">
        <v>9</v>
      </c>
      <c r="G131" s="63" t="s">
        <v>10</v>
      </c>
      <c r="H131" s="63" t="s">
        <v>11</v>
      </c>
      <c r="I131" s="63" t="s">
        <v>12</v>
      </c>
      <c r="J131" s="63" t="s">
        <v>13</v>
      </c>
      <c r="K131" s="63" t="s">
        <v>14</v>
      </c>
      <c r="L131" s="63" t="s">
        <v>15</v>
      </c>
      <c r="M131" s="63" t="s">
        <v>16</v>
      </c>
      <c r="N131" s="63" t="s">
        <v>17</v>
      </c>
      <c r="O131" s="63" t="s">
        <v>18</v>
      </c>
      <c r="P131" s="39"/>
    </row>
    <row r="132" spans="2:16" s="29" customFormat="1" ht="18" customHeight="1" x14ac:dyDescent="0.2">
      <c r="B132" s="109"/>
      <c r="C132" s="110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39" t="s">
        <v>19</v>
      </c>
    </row>
    <row r="133" spans="2:16" s="29" customFormat="1" ht="18" hidden="1" customHeight="1" x14ac:dyDescent="0.2">
      <c r="B133" s="109"/>
      <c r="C133" s="74" t="s">
        <v>156</v>
      </c>
      <c r="D133" s="72">
        <f>ROUND(D132,0)</f>
        <v>0</v>
      </c>
      <c r="E133" s="72">
        <f t="shared" ref="E133" si="178">ROUND(E132,0)</f>
        <v>0</v>
      </c>
      <c r="F133" s="72">
        <f t="shared" ref="F133" si="179">ROUND(F132,0)</f>
        <v>0</v>
      </c>
      <c r="G133" s="72">
        <f t="shared" ref="G133" si="180">ROUND(G132,0)</f>
        <v>0</v>
      </c>
      <c r="H133" s="72">
        <f t="shared" ref="H133" si="181">ROUND(H132,0)</f>
        <v>0</v>
      </c>
      <c r="I133" s="72">
        <f t="shared" ref="I133" si="182">ROUND(I132,0)</f>
        <v>0</v>
      </c>
      <c r="J133" s="72">
        <f t="shared" ref="J133" si="183">ROUND(J132,0)</f>
        <v>0</v>
      </c>
      <c r="K133" s="72">
        <f t="shared" ref="K133" si="184">ROUND(K132,0)</f>
        <v>0</v>
      </c>
      <c r="L133" s="72">
        <f t="shared" ref="L133" si="185">ROUND(L132,0)</f>
        <v>0</v>
      </c>
      <c r="M133" s="72">
        <f t="shared" ref="M133" si="186">ROUND(M132,0)</f>
        <v>0</v>
      </c>
      <c r="N133" s="72">
        <f t="shared" ref="N133" si="187">ROUND(N132,0)</f>
        <v>0</v>
      </c>
      <c r="O133" s="72">
        <f t="shared" ref="O133" si="188">ROUND(O132,0)</f>
        <v>0</v>
      </c>
      <c r="P133" s="39"/>
    </row>
    <row r="134" spans="2:16" s="29" customFormat="1" ht="18" hidden="1" customHeight="1" x14ac:dyDescent="0.2">
      <c r="B134" s="109"/>
      <c r="C134" s="79" t="s">
        <v>161</v>
      </c>
      <c r="D134" s="76">
        <f t="shared" ref="D134:O134" si="189">IF($D127="安定電源（純揚水のみ）",D130,D133)</f>
        <v>0</v>
      </c>
      <c r="E134" s="76">
        <f t="shared" si="189"/>
        <v>0</v>
      </c>
      <c r="F134" s="76">
        <f t="shared" si="189"/>
        <v>0</v>
      </c>
      <c r="G134" s="76">
        <f t="shared" si="189"/>
        <v>0</v>
      </c>
      <c r="H134" s="76">
        <f t="shared" si="189"/>
        <v>0</v>
      </c>
      <c r="I134" s="76">
        <f t="shared" si="189"/>
        <v>0</v>
      </c>
      <c r="J134" s="76">
        <f t="shared" si="189"/>
        <v>0</v>
      </c>
      <c r="K134" s="76">
        <f t="shared" si="189"/>
        <v>0</v>
      </c>
      <c r="L134" s="76">
        <f t="shared" si="189"/>
        <v>0</v>
      </c>
      <c r="M134" s="76">
        <f t="shared" si="189"/>
        <v>0</v>
      </c>
      <c r="N134" s="76">
        <f t="shared" si="189"/>
        <v>0</v>
      </c>
      <c r="O134" s="76">
        <f t="shared" si="189"/>
        <v>0</v>
      </c>
      <c r="P134" s="39"/>
    </row>
    <row r="135" spans="2:16" s="29" customFormat="1" ht="34.950000000000003" customHeight="1" x14ac:dyDescent="0.2">
      <c r="B135" s="109"/>
      <c r="C135" s="61" t="s">
        <v>150</v>
      </c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39" t="s">
        <v>19</v>
      </c>
    </row>
    <row r="136" spans="2:16" s="29" customFormat="1" ht="18" hidden="1" customHeight="1" x14ac:dyDescent="0.2">
      <c r="B136" s="110"/>
      <c r="C136" s="74" t="s">
        <v>156</v>
      </c>
      <c r="D136" s="111">
        <f>ROUND(D135,0)</f>
        <v>0</v>
      </c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3"/>
      <c r="P136" s="39"/>
    </row>
    <row r="137" spans="2:16" s="29" customFormat="1" ht="18" customHeight="1" x14ac:dyDescent="0.3">
      <c r="B137" s="108" t="s">
        <v>134</v>
      </c>
      <c r="C137" s="130" t="s">
        <v>149</v>
      </c>
      <c r="D137" s="28" t="s">
        <v>7</v>
      </c>
      <c r="E137" s="28" t="s">
        <v>8</v>
      </c>
      <c r="F137" s="28" t="s">
        <v>9</v>
      </c>
      <c r="G137" s="28" t="s">
        <v>10</v>
      </c>
      <c r="H137" s="28" t="s">
        <v>11</v>
      </c>
      <c r="I137" s="28" t="s">
        <v>12</v>
      </c>
      <c r="J137" s="28" t="s">
        <v>13</v>
      </c>
      <c r="K137" s="28" t="s">
        <v>14</v>
      </c>
      <c r="L137" s="28" t="s">
        <v>15</v>
      </c>
      <c r="M137" s="28" t="s">
        <v>16</v>
      </c>
      <c r="N137" s="28" t="s">
        <v>17</v>
      </c>
      <c r="O137" s="28" t="s">
        <v>18</v>
      </c>
      <c r="P137" s="38"/>
    </row>
    <row r="138" spans="2:16" s="29" customFormat="1" ht="18" customHeight="1" x14ac:dyDescent="0.2">
      <c r="B138" s="109"/>
      <c r="C138" s="134"/>
      <c r="D138" s="40">
        <f>SUM(D38,D50,D62,D74,D86,D98,D110,D122,D134)</f>
        <v>0</v>
      </c>
      <c r="E138" s="76">
        <f t="shared" ref="E138:O138" si="190">SUM(E38,E50,E62,E74,E86,E98,E110,E122,E134)</f>
        <v>0</v>
      </c>
      <c r="F138" s="76">
        <f t="shared" si="190"/>
        <v>0</v>
      </c>
      <c r="G138" s="76">
        <f t="shared" si="190"/>
        <v>0</v>
      </c>
      <c r="H138" s="76">
        <f t="shared" si="190"/>
        <v>0</v>
      </c>
      <c r="I138" s="76">
        <f t="shared" si="190"/>
        <v>0</v>
      </c>
      <c r="J138" s="76">
        <f t="shared" si="190"/>
        <v>0</v>
      </c>
      <c r="K138" s="76">
        <f t="shared" si="190"/>
        <v>0</v>
      </c>
      <c r="L138" s="76">
        <f t="shared" si="190"/>
        <v>0</v>
      </c>
      <c r="M138" s="76">
        <f t="shared" si="190"/>
        <v>0</v>
      </c>
      <c r="N138" s="76">
        <f t="shared" si="190"/>
        <v>0</v>
      </c>
      <c r="O138" s="76">
        <f t="shared" si="190"/>
        <v>0</v>
      </c>
      <c r="P138" s="39" t="s">
        <v>19</v>
      </c>
    </row>
    <row r="139" spans="2:16" s="29" customFormat="1" ht="18" customHeight="1" x14ac:dyDescent="0.2">
      <c r="B139" s="109"/>
      <c r="C139" s="130" t="s">
        <v>152</v>
      </c>
      <c r="D139" s="63" t="s">
        <v>7</v>
      </c>
      <c r="E139" s="63" t="s">
        <v>8</v>
      </c>
      <c r="F139" s="63" t="s">
        <v>9</v>
      </c>
      <c r="G139" s="63" t="s">
        <v>10</v>
      </c>
      <c r="H139" s="63" t="s">
        <v>11</v>
      </c>
      <c r="I139" s="63" t="s">
        <v>12</v>
      </c>
      <c r="J139" s="63" t="s">
        <v>13</v>
      </c>
      <c r="K139" s="63" t="s">
        <v>14</v>
      </c>
      <c r="L139" s="63" t="s">
        <v>15</v>
      </c>
      <c r="M139" s="63" t="s">
        <v>16</v>
      </c>
      <c r="N139" s="63" t="s">
        <v>17</v>
      </c>
      <c r="O139" s="63" t="s">
        <v>18</v>
      </c>
      <c r="P139" s="39"/>
    </row>
    <row r="140" spans="2:16" s="29" customFormat="1" ht="18" customHeight="1" x14ac:dyDescent="0.2">
      <c r="B140" s="109"/>
      <c r="C140" s="110"/>
      <c r="D140" s="65">
        <f t="shared" ref="D140:O140" si="191">SUM(D37,D49,D61,D73,D85,D97,D109,D121,D133)</f>
        <v>0</v>
      </c>
      <c r="E140" s="71">
        <f t="shared" si="191"/>
        <v>0</v>
      </c>
      <c r="F140" s="71">
        <f t="shared" si="191"/>
        <v>0</v>
      </c>
      <c r="G140" s="71">
        <f t="shared" si="191"/>
        <v>0</v>
      </c>
      <c r="H140" s="71">
        <f t="shared" si="191"/>
        <v>0</v>
      </c>
      <c r="I140" s="71">
        <f t="shared" si="191"/>
        <v>0</v>
      </c>
      <c r="J140" s="71">
        <f t="shared" si="191"/>
        <v>0</v>
      </c>
      <c r="K140" s="71">
        <f t="shared" si="191"/>
        <v>0</v>
      </c>
      <c r="L140" s="71">
        <f t="shared" si="191"/>
        <v>0</v>
      </c>
      <c r="M140" s="71">
        <f t="shared" si="191"/>
        <v>0</v>
      </c>
      <c r="N140" s="71">
        <f t="shared" si="191"/>
        <v>0</v>
      </c>
      <c r="O140" s="71">
        <f t="shared" si="191"/>
        <v>0</v>
      </c>
      <c r="P140" s="39" t="s">
        <v>153</v>
      </c>
    </row>
    <row r="141" spans="2:16" s="29" customFormat="1" ht="34.950000000000003" customHeight="1" x14ac:dyDescent="0.2">
      <c r="B141" s="109"/>
      <c r="C141" s="61" t="s">
        <v>150</v>
      </c>
      <c r="D141" s="126">
        <f>SUM(D40,D52,D64,D76,D88,D100,D112,D124,D136)</f>
        <v>0</v>
      </c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39" t="s">
        <v>19</v>
      </c>
    </row>
    <row r="142" spans="2:16" s="29" customFormat="1" ht="18" hidden="1" customHeight="1" x14ac:dyDescent="0.2">
      <c r="B142" s="110"/>
      <c r="C142" s="80" t="s">
        <v>161</v>
      </c>
      <c r="D142" s="76">
        <f t="shared" ref="D142:O142" si="192">SUM(D38,D50,D62,D74,D86,D98,D110,D122,D134)</f>
        <v>0</v>
      </c>
      <c r="E142" s="76">
        <f t="shared" si="192"/>
        <v>0</v>
      </c>
      <c r="F142" s="76">
        <f t="shared" si="192"/>
        <v>0</v>
      </c>
      <c r="G142" s="76">
        <f t="shared" si="192"/>
        <v>0</v>
      </c>
      <c r="H142" s="76">
        <f t="shared" si="192"/>
        <v>0</v>
      </c>
      <c r="I142" s="76">
        <f t="shared" si="192"/>
        <v>0</v>
      </c>
      <c r="J142" s="76">
        <f t="shared" si="192"/>
        <v>0</v>
      </c>
      <c r="K142" s="76">
        <f t="shared" si="192"/>
        <v>0</v>
      </c>
      <c r="L142" s="76">
        <f t="shared" si="192"/>
        <v>0</v>
      </c>
      <c r="M142" s="76">
        <f t="shared" si="192"/>
        <v>0</v>
      </c>
      <c r="N142" s="76">
        <f t="shared" si="192"/>
        <v>0</v>
      </c>
      <c r="O142" s="76">
        <f t="shared" si="192"/>
        <v>0</v>
      </c>
      <c r="P142" s="39"/>
    </row>
    <row r="143" spans="2:16" s="29" customFormat="1" ht="18" customHeight="1" x14ac:dyDescent="0.2">
      <c r="B143" s="44"/>
    </row>
    <row r="144" spans="2:16" s="29" customFormat="1" ht="18" customHeight="1" x14ac:dyDescent="0.2">
      <c r="B144" s="45" t="s">
        <v>135</v>
      </c>
    </row>
    <row r="145" spans="2:16" s="29" customFormat="1" ht="18" customHeight="1" x14ac:dyDescent="0.2">
      <c r="B145" s="114" t="s">
        <v>0</v>
      </c>
      <c r="C145" s="114"/>
      <c r="D145" s="114" t="s">
        <v>20</v>
      </c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28" t="s">
        <v>1</v>
      </c>
    </row>
    <row r="146" spans="2:16" s="29" customFormat="1" ht="18" customHeight="1" x14ac:dyDescent="0.2">
      <c r="B146" s="114" t="s">
        <v>136</v>
      </c>
      <c r="C146" s="114"/>
      <c r="D146" s="105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7"/>
      <c r="P146" s="31"/>
    </row>
    <row r="147" spans="2:16" s="29" customFormat="1" ht="18" customHeight="1" x14ac:dyDescent="0.2">
      <c r="B147" s="131" t="s">
        <v>124</v>
      </c>
      <c r="C147" s="132"/>
      <c r="D147" s="128" t="str">
        <f>IF('入力欄(基本情報)'!C29="","",'入力欄(基本情報)'!C29)</f>
        <v/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29"/>
      <c r="P147" s="32"/>
    </row>
    <row r="148" spans="2:16" s="29" customFormat="1" ht="18" customHeight="1" x14ac:dyDescent="0.2">
      <c r="B148" s="131" t="s">
        <v>125</v>
      </c>
      <c r="C148" s="132"/>
      <c r="D148" s="128" t="str">
        <f>IF('入力欄(基本情報)'!C30="","",'入力欄(基本情報)'!C30)</f>
        <v/>
      </c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29"/>
      <c r="P148" s="32"/>
    </row>
    <row r="149" spans="2:16" s="29" customFormat="1" ht="18" customHeight="1" x14ac:dyDescent="0.2">
      <c r="B149" s="131" t="s">
        <v>160</v>
      </c>
      <c r="C149" s="132"/>
      <c r="D149" s="105" t="s">
        <v>179</v>
      </c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7"/>
      <c r="P149" s="79"/>
    </row>
    <row r="150" spans="2:16" s="29" customFormat="1" ht="18" customHeight="1" x14ac:dyDescent="0.2">
      <c r="B150" s="131" t="s">
        <v>163</v>
      </c>
      <c r="C150" s="132"/>
      <c r="D150" s="105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7"/>
      <c r="P150" s="79"/>
    </row>
    <row r="151" spans="2:16" s="29" customFormat="1" ht="18" customHeight="1" x14ac:dyDescent="0.2">
      <c r="B151" s="120" t="s">
        <v>165</v>
      </c>
      <c r="C151" s="121"/>
      <c r="D151" s="77" t="s">
        <v>7</v>
      </c>
      <c r="E151" s="77" t="s">
        <v>8</v>
      </c>
      <c r="F151" s="77" t="s">
        <v>9</v>
      </c>
      <c r="G151" s="77" t="s">
        <v>10</v>
      </c>
      <c r="H151" s="77" t="s">
        <v>11</v>
      </c>
      <c r="I151" s="77" t="s">
        <v>12</v>
      </c>
      <c r="J151" s="77" t="s">
        <v>13</v>
      </c>
      <c r="K151" s="77" t="s">
        <v>14</v>
      </c>
      <c r="L151" s="77" t="s">
        <v>15</v>
      </c>
      <c r="M151" s="77" t="s">
        <v>16</v>
      </c>
      <c r="N151" s="77" t="s">
        <v>17</v>
      </c>
      <c r="O151" s="77" t="s">
        <v>18</v>
      </c>
      <c r="P151" s="79"/>
    </row>
    <row r="152" spans="2:16" s="29" customFormat="1" ht="18" customHeight="1" x14ac:dyDescent="0.2">
      <c r="B152" s="122"/>
      <c r="C152" s="123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79" t="s">
        <v>51</v>
      </c>
    </row>
    <row r="153" spans="2:16" s="29" customFormat="1" ht="18" hidden="1" customHeight="1" x14ac:dyDescent="0.2">
      <c r="B153" s="128" t="s">
        <v>158</v>
      </c>
      <c r="C153" s="129"/>
      <c r="D153" s="73">
        <f>ROUND(D152,0)</f>
        <v>0</v>
      </c>
      <c r="E153" s="73">
        <f t="shared" ref="E153:O153" si="193">ROUND(E152,0)</f>
        <v>0</v>
      </c>
      <c r="F153" s="73">
        <f t="shared" si="193"/>
        <v>0</v>
      </c>
      <c r="G153" s="73">
        <f t="shared" si="193"/>
        <v>0</v>
      </c>
      <c r="H153" s="73">
        <f t="shared" si="193"/>
        <v>0</v>
      </c>
      <c r="I153" s="73">
        <f t="shared" si="193"/>
        <v>0</v>
      </c>
      <c r="J153" s="73">
        <f t="shared" si="193"/>
        <v>0</v>
      </c>
      <c r="K153" s="73">
        <f t="shared" si="193"/>
        <v>0</v>
      </c>
      <c r="L153" s="73">
        <f t="shared" si="193"/>
        <v>0</v>
      </c>
      <c r="M153" s="73">
        <f t="shared" si="193"/>
        <v>0</v>
      </c>
      <c r="N153" s="73">
        <f t="shared" si="193"/>
        <v>0</v>
      </c>
      <c r="O153" s="73">
        <f t="shared" si="193"/>
        <v>0</v>
      </c>
      <c r="P153" s="79"/>
    </row>
    <row r="154" spans="2:16" s="29" customFormat="1" ht="18" customHeight="1" x14ac:dyDescent="0.2">
      <c r="B154" s="120" t="s">
        <v>164</v>
      </c>
      <c r="C154" s="121"/>
      <c r="D154" s="77" t="s">
        <v>7</v>
      </c>
      <c r="E154" s="77" t="s">
        <v>8</v>
      </c>
      <c r="F154" s="77" t="s">
        <v>9</v>
      </c>
      <c r="G154" s="77" t="s">
        <v>10</v>
      </c>
      <c r="H154" s="77" t="s">
        <v>11</v>
      </c>
      <c r="I154" s="77" t="s">
        <v>12</v>
      </c>
      <c r="J154" s="77" t="s">
        <v>13</v>
      </c>
      <c r="K154" s="77" t="s">
        <v>14</v>
      </c>
      <c r="L154" s="77" t="s">
        <v>15</v>
      </c>
      <c r="M154" s="77" t="s">
        <v>16</v>
      </c>
      <c r="N154" s="77" t="s">
        <v>17</v>
      </c>
      <c r="O154" s="77" t="s">
        <v>18</v>
      </c>
      <c r="P154" s="79"/>
    </row>
    <row r="155" spans="2:16" s="29" customFormat="1" ht="18" customHeight="1" x14ac:dyDescent="0.2">
      <c r="B155" s="122"/>
      <c r="C155" s="123"/>
      <c r="D155" s="41" t="e">
        <f>IF(D$153&gt;=MAX(調整係数一覧!$A$202:$A$221),VLOOKUP(MAX(調整係数一覧!$A$202:$A$221),調整係数一覧!$A$202:$M$221,COLUMN(D$22)-2,0),VLOOKUP(D$153,調整係数一覧!$A$202:$M$221,COLUMN(D$22)-2,0))</f>
        <v>#N/A</v>
      </c>
      <c r="E155" s="41" t="e">
        <f>IF(E$153&gt;=MAX(調整係数一覧!$A$202:$A$221),VLOOKUP(MAX(調整係数一覧!$A$202:$A$221),調整係数一覧!$A$202:$M$221,COLUMN(E$22)-2,0),VLOOKUP(E$153,調整係数一覧!$A$202:$M$221,COLUMN(E$22)-2,0))</f>
        <v>#N/A</v>
      </c>
      <c r="F155" s="41" t="e">
        <f>IF(F$153&gt;=MAX(調整係数一覧!$A$202:$A$221),VLOOKUP(MAX(調整係数一覧!$A$202:$A$221),調整係数一覧!$A$202:$M$221,COLUMN(F$22)-2,0),VLOOKUP(F$153,調整係数一覧!$A$202:$M$221,COLUMN(F$22)-2,0))</f>
        <v>#N/A</v>
      </c>
      <c r="G155" s="41" t="e">
        <f>IF(G$153&gt;=MAX(調整係数一覧!$A$202:$A$221),VLOOKUP(MAX(調整係数一覧!$A$202:$A$221),調整係数一覧!$A$202:$M$221,COLUMN(G$22)-2,0),VLOOKUP(G$153,調整係数一覧!$A$202:$M$221,COLUMN(G$22)-2,0))</f>
        <v>#N/A</v>
      </c>
      <c r="H155" s="41" t="e">
        <f>IF(H$153&gt;=MAX(調整係数一覧!$A$202:$A$221),VLOOKUP(MAX(調整係数一覧!$A$202:$A$221),調整係数一覧!$A$202:$M$221,COLUMN(H$22)-2,0),VLOOKUP(H$153,調整係数一覧!$A$202:$M$221,COLUMN(H$22)-2,0))</f>
        <v>#N/A</v>
      </c>
      <c r="I155" s="41" t="e">
        <f>IF(I$153&gt;=MAX(調整係数一覧!$A$202:$A$221),VLOOKUP(MAX(調整係数一覧!$A$202:$A$221),調整係数一覧!$A$202:$M$221,COLUMN(I$22)-2,0),VLOOKUP(I$153,調整係数一覧!$A$202:$M$221,COLUMN(I$22)-2,0))</f>
        <v>#N/A</v>
      </c>
      <c r="J155" s="41" t="e">
        <f>IF(J$153&gt;=MAX(調整係数一覧!$A$202:$A$221),VLOOKUP(MAX(調整係数一覧!$A$202:$A$221),調整係数一覧!$A$202:$M$221,COLUMN(J$22)-2,0),VLOOKUP(J$153,調整係数一覧!$A$202:$M$221,COLUMN(J$22)-2,0))</f>
        <v>#N/A</v>
      </c>
      <c r="K155" s="41" t="e">
        <f>IF(K$153&gt;=MAX(調整係数一覧!$A$202:$A$221),VLOOKUP(MAX(調整係数一覧!$A$202:$A$221),調整係数一覧!$A$202:$M$221,COLUMN(K$22)-2,0),VLOOKUP(K$153,調整係数一覧!$A$202:$M$221,COLUMN(K$22)-2,0))</f>
        <v>#N/A</v>
      </c>
      <c r="L155" s="41" t="e">
        <f>IF(L$153&gt;=MAX(調整係数一覧!$A$202:$A$221),VLOOKUP(MAX(調整係数一覧!$A$202:$A$221),調整係数一覧!$A$202:$M$221,COLUMN(L$22)-2,0),VLOOKUP(L$153,調整係数一覧!$A$202:$M$221,COLUMN(L$22)-2,0))</f>
        <v>#N/A</v>
      </c>
      <c r="M155" s="41" t="e">
        <f>IF(M$153&gt;=MAX(調整係数一覧!$A$202:$A$221),VLOOKUP(MAX(調整係数一覧!$A$202:$A$221),調整係数一覧!$A$202:$M$221,COLUMN(M$22)-2,0),VLOOKUP(M$153,調整係数一覧!$A$202:$M$221,COLUMN(M$22)-2,0))</f>
        <v>#N/A</v>
      </c>
      <c r="N155" s="41" t="e">
        <f>IF(N$153&gt;=MAX(調整係数一覧!$A$202:$A$221),VLOOKUP(MAX(調整係数一覧!$A$202:$A$221),調整係数一覧!$A$202:$M$221,COLUMN(N$22)-2,0),VLOOKUP(N$153,調整係数一覧!$A$202:$M$221,COLUMN(N$22)-2,0))</f>
        <v>#N/A</v>
      </c>
      <c r="O155" s="41" t="e">
        <f>IF(O$153&gt;=MAX(調整係数一覧!$A$202:$A$221),VLOOKUP(MAX(調整係数一覧!$A$202:$A$221),調整係数一覧!$A$202:$M$221,COLUMN(O$22)-2,0),VLOOKUP(O$153,調整係数一覧!$A$202:$M$221,COLUMN(O$22)-2,0))</f>
        <v>#N/A</v>
      </c>
      <c r="P155" s="79"/>
    </row>
    <row r="156" spans="2:16" s="29" customFormat="1" ht="18" customHeight="1" x14ac:dyDescent="0.3">
      <c r="B156" s="114" t="s">
        <v>159</v>
      </c>
      <c r="C156" s="114"/>
      <c r="D156" s="68" t="s">
        <v>7</v>
      </c>
      <c r="E156" s="68" t="s">
        <v>8</v>
      </c>
      <c r="F156" s="68" t="s">
        <v>9</v>
      </c>
      <c r="G156" s="68" t="s">
        <v>10</v>
      </c>
      <c r="H156" s="68" t="s">
        <v>11</v>
      </c>
      <c r="I156" s="68" t="s">
        <v>12</v>
      </c>
      <c r="J156" s="68" t="s">
        <v>13</v>
      </c>
      <c r="K156" s="68" t="s">
        <v>14</v>
      </c>
      <c r="L156" s="68" t="s">
        <v>15</v>
      </c>
      <c r="M156" s="68" t="s">
        <v>16</v>
      </c>
      <c r="N156" s="68" t="s">
        <v>17</v>
      </c>
      <c r="O156" s="68" t="s">
        <v>18</v>
      </c>
      <c r="P156" s="38"/>
    </row>
    <row r="157" spans="2:16" s="29" customFormat="1" ht="18" customHeight="1" x14ac:dyDescent="0.2">
      <c r="B157" s="114"/>
      <c r="C157" s="114"/>
      <c r="D157" s="76" t="e">
        <f>IF($D149="安定電源（純揚水、蓄電池）",MIN(ROUND(D161/D155,0),D15),"－")</f>
        <v>#N/A</v>
      </c>
      <c r="E157" s="85" t="e">
        <f t="shared" ref="E157:O157" si="194">IF($D149="安定電源（純揚水、蓄電池）",MIN(ROUND(E161/E155,0),E15),"－")</f>
        <v>#N/A</v>
      </c>
      <c r="F157" s="85" t="e">
        <f t="shared" si="194"/>
        <v>#N/A</v>
      </c>
      <c r="G157" s="85" t="e">
        <f t="shared" si="194"/>
        <v>#N/A</v>
      </c>
      <c r="H157" s="85" t="e">
        <f>IF($D149="安定電源（純揚水、蓄電池）",MIN(ROUND(H161/H155,0),H15),"－")</f>
        <v>#N/A</v>
      </c>
      <c r="I157" s="85" t="e">
        <f t="shared" si="194"/>
        <v>#N/A</v>
      </c>
      <c r="J157" s="85" t="e">
        <f t="shared" si="194"/>
        <v>#N/A</v>
      </c>
      <c r="K157" s="85" t="e">
        <f t="shared" si="194"/>
        <v>#N/A</v>
      </c>
      <c r="L157" s="85" t="e">
        <f t="shared" si="194"/>
        <v>#N/A</v>
      </c>
      <c r="M157" s="85" t="e">
        <f t="shared" si="194"/>
        <v>#N/A</v>
      </c>
      <c r="N157" s="85" t="e">
        <f t="shared" si="194"/>
        <v>#N/A</v>
      </c>
      <c r="O157" s="85" t="e">
        <f t="shared" si="194"/>
        <v>#N/A</v>
      </c>
      <c r="P157" s="39" t="s">
        <v>19</v>
      </c>
    </row>
    <row r="158" spans="2:16" s="29" customFormat="1" hidden="1" x14ac:dyDescent="0.2">
      <c r="B158" s="128" t="s">
        <v>156</v>
      </c>
      <c r="C158" s="129"/>
      <c r="D158" s="72" t="e">
        <f>ROUND(D157,0)</f>
        <v>#N/A</v>
      </c>
      <c r="E158" s="72" t="e">
        <f t="shared" ref="E158:O158" si="195">ROUND(E157,0)</f>
        <v>#N/A</v>
      </c>
      <c r="F158" s="72" t="e">
        <f t="shared" si="195"/>
        <v>#N/A</v>
      </c>
      <c r="G158" s="72" t="e">
        <f t="shared" si="195"/>
        <v>#N/A</v>
      </c>
      <c r="H158" s="72" t="e">
        <f t="shared" si="195"/>
        <v>#N/A</v>
      </c>
      <c r="I158" s="72" t="e">
        <f t="shared" si="195"/>
        <v>#N/A</v>
      </c>
      <c r="J158" s="72" t="e">
        <f t="shared" si="195"/>
        <v>#N/A</v>
      </c>
      <c r="K158" s="72" t="e">
        <f t="shared" si="195"/>
        <v>#N/A</v>
      </c>
      <c r="L158" s="72" t="e">
        <f t="shared" si="195"/>
        <v>#N/A</v>
      </c>
      <c r="M158" s="72" t="e">
        <f t="shared" si="195"/>
        <v>#N/A</v>
      </c>
      <c r="N158" s="72" t="e">
        <f t="shared" si="195"/>
        <v>#N/A</v>
      </c>
      <c r="O158" s="72" t="e">
        <f t="shared" si="195"/>
        <v>#N/A</v>
      </c>
      <c r="P158" s="39"/>
    </row>
    <row r="159" spans="2:16" s="29" customFormat="1" ht="19.95" customHeight="1" x14ac:dyDescent="0.2">
      <c r="B159" s="127" t="s">
        <v>151</v>
      </c>
      <c r="C159" s="139"/>
      <c r="D159" s="59" t="s">
        <v>7</v>
      </c>
      <c r="E159" s="59" t="s">
        <v>8</v>
      </c>
      <c r="F159" s="59" t="s">
        <v>9</v>
      </c>
      <c r="G159" s="59" t="s">
        <v>10</v>
      </c>
      <c r="H159" s="59" t="s">
        <v>11</v>
      </c>
      <c r="I159" s="59" t="s">
        <v>12</v>
      </c>
      <c r="J159" s="59" t="s">
        <v>13</v>
      </c>
      <c r="K159" s="59" t="s">
        <v>14</v>
      </c>
      <c r="L159" s="59" t="s">
        <v>15</v>
      </c>
      <c r="M159" s="59" t="s">
        <v>16</v>
      </c>
      <c r="N159" s="59" t="s">
        <v>17</v>
      </c>
      <c r="O159" s="59" t="s">
        <v>18</v>
      </c>
      <c r="P159" s="39"/>
    </row>
    <row r="160" spans="2:16" s="29" customFormat="1" ht="18" customHeight="1" x14ac:dyDescent="0.2">
      <c r="B160" s="140"/>
      <c r="C160" s="141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39" t="s">
        <v>166</v>
      </c>
    </row>
    <row r="161" spans="2:16" s="29" customFormat="1" hidden="1" x14ac:dyDescent="0.2">
      <c r="B161" s="128" t="s">
        <v>156</v>
      </c>
      <c r="C161" s="129"/>
      <c r="D161" s="76">
        <f>ROUND(D160,0)</f>
        <v>0</v>
      </c>
      <c r="E161" s="83">
        <f t="shared" ref="E161:O161" si="196">ROUND(E160,0)</f>
        <v>0</v>
      </c>
      <c r="F161" s="83">
        <f t="shared" si="196"/>
        <v>0</v>
      </c>
      <c r="G161" s="83">
        <f t="shared" si="196"/>
        <v>0</v>
      </c>
      <c r="H161" s="83">
        <f t="shared" si="196"/>
        <v>0</v>
      </c>
      <c r="I161" s="83">
        <f t="shared" si="196"/>
        <v>0</v>
      </c>
      <c r="J161" s="83">
        <f t="shared" si="196"/>
        <v>0</v>
      </c>
      <c r="K161" s="83">
        <f t="shared" si="196"/>
        <v>0</v>
      </c>
      <c r="L161" s="83">
        <f t="shared" si="196"/>
        <v>0</v>
      </c>
      <c r="M161" s="83">
        <f t="shared" si="196"/>
        <v>0</v>
      </c>
      <c r="N161" s="83">
        <f t="shared" si="196"/>
        <v>0</v>
      </c>
      <c r="O161" s="83">
        <f t="shared" si="196"/>
        <v>0</v>
      </c>
      <c r="P161" s="39"/>
    </row>
    <row r="162" spans="2:16" s="29" customFormat="1" hidden="1" x14ac:dyDescent="0.2">
      <c r="B162" s="128" t="s">
        <v>161</v>
      </c>
      <c r="C162" s="129"/>
      <c r="D162" s="82">
        <f>IF($D$149="安定電源（純揚水のみ）",D157,D161)</f>
        <v>0</v>
      </c>
      <c r="E162" s="84">
        <f t="shared" ref="E162:O162" si="197">IF($D$149="安定電源（純揚水のみ）",E157,E161)</f>
        <v>0</v>
      </c>
      <c r="F162" s="84">
        <f t="shared" si="197"/>
        <v>0</v>
      </c>
      <c r="G162" s="84">
        <f t="shared" si="197"/>
        <v>0</v>
      </c>
      <c r="H162" s="84">
        <f t="shared" si="197"/>
        <v>0</v>
      </c>
      <c r="I162" s="84">
        <f t="shared" si="197"/>
        <v>0</v>
      </c>
      <c r="J162" s="84">
        <f t="shared" si="197"/>
        <v>0</v>
      </c>
      <c r="K162" s="84">
        <f t="shared" si="197"/>
        <v>0</v>
      </c>
      <c r="L162" s="84">
        <f t="shared" si="197"/>
        <v>0</v>
      </c>
      <c r="M162" s="84">
        <f t="shared" si="197"/>
        <v>0</v>
      </c>
      <c r="N162" s="84">
        <f t="shared" si="197"/>
        <v>0</v>
      </c>
      <c r="O162" s="84">
        <f t="shared" si="197"/>
        <v>0</v>
      </c>
      <c r="P162" s="39"/>
    </row>
    <row r="163" spans="2:16" s="29" customFormat="1" ht="34.950000000000003" customHeight="1" x14ac:dyDescent="0.2">
      <c r="B163" s="125" t="s">
        <v>146</v>
      </c>
      <c r="C163" s="11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39" t="s">
        <v>19</v>
      </c>
    </row>
    <row r="164" spans="2:16" s="29" customFormat="1" ht="19.95" hidden="1" customHeight="1" x14ac:dyDescent="0.2">
      <c r="B164" s="136" t="s">
        <v>158</v>
      </c>
      <c r="C164" s="136"/>
      <c r="D164" s="137">
        <f>ROUND(D163,0)</f>
        <v>0</v>
      </c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31"/>
    </row>
    <row r="165" spans="2:16" s="29" customFormat="1" ht="19.95" customHeight="1" x14ac:dyDescent="0.2">
      <c r="B165" s="135"/>
      <c r="C165" s="135"/>
    </row>
    <row r="166" spans="2:16" s="29" customFormat="1" ht="19.95" customHeight="1" x14ac:dyDescent="0.2"/>
    <row r="167" spans="2:16" s="29" customFormat="1" ht="19.95" customHeight="1" x14ac:dyDescent="0.2"/>
    <row r="168" spans="2:16" s="29" customFormat="1" ht="19.95" customHeight="1" x14ac:dyDescent="0.2"/>
    <row r="169" spans="2:16" s="29" customFormat="1" ht="19.95" customHeight="1" x14ac:dyDescent="0.2"/>
    <row r="170" spans="2:16" s="29" customFormat="1" ht="19.95" customHeight="1" x14ac:dyDescent="0.2"/>
    <row r="171" spans="2:16" s="29" customFormat="1" ht="19.95" customHeight="1" x14ac:dyDescent="0.2"/>
    <row r="172" spans="2:16" s="29" customFormat="1" ht="19.95" customHeight="1" x14ac:dyDescent="0.2"/>
    <row r="173" spans="2:16" s="29" customFormat="1" ht="19.95" customHeight="1" x14ac:dyDescent="0.2"/>
    <row r="174" spans="2:16" s="29" customFormat="1" ht="19.95" customHeight="1" x14ac:dyDescent="0.2"/>
    <row r="175" spans="2:16" s="29" customFormat="1" ht="19.95" customHeight="1" x14ac:dyDescent="0.2"/>
    <row r="176" spans="2:16" s="29" customFormat="1" ht="19.95" customHeight="1" x14ac:dyDescent="0.2"/>
    <row r="177" s="29" customFormat="1" ht="19.95" customHeight="1" x14ac:dyDescent="0.2"/>
    <row r="178" s="29" customFormat="1" ht="19.95" customHeight="1" x14ac:dyDescent="0.2"/>
    <row r="179" s="29" customFormat="1" ht="19.95" customHeight="1" x14ac:dyDescent="0.2"/>
    <row r="180" s="29" customFormat="1" ht="19.95" customHeight="1" x14ac:dyDescent="0.2"/>
    <row r="181" s="29" customFormat="1" ht="19.95" customHeight="1" x14ac:dyDescent="0.2"/>
    <row r="182" s="29" customFormat="1" ht="19.95" customHeight="1" x14ac:dyDescent="0.2"/>
    <row r="183" s="29" customFormat="1" ht="19.95" customHeight="1" x14ac:dyDescent="0.2"/>
    <row r="184" s="29" customFormat="1" ht="19.95" customHeight="1" x14ac:dyDescent="0.2"/>
    <row r="185" s="29" customFormat="1" ht="19.95" customHeight="1" x14ac:dyDescent="0.2"/>
    <row r="186" s="29" customFormat="1" ht="19.95" customHeight="1" x14ac:dyDescent="0.2"/>
    <row r="187" s="29" customFormat="1" ht="19.95" customHeight="1" x14ac:dyDescent="0.2"/>
  </sheetData>
  <sheetProtection algorithmName="SHA-512" hashValue="JB6cq8jsGFNWgLEJWBLvrzaIgG41nlvAO0+IqVTiDdElOmLmUDje4/7327UqwcKdsf6Nmu8CYy7ZQN4iALpU5g==" saltValue="ESwsqDQARPfq/yIn0A2fbQ==" spinCount="100000" sheet="1" objects="1" scenarios="1"/>
  <mergeCells count="126">
    <mergeCell ref="B165:C165"/>
    <mergeCell ref="B150:C150"/>
    <mergeCell ref="D150:O150"/>
    <mergeCell ref="B151:C152"/>
    <mergeCell ref="B154:C155"/>
    <mergeCell ref="B153:C153"/>
    <mergeCell ref="B161:C161"/>
    <mergeCell ref="B164:C164"/>
    <mergeCell ref="D164:O164"/>
    <mergeCell ref="B162:C162"/>
    <mergeCell ref="B158:C158"/>
    <mergeCell ref="B156:C157"/>
    <mergeCell ref="B163:C163"/>
    <mergeCell ref="D163:O163"/>
    <mergeCell ref="B159:C160"/>
    <mergeCell ref="D79:O79"/>
    <mergeCell ref="D91:O91"/>
    <mergeCell ref="D103:O103"/>
    <mergeCell ref="D115:O115"/>
    <mergeCell ref="D127:O127"/>
    <mergeCell ref="B137:B142"/>
    <mergeCell ref="D100:O100"/>
    <mergeCell ref="B89:B100"/>
    <mergeCell ref="D112:O112"/>
    <mergeCell ref="B101:B112"/>
    <mergeCell ref="D124:O124"/>
    <mergeCell ref="B113:B124"/>
    <mergeCell ref="D136:O136"/>
    <mergeCell ref="B125:B136"/>
    <mergeCell ref="C119:C120"/>
    <mergeCell ref="D113:O113"/>
    <mergeCell ref="C137:C138"/>
    <mergeCell ref="D141:O141"/>
    <mergeCell ref="C107:C108"/>
    <mergeCell ref="C139:C140"/>
    <mergeCell ref="D99:O99"/>
    <mergeCell ref="D102:O102"/>
    <mergeCell ref="C104:C105"/>
    <mergeCell ref="D111:O111"/>
    <mergeCell ref="B145:C145"/>
    <mergeCell ref="D145:O145"/>
    <mergeCell ref="D126:O126"/>
    <mergeCell ref="C128:C129"/>
    <mergeCell ref="D135:O135"/>
    <mergeCell ref="B147:C147"/>
    <mergeCell ref="D147:O147"/>
    <mergeCell ref="D125:O125"/>
    <mergeCell ref="D114:O114"/>
    <mergeCell ref="C116:C117"/>
    <mergeCell ref="C131:C132"/>
    <mergeCell ref="B146:C146"/>
    <mergeCell ref="B149:C149"/>
    <mergeCell ref="D149:O149"/>
    <mergeCell ref="D146:O146"/>
    <mergeCell ref="D52:O52"/>
    <mergeCell ref="B41:B52"/>
    <mergeCell ref="B53:B64"/>
    <mergeCell ref="D64:O64"/>
    <mergeCell ref="D76:O76"/>
    <mergeCell ref="B65:B76"/>
    <mergeCell ref="D88:O88"/>
    <mergeCell ref="B77:B88"/>
    <mergeCell ref="D77:O77"/>
    <mergeCell ref="D78:O78"/>
    <mergeCell ref="D123:O123"/>
    <mergeCell ref="D101:O101"/>
    <mergeCell ref="C95:C96"/>
    <mergeCell ref="C80:C81"/>
    <mergeCell ref="D87:O87"/>
    <mergeCell ref="B148:C148"/>
    <mergeCell ref="D148:O148"/>
    <mergeCell ref="C83:C84"/>
    <mergeCell ref="C92:C93"/>
    <mergeCell ref="C44:C45"/>
    <mergeCell ref="D65:O65"/>
    <mergeCell ref="D66:O66"/>
    <mergeCell ref="C68:C69"/>
    <mergeCell ref="D75:O75"/>
    <mergeCell ref="C47:C48"/>
    <mergeCell ref="C59:C60"/>
    <mergeCell ref="C71:C72"/>
    <mergeCell ref="D31:O31"/>
    <mergeCell ref="D43:O43"/>
    <mergeCell ref="C35:C36"/>
    <mergeCell ref="D41:O41"/>
    <mergeCell ref="D42:O42"/>
    <mergeCell ref="D51:O51"/>
    <mergeCell ref="D53:O53"/>
    <mergeCell ref="D54:O54"/>
    <mergeCell ref="C56:C57"/>
    <mergeCell ref="D63:O63"/>
    <mergeCell ref="D55:O55"/>
    <mergeCell ref="D67:O67"/>
    <mergeCell ref="B23:C24"/>
    <mergeCell ref="B15:C15"/>
    <mergeCell ref="B18:C18"/>
    <mergeCell ref="B19:C20"/>
    <mergeCell ref="B21:C22"/>
    <mergeCell ref="D29:O29"/>
    <mergeCell ref="D30:O30"/>
    <mergeCell ref="C32:C33"/>
    <mergeCell ref="D39:O39"/>
    <mergeCell ref="D89:O89"/>
    <mergeCell ref="D90:O90"/>
    <mergeCell ref="B29:B40"/>
    <mergeCell ref="D40:O40"/>
    <mergeCell ref="B1:P1"/>
    <mergeCell ref="B5:C5"/>
    <mergeCell ref="D5:O5"/>
    <mergeCell ref="B6:C6"/>
    <mergeCell ref="D6:O6"/>
    <mergeCell ref="B7:C7"/>
    <mergeCell ref="D7:O7"/>
    <mergeCell ref="B2:C2"/>
    <mergeCell ref="B13:C14"/>
    <mergeCell ref="B11:C12"/>
    <mergeCell ref="B8:C8"/>
    <mergeCell ref="D8:O8"/>
    <mergeCell ref="B9:C9"/>
    <mergeCell ref="D9:O9"/>
    <mergeCell ref="B10:C10"/>
    <mergeCell ref="D10:O10"/>
    <mergeCell ref="B25:C25"/>
    <mergeCell ref="D25:O25"/>
    <mergeCell ref="D28:O28"/>
    <mergeCell ref="B16:C17"/>
  </mergeCells>
  <phoneticPr fontId="2"/>
  <conditionalFormatting sqref="D14">
    <cfRule type="cellIs" dxfId="49" priority="107" operator="greaterThan">
      <formula>D12</formula>
    </cfRule>
  </conditionalFormatting>
  <conditionalFormatting sqref="D163:O163">
    <cfRule type="cellIs" dxfId="48" priority="104" operator="greaterThan">
      <formula>$D$25-$D$141</formula>
    </cfRule>
  </conditionalFormatting>
  <conditionalFormatting sqref="D12:O12">
    <cfRule type="cellIs" dxfId="47" priority="103" operator="greaterThan">
      <formula>$D$10</formula>
    </cfRule>
  </conditionalFormatting>
  <conditionalFormatting sqref="E14">
    <cfRule type="cellIs" dxfId="46" priority="101" operator="greaterThan">
      <formula>E12</formula>
    </cfRule>
  </conditionalFormatting>
  <conditionalFormatting sqref="F14">
    <cfRule type="cellIs" dxfId="45" priority="100" operator="greaterThan">
      <formula>F12</formula>
    </cfRule>
  </conditionalFormatting>
  <conditionalFormatting sqref="G14">
    <cfRule type="cellIs" dxfId="44" priority="99" operator="greaterThan">
      <formula>G12</formula>
    </cfRule>
  </conditionalFormatting>
  <conditionalFormatting sqref="H14">
    <cfRule type="cellIs" dxfId="43" priority="98" operator="greaterThan">
      <formula>H12</formula>
    </cfRule>
  </conditionalFormatting>
  <conditionalFormatting sqref="I14">
    <cfRule type="cellIs" dxfId="42" priority="97" operator="greaterThan">
      <formula>I12</formula>
    </cfRule>
  </conditionalFormatting>
  <conditionalFormatting sqref="J14">
    <cfRule type="cellIs" dxfId="41" priority="96" operator="greaterThan">
      <formula>J12</formula>
    </cfRule>
  </conditionalFormatting>
  <conditionalFormatting sqref="K14">
    <cfRule type="cellIs" dxfId="40" priority="95" operator="greaterThan">
      <formula>K12</formula>
    </cfRule>
  </conditionalFormatting>
  <conditionalFormatting sqref="L14">
    <cfRule type="cellIs" dxfId="39" priority="94" operator="greaterThan">
      <formula>L12</formula>
    </cfRule>
  </conditionalFormatting>
  <conditionalFormatting sqref="M14">
    <cfRule type="cellIs" dxfId="38" priority="93" operator="greaterThan">
      <formula>M12</formula>
    </cfRule>
  </conditionalFormatting>
  <conditionalFormatting sqref="N14">
    <cfRule type="cellIs" dxfId="37" priority="92" operator="greaterThan">
      <formula>N12</formula>
    </cfRule>
  </conditionalFormatting>
  <conditionalFormatting sqref="O14">
    <cfRule type="cellIs" dxfId="36" priority="91" operator="greaterThan">
      <formula>O12</formula>
    </cfRule>
  </conditionalFormatting>
  <conditionalFormatting sqref="B150:P157">
    <cfRule type="expression" dxfId="35" priority="1">
      <formula>NOT($D$149="安定電源（純揚水、蓄電池）")</formula>
    </cfRule>
  </conditionalFormatting>
  <conditionalFormatting sqref="C32:P33">
    <cfRule type="expression" dxfId="34" priority="36">
      <formula>NOT($D$31="安定電源（純揚水のみ）")</formula>
    </cfRule>
  </conditionalFormatting>
  <conditionalFormatting sqref="C44:P45">
    <cfRule type="expression" dxfId="33" priority="35">
      <formula>NOT($D$43="安定電源（純揚水のみ）")</formula>
    </cfRule>
  </conditionalFormatting>
  <conditionalFormatting sqref="C56:P57">
    <cfRule type="expression" dxfId="32" priority="34">
      <formula>NOT($D$55="安定電源（純揚水のみ）")</formula>
    </cfRule>
  </conditionalFormatting>
  <conditionalFormatting sqref="C68:P69">
    <cfRule type="expression" dxfId="31" priority="33">
      <formula>NOT($D$67="安定電源（純揚水のみ）")</formula>
    </cfRule>
  </conditionalFormatting>
  <conditionalFormatting sqref="C80:P81">
    <cfRule type="expression" dxfId="30" priority="32">
      <formula>NOT($D$79="安定電源（純揚水のみ）")</formula>
    </cfRule>
  </conditionalFormatting>
  <conditionalFormatting sqref="C92:P93">
    <cfRule type="expression" dxfId="29" priority="31">
      <formula>NOT($D$91="安定電源（純揚水のみ）")</formula>
    </cfRule>
  </conditionalFormatting>
  <conditionalFormatting sqref="C104:P105">
    <cfRule type="expression" dxfId="28" priority="30">
      <formula>NOT($D$103="安定電源（純揚水のみ）")</formula>
    </cfRule>
  </conditionalFormatting>
  <conditionalFormatting sqref="C116:P117">
    <cfRule type="expression" dxfId="27" priority="29">
      <formula>NOT($D$115="安定電源（純揚水のみ）")</formula>
    </cfRule>
  </conditionalFormatting>
  <conditionalFormatting sqref="C128:P129">
    <cfRule type="expression" dxfId="26" priority="27">
      <formula>NOT($D$127="安定電源（純揚水のみ）")</formula>
    </cfRule>
  </conditionalFormatting>
  <conditionalFormatting sqref="D151:O151">
    <cfRule type="expression" dxfId="25" priority="26">
      <formula>NOT($D$149="安定電源（純揚水のみ）")</formula>
    </cfRule>
  </conditionalFormatting>
  <conditionalFormatting sqref="D154:O154">
    <cfRule type="expression" dxfId="24" priority="25">
      <formula>NOT($D$149="安定電源（純揚水のみ）")</formula>
    </cfRule>
  </conditionalFormatting>
  <conditionalFormatting sqref="D157:O157">
    <cfRule type="cellIs" dxfId="23" priority="37" operator="greaterThan">
      <formula>$D$14</formula>
    </cfRule>
  </conditionalFormatting>
  <conditionalFormatting sqref="E157">
    <cfRule type="expression" dxfId="22" priority="24">
      <formula>"&gt;D14"</formula>
    </cfRule>
  </conditionalFormatting>
  <conditionalFormatting sqref="F157">
    <cfRule type="expression" dxfId="21" priority="23">
      <formula>"&gt;D14"</formula>
    </cfRule>
  </conditionalFormatting>
  <conditionalFormatting sqref="G157">
    <cfRule type="expression" dxfId="20" priority="22">
      <formula>"&gt;D14"</formula>
    </cfRule>
  </conditionalFormatting>
  <conditionalFormatting sqref="H157">
    <cfRule type="expression" dxfId="19" priority="21">
      <formula>"&gt;D14"</formula>
    </cfRule>
  </conditionalFormatting>
  <conditionalFormatting sqref="I157">
    <cfRule type="expression" dxfId="18" priority="20">
      <formula>"&gt;D14"</formula>
    </cfRule>
  </conditionalFormatting>
  <conditionalFormatting sqref="J157">
    <cfRule type="expression" dxfId="17" priority="19">
      <formula>"&gt;D14"</formula>
    </cfRule>
  </conditionalFormatting>
  <conditionalFormatting sqref="K157">
    <cfRule type="expression" dxfId="16" priority="18">
      <formula>"&gt;D14"</formula>
    </cfRule>
  </conditionalFormatting>
  <conditionalFormatting sqref="L157">
    <cfRule type="expression" dxfId="15" priority="17">
      <formula>"&gt;D14"</formula>
    </cfRule>
  </conditionalFormatting>
  <conditionalFormatting sqref="L157">
    <cfRule type="expression" dxfId="14" priority="16">
      <formula>"&gt;D14"</formula>
    </cfRule>
  </conditionalFormatting>
  <conditionalFormatting sqref="M157">
    <cfRule type="expression" dxfId="13" priority="15">
      <formula>"&gt;D14"</formula>
    </cfRule>
  </conditionalFormatting>
  <conditionalFormatting sqref="N157">
    <cfRule type="expression" dxfId="12" priority="14">
      <formula>"&gt;D14"</formula>
    </cfRule>
  </conditionalFormatting>
  <conditionalFormatting sqref="O157">
    <cfRule type="expression" dxfId="11" priority="13">
      <formula>"&gt;D14"</formula>
    </cfRule>
  </conditionalFormatting>
  <conditionalFormatting sqref="E157">
    <cfRule type="cellIs" dxfId="10" priority="12" operator="greaterThan">
      <formula>$D$14</formula>
    </cfRule>
  </conditionalFormatting>
  <conditionalFormatting sqref="F157">
    <cfRule type="cellIs" dxfId="9" priority="11" operator="greaterThan">
      <formula>$D$14</formula>
    </cfRule>
  </conditionalFormatting>
  <conditionalFormatting sqref="G157">
    <cfRule type="cellIs" dxfId="8" priority="10" operator="greaterThan">
      <formula>$D$14</formula>
    </cfRule>
  </conditionalFormatting>
  <conditionalFormatting sqref="H157">
    <cfRule type="cellIs" dxfId="7" priority="9" operator="greaterThan">
      <formula>$D$14</formula>
    </cfRule>
  </conditionalFormatting>
  <conditionalFormatting sqref="I157">
    <cfRule type="cellIs" dxfId="6" priority="8" operator="greaterThan">
      <formula>$D$14</formula>
    </cfRule>
  </conditionalFormatting>
  <conditionalFormatting sqref="J157">
    <cfRule type="cellIs" dxfId="5" priority="7" operator="greaterThan">
      <formula>$D$14</formula>
    </cfRule>
  </conditionalFormatting>
  <conditionalFormatting sqref="K157">
    <cfRule type="cellIs" dxfId="4" priority="6" operator="greaterThan">
      <formula>$D$14</formula>
    </cfRule>
  </conditionalFormatting>
  <conditionalFormatting sqref="L157">
    <cfRule type="cellIs" dxfId="3" priority="5" operator="greaterThan">
      <formula>$D$14</formula>
    </cfRule>
  </conditionalFormatting>
  <conditionalFormatting sqref="M157">
    <cfRule type="cellIs" dxfId="2" priority="4" operator="greaterThan">
      <formula>$D$14</formula>
    </cfRule>
  </conditionalFormatting>
  <conditionalFormatting sqref="N157">
    <cfRule type="cellIs" dxfId="1" priority="3" operator="greaterThan">
      <formula>$D$14</formula>
    </cfRule>
  </conditionalFormatting>
  <conditionalFormatting sqref="O157">
    <cfRule type="cellIs" dxfId="0" priority="2" operator="greaterThan">
      <formula>$D$14</formula>
    </cfRule>
  </conditionalFormatting>
  <dataValidations count="10">
    <dataValidation operator="lessThanOrEqual" allowBlank="1" showInputMessage="1" showErrorMessage="1" error="設備容量以下の整数値で入力してください" sqref="D128:O128 D104:O104 D116:O116 D32:O32 D44:O44 D56:O56 D68:O68 D80:O80 D92:O92 D29:O30 D41:O42 D53:O54 D65:O66 D77:O78 D89:O90 D101:O102 D113:O114 D125:O126 D35:O35 D131:O131 D119:O119 D107:O107 D95:O95 D83:O83 D71:O71 D59:O59 D47:O47 D137:O142" xr:uid="{98BFBEAC-1239-4051-9E2A-73A13B71D8DF}"/>
    <dataValidation operator="lessThanOrEqual" allowBlank="1" showInputMessage="1" showErrorMessage="1" error="設備容量以下の整数値を入力してください" sqref="D16" xr:uid="{B6BF55D5-FE96-4240-941B-AEA786FFBC8B}"/>
    <dataValidation type="whole" operator="lessThanOrEqual" allowBlank="1" showInputMessage="1" showErrorMessage="1" error="設備容量以下の整数値を入力してください" sqref="D12:O12 E14:O14" xr:uid="{865D3E81-3D6D-41FD-85AE-A94CE60E9E18}">
      <formula1>$D$10</formula1>
    </dataValidation>
    <dataValidation type="whole" allowBlank="1" showInputMessage="1" showErrorMessage="1" error="整数値を入力してください" sqref="D10:O10 D33:O33 D51:O51 D63:O63 D75:O75 D87:O87 D99:O99 D111:O111 D123:O123 D45:O45 D57:O57 D69:O69 D81:O81 D93:O93 D105:O105 D117:O117 D129:O129 D36:O36 D39:O39 D48:O48 D60:O60 D72:O72 D84:O84 D96:O96 D108:O108 D120:O120 D132:O132 D135:O135" xr:uid="{5D8DC298-0854-4249-8F8A-FCEE311B9612}">
      <formula1>1</formula1>
      <formula2>999999999999999</formula2>
    </dataValidation>
    <dataValidation type="whole" operator="lessThanOrEqual" allowBlank="1" showInputMessage="1" showErrorMessage="1" error="設備容量以下の整数値を入力してください" sqref="D14" xr:uid="{3D94105D-2209-4566-BA10-2A34E71A6FB4}">
      <formula1>D12</formula1>
    </dataValidation>
    <dataValidation type="whole" allowBlank="1" showInputMessage="1" showErrorMessage="1" error="整数値を入力してください" sqref="D17:O17 D152:O153" xr:uid="{2168DD74-A2BF-4381-B2FB-EE976DEFD337}">
      <formula1>1</formula1>
      <formula2>99999</formula2>
    </dataValidation>
    <dataValidation operator="lessThanOrEqual" allowBlank="1" showInputMessage="1" showErrorMessage="1" error="差替可能な整数値を入力してください" sqref="D157:O158" xr:uid="{6A5C8DE4-C486-450B-ADFA-A880959824E7}"/>
    <dataValidation allowBlank="1" showInputMessage="1" showErrorMessage="1" error="整数値を入力してください" sqref="D18:O18 D34:O34 D136:O136 D40:O40 D46:O46 D85:O86 D52:O52 D58:O58 D37:O38 D64:O64 D70:O70 D49:O50 D76:O76 D82:O82 D61:O62 D88:O88 D94:O94 D73:O74 D100:O100 D106:O106 D97:O98 D112:O112 D118:O118 D109:O110 D124:O124 D130:O130 D121:O122 D133:O134" xr:uid="{A81663B4-6A1A-41B9-8176-004EA5C27179}"/>
    <dataValidation type="list" allowBlank="1" showInputMessage="1" showErrorMessage="1" sqref="D149:O149 D31:O31 D67:O67 D79:O79 D91:O91 D103:O103 D115:O115 D127:O127 D43:O43 D55:O55" xr:uid="{36E195DB-51F0-4B47-A967-54C163642560}">
      <formula1>"安定電源（純揚水除く）,安定電源（純揚水、蓄電池）,変動電源（単独、アグリゲート）,発動指令電源"</formula1>
    </dataValidation>
    <dataValidation type="list" allowBlank="1" showInputMessage="1" showErrorMessage="1" sqref="D150:O150" xr:uid="{E667B8F6-64F1-4AB4-A9A2-3738A56D3DA3}">
      <formula1>"北海道,東北,東京,中部,北陸,関西,中国,四国,九州"</formula1>
    </dataValidation>
  </dataValidations>
  <pageMargins left="0.23622047244094491" right="0.23622047244094491" top="0.86614173228346458" bottom="0.74803149606299213" header="0.31496062992125984" footer="0.31496062992125984"/>
  <pageSetup paperSize="8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86F1-26DE-4FBD-AAFA-73DB3B21B9EE}">
  <sheetPr codeName="Sheet3"/>
  <dimension ref="A1:Q55"/>
  <sheetViews>
    <sheetView zoomScale="70" zoomScaleNormal="70" workbookViewId="0">
      <selection sqref="A1:D1"/>
    </sheetView>
  </sheetViews>
  <sheetFormatPr defaultColWidth="8.88671875" defaultRowHeight="15" x14ac:dyDescent="0.3"/>
  <cols>
    <col min="1" max="3" width="14.77734375" style="48" customWidth="1"/>
    <col min="4" max="4" width="17.109375" style="48" customWidth="1"/>
    <col min="5" max="16" width="10.77734375" style="44" customWidth="1"/>
    <col min="17" max="16384" width="8.88671875" style="25"/>
  </cols>
  <sheetData>
    <row r="1" spans="1:17" ht="16.2" x14ac:dyDescent="0.3">
      <c r="A1" s="102" t="s">
        <v>176</v>
      </c>
      <c r="B1" s="102"/>
      <c r="C1" s="102"/>
      <c r="D1" s="102"/>
    </row>
    <row r="2" spans="1:17" ht="16.2" x14ac:dyDescent="0.3">
      <c r="A2" s="142"/>
      <c r="B2" s="142"/>
      <c r="C2" s="142"/>
    </row>
    <row r="4" spans="1:17" ht="16.2" x14ac:dyDescent="0.3">
      <c r="A4" s="143" t="s">
        <v>177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 ht="16.2" x14ac:dyDescent="0.3">
      <c r="A5" s="49"/>
      <c r="B5" s="49"/>
      <c r="C5" s="49"/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</row>
    <row r="6" spans="1:17" ht="16.2" x14ac:dyDescent="0.3">
      <c r="A6" s="143" t="s">
        <v>170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</row>
    <row r="10" spans="1:17" ht="15.6" thickBot="1" x14ac:dyDescent="0.35"/>
    <row r="11" spans="1:17" ht="15.6" thickBot="1" x14ac:dyDescent="0.35">
      <c r="A11" s="144" t="s">
        <v>0</v>
      </c>
      <c r="B11" s="144"/>
      <c r="C11" s="144"/>
      <c r="D11" s="144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</row>
    <row r="12" spans="1:17" ht="15.6" thickBot="1" x14ac:dyDescent="0.35">
      <c r="A12" s="146" t="s">
        <v>65</v>
      </c>
      <c r="B12" s="146"/>
      <c r="C12" s="146"/>
      <c r="D12" s="146"/>
      <c r="E12" s="147" t="str">
        <f>IF('入力欄(基本情報)'!C5="","",'入力欄(基本情報)'!C5)</f>
        <v/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</row>
    <row r="13" spans="1:17" ht="15.6" thickBot="1" x14ac:dyDescent="0.35">
      <c r="A13" s="146" t="s">
        <v>66</v>
      </c>
      <c r="B13" s="146"/>
      <c r="C13" s="146"/>
      <c r="D13" s="146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</row>
    <row r="14" spans="1:17" ht="15.6" thickBot="1" x14ac:dyDescent="0.35">
      <c r="A14" s="146" t="s">
        <v>68</v>
      </c>
      <c r="B14" s="146"/>
      <c r="C14" s="146"/>
      <c r="D14" s="146"/>
      <c r="E14" s="147" t="str">
        <f>IF('入力欄(基本情報)'!C7="","",'入力欄(基本情報)'!C7)</f>
        <v/>
      </c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</row>
    <row r="15" spans="1:17" ht="15.6" thickBot="1" x14ac:dyDescent="0.35">
      <c r="A15" s="148" t="s">
        <v>69</v>
      </c>
      <c r="B15" s="148"/>
      <c r="C15" s="148"/>
      <c r="D15" s="148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</row>
    <row r="16" spans="1:17" ht="15.6" thickBot="1" x14ac:dyDescent="0.35">
      <c r="A16" s="146" t="s">
        <v>70</v>
      </c>
      <c r="B16" s="146"/>
      <c r="C16" s="146"/>
      <c r="D16" s="146"/>
      <c r="E16" s="147" t="str">
        <f>IF('入力欄(基本情報)'!C8="","",'入力欄(基本情報)'!C8)</f>
        <v/>
      </c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</row>
    <row r="17" spans="1:16" ht="15.6" thickBot="1" x14ac:dyDescent="0.35">
      <c r="A17" s="146" t="s">
        <v>71</v>
      </c>
      <c r="B17" s="146"/>
      <c r="C17" s="146"/>
      <c r="D17" s="146"/>
      <c r="E17" s="147" t="str">
        <f>IF('入力欄(基本情報)'!C9="","",'入力欄(基本情報)'!C9)</f>
        <v/>
      </c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</row>
    <row r="18" spans="1:16" ht="15.6" thickBot="1" x14ac:dyDescent="0.35">
      <c r="A18" s="146" t="s">
        <v>72</v>
      </c>
      <c r="B18" s="146"/>
      <c r="C18" s="146"/>
      <c r="D18" s="146"/>
      <c r="E18" s="147" t="str">
        <f>IF('入力欄(基本情報)'!C12="","",'入力欄(基本情報)'!C12)</f>
        <v/>
      </c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</row>
    <row r="19" spans="1:16" ht="15.6" thickBot="1" x14ac:dyDescent="0.35">
      <c r="A19" s="146" t="s">
        <v>73</v>
      </c>
      <c r="B19" s="146"/>
      <c r="C19" s="146"/>
      <c r="D19" s="146"/>
      <c r="E19" s="147" t="str">
        <f>IF('入力欄(基本情報)'!C13="","",'入力欄(基本情報)'!C13)</f>
        <v/>
      </c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</row>
    <row r="20" spans="1:16" ht="15.6" thickBot="1" x14ac:dyDescent="0.35">
      <c r="A20" s="146" t="s">
        <v>74</v>
      </c>
      <c r="B20" s="146"/>
      <c r="C20" s="146"/>
      <c r="D20" s="146"/>
      <c r="E20" s="147" t="s">
        <v>178</v>
      </c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</row>
    <row r="21" spans="1:16" ht="15.6" thickBot="1" x14ac:dyDescent="0.35">
      <c r="A21" s="146" t="s">
        <v>75</v>
      </c>
      <c r="B21" s="146"/>
      <c r="C21" s="146"/>
      <c r="D21" s="146"/>
      <c r="E21" s="147" t="str">
        <f>IF('入力欄(基本情報)'!C10="","",'入力欄(基本情報)'!C10)</f>
        <v>安定電源</v>
      </c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</row>
    <row r="22" spans="1:16" ht="15.6" thickBot="1" x14ac:dyDescent="0.35">
      <c r="A22" s="146" t="s">
        <v>4</v>
      </c>
      <c r="B22" s="146"/>
      <c r="C22" s="146"/>
      <c r="D22" s="146"/>
      <c r="E22" s="147" t="str">
        <f>IF('入力欄(基本情報)'!C11="","",'入力欄(基本情報)'!C11)</f>
        <v>揚水（純揚水）、蓄電池</v>
      </c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</row>
    <row r="23" spans="1:16" ht="15.6" thickBot="1" x14ac:dyDescent="0.35">
      <c r="A23" s="146" t="s">
        <v>5</v>
      </c>
      <c r="B23" s="146"/>
      <c r="C23" s="146"/>
      <c r="D23" s="146"/>
      <c r="E23" s="147" t="str">
        <f>IF('入力欄(基本情報)'!C14="","",'入力欄(基本情報)'!C14)</f>
        <v/>
      </c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</row>
    <row r="24" spans="1:16" ht="49.2" customHeight="1" thickBot="1" x14ac:dyDescent="0.35">
      <c r="A24" s="154" t="s">
        <v>76</v>
      </c>
      <c r="B24" s="144"/>
      <c r="C24" s="150" t="s">
        <v>77</v>
      </c>
      <c r="D24" s="146"/>
      <c r="E24" s="147" t="str">
        <f>IF('入力欄(基本情報)'!C30="","",'入力欄(基本情報)'!C30)</f>
        <v/>
      </c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</row>
    <row r="25" spans="1:16" ht="15.6" thickBot="1" x14ac:dyDescent="0.35">
      <c r="A25" s="144"/>
      <c r="B25" s="144"/>
      <c r="C25" s="144" t="s">
        <v>78</v>
      </c>
      <c r="D25" s="144"/>
      <c r="E25" s="155" t="str">
        <f>IF('入力欄(基本情報)'!C31="","",'入力欄(基本情報)'!C31)</f>
        <v/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</row>
    <row r="26" spans="1:16" ht="15.6" thickBot="1" x14ac:dyDescent="0.35">
      <c r="A26" s="146" t="s">
        <v>79</v>
      </c>
      <c r="B26" s="146"/>
      <c r="C26" s="146"/>
      <c r="D26" s="146"/>
      <c r="E26" s="147" t="str">
        <f>IF('入力欄(差替情報)'!D146="","",'入力欄(差替情報)'!D146)</f>
        <v/>
      </c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</row>
    <row r="27" spans="1:16" ht="15.6" thickBot="1" x14ac:dyDescent="0.35">
      <c r="A27" s="144" t="s">
        <v>172</v>
      </c>
      <c r="B27" s="144"/>
      <c r="C27" s="144"/>
      <c r="D27" s="144"/>
      <c r="E27" s="52" t="s">
        <v>7</v>
      </c>
      <c r="F27" s="52" t="s">
        <v>8</v>
      </c>
      <c r="G27" s="52" t="s">
        <v>9</v>
      </c>
      <c r="H27" s="52" t="s">
        <v>10</v>
      </c>
      <c r="I27" s="52" t="s">
        <v>11</v>
      </c>
      <c r="J27" s="52" t="s">
        <v>12</v>
      </c>
      <c r="K27" s="52" t="s">
        <v>13</v>
      </c>
      <c r="L27" s="52" t="s">
        <v>14</v>
      </c>
      <c r="M27" s="52" t="s">
        <v>15</v>
      </c>
      <c r="N27" s="52" t="s">
        <v>16</v>
      </c>
      <c r="O27" s="52" t="s">
        <v>17</v>
      </c>
      <c r="P27" s="52" t="s">
        <v>18</v>
      </c>
    </row>
    <row r="28" spans="1:16" ht="15.6" customHeight="1" thickBot="1" x14ac:dyDescent="0.35">
      <c r="A28" s="148" t="s">
        <v>80</v>
      </c>
      <c r="B28" s="148"/>
      <c r="C28" s="148"/>
      <c r="D28" s="148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16" ht="15.6" thickBot="1" x14ac:dyDescent="0.35">
      <c r="A29" s="146" t="s">
        <v>81</v>
      </c>
      <c r="B29" s="146"/>
      <c r="C29" s="146"/>
      <c r="D29" s="146"/>
      <c r="E29" s="54">
        <f>'入力欄(差替情報)'!D161</f>
        <v>0</v>
      </c>
      <c r="F29" s="70">
        <f>'入力欄(差替情報)'!E161</f>
        <v>0</v>
      </c>
      <c r="G29" s="70">
        <f>'入力欄(差替情報)'!F161</f>
        <v>0</v>
      </c>
      <c r="H29" s="70">
        <f>'入力欄(差替情報)'!G161</f>
        <v>0</v>
      </c>
      <c r="I29" s="70">
        <f>'入力欄(差替情報)'!H161</f>
        <v>0</v>
      </c>
      <c r="J29" s="70">
        <f>'入力欄(差替情報)'!I161</f>
        <v>0</v>
      </c>
      <c r="K29" s="70">
        <f>'入力欄(差替情報)'!J161</f>
        <v>0</v>
      </c>
      <c r="L29" s="70">
        <f>'入力欄(差替情報)'!K161</f>
        <v>0</v>
      </c>
      <c r="M29" s="70">
        <f>'入力欄(差替情報)'!L161</f>
        <v>0</v>
      </c>
      <c r="N29" s="70">
        <f>'入力欄(差替情報)'!M161</f>
        <v>0</v>
      </c>
      <c r="O29" s="70">
        <f>'入力欄(差替情報)'!N161</f>
        <v>0</v>
      </c>
      <c r="P29" s="70">
        <f>'入力欄(差替情報)'!O161</f>
        <v>0</v>
      </c>
    </row>
    <row r="30" spans="1:16" ht="15.6" thickBot="1" x14ac:dyDescent="0.35">
      <c r="A30" s="156" t="s">
        <v>82</v>
      </c>
      <c r="B30" s="148"/>
      <c r="C30" s="55" t="s">
        <v>83</v>
      </c>
      <c r="D30" s="55" t="s">
        <v>84</v>
      </c>
      <c r="E30" s="157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9"/>
    </row>
    <row r="31" spans="1:16" ht="15.6" thickBot="1" x14ac:dyDescent="0.35">
      <c r="A31" s="148"/>
      <c r="B31" s="148"/>
      <c r="C31" s="56"/>
      <c r="D31" s="56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1:16" ht="15.6" thickBot="1" x14ac:dyDescent="0.35">
      <c r="A32" s="150" t="s">
        <v>85</v>
      </c>
      <c r="B32" s="146"/>
      <c r="C32" s="52" t="s">
        <v>83</v>
      </c>
      <c r="D32" s="52" t="s">
        <v>84</v>
      </c>
      <c r="E32" s="151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3"/>
    </row>
    <row r="33" spans="1:16" ht="15.6" thickBot="1" x14ac:dyDescent="0.35">
      <c r="A33" s="146"/>
      <c r="B33" s="146"/>
      <c r="C33" s="57"/>
      <c r="D33" s="57"/>
      <c r="E33" s="54">
        <f>'入力欄(差替情報)'!D140</f>
        <v>0</v>
      </c>
      <c r="F33" s="69">
        <f>'入力欄(差替情報)'!E140</f>
        <v>0</v>
      </c>
      <c r="G33" s="69">
        <f>'入力欄(差替情報)'!F140</f>
        <v>0</v>
      </c>
      <c r="H33" s="69">
        <f>'入力欄(差替情報)'!G140</f>
        <v>0</v>
      </c>
      <c r="I33" s="69">
        <f>'入力欄(差替情報)'!H140</f>
        <v>0</v>
      </c>
      <c r="J33" s="69">
        <f>'入力欄(差替情報)'!I140</f>
        <v>0</v>
      </c>
      <c r="K33" s="69">
        <f>'入力欄(差替情報)'!J140</f>
        <v>0</v>
      </c>
      <c r="L33" s="69">
        <f>'入力欄(差替情報)'!K140</f>
        <v>0</v>
      </c>
      <c r="M33" s="69">
        <f>'入力欄(差替情報)'!L140</f>
        <v>0</v>
      </c>
      <c r="N33" s="69">
        <f>'入力欄(差替情報)'!M140</f>
        <v>0</v>
      </c>
      <c r="O33" s="69">
        <f>'入力欄(差替情報)'!N140</f>
        <v>0</v>
      </c>
      <c r="P33" s="69">
        <f>'入力欄(差替情報)'!O140</f>
        <v>0</v>
      </c>
    </row>
    <row r="34" spans="1:16" ht="15.6" thickBot="1" x14ac:dyDescent="0.35">
      <c r="A34" s="154" t="s">
        <v>86</v>
      </c>
      <c r="B34" s="144"/>
      <c r="C34" s="146" t="s">
        <v>87</v>
      </c>
      <c r="D34" s="146"/>
      <c r="E34" s="160" t="str">
        <f>IF('入力欄(基本情報)'!C15="","",'入力欄(基本情報)'!C15)</f>
        <v/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</row>
    <row r="35" spans="1:16" ht="15.6" thickBot="1" x14ac:dyDescent="0.35">
      <c r="A35" s="144"/>
      <c r="B35" s="144"/>
      <c r="C35" s="146" t="s">
        <v>88</v>
      </c>
      <c r="D35" s="146"/>
      <c r="E35" s="160" t="str">
        <f>IF('入力欄(基本情報)'!C17="","",'入力欄(基本情報)'!C17)</f>
        <v/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</row>
    <row r="36" spans="1:16" ht="15.6" thickBot="1" x14ac:dyDescent="0.35">
      <c r="A36" s="144"/>
      <c r="B36" s="144"/>
      <c r="C36" s="146" t="s">
        <v>89</v>
      </c>
      <c r="D36" s="146"/>
      <c r="E36" s="160" t="str">
        <f>IF('入力欄(基本情報)'!C26="","",'入力欄(基本情報)'!C26)</f>
        <v/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</row>
    <row r="37" spans="1:16" ht="15.6" thickBot="1" x14ac:dyDescent="0.35">
      <c r="A37" s="144"/>
      <c r="B37" s="144"/>
      <c r="C37" s="146" t="s">
        <v>90</v>
      </c>
      <c r="D37" s="146"/>
      <c r="E37" s="147" t="str">
        <f>IF('入力欄(基本情報)'!C18="","",'入力欄(基本情報)'!C18)</f>
        <v/>
      </c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1:16" ht="15.6" thickBot="1" x14ac:dyDescent="0.35">
      <c r="A38" s="144"/>
      <c r="B38" s="144"/>
      <c r="C38" s="146" t="s">
        <v>91</v>
      </c>
      <c r="D38" s="146"/>
      <c r="E38" s="160" t="str">
        <f>IF('入力欄(基本情報)'!C19="","",'入力欄(基本情報)'!C19)</f>
        <v/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1:16" ht="15.6" thickBot="1" x14ac:dyDescent="0.35">
      <c r="A39" s="144"/>
      <c r="B39" s="144"/>
      <c r="C39" s="146" t="s">
        <v>92</v>
      </c>
      <c r="D39" s="146"/>
      <c r="E39" s="160" t="str">
        <f>IF('入力欄(基本情報)'!C25="","",'入力欄(基本情報)'!C25)</f>
        <v/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1:16" ht="15.6" thickBot="1" x14ac:dyDescent="0.35">
      <c r="A40" s="144"/>
      <c r="B40" s="144"/>
      <c r="C40" s="146" t="s">
        <v>93</v>
      </c>
      <c r="D40" s="146"/>
      <c r="E40" s="147" t="str">
        <f>IF('入力欄(基本情報)'!C20="","",'入力欄(基本情報)'!C20)</f>
        <v/>
      </c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1:16" ht="15.6" thickBot="1" x14ac:dyDescent="0.35">
      <c r="A41" s="144"/>
      <c r="B41" s="144"/>
      <c r="C41" s="146" t="s">
        <v>94</v>
      </c>
      <c r="D41" s="146"/>
      <c r="E41" s="160" t="str">
        <f>IF('入力欄(基本情報)'!C21="","",'入力欄(基本情報)'!C21)</f>
        <v/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1:16" ht="15.6" thickBot="1" x14ac:dyDescent="0.35">
      <c r="A42" s="144"/>
      <c r="B42" s="144"/>
      <c r="C42" s="146" t="s">
        <v>95</v>
      </c>
      <c r="D42" s="146"/>
      <c r="E42" s="147" t="str">
        <f>IF('入力欄(基本情報)'!C22="","",'入力欄(基本情報)'!C22)</f>
        <v/>
      </c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</row>
    <row r="43" spans="1:16" ht="15.6" thickBot="1" x14ac:dyDescent="0.35">
      <c r="A43" s="144"/>
      <c r="B43" s="144"/>
      <c r="C43" s="146" t="s">
        <v>96</v>
      </c>
      <c r="D43" s="146"/>
      <c r="E43" s="160" t="str">
        <f>IF('入力欄(基本情報)'!C22="","",'入力欄(基本情報)'!C23)</f>
        <v/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</row>
    <row r="44" spans="1:16" ht="15.6" thickBot="1" x14ac:dyDescent="0.35">
      <c r="A44" s="144" t="s">
        <v>172</v>
      </c>
      <c r="B44" s="144"/>
      <c r="C44" s="144"/>
      <c r="D44" s="144"/>
      <c r="E44" s="52" t="s">
        <v>7</v>
      </c>
      <c r="F44" s="52" t="s">
        <v>8</v>
      </c>
      <c r="G44" s="52" t="s">
        <v>9</v>
      </c>
      <c r="H44" s="52" t="s">
        <v>10</v>
      </c>
      <c r="I44" s="52" t="s">
        <v>11</v>
      </c>
      <c r="J44" s="52" t="s">
        <v>12</v>
      </c>
      <c r="K44" s="52" t="s">
        <v>13</v>
      </c>
      <c r="L44" s="52" t="s">
        <v>14</v>
      </c>
      <c r="M44" s="52" t="s">
        <v>15</v>
      </c>
      <c r="N44" s="52" t="s">
        <v>16</v>
      </c>
      <c r="O44" s="52" t="s">
        <v>17</v>
      </c>
      <c r="P44" s="52" t="s">
        <v>18</v>
      </c>
    </row>
    <row r="45" spans="1:16" ht="15.6" thickBot="1" x14ac:dyDescent="0.35">
      <c r="A45" s="148" t="s">
        <v>97</v>
      </c>
      <c r="B45" s="148"/>
      <c r="C45" s="148"/>
      <c r="D45" s="148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5.6" thickBot="1" x14ac:dyDescent="0.35">
      <c r="A46" s="146" t="s">
        <v>98</v>
      </c>
      <c r="B46" s="146"/>
      <c r="C46" s="146"/>
      <c r="D46" s="146"/>
      <c r="E46" s="54">
        <f>'入力欄(差替情報)'!D14</f>
        <v>0</v>
      </c>
      <c r="F46" s="69">
        <f>'入力欄(差替情報)'!E14</f>
        <v>0</v>
      </c>
      <c r="G46" s="69">
        <f>'入力欄(差替情報)'!F14</f>
        <v>0</v>
      </c>
      <c r="H46" s="69">
        <f>'入力欄(差替情報)'!G14</f>
        <v>0</v>
      </c>
      <c r="I46" s="69">
        <f>'入力欄(差替情報)'!H14</f>
        <v>0</v>
      </c>
      <c r="J46" s="69">
        <f>'入力欄(差替情報)'!I14</f>
        <v>0</v>
      </c>
      <c r="K46" s="69">
        <f>'入力欄(差替情報)'!J14</f>
        <v>0</v>
      </c>
      <c r="L46" s="69">
        <f>'入力欄(差替情報)'!K14</f>
        <v>0</v>
      </c>
      <c r="M46" s="69">
        <f>'入力欄(差替情報)'!L14</f>
        <v>0</v>
      </c>
      <c r="N46" s="69">
        <f>'入力欄(差替情報)'!M14</f>
        <v>0</v>
      </c>
      <c r="O46" s="69">
        <f>'入力欄(差替情報)'!N14</f>
        <v>0</v>
      </c>
      <c r="P46" s="69">
        <f>'入力欄(差替情報)'!O14</f>
        <v>0</v>
      </c>
    </row>
    <row r="47" spans="1:16" ht="15.6" thickBot="1" x14ac:dyDescent="0.35">
      <c r="A47" s="148" t="s">
        <v>99</v>
      </c>
      <c r="B47" s="148"/>
      <c r="C47" s="148"/>
      <c r="D47" s="148"/>
      <c r="E47" s="58">
        <f>'入力欄(差替情報)'!D142+'入力欄(差替情報)'!D162</f>
        <v>0</v>
      </c>
      <c r="F47" s="81">
        <f>'入力欄(差替情報)'!E142+'入力欄(差替情報)'!E162</f>
        <v>0</v>
      </c>
      <c r="G47" s="81">
        <f>'入力欄(差替情報)'!F142+'入力欄(差替情報)'!F162</f>
        <v>0</v>
      </c>
      <c r="H47" s="81">
        <f>'入力欄(差替情報)'!G142+'入力欄(差替情報)'!G162</f>
        <v>0</v>
      </c>
      <c r="I47" s="81">
        <f>'入力欄(差替情報)'!H142+'入力欄(差替情報)'!H162</f>
        <v>0</v>
      </c>
      <c r="J47" s="81">
        <f>'入力欄(差替情報)'!I142+'入力欄(差替情報)'!I162</f>
        <v>0</v>
      </c>
      <c r="K47" s="81">
        <f>'入力欄(差替情報)'!J142+'入力欄(差替情報)'!J162</f>
        <v>0</v>
      </c>
      <c r="L47" s="81">
        <f>'入力欄(差替情報)'!K142+'入力欄(差替情報)'!K162</f>
        <v>0</v>
      </c>
      <c r="M47" s="81">
        <f>'入力欄(差替情報)'!L142+'入力欄(差替情報)'!L162</f>
        <v>0</v>
      </c>
      <c r="N47" s="81">
        <f>'入力欄(差替情報)'!M142+'入力欄(差替情報)'!M162</f>
        <v>0</v>
      </c>
      <c r="O47" s="81">
        <f>'入力欄(差替情報)'!N142+'入力欄(差替情報)'!N162</f>
        <v>0</v>
      </c>
      <c r="P47" s="81">
        <f>'入力欄(差替情報)'!O142+'入力欄(差替情報)'!O162</f>
        <v>0</v>
      </c>
    </row>
    <row r="48" spans="1:16" ht="15.6" thickBot="1" x14ac:dyDescent="0.35">
      <c r="A48" s="148" t="s">
        <v>100</v>
      </c>
      <c r="B48" s="148"/>
      <c r="C48" s="148"/>
      <c r="D48" s="148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5.6" thickBot="1" x14ac:dyDescent="0.35">
      <c r="A49" s="148" t="s">
        <v>101</v>
      </c>
      <c r="B49" s="148"/>
      <c r="C49" s="148"/>
      <c r="D49" s="148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</row>
    <row r="50" spans="1:16" ht="15.6" thickBot="1" x14ac:dyDescent="0.35">
      <c r="A50" s="148" t="s">
        <v>102</v>
      </c>
      <c r="B50" s="148"/>
      <c r="C50" s="148"/>
      <c r="D50" s="148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</row>
    <row r="51" spans="1:16" ht="15.6" thickBot="1" x14ac:dyDescent="0.35">
      <c r="A51" s="148" t="s">
        <v>103</v>
      </c>
      <c r="B51" s="148"/>
      <c r="C51" s="148"/>
      <c r="D51" s="148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</row>
    <row r="52" spans="1:16" ht="15.6" thickBot="1" x14ac:dyDescent="0.35">
      <c r="A52" s="148" t="s">
        <v>154</v>
      </c>
      <c r="B52" s="148"/>
      <c r="C52" s="148"/>
      <c r="D52" s="148"/>
      <c r="E52" s="58">
        <f>E29+E33</f>
        <v>0</v>
      </c>
      <c r="F52" s="58">
        <f t="shared" ref="F52:P52" si="0">F29+F33</f>
        <v>0</v>
      </c>
      <c r="G52" s="58">
        <f t="shared" si="0"/>
        <v>0</v>
      </c>
      <c r="H52" s="58">
        <f t="shared" si="0"/>
        <v>0</v>
      </c>
      <c r="I52" s="58">
        <f t="shared" si="0"/>
        <v>0</v>
      </c>
      <c r="J52" s="58">
        <f t="shared" si="0"/>
        <v>0</v>
      </c>
      <c r="K52" s="58">
        <f t="shared" si="0"/>
        <v>0</v>
      </c>
      <c r="L52" s="58">
        <f t="shared" si="0"/>
        <v>0</v>
      </c>
      <c r="M52" s="58">
        <f t="shared" si="0"/>
        <v>0</v>
      </c>
      <c r="N52" s="58">
        <f t="shared" si="0"/>
        <v>0</v>
      </c>
      <c r="O52" s="58">
        <f t="shared" si="0"/>
        <v>0</v>
      </c>
      <c r="P52" s="58">
        <f t="shared" si="0"/>
        <v>0</v>
      </c>
    </row>
    <row r="53" spans="1:16" ht="15.6" thickBot="1" x14ac:dyDescent="0.35">
      <c r="A53" s="148" t="s">
        <v>104</v>
      </c>
      <c r="B53" s="148"/>
      <c r="C53" s="148"/>
      <c r="D53" s="148"/>
      <c r="E53" s="161">
        <f>'入力欄(差替情報)'!D141+'入力欄(差替情報)'!D163</f>
        <v>0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</row>
    <row r="54" spans="1:16" ht="15.6" thickBot="1" x14ac:dyDescent="0.35">
      <c r="A54" s="148" t="s">
        <v>155</v>
      </c>
      <c r="B54" s="148"/>
      <c r="C54" s="148"/>
      <c r="D54" s="148"/>
      <c r="E54" s="58">
        <f>'入力欄(差替情報)'!D24-E52</f>
        <v>0</v>
      </c>
      <c r="F54" s="67">
        <f>'入力欄(差替情報)'!E24-F52</f>
        <v>0</v>
      </c>
      <c r="G54" s="67">
        <f>'入力欄(差替情報)'!F24-G52</f>
        <v>0</v>
      </c>
      <c r="H54" s="67">
        <f>'入力欄(差替情報)'!G24-H52</f>
        <v>0</v>
      </c>
      <c r="I54" s="67">
        <f>'入力欄(差替情報)'!H24-I52</f>
        <v>0</v>
      </c>
      <c r="J54" s="67">
        <f>'入力欄(差替情報)'!I24-J52</f>
        <v>0</v>
      </c>
      <c r="K54" s="67">
        <f>'入力欄(差替情報)'!J24-K52</f>
        <v>0</v>
      </c>
      <c r="L54" s="67">
        <f>'入力欄(差替情報)'!K24-L52</f>
        <v>0</v>
      </c>
      <c r="M54" s="67">
        <f>'入力欄(差替情報)'!L24-M52</f>
        <v>0</v>
      </c>
      <c r="N54" s="67">
        <f>'入力欄(差替情報)'!M24-N52</f>
        <v>0</v>
      </c>
      <c r="O54" s="67">
        <f>'入力欄(差替情報)'!N24-O52</f>
        <v>0</v>
      </c>
      <c r="P54" s="67">
        <f>'入力欄(差替情報)'!O24-P52</f>
        <v>0</v>
      </c>
    </row>
    <row r="55" spans="1:16" ht="15.6" thickBot="1" x14ac:dyDescent="0.35">
      <c r="A55" s="148" t="s">
        <v>105</v>
      </c>
      <c r="B55" s="148"/>
      <c r="C55" s="148"/>
      <c r="D55" s="148"/>
      <c r="E55" s="161">
        <f>'入力欄(差替情報)'!D25-E53</f>
        <v>0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</row>
  </sheetData>
  <sheetProtection algorithmName="SHA-512" hashValue="HVr8XkNhESNGj1FQJ31UPX7dElglikKR7tm3U8uvOaSAEnAq9VX22bKzhWsY9ibxqYVuhPglzsImn5z+WAmQPg==" saltValue="3JNB3uvWKQMIbwHlfi5ALg==" spinCount="100000" sheet="1" objects="1" scenarios="1"/>
  <mergeCells count="81">
    <mergeCell ref="A55:D55"/>
    <mergeCell ref="E55:P55"/>
    <mergeCell ref="A51:D51"/>
    <mergeCell ref="E51:P51"/>
    <mergeCell ref="A52:D52"/>
    <mergeCell ref="A53:D53"/>
    <mergeCell ref="E53:P53"/>
    <mergeCell ref="A54:D54"/>
    <mergeCell ref="E40:P40"/>
    <mergeCell ref="A50:D50"/>
    <mergeCell ref="C42:D42"/>
    <mergeCell ref="E42:P42"/>
    <mergeCell ref="C43:D43"/>
    <mergeCell ref="E43:P43"/>
    <mergeCell ref="A44:D44"/>
    <mergeCell ref="A45:D45"/>
    <mergeCell ref="A46:D46"/>
    <mergeCell ref="A47:D47"/>
    <mergeCell ref="A48:D48"/>
    <mergeCell ref="A49:D49"/>
    <mergeCell ref="E49:P49"/>
    <mergeCell ref="C41:D41"/>
    <mergeCell ref="E41:P41"/>
    <mergeCell ref="A34:B43"/>
    <mergeCell ref="C34:D34"/>
    <mergeCell ref="E34:P34"/>
    <mergeCell ref="C35:D35"/>
    <mergeCell ref="E35:P35"/>
    <mergeCell ref="C36:D36"/>
    <mergeCell ref="E36:P36"/>
    <mergeCell ref="E37:P37"/>
    <mergeCell ref="C38:D38"/>
    <mergeCell ref="E38:P38"/>
    <mergeCell ref="C39:D39"/>
    <mergeCell ref="E39:P39"/>
    <mergeCell ref="C40:D40"/>
    <mergeCell ref="A32:B33"/>
    <mergeCell ref="E32:P32"/>
    <mergeCell ref="A24:B25"/>
    <mergeCell ref="C24:D24"/>
    <mergeCell ref="E24:P24"/>
    <mergeCell ref="C25:D25"/>
    <mergeCell ref="E25:P25"/>
    <mergeCell ref="A26:D26"/>
    <mergeCell ref="E26:P26"/>
    <mergeCell ref="A27:D27"/>
    <mergeCell ref="A28:D28"/>
    <mergeCell ref="A29:D29"/>
    <mergeCell ref="A30:B31"/>
    <mergeCell ref="E30:P30"/>
    <mergeCell ref="C37:D37"/>
    <mergeCell ref="A21:D21"/>
    <mergeCell ref="E21:P21"/>
    <mergeCell ref="A22:D22"/>
    <mergeCell ref="E22:P22"/>
    <mergeCell ref="A23:D23"/>
    <mergeCell ref="E23:P23"/>
    <mergeCell ref="A18:D18"/>
    <mergeCell ref="E18:P18"/>
    <mergeCell ref="A19:D19"/>
    <mergeCell ref="E19:P19"/>
    <mergeCell ref="A20:D20"/>
    <mergeCell ref="E20:P20"/>
    <mergeCell ref="A15:D15"/>
    <mergeCell ref="E15:P15"/>
    <mergeCell ref="A16:D16"/>
    <mergeCell ref="E16:P16"/>
    <mergeCell ref="A17:D17"/>
    <mergeCell ref="E17:P17"/>
    <mergeCell ref="A12:D12"/>
    <mergeCell ref="E12:P12"/>
    <mergeCell ref="A13:D13"/>
    <mergeCell ref="E13:P13"/>
    <mergeCell ref="A14:D14"/>
    <mergeCell ref="E14:P14"/>
    <mergeCell ref="A1:D1"/>
    <mergeCell ref="A2:C2"/>
    <mergeCell ref="A4:Q4"/>
    <mergeCell ref="A6:Q6"/>
    <mergeCell ref="A11:D11"/>
    <mergeCell ref="E11:P11"/>
  </mergeCells>
  <phoneticPr fontId="2"/>
  <dataValidations count="5">
    <dataValidation type="list" allowBlank="1" showInputMessage="1" showErrorMessage="1" sqref="E15:P15" xr:uid="{E8D5CE14-26C9-4582-A5D7-E1C8910AE6F2}">
      <formula1>"発電機トラブル,経済的な電源等差替"</formula1>
    </dataValidation>
    <dataValidation type="list" allowBlank="1" showInputMessage="1" showErrorMessage="1" error="リストより選択してください" sqref="E37:P37 E40:P40" xr:uid="{D5855117-237C-4059-BFCF-2F49E1EC7C8F}">
      <formula1>"落札,非落札,非応札"</formula1>
    </dataValidation>
    <dataValidation type="list" allowBlank="1" showInputMessage="1" showErrorMessage="1" sqref="E42:P42" xr:uid="{4BAD9DD5-797D-41B8-8DA1-D217F99CDA6E}">
      <formula1>"落札,非落札,非応札"</formula1>
    </dataValidation>
    <dataValidation allowBlank="1" showInputMessage="1" showErrorMessage="1" error="リストより選択してください" sqref="E14:P14 E12:P12" xr:uid="{40FCA5E0-BC05-4070-8E9D-07FF6D73E8A6}"/>
    <dataValidation type="list" allowBlank="1" showInputMessage="1" showErrorMessage="1" error="リストより選択してください" sqref="E13:P13" xr:uid="{9E13F5E3-1CDF-4A7B-9373-6404731A817C}">
      <formula1>"差替先電源等,差替元電源"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D777B-6031-4385-B0B0-56F373B197AC}">
  <sheetPr codeName="Sheet6">
    <tabColor rgb="FF0070C0"/>
  </sheetPr>
  <dimension ref="B2:C8"/>
  <sheetViews>
    <sheetView workbookViewId="0">
      <selection sqref="A1:D1"/>
    </sheetView>
  </sheetViews>
  <sheetFormatPr defaultColWidth="8.88671875" defaultRowHeight="15" x14ac:dyDescent="0.3"/>
  <cols>
    <col min="1" max="1" width="2.77734375" style="1" customWidth="1"/>
    <col min="2" max="2" width="3.77734375" style="1" customWidth="1"/>
    <col min="3" max="16384" width="8.88671875" style="1"/>
  </cols>
  <sheetData>
    <row r="2" spans="2:3" x14ac:dyDescent="0.3">
      <c r="B2" s="1" t="s">
        <v>62</v>
      </c>
    </row>
    <row r="3" spans="2:3" x14ac:dyDescent="0.3">
      <c r="B3" s="1" t="s">
        <v>63</v>
      </c>
      <c r="C3" s="24" t="s">
        <v>173</v>
      </c>
    </row>
    <row r="4" spans="2:3" x14ac:dyDescent="0.3">
      <c r="B4" s="1" t="s">
        <v>63</v>
      </c>
      <c r="C4" s="24" t="s">
        <v>64</v>
      </c>
    </row>
    <row r="7" spans="2:3" x14ac:dyDescent="0.3">
      <c r="C7" s="24"/>
    </row>
    <row r="8" spans="2:3" x14ac:dyDescent="0.3">
      <c r="C8" s="24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78B52-698F-446E-8713-97CDA10E6F33}">
  <sheetPr codeName="Sheet4">
    <tabColor rgb="FF0070C0"/>
  </sheetPr>
  <dimension ref="A1:O99"/>
  <sheetViews>
    <sheetView zoomScale="80" zoomScaleNormal="80" workbookViewId="0">
      <selection sqref="A1:D1"/>
    </sheetView>
  </sheetViews>
  <sheetFormatPr defaultColWidth="9" defaultRowHeight="15" x14ac:dyDescent="0.3"/>
  <cols>
    <col min="1" max="1" width="24.109375" style="1" bestFit="1" customWidth="1"/>
    <col min="2" max="2" width="11.33203125" style="1" bestFit="1" customWidth="1"/>
    <col min="3" max="3" width="9.77734375" style="1" customWidth="1"/>
    <col min="4" max="4" width="13.33203125" style="1" bestFit="1" customWidth="1"/>
    <col min="5" max="10" width="9.77734375" style="1" bestFit="1" customWidth="1"/>
    <col min="11" max="11" width="9.88671875" style="1" customWidth="1"/>
    <col min="12" max="12" width="10" style="1" bestFit="1" customWidth="1"/>
    <col min="13" max="13" width="17.88671875" style="1" customWidth="1"/>
    <col min="14" max="14" width="4.33203125" style="1" customWidth="1"/>
    <col min="15" max="15" width="17.88671875" style="1" bestFit="1" customWidth="1"/>
    <col min="16" max="16384" width="9" style="1"/>
  </cols>
  <sheetData>
    <row r="1" spans="1:13" x14ac:dyDescent="0.3">
      <c r="J1" s="5" t="s">
        <v>30</v>
      </c>
      <c r="L1" s="3"/>
      <c r="M1" s="4" t="s">
        <v>53</v>
      </c>
    </row>
    <row r="2" spans="1:13" x14ac:dyDescent="0.3">
      <c r="B2" s="6" t="s">
        <v>21</v>
      </c>
      <c r="C2" s="6" t="s">
        <v>22</v>
      </c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</row>
    <row r="3" spans="1:13" x14ac:dyDescent="0.3">
      <c r="A3" s="1" t="s">
        <v>167</v>
      </c>
    </row>
    <row r="4" spans="1:13" x14ac:dyDescent="0.3">
      <c r="A4" s="5" t="s">
        <v>7</v>
      </c>
      <c r="B4" s="90">
        <v>4804.4476724655069</v>
      </c>
      <c r="C4" s="90">
        <v>12059.476121833362</v>
      </c>
      <c r="D4" s="90">
        <v>41128.614748559463</v>
      </c>
      <c r="E4" s="90">
        <v>18341.143503528438</v>
      </c>
      <c r="F4" s="90">
        <v>3647.0682073964558</v>
      </c>
      <c r="G4" s="90">
        <v>16926.702293799826</v>
      </c>
      <c r="H4" s="90">
        <v>6857.1574564060029</v>
      </c>
      <c r="I4" s="90">
        <v>4758.7779916317986</v>
      </c>
      <c r="J4" s="90">
        <v>12069.307517284975</v>
      </c>
    </row>
    <row r="5" spans="1:13" x14ac:dyDescent="0.3">
      <c r="A5" s="5" t="s">
        <v>8</v>
      </c>
      <c r="B5" s="90">
        <v>4292.5553329334134</v>
      </c>
      <c r="C5" s="90">
        <v>11202.99060235821</v>
      </c>
      <c r="D5" s="90">
        <v>39797.847965935289</v>
      </c>
      <c r="E5" s="90">
        <v>18382.488190120381</v>
      </c>
      <c r="F5" s="90">
        <v>3357.3020271874166</v>
      </c>
      <c r="G5" s="90">
        <v>17493.2757154192</v>
      </c>
      <c r="H5" s="90">
        <v>6916.976117915975</v>
      </c>
      <c r="I5" s="90">
        <v>4877.0111715481171</v>
      </c>
      <c r="J5" s="90">
        <v>13311.420374224646</v>
      </c>
    </row>
    <row r="6" spans="1:13" x14ac:dyDescent="0.3">
      <c r="A6" s="5" t="s">
        <v>9</v>
      </c>
      <c r="B6" s="90">
        <v>4365.678524295141</v>
      </c>
      <c r="C6" s="90">
        <v>12233.177325783252</v>
      </c>
      <c r="D6" s="90">
        <v>46365.679728546813</v>
      </c>
      <c r="E6" s="90">
        <v>20698.400639269406</v>
      </c>
      <c r="F6" s="90">
        <v>3901.8772624078524</v>
      </c>
      <c r="G6" s="90">
        <v>20256.772614576643</v>
      </c>
      <c r="H6" s="90">
        <v>8000.7066286022919</v>
      </c>
      <c r="I6" s="90">
        <v>5675.0626359832631</v>
      </c>
      <c r="J6" s="90">
        <v>14990.725527952272</v>
      </c>
    </row>
    <row r="7" spans="1:13" x14ac:dyDescent="0.3">
      <c r="A7" s="5" t="s">
        <v>10</v>
      </c>
      <c r="B7" s="90">
        <v>4950.0428698153919</v>
      </c>
      <c r="C7" s="90">
        <v>14637.879024670978</v>
      </c>
      <c r="D7" s="90">
        <v>59757.342310054177</v>
      </c>
      <c r="E7" s="90">
        <v>24906.309999999998</v>
      </c>
      <c r="F7" s="90">
        <v>4755.7579999999998</v>
      </c>
      <c r="G7" s="90">
        <v>26215.64</v>
      </c>
      <c r="H7" s="90">
        <v>10037.09</v>
      </c>
      <c r="I7" s="90">
        <v>7064.2699999999995</v>
      </c>
      <c r="J7" s="90">
        <v>19013.662</v>
      </c>
    </row>
    <row r="8" spans="1:13" x14ac:dyDescent="0.3">
      <c r="A8" s="5" t="s">
        <v>11</v>
      </c>
      <c r="B8" s="90">
        <v>5071.63</v>
      </c>
      <c r="C8" s="90">
        <v>14904.878000000001</v>
      </c>
      <c r="D8" s="90">
        <v>59756.894</v>
      </c>
      <c r="E8" s="90">
        <v>24906.309999999998</v>
      </c>
      <c r="F8" s="90">
        <v>4755.7579999999998</v>
      </c>
      <c r="G8" s="90">
        <v>26215.64</v>
      </c>
      <c r="H8" s="90">
        <v>10037.09</v>
      </c>
      <c r="I8" s="90">
        <v>7064.2699999999995</v>
      </c>
      <c r="J8" s="90">
        <v>19013.662</v>
      </c>
    </row>
    <row r="9" spans="1:13" x14ac:dyDescent="0.3">
      <c r="A9" s="5" t="s">
        <v>12</v>
      </c>
      <c r="B9" s="90">
        <v>4694.6918964277156</v>
      </c>
      <c r="C9" s="90">
        <v>13187.825692253098</v>
      </c>
      <c r="D9" s="90">
        <v>50381.908819344637</v>
      </c>
      <c r="E9" s="90">
        <v>22352.618102947283</v>
      </c>
      <c r="F9" s="90">
        <v>4205.0811583822815</v>
      </c>
      <c r="G9" s="90">
        <v>21883.182087127363</v>
      </c>
      <c r="H9" s="90">
        <v>8773.4033214382162</v>
      </c>
      <c r="I9" s="90">
        <v>6251.4331380753138</v>
      </c>
      <c r="J9" s="90">
        <v>16584.903487574575</v>
      </c>
    </row>
    <row r="10" spans="1:13" x14ac:dyDescent="0.3">
      <c r="A10" s="5" t="s">
        <v>13</v>
      </c>
      <c r="B10" s="90">
        <v>4706.9400839832033</v>
      </c>
      <c r="C10" s="90">
        <v>11705.041423298038</v>
      </c>
      <c r="D10" s="90">
        <v>42387.677379921326</v>
      </c>
      <c r="E10" s="90">
        <v>19178.58590701536</v>
      </c>
      <c r="F10" s="90">
        <v>3467.2129920942934</v>
      </c>
      <c r="G10" s="90">
        <v>18123.228470926057</v>
      </c>
      <c r="H10" s="90">
        <v>7303.9066843485971</v>
      </c>
      <c r="I10" s="90">
        <v>5290.8123012552296</v>
      </c>
      <c r="J10" s="90">
        <v>13881.451498874007</v>
      </c>
    </row>
    <row r="11" spans="1:13" x14ac:dyDescent="0.3">
      <c r="A11" s="5" t="s">
        <v>14</v>
      </c>
      <c r="B11" s="90">
        <v>5401.6504019196154</v>
      </c>
      <c r="C11" s="90">
        <v>13158.829713497711</v>
      </c>
      <c r="D11" s="90">
        <v>43697.277357458799</v>
      </c>
      <c r="E11" s="90">
        <v>19106.215205479453</v>
      </c>
      <c r="F11" s="90">
        <v>3751.9895829893835</v>
      </c>
      <c r="G11" s="90">
        <v>17901.36580231987</v>
      </c>
      <c r="H11" s="90">
        <v>7678.9267404806915</v>
      </c>
      <c r="I11" s="90">
        <v>5024.7951464435146</v>
      </c>
      <c r="J11" s="90">
        <v>14253.672672513927</v>
      </c>
    </row>
    <row r="12" spans="1:13" x14ac:dyDescent="0.3">
      <c r="A12" s="5" t="s">
        <v>15</v>
      </c>
      <c r="B12" s="90">
        <v>5851.3760287942405</v>
      </c>
      <c r="C12" s="90">
        <v>14726.006706275786</v>
      </c>
      <c r="D12" s="90">
        <v>48267.960248512172</v>
      </c>
      <c r="E12" s="90">
        <v>22094.141311747615</v>
      </c>
      <c r="F12" s="90">
        <v>4481.4296228259309</v>
      </c>
      <c r="G12" s="90">
        <v>22208.069923300714</v>
      </c>
      <c r="H12" s="90">
        <v>9447.4546484510629</v>
      </c>
      <c r="I12" s="90">
        <v>6783.477447698745</v>
      </c>
      <c r="J12" s="90">
        <v>17121.015759867252</v>
      </c>
    </row>
    <row r="13" spans="1:13" x14ac:dyDescent="0.3">
      <c r="A13" s="5" t="s">
        <v>16</v>
      </c>
      <c r="B13" s="90">
        <v>6095.14</v>
      </c>
      <c r="C13" s="90">
        <v>15287.688</v>
      </c>
      <c r="D13" s="90">
        <v>52632.39688686205</v>
      </c>
      <c r="E13" s="90">
        <v>23924.126193441265</v>
      </c>
      <c r="F13" s="90">
        <v>4866.1279999999997</v>
      </c>
      <c r="G13" s="90">
        <v>23876.075521215098</v>
      </c>
      <c r="H13" s="90">
        <v>9610.8625459087234</v>
      </c>
      <c r="I13" s="90">
        <v>6783.477447698745</v>
      </c>
      <c r="J13" s="90">
        <v>17937.320620994826</v>
      </c>
    </row>
    <row r="14" spans="1:13" x14ac:dyDescent="0.3">
      <c r="A14" s="5" t="s">
        <v>17</v>
      </c>
      <c r="B14" s="90">
        <v>6070.7556028794243</v>
      </c>
      <c r="C14" s="90">
        <v>15230.927646328541</v>
      </c>
      <c r="D14" s="90">
        <v>52635.505057241258</v>
      </c>
      <c r="E14" s="90">
        <v>23924.126193441265</v>
      </c>
      <c r="F14" s="90">
        <v>4866.1279999999997</v>
      </c>
      <c r="G14" s="90">
        <v>23876.075521215098</v>
      </c>
      <c r="H14" s="90">
        <v>9610.9545825778332</v>
      </c>
      <c r="I14" s="90">
        <v>6783.477447698745</v>
      </c>
      <c r="J14" s="90">
        <v>17937.320620994826</v>
      </c>
    </row>
    <row r="15" spans="1:13" x14ac:dyDescent="0.3">
      <c r="A15" s="5" t="s">
        <v>18</v>
      </c>
      <c r="B15" s="90">
        <v>5510.1244691061784</v>
      </c>
      <c r="C15" s="90">
        <v>14030.937880947193</v>
      </c>
      <c r="D15" s="90">
        <v>46234.235797484827</v>
      </c>
      <c r="E15" s="90">
        <v>20812.126027397262</v>
      </c>
      <c r="F15" s="90">
        <v>4161.6759067331977</v>
      </c>
      <c r="G15" s="90">
        <v>19852.653111043939</v>
      </c>
      <c r="H15" s="90">
        <v>8161.4995359939812</v>
      </c>
      <c r="I15" s="90">
        <v>5601.1656485355643</v>
      </c>
      <c r="J15" s="90">
        <v>14828.5927832958</v>
      </c>
    </row>
    <row r="16" spans="1:13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3">
      <c r="A17" s="1" t="s">
        <v>31</v>
      </c>
      <c r="B17" s="91">
        <v>151749.99959578266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54</v>
      </c>
      <c r="B19" s="87"/>
      <c r="C19" s="87"/>
      <c r="D19" s="87"/>
      <c r="E19" s="87"/>
      <c r="F19" s="87"/>
      <c r="G19" s="87"/>
      <c r="H19" s="87"/>
      <c r="I19" s="87"/>
      <c r="J19" s="87"/>
    </row>
    <row r="20" spans="1:12" x14ac:dyDescent="0.3">
      <c r="L20" s="7"/>
    </row>
    <row r="21" spans="1:12" x14ac:dyDescent="0.3">
      <c r="A21" s="1" t="s">
        <v>55</v>
      </c>
      <c r="B21" s="87"/>
      <c r="C21" s="88">
        <f>B21</f>
        <v>0</v>
      </c>
      <c r="D21" s="88">
        <f t="shared" ref="D21:J21" si="0">C21</f>
        <v>0</v>
      </c>
      <c r="E21" s="88">
        <f t="shared" si="0"/>
        <v>0</v>
      </c>
      <c r="F21" s="88">
        <f t="shared" si="0"/>
        <v>0</v>
      </c>
      <c r="G21" s="88">
        <f t="shared" si="0"/>
        <v>0</v>
      </c>
      <c r="H21" s="88">
        <f t="shared" si="0"/>
        <v>0</v>
      </c>
      <c r="I21" s="88">
        <f t="shared" si="0"/>
        <v>0</v>
      </c>
      <c r="J21" s="88">
        <f t="shared" si="0"/>
        <v>0</v>
      </c>
      <c r="L21" s="7"/>
    </row>
    <row r="22" spans="1:12" x14ac:dyDescent="0.3">
      <c r="L22" s="7"/>
    </row>
    <row r="23" spans="1:12" x14ac:dyDescent="0.3">
      <c r="A23" s="1" t="s">
        <v>168</v>
      </c>
    </row>
    <row r="24" spans="1:12" x14ac:dyDescent="0.3">
      <c r="A24" s="5" t="s">
        <v>7</v>
      </c>
      <c r="B24" s="92">
        <v>848.17958242328405</v>
      </c>
      <c r="C24" s="92">
        <v>3533.4358112793607</v>
      </c>
      <c r="D24" s="92">
        <v>2428.9928164279231</v>
      </c>
      <c r="E24" s="92">
        <v>1794.4177407460488</v>
      </c>
      <c r="F24" s="92">
        <v>1120.7028760646876</v>
      </c>
      <c r="G24" s="92">
        <v>1484.5007456228914</v>
      </c>
      <c r="H24" s="92">
        <v>656.9419299726469</v>
      </c>
      <c r="I24" s="92">
        <v>462.80325007838411</v>
      </c>
      <c r="J24" s="92">
        <v>907.25524738476861</v>
      </c>
    </row>
    <row r="25" spans="1:12" x14ac:dyDescent="0.3">
      <c r="A25" s="5" t="s">
        <v>8</v>
      </c>
      <c r="B25" s="92">
        <v>1059.7462276911087</v>
      </c>
      <c r="C25" s="92">
        <v>3962.1820683893011</v>
      </c>
      <c r="D25" s="92">
        <v>4281.2211109582486</v>
      </c>
      <c r="E25" s="92">
        <v>2735.2359098449979</v>
      </c>
      <c r="F25" s="92">
        <v>1260.998333897475</v>
      </c>
      <c r="G25" s="92">
        <v>3118.813727319829</v>
      </c>
      <c r="H25" s="92">
        <v>1596.045140796235</v>
      </c>
      <c r="I25" s="92">
        <v>898.84580433498002</v>
      </c>
      <c r="J25" s="92">
        <v>1139.5916767678309</v>
      </c>
    </row>
    <row r="26" spans="1:12" x14ac:dyDescent="0.3">
      <c r="A26" s="5" t="s">
        <v>9</v>
      </c>
      <c r="B26" s="92">
        <v>1021.9091337044943</v>
      </c>
      <c r="C26" s="92">
        <v>4164.8514716373575</v>
      </c>
      <c r="D26" s="92">
        <v>5371.7994013683438</v>
      </c>
      <c r="E26" s="92">
        <v>3507.100817114122</v>
      </c>
      <c r="F26" s="92">
        <v>1126.7302449896563</v>
      </c>
      <c r="G26" s="92">
        <v>3457.0777758423283</v>
      </c>
      <c r="H26" s="92">
        <v>1828.7797432658961</v>
      </c>
      <c r="I26" s="92">
        <v>1080.6383763269318</v>
      </c>
      <c r="J26" s="92">
        <v>2068.0230357508603</v>
      </c>
    </row>
    <row r="27" spans="1:12" x14ac:dyDescent="0.3">
      <c r="A27" s="5" t="s">
        <v>10</v>
      </c>
      <c r="B27" s="92">
        <v>787.76168456464427</v>
      </c>
      <c r="C27" s="92">
        <v>3855.9093413209207</v>
      </c>
      <c r="D27" s="92">
        <v>6419.3248318552505</v>
      </c>
      <c r="E27" s="92">
        <v>4311.3824464627742</v>
      </c>
      <c r="F27" s="92">
        <v>1184.5824407480345</v>
      </c>
      <c r="G27" s="92">
        <v>3990.4628052050757</v>
      </c>
      <c r="H27" s="92">
        <v>2609.4365864903421</v>
      </c>
      <c r="I27" s="92">
        <v>1388.0155014485699</v>
      </c>
      <c r="J27" s="92">
        <v>1896.8143619043308</v>
      </c>
    </row>
    <row r="28" spans="1:12" x14ac:dyDescent="0.3">
      <c r="A28" s="5" t="s">
        <v>11</v>
      </c>
      <c r="B28" s="92">
        <v>766.98689846026207</v>
      </c>
      <c r="C28" s="92">
        <v>4248.6695983762374</v>
      </c>
      <c r="D28" s="92">
        <v>6523.574553337854</v>
      </c>
      <c r="E28" s="92">
        <v>4411.2982882598808</v>
      </c>
      <c r="F28" s="92">
        <v>1115.1666339321384</v>
      </c>
      <c r="G28" s="92">
        <v>3943.9005683519026</v>
      </c>
      <c r="H28" s="92">
        <v>2663.9821460417261</v>
      </c>
      <c r="I28" s="92">
        <v>1423.7825815506383</v>
      </c>
      <c r="J28" s="92">
        <v>2077.5487316893341</v>
      </c>
    </row>
    <row r="29" spans="1:12" x14ac:dyDescent="0.3">
      <c r="A29" s="5" t="s">
        <v>12</v>
      </c>
      <c r="B29" s="92">
        <v>738.54520971880265</v>
      </c>
      <c r="C29" s="92">
        <v>3354.1854988105192</v>
      </c>
      <c r="D29" s="92">
        <v>4923.7342486029775</v>
      </c>
      <c r="E29" s="92">
        <v>3110.6228578369037</v>
      </c>
      <c r="F29" s="92">
        <v>909.74724377072653</v>
      </c>
      <c r="G29" s="92">
        <v>2862.168422310494</v>
      </c>
      <c r="H29" s="92">
        <v>1699.7773549036276</v>
      </c>
      <c r="I29" s="92">
        <v>1066.5870992420005</v>
      </c>
      <c r="J29" s="92">
        <v>1712.8420648039396</v>
      </c>
    </row>
    <row r="30" spans="1:12" x14ac:dyDescent="0.3">
      <c r="A30" s="5" t="s">
        <v>13</v>
      </c>
      <c r="B30" s="92">
        <v>649.40561377114091</v>
      </c>
      <c r="C30" s="92">
        <v>2904.8605960774771</v>
      </c>
      <c r="D30" s="92">
        <v>4011.4257299806141</v>
      </c>
      <c r="E30" s="92">
        <v>2668.0608666068601</v>
      </c>
      <c r="F30" s="92">
        <v>799.52204135123918</v>
      </c>
      <c r="G30" s="92">
        <v>2330.7986915607976</v>
      </c>
      <c r="H30" s="92">
        <v>1537.7290516701921</v>
      </c>
      <c r="I30" s="92">
        <v>960.33065968118842</v>
      </c>
      <c r="J30" s="92">
        <v>1424.8067493004951</v>
      </c>
    </row>
    <row r="31" spans="1:12" x14ac:dyDescent="0.3">
      <c r="A31" s="5" t="s">
        <v>14</v>
      </c>
      <c r="B31" s="92">
        <v>754.06239603825236</v>
      </c>
      <c r="C31" s="92">
        <v>2360.2660100038847</v>
      </c>
      <c r="D31" s="92">
        <v>1462.9142801817316</v>
      </c>
      <c r="E31" s="92">
        <v>980.498878133267</v>
      </c>
      <c r="F31" s="92">
        <v>789.26126768986205</v>
      </c>
      <c r="G31" s="92">
        <v>973.18013849202748</v>
      </c>
      <c r="H31" s="92">
        <v>416.83881953995234</v>
      </c>
      <c r="I31" s="92">
        <v>382.77013415219801</v>
      </c>
      <c r="J31" s="92">
        <v>786.77807576883129</v>
      </c>
    </row>
    <row r="32" spans="1:12" x14ac:dyDescent="0.3">
      <c r="A32" s="5" t="s">
        <v>15</v>
      </c>
      <c r="B32" s="92">
        <v>824.36692233258327</v>
      </c>
      <c r="C32" s="92">
        <v>3283.5548616453243</v>
      </c>
      <c r="D32" s="92">
        <v>1591.2787817520059</v>
      </c>
      <c r="E32" s="92">
        <v>1386.9857384493093</v>
      </c>
      <c r="F32" s="92">
        <v>895.38524695989918</v>
      </c>
      <c r="G32" s="92">
        <v>1402.297165800733</v>
      </c>
      <c r="H32" s="92">
        <v>785.68780207806037</v>
      </c>
      <c r="I32" s="92">
        <v>514.3438045600916</v>
      </c>
      <c r="J32" s="92">
        <v>1044.1196764219817</v>
      </c>
    </row>
    <row r="33" spans="1:12" x14ac:dyDescent="0.3">
      <c r="A33" s="5" t="s">
        <v>16</v>
      </c>
      <c r="B33" s="92">
        <v>647.45817121280652</v>
      </c>
      <c r="C33" s="92">
        <v>3224.8181278364614</v>
      </c>
      <c r="D33" s="92">
        <v>1840.5919577002387</v>
      </c>
      <c r="E33" s="92">
        <v>1458.5628744214482</v>
      </c>
      <c r="F33" s="92">
        <v>771.11253415970918</v>
      </c>
      <c r="G33" s="92">
        <v>1450.1559823639441</v>
      </c>
      <c r="H33" s="92">
        <v>912.52477229890269</v>
      </c>
      <c r="I33" s="92">
        <v>599.59422466754938</v>
      </c>
      <c r="J33" s="92">
        <v>1054.6413553389618</v>
      </c>
    </row>
    <row r="34" spans="1:12" x14ac:dyDescent="0.3">
      <c r="A34" s="5" t="s">
        <v>17</v>
      </c>
      <c r="B34" s="92">
        <v>769.83792158252095</v>
      </c>
      <c r="C34" s="92">
        <v>3187.6674238284686</v>
      </c>
      <c r="D34" s="92">
        <v>1467.2250843764723</v>
      </c>
      <c r="E34" s="92">
        <v>1287.4870925497048</v>
      </c>
      <c r="F34" s="92">
        <v>786.57975938427876</v>
      </c>
      <c r="G34" s="92">
        <v>1486.5913122080874</v>
      </c>
      <c r="H34" s="92">
        <v>819.76501647519865</v>
      </c>
      <c r="I34" s="92">
        <v>598.61464580283973</v>
      </c>
      <c r="J34" s="92">
        <v>1071.4817437924285</v>
      </c>
    </row>
    <row r="35" spans="1:12" x14ac:dyDescent="0.3">
      <c r="A35" s="5" t="s">
        <v>18</v>
      </c>
      <c r="B35" s="92">
        <v>644.55134014932923</v>
      </c>
      <c r="C35" s="92">
        <v>2915.0423798460124</v>
      </c>
      <c r="D35" s="92">
        <v>1620.6022589762219</v>
      </c>
      <c r="E35" s="92">
        <v>1328.855851198045</v>
      </c>
      <c r="F35" s="92">
        <v>910.63068132074909</v>
      </c>
      <c r="G35" s="92">
        <v>1388.3698299715581</v>
      </c>
      <c r="H35" s="92">
        <v>853.94851766736451</v>
      </c>
      <c r="I35" s="92">
        <v>608.53041547185967</v>
      </c>
      <c r="J35" s="92">
        <v>1018.4287253988524</v>
      </c>
    </row>
    <row r="36" spans="1:12" x14ac:dyDescent="0.3">
      <c r="B36" s="5"/>
      <c r="C36" s="5"/>
      <c r="D36" s="5"/>
      <c r="E36" s="5"/>
      <c r="F36" s="5"/>
      <c r="G36" s="5"/>
      <c r="H36" s="5"/>
      <c r="I36" s="5"/>
      <c r="J36" s="5"/>
    </row>
    <row r="37" spans="1:12" x14ac:dyDescent="0.3">
      <c r="A37" s="1" t="s">
        <v>56</v>
      </c>
    </row>
    <row r="38" spans="1:12" x14ac:dyDescent="0.3">
      <c r="A38" s="5" t="s">
        <v>7</v>
      </c>
      <c r="B38" s="8">
        <f>B4-B24</f>
        <v>3956.2680900422229</v>
      </c>
      <c r="C38" s="8">
        <f t="shared" ref="C38:J38" si="1">C4-C24</f>
        <v>8526.0403105540026</v>
      </c>
      <c r="D38" s="8">
        <f t="shared" si="1"/>
        <v>38699.621932131537</v>
      </c>
      <c r="E38" s="8">
        <f t="shared" si="1"/>
        <v>16546.725762782389</v>
      </c>
      <c r="F38" s="8">
        <f t="shared" si="1"/>
        <v>2526.3653313317682</v>
      </c>
      <c r="G38" s="8">
        <f t="shared" si="1"/>
        <v>15442.201548176934</v>
      </c>
      <c r="H38" s="8">
        <f t="shared" si="1"/>
        <v>6200.215526433356</v>
      </c>
      <c r="I38" s="8">
        <f t="shared" si="1"/>
        <v>4295.9747415534148</v>
      </c>
      <c r="J38" s="8">
        <f t="shared" si="1"/>
        <v>11162.052269900207</v>
      </c>
      <c r="L38" s="10"/>
    </row>
    <row r="39" spans="1:12" x14ac:dyDescent="0.3">
      <c r="A39" s="5" t="s">
        <v>8</v>
      </c>
      <c r="B39" s="8">
        <f t="shared" ref="B39:J49" si="2">B5-B25</f>
        <v>3232.8091052423047</v>
      </c>
      <c r="C39" s="8">
        <f t="shared" si="2"/>
        <v>7240.8085339689087</v>
      </c>
      <c r="D39" s="8">
        <f t="shared" si="2"/>
        <v>35516.626854977039</v>
      </c>
      <c r="E39" s="8">
        <f t="shared" si="2"/>
        <v>15647.252280275383</v>
      </c>
      <c r="F39" s="8">
        <f t="shared" si="2"/>
        <v>2096.3036932899413</v>
      </c>
      <c r="G39" s="8">
        <f t="shared" si="2"/>
        <v>14374.461988099371</v>
      </c>
      <c r="H39" s="8">
        <f t="shared" si="2"/>
        <v>5320.9309771197404</v>
      </c>
      <c r="I39" s="8">
        <f t="shared" si="2"/>
        <v>3978.165367213137</v>
      </c>
      <c r="J39" s="8">
        <f t="shared" si="2"/>
        <v>12171.828697456815</v>
      </c>
      <c r="L39" s="10"/>
    </row>
    <row r="40" spans="1:12" x14ac:dyDescent="0.3">
      <c r="A40" s="5" t="s">
        <v>9</v>
      </c>
      <c r="B40" s="8">
        <f t="shared" si="2"/>
        <v>3343.7693905906467</v>
      </c>
      <c r="C40" s="8">
        <f t="shared" si="2"/>
        <v>8068.3258541458945</v>
      </c>
      <c r="D40" s="8">
        <f t="shared" si="2"/>
        <v>40993.880327178471</v>
      </c>
      <c r="E40" s="8">
        <f t="shared" si="2"/>
        <v>17191.299822155284</v>
      </c>
      <c r="F40" s="8">
        <f t="shared" si="2"/>
        <v>2775.1470174181959</v>
      </c>
      <c r="G40" s="8">
        <f t="shared" si="2"/>
        <v>16799.694838734315</v>
      </c>
      <c r="H40" s="8">
        <f t="shared" si="2"/>
        <v>6171.9268853363956</v>
      </c>
      <c r="I40" s="8">
        <f t="shared" si="2"/>
        <v>4594.4242596563308</v>
      </c>
      <c r="J40" s="8">
        <f t="shared" si="2"/>
        <v>12922.702492201412</v>
      </c>
      <c r="L40" s="10"/>
    </row>
    <row r="41" spans="1:12" x14ac:dyDescent="0.3">
      <c r="A41" s="5" t="s">
        <v>10</v>
      </c>
      <c r="B41" s="8">
        <f t="shared" si="2"/>
        <v>4162.2811852507475</v>
      </c>
      <c r="C41" s="8">
        <f t="shared" si="2"/>
        <v>10781.969683350057</v>
      </c>
      <c r="D41" s="8">
        <f t="shared" si="2"/>
        <v>53338.017478198926</v>
      </c>
      <c r="E41" s="8">
        <f t="shared" si="2"/>
        <v>20594.927553537222</v>
      </c>
      <c r="F41" s="8">
        <f t="shared" si="2"/>
        <v>3571.1755592519653</v>
      </c>
      <c r="G41" s="8">
        <f t="shared" si="2"/>
        <v>22225.177194794924</v>
      </c>
      <c r="H41" s="8">
        <f t="shared" si="2"/>
        <v>7427.6534135096581</v>
      </c>
      <c r="I41" s="8">
        <f t="shared" si="2"/>
        <v>5676.2544985514296</v>
      </c>
      <c r="J41" s="8">
        <f t="shared" si="2"/>
        <v>17116.847638095671</v>
      </c>
      <c r="L41" s="10"/>
    </row>
    <row r="42" spans="1:12" x14ac:dyDescent="0.3">
      <c r="A42" s="5" t="s">
        <v>11</v>
      </c>
      <c r="B42" s="8">
        <f t="shared" si="2"/>
        <v>4304.6431015397384</v>
      </c>
      <c r="C42" s="8">
        <f t="shared" si="2"/>
        <v>10656.208401623764</v>
      </c>
      <c r="D42" s="8">
        <f t="shared" si="2"/>
        <v>53233.31944666215</v>
      </c>
      <c r="E42" s="8">
        <f t="shared" si="2"/>
        <v>20495.011711740117</v>
      </c>
      <c r="F42" s="8">
        <f t="shared" si="2"/>
        <v>3640.5913660678616</v>
      </c>
      <c r="G42" s="8">
        <f t="shared" si="2"/>
        <v>22271.739431648097</v>
      </c>
      <c r="H42" s="8">
        <f t="shared" si="2"/>
        <v>7373.1078539582741</v>
      </c>
      <c r="I42" s="8">
        <f t="shared" si="2"/>
        <v>5640.487418449361</v>
      </c>
      <c r="J42" s="8">
        <f t="shared" si="2"/>
        <v>16936.113268310666</v>
      </c>
      <c r="L42" s="10"/>
    </row>
    <row r="43" spans="1:12" x14ac:dyDescent="0.3">
      <c r="A43" s="5" t="s">
        <v>12</v>
      </c>
      <c r="B43" s="8">
        <f t="shared" si="2"/>
        <v>3956.146686708913</v>
      </c>
      <c r="C43" s="8">
        <f t="shared" si="2"/>
        <v>9833.6401934425794</v>
      </c>
      <c r="D43" s="8">
        <f t="shared" si="2"/>
        <v>45458.174570741656</v>
      </c>
      <c r="E43" s="8">
        <f t="shared" si="2"/>
        <v>19241.995245110378</v>
      </c>
      <c r="F43" s="8">
        <f t="shared" si="2"/>
        <v>3295.333914611555</v>
      </c>
      <c r="G43" s="8">
        <f t="shared" si="2"/>
        <v>19021.01366481687</v>
      </c>
      <c r="H43" s="8">
        <f t="shared" si="2"/>
        <v>7073.6259665345888</v>
      </c>
      <c r="I43" s="8">
        <f t="shared" si="2"/>
        <v>5184.8460388333133</v>
      </c>
      <c r="J43" s="8">
        <f t="shared" si="2"/>
        <v>14872.061422770636</v>
      </c>
      <c r="L43" s="10"/>
    </row>
    <row r="44" spans="1:12" x14ac:dyDescent="0.3">
      <c r="A44" s="5" t="s">
        <v>13</v>
      </c>
      <c r="B44" s="8">
        <f t="shared" si="2"/>
        <v>4057.5344702120624</v>
      </c>
      <c r="C44" s="8">
        <f t="shared" si="2"/>
        <v>8800.1808272205617</v>
      </c>
      <c r="D44" s="8">
        <f t="shared" si="2"/>
        <v>38376.251649940714</v>
      </c>
      <c r="E44" s="8">
        <f t="shared" si="2"/>
        <v>16510.525040408502</v>
      </c>
      <c r="F44" s="8">
        <f t="shared" si="2"/>
        <v>2667.6909507430541</v>
      </c>
      <c r="G44" s="8">
        <f t="shared" si="2"/>
        <v>15792.429779365259</v>
      </c>
      <c r="H44" s="8">
        <f t="shared" si="2"/>
        <v>5766.1776326784047</v>
      </c>
      <c r="I44" s="8">
        <f t="shared" si="2"/>
        <v>4330.4816415740415</v>
      </c>
      <c r="J44" s="8">
        <f t="shared" si="2"/>
        <v>12456.644749573512</v>
      </c>
      <c r="L44" s="10"/>
    </row>
    <row r="45" spans="1:12" x14ac:dyDescent="0.3">
      <c r="A45" s="5" t="s">
        <v>14</v>
      </c>
      <c r="B45" s="8">
        <f t="shared" si="2"/>
        <v>4647.5880058813627</v>
      </c>
      <c r="C45" s="8">
        <f t="shared" si="2"/>
        <v>10798.563703493826</v>
      </c>
      <c r="D45" s="8">
        <f t="shared" si="2"/>
        <v>42234.36307727707</v>
      </c>
      <c r="E45" s="8">
        <f t="shared" si="2"/>
        <v>18125.716327346185</v>
      </c>
      <c r="F45" s="8">
        <f t="shared" si="2"/>
        <v>2962.7283152995215</v>
      </c>
      <c r="G45" s="8">
        <f t="shared" si="2"/>
        <v>16928.18566382784</v>
      </c>
      <c r="H45" s="8">
        <f t="shared" si="2"/>
        <v>7262.0879209407394</v>
      </c>
      <c r="I45" s="8">
        <f t="shared" si="2"/>
        <v>4642.0250122913167</v>
      </c>
      <c r="J45" s="8">
        <f t="shared" si="2"/>
        <v>13466.894596745096</v>
      </c>
      <c r="L45" s="10"/>
    </row>
    <row r="46" spans="1:12" x14ac:dyDescent="0.3">
      <c r="A46" s="5" t="s">
        <v>15</v>
      </c>
      <c r="B46" s="8">
        <f t="shared" si="2"/>
        <v>5027.0091064616572</v>
      </c>
      <c r="C46" s="8">
        <f t="shared" si="2"/>
        <v>11442.451844630461</v>
      </c>
      <c r="D46" s="8">
        <f t="shared" si="2"/>
        <v>46676.681466760165</v>
      </c>
      <c r="E46" s="8">
        <f t="shared" si="2"/>
        <v>20707.155573298307</v>
      </c>
      <c r="F46" s="8">
        <f t="shared" si="2"/>
        <v>3586.0443758660317</v>
      </c>
      <c r="G46" s="8">
        <f t="shared" si="2"/>
        <v>20805.772757499981</v>
      </c>
      <c r="H46" s="8">
        <f t="shared" si="2"/>
        <v>8661.7668463730024</v>
      </c>
      <c r="I46" s="8">
        <f t="shared" si="2"/>
        <v>6269.1336431386535</v>
      </c>
      <c r="J46" s="8">
        <f t="shared" si="2"/>
        <v>16076.89608344527</v>
      </c>
      <c r="L46" s="10"/>
    </row>
    <row r="47" spans="1:12" x14ac:dyDescent="0.3">
      <c r="A47" s="5" t="s">
        <v>16</v>
      </c>
      <c r="B47" s="8">
        <f t="shared" si="2"/>
        <v>5447.6818287871938</v>
      </c>
      <c r="C47" s="8">
        <f t="shared" si="2"/>
        <v>12062.869872163539</v>
      </c>
      <c r="D47" s="8">
        <f t="shared" si="2"/>
        <v>50791.804929161808</v>
      </c>
      <c r="E47" s="8">
        <f t="shared" si="2"/>
        <v>22465.563319019817</v>
      </c>
      <c r="F47" s="8">
        <f t="shared" si="2"/>
        <v>4095.0154658402907</v>
      </c>
      <c r="G47" s="8">
        <f t="shared" si="2"/>
        <v>22425.919538851154</v>
      </c>
      <c r="H47" s="8">
        <f t="shared" si="2"/>
        <v>8698.3377736098209</v>
      </c>
      <c r="I47" s="8">
        <f t="shared" si="2"/>
        <v>6183.8832230311955</v>
      </c>
      <c r="J47" s="8">
        <f t="shared" si="2"/>
        <v>16882.679265655865</v>
      </c>
      <c r="L47" s="10"/>
    </row>
    <row r="48" spans="1:12" x14ac:dyDescent="0.3">
      <c r="A48" s="5" t="s">
        <v>17</v>
      </c>
      <c r="B48" s="8">
        <f t="shared" si="2"/>
        <v>5300.9176812969035</v>
      </c>
      <c r="C48" s="8">
        <f t="shared" si="2"/>
        <v>12043.260222500072</v>
      </c>
      <c r="D48" s="8">
        <f t="shared" si="2"/>
        <v>51168.279972864788</v>
      </c>
      <c r="E48" s="8">
        <f t="shared" si="2"/>
        <v>22636.63910089156</v>
      </c>
      <c r="F48" s="8">
        <f t="shared" si="2"/>
        <v>4079.5482406157207</v>
      </c>
      <c r="G48" s="8">
        <f t="shared" si="2"/>
        <v>22389.484209007009</v>
      </c>
      <c r="H48" s="8">
        <f t="shared" si="2"/>
        <v>8791.1895661026338</v>
      </c>
      <c r="I48" s="8">
        <f t="shared" si="2"/>
        <v>6184.8628018959052</v>
      </c>
      <c r="J48" s="8">
        <f t="shared" si="2"/>
        <v>16865.838877202397</v>
      </c>
      <c r="L48" s="10"/>
    </row>
    <row r="49" spans="1:13" x14ac:dyDescent="0.3">
      <c r="A49" s="5" t="s">
        <v>18</v>
      </c>
      <c r="B49" s="8">
        <f t="shared" si="2"/>
        <v>4865.5731289568494</v>
      </c>
      <c r="C49" s="8">
        <f t="shared" si="2"/>
        <v>11115.89550110118</v>
      </c>
      <c r="D49" s="8">
        <f t="shared" si="2"/>
        <v>44613.633538508606</v>
      </c>
      <c r="E49" s="8">
        <f t="shared" si="2"/>
        <v>19483.270176199218</v>
      </c>
      <c r="F49" s="8">
        <f t="shared" si="2"/>
        <v>3251.0452254124484</v>
      </c>
      <c r="G49" s="8">
        <f t="shared" si="2"/>
        <v>18464.283281072381</v>
      </c>
      <c r="H49" s="8">
        <f t="shared" si="2"/>
        <v>7307.5510183266169</v>
      </c>
      <c r="I49" s="8">
        <f t="shared" si="2"/>
        <v>4992.6352330637046</v>
      </c>
      <c r="J49" s="8">
        <f t="shared" si="2"/>
        <v>13810.164057896947</v>
      </c>
      <c r="L49" s="10"/>
    </row>
    <row r="50" spans="1:13" x14ac:dyDescent="0.3">
      <c r="L50" s="10"/>
    </row>
    <row r="51" spans="1:13" x14ac:dyDescent="0.3">
      <c r="A51" s="1" t="s">
        <v>57</v>
      </c>
      <c r="K51" s="2" t="s">
        <v>36</v>
      </c>
    </row>
    <row r="52" spans="1:13" x14ac:dyDescent="0.3">
      <c r="A52" s="5" t="s">
        <v>7</v>
      </c>
      <c r="B52" s="8">
        <f>IF('入力欄(差替情報)'!$D$9=B$2,'入力欄(差替情報)'!$D$22*'入力欄(差替情報)'!$D$15/1000,0)</f>
        <v>0</v>
      </c>
      <c r="C52" s="8">
        <f>IF('入力欄(差替情報)'!$D$9=C$2,'入力欄(差替情報)'!$D$22*'入力欄(差替情報)'!$D$15/1000,0)</f>
        <v>0</v>
      </c>
      <c r="D52" s="8">
        <f>IF('入力欄(差替情報)'!$D$9=D$2,'入力欄(差替情報)'!$D$22*'入力欄(差替情報)'!$D$15/1000,0)</f>
        <v>0</v>
      </c>
      <c r="E52" s="8">
        <f>IF('入力欄(差替情報)'!$D$9=E$2,'入力欄(差替情報)'!$D$22*'入力欄(差替情報)'!$D$15/1000,0)</f>
        <v>0</v>
      </c>
      <c r="F52" s="8">
        <f>IF('入力欄(差替情報)'!$D$9=F$2,'入力欄(差替情報)'!$D$22*'入力欄(差替情報)'!$D$15/1000,0)</f>
        <v>0</v>
      </c>
      <c r="G52" s="8">
        <f>IF('入力欄(差替情報)'!$D$9=G$2,'入力欄(差替情報)'!$D$22*'入力欄(差替情報)'!$D$15/1000,0)</f>
        <v>0</v>
      </c>
      <c r="H52" s="8">
        <f>IF('入力欄(差替情報)'!$D$9=H$2,'入力欄(差替情報)'!$D$22*'入力欄(差替情報)'!$D$15/1000,0)</f>
        <v>0</v>
      </c>
      <c r="I52" s="8">
        <f>IF('入力欄(差替情報)'!$D$9=I$2,'入力欄(差替情報)'!$D$22*'入力欄(差替情報)'!$D$15/1000,0)</f>
        <v>0</v>
      </c>
      <c r="J52" s="8">
        <f>IF('入力欄(差替情報)'!$D$9=J$2,'入力欄(差替情報)'!$D$22*'入力欄(差替情報)'!$D$15/1000,0)</f>
        <v>0</v>
      </c>
      <c r="K52" s="10">
        <f>SUM(B52:J52)</f>
        <v>0</v>
      </c>
      <c r="L52" s="10"/>
      <c r="M52" s="15"/>
    </row>
    <row r="53" spans="1:13" x14ac:dyDescent="0.3">
      <c r="A53" s="5" t="s">
        <v>8</v>
      </c>
      <c r="B53" s="8">
        <f>IF('入力欄(差替情報)'!$D$9=B$2,'入力欄(差替情報)'!$E$22*'入力欄(差替情報)'!$E$15/1000,0)</f>
        <v>0</v>
      </c>
      <c r="C53" s="8">
        <f>IF('入力欄(差替情報)'!$D$9=C$2,'入力欄(差替情報)'!$E$22*'入力欄(差替情報)'!$E$15/1000,0)</f>
        <v>0</v>
      </c>
      <c r="D53" s="8">
        <f>IF('入力欄(差替情報)'!$D$9=D$2,'入力欄(差替情報)'!$E$22*'入力欄(差替情報)'!$E$15/1000,0)</f>
        <v>0</v>
      </c>
      <c r="E53" s="8">
        <f>IF('入力欄(差替情報)'!$D$9=E$2,'入力欄(差替情報)'!$E$22*'入力欄(差替情報)'!$E$15/1000,0)</f>
        <v>0</v>
      </c>
      <c r="F53" s="8">
        <f>IF('入力欄(差替情報)'!$D$9=F$2,'入力欄(差替情報)'!$E$22*'入力欄(差替情報)'!$E$15/1000,0)</f>
        <v>0</v>
      </c>
      <c r="G53" s="8">
        <f>IF('入力欄(差替情報)'!$D$9=G$2,'入力欄(差替情報)'!$E$22*'入力欄(差替情報)'!$E$15/1000,0)</f>
        <v>0</v>
      </c>
      <c r="H53" s="8">
        <f>IF('入力欄(差替情報)'!$D$9=H$2,'入力欄(差替情報)'!$E$22*'入力欄(差替情報)'!$E$15/1000,0)</f>
        <v>0</v>
      </c>
      <c r="I53" s="8">
        <f>IF('入力欄(差替情報)'!$D$9=I$2,'入力欄(差替情報)'!$E$22*'入力欄(差替情報)'!$E$15/1000,0)</f>
        <v>0</v>
      </c>
      <c r="J53" s="8">
        <f>IF('入力欄(差替情報)'!$D$9=J$2,'入力欄(差替情報)'!$E$22*'入力欄(差替情報)'!$E$15/1000,0)</f>
        <v>0</v>
      </c>
      <c r="K53" s="10">
        <f t="shared" ref="K53:K63" si="3">SUM(B53:J53)</f>
        <v>0</v>
      </c>
      <c r="L53" s="10"/>
      <c r="M53" s="15"/>
    </row>
    <row r="54" spans="1:13" x14ac:dyDescent="0.3">
      <c r="A54" s="5" t="s">
        <v>9</v>
      </c>
      <c r="B54" s="8">
        <f>IF('入力欄(差替情報)'!$D$9=B$2,'入力欄(差替情報)'!$F$22*'入力欄(差替情報)'!$F$15/1000,0)</f>
        <v>0</v>
      </c>
      <c r="C54" s="8">
        <f>IF('入力欄(差替情報)'!$D$9=C$2,'入力欄(差替情報)'!$F$22*'入力欄(差替情報)'!$F$15/1000,0)</f>
        <v>0</v>
      </c>
      <c r="D54" s="8">
        <f>IF('入力欄(差替情報)'!$D$9=D$2,'入力欄(差替情報)'!$F$22*'入力欄(差替情報)'!$F$15/1000,0)</f>
        <v>0</v>
      </c>
      <c r="E54" s="8">
        <f>IF('入力欄(差替情報)'!$D$9=E$2,'入力欄(差替情報)'!$F$22*'入力欄(差替情報)'!$F$15/1000,0)</f>
        <v>0</v>
      </c>
      <c r="F54" s="8">
        <f>IF('入力欄(差替情報)'!$D$9=F$2,'入力欄(差替情報)'!$F$22*'入力欄(差替情報)'!$F$15/1000,0)</f>
        <v>0</v>
      </c>
      <c r="G54" s="8">
        <f>IF('入力欄(差替情報)'!$D$9=G$2,'入力欄(差替情報)'!$F$22*'入力欄(差替情報)'!$F$15/1000,0)</f>
        <v>0</v>
      </c>
      <c r="H54" s="8">
        <f>IF('入力欄(差替情報)'!$D$9=H$2,'入力欄(差替情報)'!$F$22*'入力欄(差替情報)'!$F$15/1000,0)</f>
        <v>0</v>
      </c>
      <c r="I54" s="8">
        <f>IF('入力欄(差替情報)'!$D$9=I$2,'入力欄(差替情報)'!$F$22*'入力欄(差替情報)'!$F$15/1000,0)</f>
        <v>0</v>
      </c>
      <c r="J54" s="8">
        <f>IF('入力欄(差替情報)'!$D$9=J$2,'入力欄(差替情報)'!$F$22*'入力欄(差替情報)'!$F$15/1000,0)</f>
        <v>0</v>
      </c>
      <c r="K54" s="10">
        <f t="shared" si="3"/>
        <v>0</v>
      </c>
      <c r="L54" s="10"/>
      <c r="M54" s="15"/>
    </row>
    <row r="55" spans="1:13" x14ac:dyDescent="0.3">
      <c r="A55" s="5" t="s">
        <v>10</v>
      </c>
      <c r="B55" s="8">
        <f>IF('入力欄(差替情報)'!$D$9=B$2,'入力欄(差替情報)'!$G$22*'入力欄(差替情報)'!$G$15/1000,0)</f>
        <v>0</v>
      </c>
      <c r="C55" s="8">
        <f>IF('入力欄(差替情報)'!$D$9=C$2,'入力欄(差替情報)'!$G$22*'入力欄(差替情報)'!$G$15/1000,0)</f>
        <v>0</v>
      </c>
      <c r="D55" s="8">
        <f>IF('入力欄(差替情報)'!$D$9=D$2,'入力欄(差替情報)'!$G$22*'入力欄(差替情報)'!$G$15/1000,0)</f>
        <v>0</v>
      </c>
      <c r="E55" s="8">
        <f>IF('入力欄(差替情報)'!$D$9=E$2,'入力欄(差替情報)'!$G$22*'入力欄(差替情報)'!$G$15/1000,0)</f>
        <v>0</v>
      </c>
      <c r="F55" s="8">
        <f>IF('入力欄(差替情報)'!$D$9=F$2,'入力欄(差替情報)'!$G$22*'入力欄(差替情報)'!$G$15/1000,0)</f>
        <v>0</v>
      </c>
      <c r="G55" s="8">
        <f>IF('入力欄(差替情報)'!$D$9=G$2,'入力欄(差替情報)'!$G$22*'入力欄(差替情報)'!$G$15/1000,0)</f>
        <v>0</v>
      </c>
      <c r="H55" s="8">
        <f>IF('入力欄(差替情報)'!$D$9=H$2,'入力欄(差替情報)'!$G$22*'入力欄(差替情報)'!$G$15/1000,0)</f>
        <v>0</v>
      </c>
      <c r="I55" s="8">
        <f>IF('入力欄(差替情報)'!$D$9=I$2,'入力欄(差替情報)'!$G$22*'入力欄(差替情報)'!$G$15/1000,0)</f>
        <v>0</v>
      </c>
      <c r="J55" s="8">
        <f>IF('入力欄(差替情報)'!$D$9=J$2,'入力欄(差替情報)'!$G$22*'入力欄(差替情報)'!$G$15/1000,0)</f>
        <v>0</v>
      </c>
      <c r="K55" s="10">
        <f t="shared" si="3"/>
        <v>0</v>
      </c>
      <c r="L55" s="10"/>
      <c r="M55" s="15"/>
    </row>
    <row r="56" spans="1:13" x14ac:dyDescent="0.3">
      <c r="A56" s="5" t="s">
        <v>11</v>
      </c>
      <c r="B56" s="8">
        <f>IF('入力欄(差替情報)'!$D$9=B$2,'入力欄(差替情報)'!$H$22*'入力欄(差替情報)'!$H$15/1000,0)</f>
        <v>0</v>
      </c>
      <c r="C56" s="8">
        <f>IF('入力欄(差替情報)'!$D$9=C$2,'入力欄(差替情報)'!$H$22*'入力欄(差替情報)'!$H$15/1000,0)</f>
        <v>0</v>
      </c>
      <c r="D56" s="8">
        <f>IF('入力欄(差替情報)'!$D$9=D$2,'入力欄(差替情報)'!$H$22*'入力欄(差替情報)'!$H$15/1000,0)</f>
        <v>0</v>
      </c>
      <c r="E56" s="8">
        <f>IF('入力欄(差替情報)'!$D$9=E$2,'入力欄(差替情報)'!$H$22*'入力欄(差替情報)'!$H$15/1000,0)</f>
        <v>0</v>
      </c>
      <c r="F56" s="8">
        <f>IF('入力欄(差替情報)'!$D$9=F$2,'入力欄(差替情報)'!$H$22*'入力欄(差替情報)'!$H$15/1000,0)</f>
        <v>0</v>
      </c>
      <c r="G56" s="8">
        <f>IF('入力欄(差替情報)'!$D$9=G$2,'入力欄(差替情報)'!$H$22*'入力欄(差替情報)'!$H$15/1000,0)</f>
        <v>0</v>
      </c>
      <c r="H56" s="8">
        <f>IF('入力欄(差替情報)'!$D$9=H$2,'入力欄(差替情報)'!$H$22*'入力欄(差替情報)'!$H$15/1000,0)</f>
        <v>0</v>
      </c>
      <c r="I56" s="8">
        <f>IF('入力欄(差替情報)'!$D$9=I$2,'入力欄(差替情報)'!$H$22*'入力欄(差替情報)'!$H$15/1000,0)</f>
        <v>0</v>
      </c>
      <c r="J56" s="8">
        <f>IF('入力欄(差替情報)'!$D$9=J$2,'入力欄(差替情報)'!$H$22*'入力欄(差替情報)'!$H$15/1000,0)</f>
        <v>0</v>
      </c>
      <c r="K56" s="10">
        <f t="shared" si="3"/>
        <v>0</v>
      </c>
      <c r="L56" s="10"/>
      <c r="M56" s="15"/>
    </row>
    <row r="57" spans="1:13" x14ac:dyDescent="0.3">
      <c r="A57" s="5" t="s">
        <v>12</v>
      </c>
      <c r="B57" s="8">
        <f>IF('入力欄(差替情報)'!$D$9=B$2,'入力欄(差替情報)'!$I$22*'入力欄(差替情報)'!$I$15/1000,0)</f>
        <v>0</v>
      </c>
      <c r="C57" s="8">
        <f>IF('入力欄(差替情報)'!$D$9=C$2,'入力欄(差替情報)'!$I$22*'入力欄(差替情報)'!$I$15/1000,0)</f>
        <v>0</v>
      </c>
      <c r="D57" s="8">
        <f>IF('入力欄(差替情報)'!$D$9=D$2,'入力欄(差替情報)'!$I$22*'入力欄(差替情報)'!$I$15/1000,0)</f>
        <v>0</v>
      </c>
      <c r="E57" s="8">
        <f>IF('入力欄(差替情報)'!$D$9=E$2,'入力欄(差替情報)'!$I$22*'入力欄(差替情報)'!$I$15/1000,0)</f>
        <v>0</v>
      </c>
      <c r="F57" s="8">
        <f>IF('入力欄(差替情報)'!$D$9=F$2,'入力欄(差替情報)'!$I$22*'入力欄(差替情報)'!$I$15/1000,0)</f>
        <v>0</v>
      </c>
      <c r="G57" s="8">
        <f>IF('入力欄(差替情報)'!$D$9=G$2,'入力欄(差替情報)'!$I$22*'入力欄(差替情報)'!$I$15/1000,0)</f>
        <v>0</v>
      </c>
      <c r="H57" s="8">
        <f>IF('入力欄(差替情報)'!$D$9=H$2,'入力欄(差替情報)'!$I$22*'入力欄(差替情報)'!$I$15/1000,0)</f>
        <v>0</v>
      </c>
      <c r="I57" s="8">
        <f>IF('入力欄(差替情報)'!$D$9=I$2,'入力欄(差替情報)'!$I$22*'入力欄(差替情報)'!$I$15/1000,0)</f>
        <v>0</v>
      </c>
      <c r="J57" s="8">
        <f>IF('入力欄(差替情報)'!$D$9=J$2,'入力欄(差替情報)'!$I$22*'入力欄(差替情報)'!$I$15/1000,0)</f>
        <v>0</v>
      </c>
      <c r="K57" s="10">
        <f t="shared" si="3"/>
        <v>0</v>
      </c>
      <c r="L57" s="10"/>
      <c r="M57" s="15"/>
    </row>
    <row r="58" spans="1:13" x14ac:dyDescent="0.3">
      <c r="A58" s="5" t="s">
        <v>13</v>
      </c>
      <c r="B58" s="8">
        <f>IF('入力欄(差替情報)'!$D$9=B$2,'入力欄(差替情報)'!$J$22*'入力欄(差替情報)'!$J$15/1000,0)</f>
        <v>0</v>
      </c>
      <c r="C58" s="8">
        <f>IF('入力欄(差替情報)'!$D$9=C$2,'入力欄(差替情報)'!$J$22*'入力欄(差替情報)'!$J$15/1000,0)</f>
        <v>0</v>
      </c>
      <c r="D58" s="8">
        <f>IF('入力欄(差替情報)'!$D$9=D$2,'入力欄(差替情報)'!$J$22*'入力欄(差替情報)'!$J$15/1000,0)</f>
        <v>0</v>
      </c>
      <c r="E58" s="8">
        <f>IF('入力欄(差替情報)'!$D$9=E$2,'入力欄(差替情報)'!$J$22*'入力欄(差替情報)'!$J$15/1000,0)</f>
        <v>0</v>
      </c>
      <c r="F58" s="8">
        <f>IF('入力欄(差替情報)'!$D$9=F$2,'入力欄(差替情報)'!$J$22*'入力欄(差替情報)'!$J$15/1000,0)</f>
        <v>0</v>
      </c>
      <c r="G58" s="8">
        <f>IF('入力欄(差替情報)'!$D$9=G$2,'入力欄(差替情報)'!$J$22*'入力欄(差替情報)'!$J$15/1000,0)</f>
        <v>0</v>
      </c>
      <c r="H58" s="8">
        <f>IF('入力欄(差替情報)'!$D$9=H$2,'入力欄(差替情報)'!$J$22*'入力欄(差替情報)'!$J$15/1000,0)</f>
        <v>0</v>
      </c>
      <c r="I58" s="8">
        <f>IF('入力欄(差替情報)'!$D$9=I$2,'入力欄(差替情報)'!$J$22*'入力欄(差替情報)'!$J$15/1000,0)</f>
        <v>0</v>
      </c>
      <c r="J58" s="8">
        <f>IF('入力欄(差替情報)'!$D$9=J$2,'入力欄(差替情報)'!$J$22*'入力欄(差替情報)'!$J$15/1000,0)</f>
        <v>0</v>
      </c>
      <c r="K58" s="10">
        <f t="shared" si="3"/>
        <v>0</v>
      </c>
      <c r="L58" s="10"/>
      <c r="M58" s="15"/>
    </row>
    <row r="59" spans="1:13" x14ac:dyDescent="0.3">
      <c r="A59" s="5" t="s">
        <v>14</v>
      </c>
      <c r="B59" s="8">
        <f>IF('入力欄(差替情報)'!$D$9=B$2,'入力欄(差替情報)'!$K$22*'入力欄(差替情報)'!$K$15/1000,0)</f>
        <v>0</v>
      </c>
      <c r="C59" s="8">
        <f>IF('入力欄(差替情報)'!$D$9=C$2,'入力欄(差替情報)'!$K$22*'入力欄(差替情報)'!$K$15/1000,0)</f>
        <v>0</v>
      </c>
      <c r="D59" s="8">
        <f>IF('入力欄(差替情報)'!$D$9=D$2,'入力欄(差替情報)'!$K$22*'入力欄(差替情報)'!$K$15/1000,0)</f>
        <v>0</v>
      </c>
      <c r="E59" s="8">
        <f>IF('入力欄(差替情報)'!$D$9=E$2,'入力欄(差替情報)'!$K$22*'入力欄(差替情報)'!$K$15/1000,0)</f>
        <v>0</v>
      </c>
      <c r="F59" s="8">
        <f>IF('入力欄(差替情報)'!$D$9=F$2,'入力欄(差替情報)'!$K$22*'入力欄(差替情報)'!$K$15/1000,0)</f>
        <v>0</v>
      </c>
      <c r="G59" s="8">
        <f>IF('入力欄(差替情報)'!$D$9=G$2,'入力欄(差替情報)'!$K$22*'入力欄(差替情報)'!$K$15/1000,0)</f>
        <v>0</v>
      </c>
      <c r="H59" s="8">
        <f>IF('入力欄(差替情報)'!$D$9=H$2,'入力欄(差替情報)'!$K$22*'入力欄(差替情報)'!$K$15/1000,0)</f>
        <v>0</v>
      </c>
      <c r="I59" s="8">
        <f>IF('入力欄(差替情報)'!$D$9=I$2,'入力欄(差替情報)'!$K$22*'入力欄(差替情報)'!$K$15/1000,0)</f>
        <v>0</v>
      </c>
      <c r="J59" s="8">
        <f>IF('入力欄(差替情報)'!$D$9=J$2,'入力欄(差替情報)'!$K$22*'入力欄(差替情報)'!$K$15/1000,0)</f>
        <v>0</v>
      </c>
      <c r="K59" s="10">
        <f t="shared" si="3"/>
        <v>0</v>
      </c>
      <c r="L59" s="10"/>
      <c r="M59" s="15"/>
    </row>
    <row r="60" spans="1:13" x14ac:dyDescent="0.3">
      <c r="A60" s="5" t="s">
        <v>15</v>
      </c>
      <c r="B60" s="8">
        <f>IF('入力欄(差替情報)'!$D$9=B$2,'入力欄(差替情報)'!$L$22*'入力欄(差替情報)'!$L$15/1000,0)</f>
        <v>0</v>
      </c>
      <c r="C60" s="8">
        <f>IF('入力欄(差替情報)'!$D$9=C$2,'入力欄(差替情報)'!$L$22*'入力欄(差替情報)'!$L$15/1000,0)</f>
        <v>0</v>
      </c>
      <c r="D60" s="8">
        <f>IF('入力欄(差替情報)'!$D$9=D$2,'入力欄(差替情報)'!$L$22*'入力欄(差替情報)'!$L$15/1000,0)</f>
        <v>0</v>
      </c>
      <c r="E60" s="8">
        <f>IF('入力欄(差替情報)'!$D$9=E$2,'入力欄(差替情報)'!$L$22*'入力欄(差替情報)'!$L$15/1000,0)</f>
        <v>0</v>
      </c>
      <c r="F60" s="8">
        <f>IF('入力欄(差替情報)'!$D$9=F$2,'入力欄(差替情報)'!$L$22*'入力欄(差替情報)'!$L$15/1000,0)</f>
        <v>0</v>
      </c>
      <c r="G60" s="8">
        <f>IF('入力欄(差替情報)'!$D$9=G$2,'入力欄(差替情報)'!$L$22*'入力欄(差替情報)'!$L$15/1000,0)</f>
        <v>0</v>
      </c>
      <c r="H60" s="8">
        <f>IF('入力欄(差替情報)'!$D$9=H$2,'入力欄(差替情報)'!$L$22*'入力欄(差替情報)'!$L$15/1000,0)</f>
        <v>0</v>
      </c>
      <c r="I60" s="8">
        <f>IF('入力欄(差替情報)'!$D$9=I$2,'入力欄(差替情報)'!$L$22*'入力欄(差替情報)'!$L$15/1000,0)</f>
        <v>0</v>
      </c>
      <c r="J60" s="8">
        <f>IF('入力欄(差替情報)'!$D$9=J$2,'入力欄(差替情報)'!$L$22*'入力欄(差替情報)'!$L$15/1000,0)</f>
        <v>0</v>
      </c>
      <c r="K60" s="10">
        <f t="shared" si="3"/>
        <v>0</v>
      </c>
      <c r="L60" s="10"/>
      <c r="M60" s="15"/>
    </row>
    <row r="61" spans="1:13" x14ac:dyDescent="0.3">
      <c r="A61" s="5" t="s">
        <v>16</v>
      </c>
      <c r="B61" s="8">
        <f>IF('入力欄(差替情報)'!$D$9=B$2,'入力欄(差替情報)'!$M$22*'入力欄(差替情報)'!$M$15/1000,0)</f>
        <v>0</v>
      </c>
      <c r="C61" s="8">
        <f>IF('入力欄(差替情報)'!$D$9=C$2,'入力欄(差替情報)'!$M$22*'入力欄(差替情報)'!$M$15/1000,0)</f>
        <v>0</v>
      </c>
      <c r="D61" s="8">
        <f>IF('入力欄(差替情報)'!$D$9=D$2,'入力欄(差替情報)'!$M$22*'入力欄(差替情報)'!$M$15/1000,0)</f>
        <v>0</v>
      </c>
      <c r="E61" s="8">
        <f>IF('入力欄(差替情報)'!$D$9=E$2,'入力欄(差替情報)'!$M$22*'入力欄(差替情報)'!$M$15/1000,0)</f>
        <v>0</v>
      </c>
      <c r="F61" s="8">
        <f>IF('入力欄(差替情報)'!$D$9=F$2,'入力欄(差替情報)'!$M$22*'入力欄(差替情報)'!$M$15/1000,0)</f>
        <v>0</v>
      </c>
      <c r="G61" s="8">
        <f>IF('入力欄(差替情報)'!$D$9=G$2,'入力欄(差替情報)'!$M$22*'入力欄(差替情報)'!$M$15/1000,0)</f>
        <v>0</v>
      </c>
      <c r="H61" s="8">
        <f>IF('入力欄(差替情報)'!$D$9=H$2,'入力欄(差替情報)'!$M$22*'入力欄(差替情報)'!$M$15/1000,0)</f>
        <v>0</v>
      </c>
      <c r="I61" s="8">
        <f>IF('入力欄(差替情報)'!$D$9=I$2,'入力欄(差替情報)'!$M$22*'入力欄(差替情報)'!$M$15/1000,0)</f>
        <v>0</v>
      </c>
      <c r="J61" s="8">
        <f>IF('入力欄(差替情報)'!$D$9=J$2,'入力欄(差替情報)'!$M$22*'入力欄(差替情報)'!$M$15/1000,0)</f>
        <v>0</v>
      </c>
      <c r="K61" s="10">
        <f t="shared" si="3"/>
        <v>0</v>
      </c>
      <c r="L61" s="10"/>
      <c r="M61" s="15"/>
    </row>
    <row r="62" spans="1:13" x14ac:dyDescent="0.3">
      <c r="A62" s="5" t="s">
        <v>17</v>
      </c>
      <c r="B62" s="8">
        <f>IF('入力欄(差替情報)'!$D$9=B$2,'入力欄(差替情報)'!$N$22*'入力欄(差替情報)'!$N$15/1000,0)</f>
        <v>0</v>
      </c>
      <c r="C62" s="8">
        <f>IF('入力欄(差替情報)'!$D$9=C$2,'入力欄(差替情報)'!$N$22*'入力欄(差替情報)'!$N$15/1000,0)</f>
        <v>0</v>
      </c>
      <c r="D62" s="8">
        <f>IF('入力欄(差替情報)'!$D$9=D$2,'入力欄(差替情報)'!$N$22*'入力欄(差替情報)'!$N$15/1000,0)</f>
        <v>0</v>
      </c>
      <c r="E62" s="8">
        <f>IF('入力欄(差替情報)'!$D$9=E$2,'入力欄(差替情報)'!$N$22*'入力欄(差替情報)'!$N$15/1000,0)</f>
        <v>0</v>
      </c>
      <c r="F62" s="8">
        <f>IF('入力欄(差替情報)'!$D$9=F$2,'入力欄(差替情報)'!$N$22*'入力欄(差替情報)'!$N$15/1000,0)</f>
        <v>0</v>
      </c>
      <c r="G62" s="8">
        <f>IF('入力欄(差替情報)'!$D$9=G$2,'入力欄(差替情報)'!$N$22*'入力欄(差替情報)'!$N$15/1000,0)</f>
        <v>0</v>
      </c>
      <c r="H62" s="8">
        <f>IF('入力欄(差替情報)'!$D$9=H$2,'入力欄(差替情報)'!$N$22*'入力欄(差替情報)'!$N$15/1000,0)</f>
        <v>0</v>
      </c>
      <c r="I62" s="8">
        <f>IF('入力欄(差替情報)'!$D$9=I$2,'入力欄(差替情報)'!$N$22*'入力欄(差替情報)'!$N$15/1000,0)</f>
        <v>0</v>
      </c>
      <c r="J62" s="8">
        <f>IF('入力欄(差替情報)'!$D$9=J$2,'入力欄(差替情報)'!$N$22*'入力欄(差替情報)'!$N$15/1000,0)</f>
        <v>0</v>
      </c>
      <c r="K62" s="10">
        <f t="shared" si="3"/>
        <v>0</v>
      </c>
      <c r="L62" s="10"/>
      <c r="M62" s="15"/>
    </row>
    <row r="63" spans="1:13" x14ac:dyDescent="0.3">
      <c r="A63" s="5" t="s">
        <v>18</v>
      </c>
      <c r="B63" s="8">
        <f>IF('入力欄(差替情報)'!$D$9=B$2,'入力欄(差替情報)'!$O$22*'入力欄(差替情報)'!$O$15/1000,0)</f>
        <v>0</v>
      </c>
      <c r="C63" s="8">
        <f>IF('入力欄(差替情報)'!$D$9=C$2,'入力欄(差替情報)'!$O$22*'入力欄(差替情報)'!$O$15/1000,0)</f>
        <v>0</v>
      </c>
      <c r="D63" s="8">
        <f>IF('入力欄(差替情報)'!$D$9=D$2,'入力欄(差替情報)'!$O$22*'入力欄(差替情報)'!$O$15/1000,0)</f>
        <v>0</v>
      </c>
      <c r="E63" s="8">
        <f>IF('入力欄(差替情報)'!$D$9=E$2,'入力欄(差替情報)'!$O$22*'入力欄(差替情報)'!$O$15/1000,0)</f>
        <v>0</v>
      </c>
      <c r="F63" s="8">
        <f>IF('入力欄(差替情報)'!$D$9=F$2,'入力欄(差替情報)'!$O$22*'入力欄(差替情報)'!$O$15/1000,0)</f>
        <v>0</v>
      </c>
      <c r="G63" s="8">
        <f>IF('入力欄(差替情報)'!$D$9=G$2,'入力欄(差替情報)'!$O$22*'入力欄(差替情報)'!$O$15/1000,0)</f>
        <v>0</v>
      </c>
      <c r="H63" s="8">
        <f>IF('入力欄(差替情報)'!$D$9=H$2,'入力欄(差替情報)'!$O$22*'入力欄(差替情報)'!$O$15/1000,0)</f>
        <v>0</v>
      </c>
      <c r="I63" s="8">
        <f>IF('入力欄(差替情報)'!$D$9=I$2,'入力欄(差替情報)'!$O$22*'入力欄(差替情報)'!$O$15/1000,0)</f>
        <v>0</v>
      </c>
      <c r="J63" s="8">
        <f>IF('入力欄(差替情報)'!$D$9=J$2,'入力欄(差替情報)'!$O$22*'入力欄(差替情報)'!$O$15/1000,0)</f>
        <v>0</v>
      </c>
      <c r="K63" s="10">
        <f t="shared" si="3"/>
        <v>0</v>
      </c>
      <c r="L63" s="10"/>
      <c r="M63" s="15"/>
    </row>
    <row r="65" spans="1:15" x14ac:dyDescent="0.3">
      <c r="A65" s="1" t="s">
        <v>58</v>
      </c>
    </row>
    <row r="66" spans="1:15" x14ac:dyDescent="0.3">
      <c r="A66" s="5" t="s">
        <v>7</v>
      </c>
      <c r="B66" s="8">
        <f>B38-(B52-MIN(B$52:B$63))</f>
        <v>3956.2680900422229</v>
      </c>
      <c r="C66" s="8">
        <f>C38-(C52-MIN(C$52:C$63))</f>
        <v>8526.0403105540026</v>
      </c>
      <c r="D66" s="8">
        <f>D38-(D52-MIN(D$52:D$63))</f>
        <v>38699.621932131537</v>
      </c>
      <c r="E66" s="8">
        <f t="shared" ref="E66:J66" si="4">E38-(E52-MIN(E$52:E$63))</f>
        <v>16546.725762782389</v>
      </c>
      <c r="F66" s="8">
        <f t="shared" si="4"/>
        <v>2526.3653313317682</v>
      </c>
      <c r="G66" s="8">
        <f>G38-(G52-MIN(G$52:G$63))</f>
        <v>15442.201548176934</v>
      </c>
      <c r="H66" s="8">
        <f t="shared" si="4"/>
        <v>6200.215526433356</v>
      </c>
      <c r="I66" s="8">
        <f t="shared" si="4"/>
        <v>4295.9747415534148</v>
      </c>
      <c r="J66" s="8">
        <f t="shared" si="4"/>
        <v>11162.052269900207</v>
      </c>
      <c r="K66" s="10"/>
      <c r="L66" s="10"/>
      <c r="M66" s="15"/>
      <c r="O66" s="13"/>
    </row>
    <row r="67" spans="1:15" x14ac:dyDescent="0.3">
      <c r="A67" s="5" t="s">
        <v>8</v>
      </c>
      <c r="B67" s="8">
        <f>B39-(B53-MIN(B$52:B$63))</f>
        <v>3232.8091052423047</v>
      </c>
      <c r="C67" s="8">
        <f>C39-(C53-MIN(C$52:C$63))</f>
        <v>7240.8085339689087</v>
      </c>
      <c r="D67" s="8">
        <f t="shared" ref="B67:J77" si="5">D39-(D53-MIN(D$52:D$63))</f>
        <v>35516.626854977039</v>
      </c>
      <c r="E67" s="8">
        <f t="shared" si="5"/>
        <v>15647.252280275383</v>
      </c>
      <c r="F67" s="8">
        <f t="shared" si="5"/>
        <v>2096.3036932899413</v>
      </c>
      <c r="G67" s="8">
        <f>G39-(G53-MIN(G$52:G$63))</f>
        <v>14374.461988099371</v>
      </c>
      <c r="H67" s="8">
        <f t="shared" si="5"/>
        <v>5320.9309771197404</v>
      </c>
      <c r="I67" s="8">
        <f t="shared" si="5"/>
        <v>3978.165367213137</v>
      </c>
      <c r="J67" s="8">
        <f t="shared" si="5"/>
        <v>12171.828697456815</v>
      </c>
      <c r="K67" s="10"/>
      <c r="L67" s="10"/>
      <c r="M67" s="15"/>
      <c r="O67" s="13"/>
    </row>
    <row r="68" spans="1:15" x14ac:dyDescent="0.3">
      <c r="A68" s="5" t="s">
        <v>9</v>
      </c>
      <c r="B68" s="8">
        <f>B40-(B54-MIN(B$52:B$63))</f>
        <v>3343.7693905906467</v>
      </c>
      <c r="C68" s="8">
        <f t="shared" si="5"/>
        <v>8068.3258541458945</v>
      </c>
      <c r="D68" s="8">
        <f>D40-(D54-MIN(D$52:D$63))</f>
        <v>40993.880327178471</v>
      </c>
      <c r="E68" s="8">
        <f t="shared" si="5"/>
        <v>17191.299822155284</v>
      </c>
      <c r="F68" s="8">
        <f t="shared" si="5"/>
        <v>2775.1470174181959</v>
      </c>
      <c r="G68" s="8">
        <f>G40-(G54-MIN(G$52:G$63))</f>
        <v>16799.694838734315</v>
      </c>
      <c r="H68" s="8">
        <f t="shared" si="5"/>
        <v>6171.9268853363956</v>
      </c>
      <c r="I68" s="8">
        <f t="shared" si="5"/>
        <v>4594.4242596563308</v>
      </c>
      <c r="J68" s="8">
        <f t="shared" si="5"/>
        <v>12922.702492201412</v>
      </c>
      <c r="K68" s="10"/>
      <c r="L68" s="10"/>
      <c r="M68" s="15"/>
      <c r="O68" s="13"/>
    </row>
    <row r="69" spans="1:15" x14ac:dyDescent="0.3">
      <c r="A69" s="5" t="s">
        <v>10</v>
      </c>
      <c r="B69" s="8">
        <f>B41-(B55-MIN(B$52:B$63))</f>
        <v>4162.2811852507475</v>
      </c>
      <c r="C69" s="8">
        <f t="shared" si="5"/>
        <v>10781.969683350057</v>
      </c>
      <c r="D69" s="8">
        <f t="shared" si="5"/>
        <v>53338.017478198926</v>
      </c>
      <c r="E69" s="8">
        <f t="shared" si="5"/>
        <v>20594.927553537222</v>
      </c>
      <c r="F69" s="8">
        <f t="shared" si="5"/>
        <v>3571.1755592519653</v>
      </c>
      <c r="G69" s="8">
        <f>G41-(G55-MIN(G$52:G$63))</f>
        <v>22225.177194794924</v>
      </c>
      <c r="H69" s="8">
        <f t="shared" si="5"/>
        <v>7427.6534135096581</v>
      </c>
      <c r="I69" s="8">
        <f t="shared" si="5"/>
        <v>5676.2544985514296</v>
      </c>
      <c r="J69" s="8">
        <f t="shared" si="5"/>
        <v>17116.847638095671</v>
      </c>
      <c r="K69" s="10"/>
      <c r="L69" s="10"/>
      <c r="M69" s="15"/>
      <c r="O69" s="13"/>
    </row>
    <row r="70" spans="1:15" x14ac:dyDescent="0.3">
      <c r="A70" s="5" t="s">
        <v>11</v>
      </c>
      <c r="B70" s="8">
        <f t="shared" si="5"/>
        <v>4304.6431015397384</v>
      </c>
      <c r="C70" s="8">
        <f>C42-(C56-MIN(C$52:C$63))</f>
        <v>10656.208401623764</v>
      </c>
      <c r="D70" s="8">
        <f>D42-(D56-MIN(D$52:D$63))</f>
        <v>53233.31944666215</v>
      </c>
      <c r="E70" s="8">
        <f t="shared" si="5"/>
        <v>20495.011711740117</v>
      </c>
      <c r="F70" s="8">
        <f t="shared" si="5"/>
        <v>3640.5913660678616</v>
      </c>
      <c r="G70" s="8">
        <f t="shared" si="5"/>
        <v>22271.739431648097</v>
      </c>
      <c r="H70" s="8">
        <f t="shared" si="5"/>
        <v>7373.1078539582741</v>
      </c>
      <c r="I70" s="8">
        <f t="shared" si="5"/>
        <v>5640.487418449361</v>
      </c>
      <c r="J70" s="8">
        <f t="shared" si="5"/>
        <v>16936.113268310666</v>
      </c>
      <c r="K70" s="10"/>
      <c r="L70" s="10"/>
      <c r="M70" s="15"/>
      <c r="O70" s="13"/>
    </row>
    <row r="71" spans="1:15" x14ac:dyDescent="0.3">
      <c r="A71" s="5" t="s">
        <v>12</v>
      </c>
      <c r="B71" s="8">
        <f t="shared" si="5"/>
        <v>3956.146686708913</v>
      </c>
      <c r="C71" s="8">
        <f t="shared" si="5"/>
        <v>9833.6401934425794</v>
      </c>
      <c r="D71" s="8">
        <f t="shared" si="5"/>
        <v>45458.174570741656</v>
      </c>
      <c r="E71" s="8">
        <f t="shared" si="5"/>
        <v>19241.995245110378</v>
      </c>
      <c r="F71" s="8">
        <f t="shared" si="5"/>
        <v>3295.333914611555</v>
      </c>
      <c r="G71" s="8">
        <f t="shared" si="5"/>
        <v>19021.01366481687</v>
      </c>
      <c r="H71" s="8">
        <f t="shared" si="5"/>
        <v>7073.6259665345888</v>
      </c>
      <c r="I71" s="8">
        <f t="shared" si="5"/>
        <v>5184.8460388333133</v>
      </c>
      <c r="J71" s="8">
        <f t="shared" si="5"/>
        <v>14872.061422770636</v>
      </c>
      <c r="K71" s="10"/>
      <c r="L71" s="10"/>
      <c r="M71" s="15"/>
      <c r="O71" s="13"/>
    </row>
    <row r="72" spans="1:15" x14ac:dyDescent="0.3">
      <c r="A72" s="5" t="s">
        <v>13</v>
      </c>
      <c r="B72" s="8">
        <f t="shared" si="5"/>
        <v>4057.5344702120624</v>
      </c>
      <c r="C72" s="8">
        <f t="shared" si="5"/>
        <v>8800.1808272205617</v>
      </c>
      <c r="D72" s="8">
        <f t="shared" si="5"/>
        <v>38376.251649940714</v>
      </c>
      <c r="E72" s="8">
        <f t="shared" si="5"/>
        <v>16510.525040408502</v>
      </c>
      <c r="F72" s="8">
        <f t="shared" si="5"/>
        <v>2667.6909507430541</v>
      </c>
      <c r="G72" s="8">
        <f t="shared" si="5"/>
        <v>15792.429779365259</v>
      </c>
      <c r="H72" s="8">
        <f t="shared" si="5"/>
        <v>5766.1776326784047</v>
      </c>
      <c r="I72" s="8">
        <f t="shared" si="5"/>
        <v>4330.4816415740415</v>
      </c>
      <c r="J72" s="8">
        <f t="shared" si="5"/>
        <v>12456.644749573512</v>
      </c>
      <c r="K72" s="10"/>
      <c r="L72" s="10"/>
      <c r="M72" s="15"/>
      <c r="O72" s="13"/>
    </row>
    <row r="73" spans="1:15" x14ac:dyDescent="0.3">
      <c r="A73" s="5" t="s">
        <v>14</v>
      </c>
      <c r="B73" s="8">
        <f t="shared" si="5"/>
        <v>4647.5880058813627</v>
      </c>
      <c r="C73" s="8">
        <f t="shared" si="5"/>
        <v>10798.563703493826</v>
      </c>
      <c r="D73" s="8">
        <f t="shared" si="5"/>
        <v>42234.36307727707</v>
      </c>
      <c r="E73" s="8">
        <f t="shared" si="5"/>
        <v>18125.716327346185</v>
      </c>
      <c r="F73" s="8">
        <f t="shared" si="5"/>
        <v>2962.7283152995215</v>
      </c>
      <c r="G73" s="8">
        <f t="shared" si="5"/>
        <v>16928.18566382784</v>
      </c>
      <c r="H73" s="8">
        <f t="shared" si="5"/>
        <v>7262.0879209407394</v>
      </c>
      <c r="I73" s="8">
        <f t="shared" si="5"/>
        <v>4642.0250122913167</v>
      </c>
      <c r="J73" s="8">
        <f t="shared" si="5"/>
        <v>13466.894596745096</v>
      </c>
      <c r="K73" s="10"/>
      <c r="L73" s="10"/>
      <c r="M73" s="15"/>
      <c r="O73" s="13"/>
    </row>
    <row r="74" spans="1:15" x14ac:dyDescent="0.3">
      <c r="A74" s="5" t="s">
        <v>15</v>
      </c>
      <c r="B74" s="8">
        <f t="shared" si="5"/>
        <v>5027.0091064616572</v>
      </c>
      <c r="C74" s="8">
        <f>C46-(C60-MIN(C$52:C$63))</f>
        <v>11442.451844630461</v>
      </c>
      <c r="D74" s="8">
        <f t="shared" si="5"/>
        <v>46676.681466760165</v>
      </c>
      <c r="E74" s="8">
        <f t="shared" si="5"/>
        <v>20707.155573298307</v>
      </c>
      <c r="F74" s="8">
        <f t="shared" si="5"/>
        <v>3586.0443758660317</v>
      </c>
      <c r="G74" s="8">
        <f t="shared" si="5"/>
        <v>20805.772757499981</v>
      </c>
      <c r="H74" s="8">
        <f t="shared" si="5"/>
        <v>8661.7668463730024</v>
      </c>
      <c r="I74" s="8">
        <f t="shared" si="5"/>
        <v>6269.1336431386535</v>
      </c>
      <c r="J74" s="8">
        <f t="shared" si="5"/>
        <v>16076.89608344527</v>
      </c>
      <c r="K74" s="10"/>
      <c r="L74" s="10"/>
      <c r="M74" s="15"/>
      <c r="O74" s="13"/>
    </row>
    <row r="75" spans="1:15" x14ac:dyDescent="0.3">
      <c r="A75" s="5" t="s">
        <v>16</v>
      </c>
      <c r="B75" s="8">
        <f t="shared" si="5"/>
        <v>5447.6818287871938</v>
      </c>
      <c r="C75" s="8">
        <f t="shared" si="5"/>
        <v>12062.869872163539</v>
      </c>
      <c r="D75" s="8">
        <f t="shared" si="5"/>
        <v>50791.804929161808</v>
      </c>
      <c r="E75" s="8">
        <f t="shared" si="5"/>
        <v>22465.563319019817</v>
      </c>
      <c r="F75" s="8">
        <f t="shared" si="5"/>
        <v>4095.0154658402907</v>
      </c>
      <c r="G75" s="8">
        <f t="shared" si="5"/>
        <v>22425.919538851154</v>
      </c>
      <c r="H75" s="8">
        <f t="shared" si="5"/>
        <v>8698.3377736098209</v>
      </c>
      <c r="I75" s="8">
        <f t="shared" si="5"/>
        <v>6183.8832230311955</v>
      </c>
      <c r="J75" s="8">
        <f t="shared" si="5"/>
        <v>16882.679265655865</v>
      </c>
      <c r="K75" s="10"/>
      <c r="L75" s="10"/>
      <c r="M75" s="15"/>
      <c r="O75" s="13"/>
    </row>
    <row r="76" spans="1:15" x14ac:dyDescent="0.3">
      <c r="A76" s="5" t="s">
        <v>17</v>
      </c>
      <c r="B76" s="8">
        <f t="shared" si="5"/>
        <v>5300.9176812969035</v>
      </c>
      <c r="C76" s="8">
        <f t="shared" si="5"/>
        <v>12043.260222500072</v>
      </c>
      <c r="D76" s="8">
        <f t="shared" si="5"/>
        <v>51168.279972864788</v>
      </c>
      <c r="E76" s="8">
        <f t="shared" si="5"/>
        <v>22636.63910089156</v>
      </c>
      <c r="F76" s="8">
        <f t="shared" si="5"/>
        <v>4079.5482406157207</v>
      </c>
      <c r="G76" s="8">
        <f t="shared" si="5"/>
        <v>22389.484209007009</v>
      </c>
      <c r="H76" s="8">
        <f t="shared" si="5"/>
        <v>8791.1895661026338</v>
      </c>
      <c r="I76" s="8">
        <f t="shared" si="5"/>
        <v>6184.8628018959052</v>
      </c>
      <c r="J76" s="8">
        <f t="shared" si="5"/>
        <v>16865.838877202397</v>
      </c>
      <c r="K76" s="10"/>
      <c r="L76" s="10"/>
      <c r="M76" s="15"/>
      <c r="O76" s="13"/>
    </row>
    <row r="77" spans="1:15" x14ac:dyDescent="0.3">
      <c r="A77" s="5" t="s">
        <v>18</v>
      </c>
      <c r="B77" s="8">
        <f t="shared" si="5"/>
        <v>4865.5731289568494</v>
      </c>
      <c r="C77" s="8">
        <f t="shared" si="5"/>
        <v>11115.89550110118</v>
      </c>
      <c r="D77" s="8">
        <f>D49-(D63-MIN(D$52:D$63))</f>
        <v>44613.633538508606</v>
      </c>
      <c r="E77" s="8">
        <f t="shared" si="5"/>
        <v>19483.270176199218</v>
      </c>
      <c r="F77" s="8">
        <f t="shared" si="5"/>
        <v>3251.0452254124484</v>
      </c>
      <c r="G77" s="8">
        <f t="shared" si="5"/>
        <v>18464.283281072381</v>
      </c>
      <c r="H77" s="8">
        <f t="shared" si="5"/>
        <v>7307.5510183266169</v>
      </c>
      <c r="I77" s="8">
        <f t="shared" si="5"/>
        <v>4992.6352330637046</v>
      </c>
      <c r="J77" s="8">
        <f t="shared" si="5"/>
        <v>13810.164057896947</v>
      </c>
      <c r="K77" s="10"/>
      <c r="L77" s="10"/>
      <c r="M77" s="15"/>
      <c r="O77" s="13"/>
    </row>
    <row r="79" spans="1:15" x14ac:dyDescent="0.3">
      <c r="A79" s="1" t="s">
        <v>59</v>
      </c>
      <c r="B79" s="2" t="s">
        <v>32</v>
      </c>
    </row>
    <row r="80" spans="1:15" x14ac:dyDescent="0.3">
      <c r="A80" s="5" t="s">
        <v>7</v>
      </c>
      <c r="B80" s="8">
        <f>$B$17-SUM($B66:$J66)</f>
        <v>44394.534082876853</v>
      </c>
      <c r="D80" s="15"/>
    </row>
    <row r="81" spans="1:4" x14ac:dyDescent="0.3">
      <c r="A81" s="5" t="s">
        <v>8</v>
      </c>
      <c r="B81" s="8">
        <f>$B$17-SUM($B67:$J67)</f>
        <v>52170.812098140013</v>
      </c>
      <c r="D81" s="15"/>
    </row>
    <row r="82" spans="1:4" x14ac:dyDescent="0.3">
      <c r="A82" s="5" t="s">
        <v>9</v>
      </c>
      <c r="B82" s="8">
        <f>$B$17-SUM($B68:$J68)</f>
        <v>38888.828708365734</v>
      </c>
      <c r="D82" s="15"/>
    </row>
    <row r="83" spans="1:4" x14ac:dyDescent="0.3">
      <c r="A83" s="5" t="s">
        <v>10</v>
      </c>
      <c r="B83" s="8">
        <f>$B$17-SUM($B69:$J69)</f>
        <v>6855.6953912420722</v>
      </c>
      <c r="D83" s="15"/>
    </row>
    <row r="84" spans="1:4" x14ac:dyDescent="0.3">
      <c r="A84" s="5" t="s">
        <v>11</v>
      </c>
      <c r="B84" s="8">
        <f>$B$17-SUM($B70:$J70)</f>
        <v>7198.7775957826234</v>
      </c>
      <c r="D84" s="15"/>
    </row>
    <row r="85" spans="1:4" x14ac:dyDescent="0.3">
      <c r="A85" s="5" t="s">
        <v>12</v>
      </c>
      <c r="B85" s="8">
        <f t="shared" ref="B85:B91" si="6">$B$17-SUM($B71:$J71)</f>
        <v>23813.161892212156</v>
      </c>
      <c r="D85" s="15"/>
    </row>
    <row r="86" spans="1:4" x14ac:dyDescent="0.3">
      <c r="A86" s="5" t="s">
        <v>13</v>
      </c>
      <c r="B86" s="8">
        <f t="shared" si="6"/>
        <v>42992.082854066568</v>
      </c>
      <c r="D86" s="15"/>
    </row>
    <row r="87" spans="1:4" x14ac:dyDescent="0.3">
      <c r="A87" s="5" t="s">
        <v>14</v>
      </c>
      <c r="B87" s="8">
        <f t="shared" si="6"/>
        <v>30681.84697267969</v>
      </c>
      <c r="D87" s="15"/>
    </row>
    <row r="88" spans="1:4" x14ac:dyDescent="0.3">
      <c r="A88" s="5" t="s">
        <v>15</v>
      </c>
      <c r="B88" s="8">
        <f t="shared" si="6"/>
        <v>12497.087898309139</v>
      </c>
      <c r="D88" s="15"/>
    </row>
    <row r="89" spans="1:4" x14ac:dyDescent="0.3">
      <c r="A89" s="5" t="s">
        <v>16</v>
      </c>
      <c r="B89" s="8">
        <f t="shared" si="6"/>
        <v>2696.2443796619773</v>
      </c>
      <c r="D89" s="15"/>
    </row>
    <row r="90" spans="1:4" x14ac:dyDescent="0.3">
      <c r="A90" s="5" t="s">
        <v>17</v>
      </c>
      <c r="B90" s="8">
        <f t="shared" si="6"/>
        <v>2289.9789234056661</v>
      </c>
      <c r="D90" s="15"/>
    </row>
    <row r="91" spans="1:4" x14ac:dyDescent="0.3">
      <c r="A91" s="5" t="s">
        <v>18</v>
      </c>
      <c r="B91" s="8">
        <f t="shared" si="6"/>
        <v>23845.948435244703</v>
      </c>
      <c r="D91" s="15"/>
    </row>
    <row r="92" spans="1:4" x14ac:dyDescent="0.3">
      <c r="A92" s="9" t="s">
        <v>33</v>
      </c>
      <c r="B92" s="12">
        <f>SUM($B$80:$B$91)/$B$17</f>
        <v>1.9000000000000015</v>
      </c>
    </row>
    <row r="94" spans="1:4" x14ac:dyDescent="0.3">
      <c r="A94" s="1" t="s">
        <v>60</v>
      </c>
      <c r="B94" s="23">
        <f>(SUM($B$80:$B$91)-$D$95*$B$17)/12</f>
        <v>1.9402553637822468E-11</v>
      </c>
      <c r="D94" s="1" t="s">
        <v>35</v>
      </c>
    </row>
    <row r="95" spans="1:4" x14ac:dyDescent="0.3">
      <c r="A95" s="1" t="s">
        <v>34</v>
      </c>
      <c r="D95" s="11">
        <v>1.9</v>
      </c>
    </row>
    <row r="96" spans="1:4" ht="15.6" thickBot="1" x14ac:dyDescent="0.35"/>
    <row r="97" spans="1:2" ht="15.6" thickBot="1" x14ac:dyDescent="0.35">
      <c r="A97" s="1" t="s">
        <v>61</v>
      </c>
      <c r="B97" s="14">
        <f>(MIN($K$52:$K$63)+$B$94)*1000</f>
        <v>1.9402553637822468E-8</v>
      </c>
    </row>
    <row r="98" spans="1:2" ht="15.6" thickBot="1" x14ac:dyDescent="0.35"/>
    <row r="99" spans="1:2" ht="15.6" thickBot="1" x14ac:dyDescent="0.35">
      <c r="A99" s="1" t="s">
        <v>49</v>
      </c>
      <c r="B99" s="86" t="e">
        <f>B97/#REF!</f>
        <v>#REF!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P221"/>
  <sheetViews>
    <sheetView zoomScale="55" zoomScaleNormal="55" workbookViewId="0">
      <selection sqref="A1:D1"/>
    </sheetView>
  </sheetViews>
  <sheetFormatPr defaultColWidth="9" defaultRowHeight="15" x14ac:dyDescent="0.3"/>
  <cols>
    <col min="1" max="1" width="9" style="1"/>
    <col min="2" max="3" width="8.44140625" style="1" bestFit="1" customWidth="1"/>
    <col min="4" max="7" width="9.77734375" style="1" bestFit="1" customWidth="1"/>
    <col min="8" max="11" width="8.44140625" style="1" bestFit="1" customWidth="1"/>
    <col min="12" max="12" width="9.77734375" style="1" bestFit="1" customWidth="1"/>
    <col min="13" max="13" width="8.44140625" style="1" bestFit="1" customWidth="1"/>
    <col min="14" max="16384" width="9" style="1"/>
  </cols>
  <sheetData>
    <row r="1" spans="1:16" x14ac:dyDescent="0.3">
      <c r="O1" s="3"/>
      <c r="P1" s="4" t="s">
        <v>140</v>
      </c>
    </row>
    <row r="3" spans="1:16" x14ac:dyDescent="0.3">
      <c r="A3" s="16" t="s">
        <v>39</v>
      </c>
      <c r="B3" s="18">
        <v>4</v>
      </c>
      <c r="C3" s="18">
        <v>5</v>
      </c>
      <c r="D3" s="18">
        <v>6</v>
      </c>
      <c r="E3" s="18">
        <v>7</v>
      </c>
      <c r="F3" s="18">
        <v>8</v>
      </c>
      <c r="G3" s="18">
        <v>9</v>
      </c>
      <c r="H3" s="18">
        <v>10</v>
      </c>
      <c r="I3" s="18">
        <v>11</v>
      </c>
      <c r="J3" s="18">
        <v>12</v>
      </c>
      <c r="K3" s="18">
        <v>1</v>
      </c>
      <c r="L3" s="18">
        <v>2</v>
      </c>
      <c r="M3" s="18">
        <v>3</v>
      </c>
    </row>
    <row r="4" spans="1:16" x14ac:dyDescent="0.3">
      <c r="A4" s="17">
        <v>20</v>
      </c>
      <c r="B4" s="93">
        <v>1</v>
      </c>
      <c r="C4" s="94">
        <v>1</v>
      </c>
      <c r="D4" s="94">
        <v>0.99796658010139905</v>
      </c>
      <c r="E4" s="94">
        <v>1</v>
      </c>
      <c r="F4" s="94">
        <v>1</v>
      </c>
      <c r="G4" s="94">
        <v>1</v>
      </c>
      <c r="H4" s="94">
        <v>1</v>
      </c>
      <c r="I4" s="94">
        <v>0.99591334637482865</v>
      </c>
      <c r="J4" s="94">
        <v>1</v>
      </c>
      <c r="K4" s="94">
        <v>0.99915574595217127</v>
      </c>
      <c r="L4" s="94">
        <v>0.99535026124961523</v>
      </c>
      <c r="M4" s="95">
        <v>0.99147055961920683</v>
      </c>
    </row>
    <row r="5" spans="1:16" x14ac:dyDescent="0.3">
      <c r="A5" s="17">
        <v>19</v>
      </c>
      <c r="B5" s="96">
        <v>1</v>
      </c>
      <c r="C5" s="97">
        <v>1</v>
      </c>
      <c r="D5" s="97">
        <v>0.99796658010139905</v>
      </c>
      <c r="E5" s="97">
        <v>1</v>
      </c>
      <c r="F5" s="97">
        <v>1</v>
      </c>
      <c r="G5" s="97">
        <v>1</v>
      </c>
      <c r="H5" s="97">
        <v>1</v>
      </c>
      <c r="I5" s="97">
        <v>0.99591334637482865</v>
      </c>
      <c r="J5" s="97">
        <v>1</v>
      </c>
      <c r="K5" s="97">
        <v>0.99915574595217127</v>
      </c>
      <c r="L5" s="97">
        <v>0.99535026124961523</v>
      </c>
      <c r="M5" s="98">
        <v>0.99147055961920683</v>
      </c>
    </row>
    <row r="6" spans="1:16" x14ac:dyDescent="0.3">
      <c r="A6" s="17">
        <v>18</v>
      </c>
      <c r="B6" s="96">
        <v>1</v>
      </c>
      <c r="C6" s="97">
        <v>1</v>
      </c>
      <c r="D6" s="97">
        <v>0.99796658010139905</v>
      </c>
      <c r="E6" s="97">
        <v>1</v>
      </c>
      <c r="F6" s="97">
        <v>1</v>
      </c>
      <c r="G6" s="97">
        <v>1</v>
      </c>
      <c r="H6" s="97">
        <v>1</v>
      </c>
      <c r="I6" s="97">
        <v>0.99591334637482865</v>
      </c>
      <c r="J6" s="97">
        <v>1</v>
      </c>
      <c r="K6" s="97">
        <v>0.99915574595217127</v>
      </c>
      <c r="L6" s="97">
        <v>0.99535026124961523</v>
      </c>
      <c r="M6" s="98">
        <v>0.99147055961920683</v>
      </c>
    </row>
    <row r="7" spans="1:16" x14ac:dyDescent="0.3">
      <c r="A7" s="17">
        <v>17</v>
      </c>
      <c r="B7" s="96">
        <v>1</v>
      </c>
      <c r="C7" s="97">
        <v>1</v>
      </c>
      <c r="D7" s="97">
        <v>0.99796658010139905</v>
      </c>
      <c r="E7" s="97">
        <v>1</v>
      </c>
      <c r="F7" s="97">
        <v>1</v>
      </c>
      <c r="G7" s="97">
        <v>1</v>
      </c>
      <c r="H7" s="97">
        <v>1</v>
      </c>
      <c r="I7" s="97">
        <v>0.99591334637482865</v>
      </c>
      <c r="J7" s="97">
        <v>1</v>
      </c>
      <c r="K7" s="97">
        <v>0.99915574595217127</v>
      </c>
      <c r="L7" s="97">
        <v>0.99535026124961523</v>
      </c>
      <c r="M7" s="98">
        <v>0.99147055961920683</v>
      </c>
    </row>
    <row r="8" spans="1:16" x14ac:dyDescent="0.3">
      <c r="A8" s="17">
        <v>16</v>
      </c>
      <c r="B8" s="96">
        <v>1</v>
      </c>
      <c r="C8" s="97">
        <v>1</v>
      </c>
      <c r="D8" s="97">
        <v>0.99796658010139905</v>
      </c>
      <c r="E8" s="97">
        <v>1</v>
      </c>
      <c r="F8" s="97">
        <v>1</v>
      </c>
      <c r="G8" s="97">
        <v>1</v>
      </c>
      <c r="H8" s="97">
        <v>1</v>
      </c>
      <c r="I8" s="97">
        <v>0.99591334637482865</v>
      </c>
      <c r="J8" s="97">
        <v>1</v>
      </c>
      <c r="K8" s="97">
        <v>0.99915574595217127</v>
      </c>
      <c r="L8" s="97">
        <v>0.99535026124961523</v>
      </c>
      <c r="M8" s="98">
        <v>0.99147055961920683</v>
      </c>
    </row>
    <row r="9" spans="1:16" x14ac:dyDescent="0.3">
      <c r="A9" s="17">
        <v>15</v>
      </c>
      <c r="B9" s="96">
        <v>1</v>
      </c>
      <c r="C9" s="97">
        <v>1</v>
      </c>
      <c r="D9" s="97">
        <v>0.99796658010139905</v>
      </c>
      <c r="E9" s="97">
        <v>1</v>
      </c>
      <c r="F9" s="97">
        <v>1</v>
      </c>
      <c r="G9" s="97">
        <v>1</v>
      </c>
      <c r="H9" s="97">
        <v>1</v>
      </c>
      <c r="I9" s="97">
        <v>0.99591334637482865</v>
      </c>
      <c r="J9" s="97">
        <v>1</v>
      </c>
      <c r="K9" s="97">
        <v>0.99915574595217127</v>
      </c>
      <c r="L9" s="97">
        <v>0.99535026124961523</v>
      </c>
      <c r="M9" s="98">
        <v>0.99147055961920683</v>
      </c>
    </row>
    <row r="10" spans="1:16" x14ac:dyDescent="0.3">
      <c r="A10" s="17">
        <v>14</v>
      </c>
      <c r="B10" s="96">
        <v>1</v>
      </c>
      <c r="C10" s="97">
        <v>1</v>
      </c>
      <c r="D10" s="97">
        <v>0.99796658010139905</v>
      </c>
      <c r="E10" s="97">
        <v>1</v>
      </c>
      <c r="F10" s="97">
        <v>1</v>
      </c>
      <c r="G10" s="97">
        <v>1</v>
      </c>
      <c r="H10" s="97">
        <v>1</v>
      </c>
      <c r="I10" s="97">
        <v>0.99591334637482865</v>
      </c>
      <c r="J10" s="97">
        <v>1</v>
      </c>
      <c r="K10" s="97">
        <v>0.99915574595217127</v>
      </c>
      <c r="L10" s="97">
        <v>0.99535026124961523</v>
      </c>
      <c r="M10" s="98">
        <v>0.99147055961920683</v>
      </c>
    </row>
    <row r="11" spans="1:16" x14ac:dyDescent="0.3">
      <c r="A11" s="17">
        <v>13</v>
      </c>
      <c r="B11" s="96">
        <v>1</v>
      </c>
      <c r="C11" s="97">
        <v>1</v>
      </c>
      <c r="D11" s="97">
        <v>0.99796658010139905</v>
      </c>
      <c r="E11" s="97">
        <v>1</v>
      </c>
      <c r="F11" s="97">
        <v>1</v>
      </c>
      <c r="G11" s="97">
        <v>1</v>
      </c>
      <c r="H11" s="97">
        <v>1</v>
      </c>
      <c r="I11" s="97">
        <v>0.99591334637482865</v>
      </c>
      <c r="J11" s="97">
        <v>1</v>
      </c>
      <c r="K11" s="97">
        <v>0.99915574595217127</v>
      </c>
      <c r="L11" s="97">
        <v>0.99535026124961523</v>
      </c>
      <c r="M11" s="98">
        <v>0.99147055961920683</v>
      </c>
    </row>
    <row r="12" spans="1:16" x14ac:dyDescent="0.3">
      <c r="A12" s="17">
        <v>12</v>
      </c>
      <c r="B12" s="96">
        <v>1</v>
      </c>
      <c r="C12" s="97">
        <v>1</v>
      </c>
      <c r="D12" s="97">
        <v>0.99796658010139905</v>
      </c>
      <c r="E12" s="97">
        <v>1</v>
      </c>
      <c r="F12" s="97">
        <v>1</v>
      </c>
      <c r="G12" s="97">
        <v>1</v>
      </c>
      <c r="H12" s="97">
        <v>1</v>
      </c>
      <c r="I12" s="97">
        <v>0.99591334637482865</v>
      </c>
      <c r="J12" s="97">
        <v>1</v>
      </c>
      <c r="K12" s="97">
        <v>0.99915574595217127</v>
      </c>
      <c r="L12" s="97">
        <v>0.99535026124961523</v>
      </c>
      <c r="M12" s="98">
        <v>0.99147055961920683</v>
      </c>
      <c r="N12" s="1" t="s">
        <v>171</v>
      </c>
    </row>
    <row r="13" spans="1:16" x14ac:dyDescent="0.3">
      <c r="A13" s="17">
        <v>11</v>
      </c>
      <c r="B13" s="96">
        <v>1</v>
      </c>
      <c r="C13" s="97">
        <v>1</v>
      </c>
      <c r="D13" s="97">
        <v>0.99796658010139905</v>
      </c>
      <c r="E13" s="97">
        <v>1</v>
      </c>
      <c r="F13" s="97">
        <v>1</v>
      </c>
      <c r="G13" s="97">
        <v>1</v>
      </c>
      <c r="H13" s="97">
        <v>1</v>
      </c>
      <c r="I13" s="97">
        <v>0.99591334637482865</v>
      </c>
      <c r="J13" s="97">
        <v>0.9950709071118673</v>
      </c>
      <c r="K13" s="97">
        <v>0.99655730704167855</v>
      </c>
      <c r="L13" s="97">
        <v>0.99535026124961523</v>
      </c>
      <c r="M13" s="98">
        <v>0.99147055961920683</v>
      </c>
    </row>
    <row r="14" spans="1:16" x14ac:dyDescent="0.3">
      <c r="A14" s="17">
        <v>10</v>
      </c>
      <c r="B14" s="96">
        <v>1</v>
      </c>
      <c r="C14" s="97">
        <v>1</v>
      </c>
      <c r="D14" s="97">
        <v>0.99796658010139905</v>
      </c>
      <c r="E14" s="97">
        <v>1</v>
      </c>
      <c r="F14" s="97">
        <v>1</v>
      </c>
      <c r="G14" s="97">
        <v>1</v>
      </c>
      <c r="H14" s="97">
        <v>1</v>
      </c>
      <c r="I14" s="97">
        <v>0.99256447909573187</v>
      </c>
      <c r="J14" s="97">
        <v>0.98137989656538038</v>
      </c>
      <c r="K14" s="97">
        <v>0.9887425715385364</v>
      </c>
      <c r="L14" s="97">
        <v>0.98695715832218656</v>
      </c>
      <c r="M14" s="98">
        <v>0.99092559214484965</v>
      </c>
    </row>
    <row r="15" spans="1:16" x14ac:dyDescent="0.3">
      <c r="A15" s="17">
        <v>9</v>
      </c>
      <c r="B15" s="96">
        <v>1</v>
      </c>
      <c r="C15" s="97">
        <v>0.99392808505631547</v>
      </c>
      <c r="D15" s="97">
        <v>0.9875777907413188</v>
      </c>
      <c r="E15" s="97">
        <v>1</v>
      </c>
      <c r="F15" s="97">
        <v>1</v>
      </c>
      <c r="G15" s="97">
        <v>1</v>
      </c>
      <c r="H15" s="97">
        <v>1</v>
      </c>
      <c r="I15" s="97">
        <v>0.9832659809377533</v>
      </c>
      <c r="J15" s="97">
        <v>0.9614135706852327</v>
      </c>
      <c r="K15" s="97">
        <v>0.9757115394427448</v>
      </c>
      <c r="L15" s="97">
        <v>0.96989085878053549</v>
      </c>
      <c r="M15" s="98">
        <v>0.98227038650521348</v>
      </c>
    </row>
    <row r="16" spans="1:16" x14ac:dyDescent="0.3">
      <c r="A16" s="17">
        <v>8</v>
      </c>
      <c r="B16" s="96">
        <v>1</v>
      </c>
      <c r="C16" s="97">
        <v>0.97660237400934469</v>
      </c>
      <c r="D16" s="97">
        <v>0.96651715586427056</v>
      </c>
      <c r="E16" s="97">
        <v>1</v>
      </c>
      <c r="F16" s="97">
        <v>1</v>
      </c>
      <c r="G16" s="97">
        <v>1</v>
      </c>
      <c r="H16" s="97">
        <v>0.99730398570647982</v>
      </c>
      <c r="I16" s="97">
        <v>0.96801785190089285</v>
      </c>
      <c r="J16" s="97">
        <v>0.9351719294714238</v>
      </c>
      <c r="K16" s="97">
        <v>0.95746421075430355</v>
      </c>
      <c r="L16" s="97">
        <v>0.94415136262466182</v>
      </c>
      <c r="M16" s="98">
        <v>0.96550494270029841</v>
      </c>
    </row>
    <row r="17" spans="1:13" x14ac:dyDescent="0.3">
      <c r="A17" s="17">
        <v>7</v>
      </c>
      <c r="B17" s="96">
        <v>0.98584202971477919</v>
      </c>
      <c r="C17" s="97">
        <v>0.95054273863392624</v>
      </c>
      <c r="D17" s="97">
        <v>0.93478467547025412</v>
      </c>
      <c r="E17" s="97">
        <v>0.99724033166545234</v>
      </c>
      <c r="F17" s="97">
        <v>0.99211360103377155</v>
      </c>
      <c r="G17" s="97">
        <v>0.97917159534134068</v>
      </c>
      <c r="H17" s="97">
        <v>0.97571118950924551</v>
      </c>
      <c r="I17" s="97">
        <v>0.94682009198515082</v>
      </c>
      <c r="J17" s="97">
        <v>0.90265497292395391</v>
      </c>
      <c r="K17" s="97">
        <v>0.93400058547321285</v>
      </c>
      <c r="L17" s="97">
        <v>0.90973866985456575</v>
      </c>
      <c r="M17" s="98">
        <v>0.94062926073010455</v>
      </c>
    </row>
    <row r="18" spans="1:13" x14ac:dyDescent="0.3">
      <c r="A18" s="17">
        <v>6</v>
      </c>
      <c r="B18" s="96">
        <v>0.95395946264904441</v>
      </c>
      <c r="C18" s="97">
        <v>0.91574917893006014</v>
      </c>
      <c r="D18" s="97">
        <v>0.89238034955926959</v>
      </c>
      <c r="E18" s="97">
        <v>0.95951356036383151</v>
      </c>
      <c r="F18" s="97">
        <v>0.96118828440705961</v>
      </c>
      <c r="G18" s="97">
        <v>0.94596698634643683</v>
      </c>
      <c r="H18" s="97">
        <v>0.94455608801148239</v>
      </c>
      <c r="I18" s="97">
        <v>0.9196727011905268</v>
      </c>
      <c r="J18" s="97">
        <v>0.86386270104282326</v>
      </c>
      <c r="K18" s="97">
        <v>0.90532066359947272</v>
      </c>
      <c r="L18" s="97">
        <v>0.8666527804702473</v>
      </c>
      <c r="M18" s="98">
        <v>0.90764334059463181</v>
      </c>
    </row>
    <row r="19" spans="1:13" x14ac:dyDescent="0.3">
      <c r="A19" s="17">
        <v>5</v>
      </c>
      <c r="B19" s="96">
        <v>0.91158628797481867</v>
      </c>
      <c r="C19" s="97">
        <v>0.87222169489774659</v>
      </c>
      <c r="D19" s="97">
        <v>0.83930417813131697</v>
      </c>
      <c r="E19" s="97">
        <v>0.90811398370630547</v>
      </c>
      <c r="F19" s="97">
        <v>0.91959232321601059</v>
      </c>
      <c r="G19" s="97">
        <v>0.90233677333808748</v>
      </c>
      <c r="H19" s="97">
        <v>0.90383868121319044</v>
      </c>
      <c r="I19" s="97">
        <v>0.88657567951702121</v>
      </c>
      <c r="J19" s="97">
        <v>0.81879511382803138</v>
      </c>
      <c r="K19" s="97">
        <v>0.87142444513308304</v>
      </c>
      <c r="L19" s="97">
        <v>0.81489369447170645</v>
      </c>
      <c r="M19" s="98">
        <v>0.86654718229388006</v>
      </c>
    </row>
    <row r="20" spans="1:13" x14ac:dyDescent="0.3">
      <c r="A20" s="17">
        <v>4</v>
      </c>
      <c r="B20" s="96">
        <v>0.85872250569210196</v>
      </c>
      <c r="C20" s="97">
        <v>0.81996028653698527</v>
      </c>
      <c r="D20" s="97">
        <v>0.77555616118639614</v>
      </c>
      <c r="E20" s="97">
        <v>0.84304160169287368</v>
      </c>
      <c r="F20" s="97">
        <v>0.86732571746062426</v>
      </c>
      <c r="G20" s="97">
        <v>0.84828095631629252</v>
      </c>
      <c r="H20" s="97">
        <v>0.85355896911436957</v>
      </c>
      <c r="I20" s="97">
        <v>0.84752902696463384</v>
      </c>
      <c r="J20" s="97">
        <v>0.76745221127957863</v>
      </c>
      <c r="K20" s="97">
        <v>0.83231193007404392</v>
      </c>
      <c r="L20" s="97">
        <v>0.754461411858943</v>
      </c>
      <c r="M20" s="98">
        <v>0.81734078582784953</v>
      </c>
    </row>
    <row r="21" spans="1:13" x14ac:dyDescent="0.3">
      <c r="A21" s="17">
        <v>3</v>
      </c>
      <c r="B21" s="96">
        <v>0.79536811580089428</v>
      </c>
      <c r="C21" s="97">
        <v>0.75896495384777651</v>
      </c>
      <c r="D21" s="97">
        <v>0.70113629872450711</v>
      </c>
      <c r="E21" s="97">
        <v>0.76429641432353668</v>
      </c>
      <c r="F21" s="97">
        <v>0.80438846714090073</v>
      </c>
      <c r="G21" s="97">
        <v>0.78379953528105184</v>
      </c>
      <c r="H21" s="97">
        <v>0.79371695171501988</v>
      </c>
      <c r="I21" s="97">
        <v>0.80253274353336468</v>
      </c>
      <c r="J21" s="97">
        <v>0.70983399339746489</v>
      </c>
      <c r="K21" s="97">
        <v>0.78798311842235524</v>
      </c>
      <c r="L21" s="97">
        <v>0.68535593263195738</v>
      </c>
      <c r="M21" s="98">
        <v>0.7600241511965401</v>
      </c>
    </row>
    <row r="22" spans="1:13" x14ac:dyDescent="0.3">
      <c r="A22" s="17">
        <v>2</v>
      </c>
      <c r="B22" s="96">
        <v>0.72152311830119564</v>
      </c>
      <c r="C22" s="97">
        <v>0.68923569683012009</v>
      </c>
      <c r="D22" s="97">
        <v>0.6160445907456501</v>
      </c>
      <c r="E22" s="97">
        <v>0.67187842159829425</v>
      </c>
      <c r="F22" s="97">
        <v>0.73078057225684012</v>
      </c>
      <c r="G22" s="97">
        <v>0.70889251023236566</v>
      </c>
      <c r="H22" s="97">
        <v>0.72431262901514126</v>
      </c>
      <c r="I22" s="97">
        <v>0.75158682922321363</v>
      </c>
      <c r="J22" s="97">
        <v>0.64594046018169027</v>
      </c>
      <c r="K22" s="97">
        <v>0.73843801017801713</v>
      </c>
      <c r="L22" s="97">
        <v>0.60757725679074914</v>
      </c>
      <c r="M22" s="98">
        <v>0.69459727839995167</v>
      </c>
    </row>
    <row r="23" spans="1:13" x14ac:dyDescent="0.3">
      <c r="A23" s="17">
        <v>1</v>
      </c>
      <c r="B23" s="99">
        <v>0.63718751319300604</v>
      </c>
      <c r="C23" s="100">
        <v>0.61077251548401612</v>
      </c>
      <c r="D23" s="100">
        <v>0.52028103724982488</v>
      </c>
      <c r="E23" s="100">
        <v>0.56578762351714629</v>
      </c>
      <c r="F23" s="100">
        <v>0.6465020328084421</v>
      </c>
      <c r="G23" s="100">
        <v>0.62355988117023375</v>
      </c>
      <c r="H23" s="100">
        <v>0.64534600101473383</v>
      </c>
      <c r="I23" s="100">
        <v>0.69469128403418101</v>
      </c>
      <c r="J23" s="100">
        <v>0.57577161163225454</v>
      </c>
      <c r="K23" s="100">
        <v>0.68367660534102948</v>
      </c>
      <c r="L23" s="100">
        <v>0.52112538433531852</v>
      </c>
      <c r="M23" s="101">
        <v>0.62106016743808445</v>
      </c>
    </row>
    <row r="24" spans="1:13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3">
      <c r="A25" s="16" t="s">
        <v>40</v>
      </c>
      <c r="B25" s="18">
        <v>4</v>
      </c>
      <c r="C25" s="18">
        <v>5</v>
      </c>
      <c r="D25" s="18">
        <v>6</v>
      </c>
      <c r="E25" s="18">
        <v>7</v>
      </c>
      <c r="F25" s="18">
        <v>8</v>
      </c>
      <c r="G25" s="18">
        <v>9</v>
      </c>
      <c r="H25" s="18">
        <v>10</v>
      </c>
      <c r="I25" s="18">
        <v>11</v>
      </c>
      <c r="J25" s="18">
        <v>12</v>
      </c>
      <c r="K25" s="18">
        <v>1</v>
      </c>
      <c r="L25" s="18">
        <v>2</v>
      </c>
      <c r="M25" s="18">
        <v>3</v>
      </c>
    </row>
    <row r="26" spans="1:13" x14ac:dyDescent="0.3">
      <c r="A26" s="17">
        <v>20</v>
      </c>
      <c r="B26" s="93">
        <v>1</v>
      </c>
      <c r="C26" s="94">
        <v>1</v>
      </c>
      <c r="D26" s="94">
        <v>1</v>
      </c>
      <c r="E26" s="94">
        <v>1</v>
      </c>
      <c r="F26" s="94">
        <v>1</v>
      </c>
      <c r="G26" s="94">
        <v>1</v>
      </c>
      <c r="H26" s="94">
        <v>1</v>
      </c>
      <c r="I26" s="94">
        <v>0.9954135594924417</v>
      </c>
      <c r="J26" s="94">
        <v>1</v>
      </c>
      <c r="K26" s="94">
        <v>1</v>
      </c>
      <c r="L26" s="94">
        <v>0.99848252529793502</v>
      </c>
      <c r="M26" s="95">
        <v>1</v>
      </c>
    </row>
    <row r="27" spans="1:13" x14ac:dyDescent="0.3">
      <c r="A27" s="17">
        <v>19</v>
      </c>
      <c r="B27" s="96">
        <v>1</v>
      </c>
      <c r="C27" s="97">
        <v>1</v>
      </c>
      <c r="D27" s="97">
        <v>1</v>
      </c>
      <c r="E27" s="97">
        <v>1</v>
      </c>
      <c r="F27" s="97">
        <v>1</v>
      </c>
      <c r="G27" s="97">
        <v>1</v>
      </c>
      <c r="H27" s="97">
        <v>1</v>
      </c>
      <c r="I27" s="97">
        <v>0.9954135594924417</v>
      </c>
      <c r="J27" s="97">
        <v>1</v>
      </c>
      <c r="K27" s="97">
        <v>1</v>
      </c>
      <c r="L27" s="97">
        <v>0.99848252529793502</v>
      </c>
      <c r="M27" s="98">
        <v>1</v>
      </c>
    </row>
    <row r="28" spans="1:13" x14ac:dyDescent="0.3">
      <c r="A28" s="17">
        <v>18</v>
      </c>
      <c r="B28" s="96">
        <v>1</v>
      </c>
      <c r="C28" s="97">
        <v>1</v>
      </c>
      <c r="D28" s="97">
        <v>1</v>
      </c>
      <c r="E28" s="97">
        <v>1</v>
      </c>
      <c r="F28" s="97">
        <v>1</v>
      </c>
      <c r="G28" s="97">
        <v>1</v>
      </c>
      <c r="H28" s="97">
        <v>1</v>
      </c>
      <c r="I28" s="97">
        <v>0.9954135594924417</v>
      </c>
      <c r="J28" s="97">
        <v>1</v>
      </c>
      <c r="K28" s="97">
        <v>1</v>
      </c>
      <c r="L28" s="97">
        <v>0.99848252529793502</v>
      </c>
      <c r="M28" s="98">
        <v>1</v>
      </c>
    </row>
    <row r="29" spans="1:13" x14ac:dyDescent="0.3">
      <c r="A29" s="17">
        <v>17</v>
      </c>
      <c r="B29" s="96">
        <v>1</v>
      </c>
      <c r="C29" s="97">
        <v>1</v>
      </c>
      <c r="D29" s="97">
        <v>1</v>
      </c>
      <c r="E29" s="97">
        <v>1</v>
      </c>
      <c r="F29" s="97">
        <v>1</v>
      </c>
      <c r="G29" s="97">
        <v>1</v>
      </c>
      <c r="H29" s="97">
        <v>1</v>
      </c>
      <c r="I29" s="97">
        <v>0.9954135594924417</v>
      </c>
      <c r="J29" s="97">
        <v>1</v>
      </c>
      <c r="K29" s="97">
        <v>1</v>
      </c>
      <c r="L29" s="97">
        <v>0.99848252529793502</v>
      </c>
      <c r="M29" s="98">
        <v>1</v>
      </c>
    </row>
    <row r="30" spans="1:13" x14ac:dyDescent="0.3">
      <c r="A30" s="17">
        <v>16</v>
      </c>
      <c r="B30" s="96">
        <v>1</v>
      </c>
      <c r="C30" s="97">
        <v>1</v>
      </c>
      <c r="D30" s="97">
        <v>1</v>
      </c>
      <c r="E30" s="97">
        <v>1</v>
      </c>
      <c r="F30" s="97">
        <v>1</v>
      </c>
      <c r="G30" s="97">
        <v>1</v>
      </c>
      <c r="H30" s="97">
        <v>1</v>
      </c>
      <c r="I30" s="97">
        <v>0.9954135594924417</v>
      </c>
      <c r="J30" s="97">
        <v>1</v>
      </c>
      <c r="K30" s="97">
        <v>1</v>
      </c>
      <c r="L30" s="97">
        <v>0.99848252529793502</v>
      </c>
      <c r="M30" s="98">
        <v>1</v>
      </c>
    </row>
    <row r="31" spans="1:13" x14ac:dyDescent="0.3">
      <c r="A31" s="17">
        <v>15</v>
      </c>
      <c r="B31" s="96">
        <v>1</v>
      </c>
      <c r="C31" s="97">
        <v>1</v>
      </c>
      <c r="D31" s="97">
        <v>1</v>
      </c>
      <c r="E31" s="97">
        <v>1</v>
      </c>
      <c r="F31" s="97">
        <v>1</v>
      </c>
      <c r="G31" s="97">
        <v>1</v>
      </c>
      <c r="H31" s="97">
        <v>1</v>
      </c>
      <c r="I31" s="97">
        <v>0.9954135594924417</v>
      </c>
      <c r="J31" s="97">
        <v>1</v>
      </c>
      <c r="K31" s="97">
        <v>1</v>
      </c>
      <c r="L31" s="97">
        <v>0.99848252529793502</v>
      </c>
      <c r="M31" s="98">
        <v>1</v>
      </c>
    </row>
    <row r="32" spans="1:13" x14ac:dyDescent="0.3">
      <c r="A32" s="17">
        <v>14</v>
      </c>
      <c r="B32" s="96">
        <v>1</v>
      </c>
      <c r="C32" s="97">
        <v>1</v>
      </c>
      <c r="D32" s="97">
        <v>1</v>
      </c>
      <c r="E32" s="97">
        <v>1</v>
      </c>
      <c r="F32" s="97">
        <v>1</v>
      </c>
      <c r="G32" s="97">
        <v>1</v>
      </c>
      <c r="H32" s="97">
        <v>1</v>
      </c>
      <c r="I32" s="97">
        <v>0.9954135594924417</v>
      </c>
      <c r="J32" s="97">
        <v>1</v>
      </c>
      <c r="K32" s="97">
        <v>1</v>
      </c>
      <c r="L32" s="97">
        <v>0.99848252529793502</v>
      </c>
      <c r="M32" s="98">
        <v>1</v>
      </c>
    </row>
    <row r="33" spans="1:13" x14ac:dyDescent="0.3">
      <c r="A33" s="17">
        <v>13</v>
      </c>
      <c r="B33" s="96">
        <v>1</v>
      </c>
      <c r="C33" s="97">
        <v>1</v>
      </c>
      <c r="D33" s="97">
        <v>1</v>
      </c>
      <c r="E33" s="97">
        <v>1</v>
      </c>
      <c r="F33" s="97">
        <v>1</v>
      </c>
      <c r="G33" s="97">
        <v>1</v>
      </c>
      <c r="H33" s="97">
        <v>1</v>
      </c>
      <c r="I33" s="97">
        <v>0.9954135594924417</v>
      </c>
      <c r="J33" s="97">
        <v>1</v>
      </c>
      <c r="K33" s="97">
        <v>1</v>
      </c>
      <c r="L33" s="97">
        <v>0.99848252529793502</v>
      </c>
      <c r="M33" s="98">
        <v>1</v>
      </c>
    </row>
    <row r="34" spans="1:13" x14ac:dyDescent="0.3">
      <c r="A34" s="17">
        <v>12</v>
      </c>
      <c r="B34" s="96">
        <v>1</v>
      </c>
      <c r="C34" s="97">
        <v>1</v>
      </c>
      <c r="D34" s="97">
        <v>1</v>
      </c>
      <c r="E34" s="97">
        <v>1</v>
      </c>
      <c r="F34" s="97">
        <v>1</v>
      </c>
      <c r="G34" s="97">
        <v>1</v>
      </c>
      <c r="H34" s="97">
        <v>1</v>
      </c>
      <c r="I34" s="97">
        <v>0.9954135594924417</v>
      </c>
      <c r="J34" s="97">
        <v>1</v>
      </c>
      <c r="K34" s="97">
        <v>1</v>
      </c>
      <c r="L34" s="97">
        <v>0.99848252529793502</v>
      </c>
      <c r="M34" s="98">
        <v>1</v>
      </c>
    </row>
    <row r="35" spans="1:13" x14ac:dyDescent="0.3">
      <c r="A35" s="17">
        <v>11</v>
      </c>
      <c r="B35" s="96">
        <v>1</v>
      </c>
      <c r="C35" s="97">
        <v>1</v>
      </c>
      <c r="D35" s="97">
        <v>1</v>
      </c>
      <c r="E35" s="97">
        <v>1</v>
      </c>
      <c r="F35" s="97">
        <v>1</v>
      </c>
      <c r="G35" s="97">
        <v>1</v>
      </c>
      <c r="H35" s="97">
        <v>1</v>
      </c>
      <c r="I35" s="97">
        <v>0.9954135594924417</v>
      </c>
      <c r="J35" s="97">
        <v>0.99349485476951593</v>
      </c>
      <c r="K35" s="97">
        <v>0.99665623115987367</v>
      </c>
      <c r="L35" s="97">
        <v>0.99285258717901814</v>
      </c>
      <c r="M35" s="98">
        <v>1</v>
      </c>
    </row>
    <row r="36" spans="1:13" x14ac:dyDescent="0.3">
      <c r="A36" s="17">
        <v>10</v>
      </c>
      <c r="B36" s="96">
        <v>1</v>
      </c>
      <c r="C36" s="97">
        <v>1</v>
      </c>
      <c r="D36" s="97">
        <v>0.99529323521049673</v>
      </c>
      <c r="E36" s="97">
        <v>1</v>
      </c>
      <c r="F36" s="97">
        <v>1</v>
      </c>
      <c r="G36" s="97">
        <v>1</v>
      </c>
      <c r="H36" s="97">
        <v>1</v>
      </c>
      <c r="I36" s="97">
        <v>0.9916890516883905</v>
      </c>
      <c r="J36" s="97">
        <v>0.97893828672687577</v>
      </c>
      <c r="K36" s="97">
        <v>0.98775550857827232</v>
      </c>
      <c r="L36" s="97">
        <v>0.98134964840314332</v>
      </c>
      <c r="M36" s="98">
        <v>1</v>
      </c>
    </row>
    <row r="37" spans="1:13" x14ac:dyDescent="0.3">
      <c r="A37" s="17">
        <v>9</v>
      </c>
      <c r="B37" s="96">
        <v>1</v>
      </c>
      <c r="C37" s="97">
        <v>0.99565191730660429</v>
      </c>
      <c r="D37" s="97">
        <v>0.98397011832124981</v>
      </c>
      <c r="E37" s="97">
        <v>1</v>
      </c>
      <c r="F37" s="97">
        <v>1</v>
      </c>
      <c r="G37" s="97">
        <v>1</v>
      </c>
      <c r="H37" s="97">
        <v>1</v>
      </c>
      <c r="I37" s="97">
        <v>0.98266097190906754</v>
      </c>
      <c r="J37" s="97">
        <v>0.95988613461630901</v>
      </c>
      <c r="K37" s="97">
        <v>0.97441815083120897</v>
      </c>
      <c r="L37" s="97">
        <v>0.96397370897031065</v>
      </c>
      <c r="M37" s="98">
        <v>0.99820407900286479</v>
      </c>
    </row>
    <row r="38" spans="1:13" x14ac:dyDescent="0.3">
      <c r="A38" s="17">
        <v>8</v>
      </c>
      <c r="B38" s="96">
        <v>1</v>
      </c>
      <c r="C38" s="97">
        <v>0.98167467878147974</v>
      </c>
      <c r="D38" s="97">
        <v>0.96820953458123438</v>
      </c>
      <c r="E38" s="97">
        <v>1</v>
      </c>
      <c r="F38" s="97">
        <v>1</v>
      </c>
      <c r="G38" s="97">
        <v>1</v>
      </c>
      <c r="H38" s="97">
        <v>0.99512733254057473</v>
      </c>
      <c r="I38" s="97">
        <v>0.96832932015447271</v>
      </c>
      <c r="J38" s="97">
        <v>0.93633839843781563</v>
      </c>
      <c r="K38" s="97">
        <v>0.95664415791868374</v>
      </c>
      <c r="L38" s="97">
        <v>0.94072476888052026</v>
      </c>
      <c r="M38" s="98">
        <v>0.98723652287295049</v>
      </c>
    </row>
    <row r="39" spans="1:13" x14ac:dyDescent="0.3">
      <c r="A39" s="17">
        <v>7</v>
      </c>
      <c r="B39" s="96">
        <v>0.98735689708282204</v>
      </c>
      <c r="C39" s="97">
        <v>0.9607184192150221</v>
      </c>
      <c r="D39" s="97">
        <v>0.94801148399045043</v>
      </c>
      <c r="E39" s="97">
        <v>0.99762602799797451</v>
      </c>
      <c r="F39" s="97">
        <v>0.99410247386693207</v>
      </c>
      <c r="G39" s="97">
        <v>0.98811655368918305</v>
      </c>
      <c r="H39" s="97">
        <v>0.97633664996675362</v>
      </c>
      <c r="I39" s="97">
        <v>0.94869409642460589</v>
      </c>
      <c r="J39" s="97">
        <v>0.90829507819139588</v>
      </c>
      <c r="K39" s="97">
        <v>0.9344335298406965</v>
      </c>
      <c r="L39" s="97">
        <v>0.91160282813377214</v>
      </c>
      <c r="M39" s="98">
        <v>0.97005616381980675</v>
      </c>
    </row>
    <row r="40" spans="1:13" x14ac:dyDescent="0.3">
      <c r="A40" s="17">
        <v>6</v>
      </c>
      <c r="B40" s="96">
        <v>0.9586895191831003</v>
      </c>
      <c r="C40" s="97">
        <v>0.93278313860723161</v>
      </c>
      <c r="D40" s="97">
        <v>0.92337596654889786</v>
      </c>
      <c r="E40" s="97">
        <v>0.97310448460113752</v>
      </c>
      <c r="F40" s="97">
        <v>0.96519735897995329</v>
      </c>
      <c r="G40" s="97">
        <v>0.95713857886514964</v>
      </c>
      <c r="H40" s="97">
        <v>0.94958303483391715</v>
      </c>
      <c r="I40" s="97">
        <v>0.92375530071946721</v>
      </c>
      <c r="J40" s="97">
        <v>0.8757561738770494</v>
      </c>
      <c r="K40" s="97">
        <v>0.90778626659724726</v>
      </c>
      <c r="L40" s="97">
        <v>0.87660788673006595</v>
      </c>
      <c r="M40" s="98">
        <v>0.94666300184343355</v>
      </c>
    </row>
    <row r="41" spans="1:13" x14ac:dyDescent="0.3">
      <c r="A41" s="17">
        <v>5</v>
      </c>
      <c r="B41" s="96">
        <v>0.92058746412062575</v>
      </c>
      <c r="C41" s="97">
        <v>0.89786883695810793</v>
      </c>
      <c r="D41" s="97">
        <v>0.89430298225657667</v>
      </c>
      <c r="E41" s="97">
        <v>0.9397601485873367</v>
      </c>
      <c r="F41" s="97">
        <v>0.92617301606065849</v>
      </c>
      <c r="G41" s="97">
        <v>0.91582927348373511</v>
      </c>
      <c r="H41" s="97">
        <v>0.91486648714206531</v>
      </c>
      <c r="I41" s="97">
        <v>0.89351293303905677</v>
      </c>
      <c r="J41" s="97">
        <v>0.83872168549477655</v>
      </c>
      <c r="K41" s="97">
        <v>0.87670236818833625</v>
      </c>
      <c r="L41" s="97">
        <v>0.83573994466940227</v>
      </c>
      <c r="M41" s="98">
        <v>0.91705703694383089</v>
      </c>
    </row>
    <row r="42" spans="1:13" x14ac:dyDescent="0.3">
      <c r="A42" s="17">
        <v>4</v>
      </c>
      <c r="B42" s="96">
        <v>0.87305073189539861</v>
      </c>
      <c r="C42" s="97">
        <v>0.85597551426765128</v>
      </c>
      <c r="D42" s="97">
        <v>0.86079253111348686</v>
      </c>
      <c r="E42" s="97">
        <v>0.89759301995657226</v>
      </c>
      <c r="F42" s="97">
        <v>0.87702944510904757</v>
      </c>
      <c r="G42" s="97">
        <v>0.86418863754493935</v>
      </c>
      <c r="H42" s="97">
        <v>0.87218700689119799</v>
      </c>
      <c r="I42" s="97">
        <v>0.85796699338337423</v>
      </c>
      <c r="J42" s="97">
        <v>0.79719161304457697</v>
      </c>
      <c r="K42" s="97">
        <v>0.84118183461396323</v>
      </c>
      <c r="L42" s="97">
        <v>0.78899900195178052</v>
      </c>
      <c r="M42" s="98">
        <v>0.8812382691209989</v>
      </c>
    </row>
    <row r="43" spans="1:13" x14ac:dyDescent="0.3">
      <c r="A43" s="17">
        <v>3</v>
      </c>
      <c r="B43" s="96">
        <v>0.81607932250741866</v>
      </c>
      <c r="C43" s="97">
        <v>0.80710317053586167</v>
      </c>
      <c r="D43" s="97">
        <v>0.82284461311962853</v>
      </c>
      <c r="E43" s="97">
        <v>0.84660309870884409</v>
      </c>
      <c r="F43" s="97">
        <v>0.81776664612512051</v>
      </c>
      <c r="G43" s="97">
        <v>0.80221667104876238</v>
      </c>
      <c r="H43" s="97">
        <v>0.82154459408131519</v>
      </c>
      <c r="I43" s="97">
        <v>0.81711748175242005</v>
      </c>
      <c r="J43" s="97">
        <v>0.75116595652645102</v>
      </c>
      <c r="K43" s="97">
        <v>0.80122466587412822</v>
      </c>
      <c r="L43" s="97">
        <v>0.73638505857720105</v>
      </c>
      <c r="M43" s="98">
        <v>0.83920669837493744</v>
      </c>
    </row>
    <row r="44" spans="1:13" x14ac:dyDescent="0.3">
      <c r="A44" s="17">
        <v>2</v>
      </c>
      <c r="B44" s="96">
        <v>0.749673235956686</v>
      </c>
      <c r="C44" s="97">
        <v>0.75125180576273898</v>
      </c>
      <c r="D44" s="97">
        <v>0.78045922827500158</v>
      </c>
      <c r="E44" s="97">
        <v>0.7867903848441522</v>
      </c>
      <c r="F44" s="97">
        <v>0.74838461910887732</v>
      </c>
      <c r="G44" s="97">
        <v>0.72991337399520428</v>
      </c>
      <c r="H44" s="97">
        <v>0.76293924871241692</v>
      </c>
      <c r="I44" s="97">
        <v>0.77096439814619389</v>
      </c>
      <c r="J44" s="97">
        <v>0.70064471594039834</v>
      </c>
      <c r="K44" s="97">
        <v>0.75683086196883131</v>
      </c>
      <c r="L44" s="97">
        <v>0.67789811454566373</v>
      </c>
      <c r="M44" s="98">
        <v>0.79096232470564654</v>
      </c>
    </row>
    <row r="45" spans="1:13" x14ac:dyDescent="0.3">
      <c r="A45" s="17">
        <v>1</v>
      </c>
      <c r="B45" s="99">
        <v>0.67383247224320075</v>
      </c>
      <c r="C45" s="100">
        <v>0.68842141994828332</v>
      </c>
      <c r="D45" s="100">
        <v>0.73363637657960601</v>
      </c>
      <c r="E45" s="100">
        <v>0.71815487836249647</v>
      </c>
      <c r="F45" s="100">
        <v>0.66888336406031801</v>
      </c>
      <c r="G45" s="100">
        <v>0.64727874638426497</v>
      </c>
      <c r="H45" s="100">
        <v>0.69637097078450338</v>
      </c>
      <c r="I45" s="100">
        <v>0.71950774256469585</v>
      </c>
      <c r="J45" s="100">
        <v>0.64562789128641929</v>
      </c>
      <c r="K45" s="100">
        <v>0.70800042289807241</v>
      </c>
      <c r="L45" s="100">
        <v>0.61353816985716869</v>
      </c>
      <c r="M45" s="101">
        <v>0.73650514811312617</v>
      </c>
    </row>
    <row r="46" spans="1:13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3">
      <c r="A47" s="16" t="s">
        <v>41</v>
      </c>
      <c r="B47" s="18">
        <v>4</v>
      </c>
      <c r="C47" s="18">
        <v>5</v>
      </c>
      <c r="D47" s="18">
        <v>6</v>
      </c>
      <c r="E47" s="18">
        <v>7</v>
      </c>
      <c r="F47" s="18">
        <v>8</v>
      </c>
      <c r="G47" s="18">
        <v>9</v>
      </c>
      <c r="H47" s="18">
        <v>10</v>
      </c>
      <c r="I47" s="18">
        <v>11</v>
      </c>
      <c r="J47" s="18">
        <v>12</v>
      </c>
      <c r="K47" s="18">
        <v>1</v>
      </c>
      <c r="L47" s="18">
        <v>2</v>
      </c>
      <c r="M47" s="18">
        <v>3</v>
      </c>
    </row>
    <row r="48" spans="1:13" x14ac:dyDescent="0.3">
      <c r="A48" s="17">
        <v>20</v>
      </c>
      <c r="B48" s="93">
        <v>1</v>
      </c>
      <c r="C48" s="94">
        <v>1</v>
      </c>
      <c r="D48" s="94">
        <v>1</v>
      </c>
      <c r="E48" s="94">
        <v>1</v>
      </c>
      <c r="F48" s="94">
        <v>1</v>
      </c>
      <c r="G48" s="94">
        <v>1</v>
      </c>
      <c r="H48" s="94">
        <v>1</v>
      </c>
      <c r="I48" s="94">
        <v>1</v>
      </c>
      <c r="J48" s="94">
        <v>1</v>
      </c>
      <c r="K48" s="94">
        <v>1</v>
      </c>
      <c r="L48" s="94">
        <v>0.99900423554031714</v>
      </c>
      <c r="M48" s="95">
        <v>1</v>
      </c>
    </row>
    <row r="49" spans="1:13" x14ac:dyDescent="0.3">
      <c r="A49" s="17">
        <v>19</v>
      </c>
      <c r="B49" s="96">
        <v>1</v>
      </c>
      <c r="C49" s="97">
        <v>1</v>
      </c>
      <c r="D49" s="97">
        <v>1</v>
      </c>
      <c r="E49" s="97">
        <v>1</v>
      </c>
      <c r="F49" s="97">
        <v>1</v>
      </c>
      <c r="G49" s="97">
        <v>1</v>
      </c>
      <c r="H49" s="97">
        <v>1</v>
      </c>
      <c r="I49" s="97">
        <v>1</v>
      </c>
      <c r="J49" s="97">
        <v>1</v>
      </c>
      <c r="K49" s="97">
        <v>1</v>
      </c>
      <c r="L49" s="97">
        <v>0.99900423554031714</v>
      </c>
      <c r="M49" s="98">
        <v>1</v>
      </c>
    </row>
    <row r="50" spans="1:13" x14ac:dyDescent="0.3">
      <c r="A50" s="17">
        <v>18</v>
      </c>
      <c r="B50" s="96">
        <v>1</v>
      </c>
      <c r="C50" s="97">
        <v>1</v>
      </c>
      <c r="D50" s="97">
        <v>1</v>
      </c>
      <c r="E50" s="97">
        <v>1</v>
      </c>
      <c r="F50" s="97">
        <v>1</v>
      </c>
      <c r="G50" s="97">
        <v>1</v>
      </c>
      <c r="H50" s="97">
        <v>1</v>
      </c>
      <c r="I50" s="97">
        <v>1</v>
      </c>
      <c r="J50" s="97">
        <v>1</v>
      </c>
      <c r="K50" s="97">
        <v>1</v>
      </c>
      <c r="L50" s="97">
        <v>0.99900423554031714</v>
      </c>
      <c r="M50" s="98">
        <v>1</v>
      </c>
    </row>
    <row r="51" spans="1:13" x14ac:dyDescent="0.3">
      <c r="A51" s="17">
        <v>17</v>
      </c>
      <c r="B51" s="96">
        <v>1</v>
      </c>
      <c r="C51" s="97">
        <v>1</v>
      </c>
      <c r="D51" s="97">
        <v>1</v>
      </c>
      <c r="E51" s="97">
        <v>1</v>
      </c>
      <c r="F51" s="97">
        <v>1</v>
      </c>
      <c r="G51" s="97">
        <v>1</v>
      </c>
      <c r="H51" s="97">
        <v>1</v>
      </c>
      <c r="I51" s="97">
        <v>1</v>
      </c>
      <c r="J51" s="97">
        <v>1</v>
      </c>
      <c r="K51" s="97">
        <v>1</v>
      </c>
      <c r="L51" s="97">
        <v>0.99900423554031714</v>
      </c>
      <c r="M51" s="98">
        <v>1</v>
      </c>
    </row>
    <row r="52" spans="1:13" x14ac:dyDescent="0.3">
      <c r="A52" s="17">
        <v>16</v>
      </c>
      <c r="B52" s="96">
        <v>1</v>
      </c>
      <c r="C52" s="97">
        <v>1</v>
      </c>
      <c r="D52" s="97">
        <v>1</v>
      </c>
      <c r="E52" s="97">
        <v>1</v>
      </c>
      <c r="F52" s="97">
        <v>1</v>
      </c>
      <c r="G52" s="97">
        <v>1</v>
      </c>
      <c r="H52" s="97">
        <v>1</v>
      </c>
      <c r="I52" s="97">
        <v>1</v>
      </c>
      <c r="J52" s="97">
        <v>1</v>
      </c>
      <c r="K52" s="97">
        <v>1</v>
      </c>
      <c r="L52" s="97">
        <v>0.99900423554031714</v>
      </c>
      <c r="M52" s="98">
        <v>1</v>
      </c>
    </row>
    <row r="53" spans="1:13" x14ac:dyDescent="0.3">
      <c r="A53" s="17">
        <v>15</v>
      </c>
      <c r="B53" s="96">
        <v>1</v>
      </c>
      <c r="C53" s="97">
        <v>1</v>
      </c>
      <c r="D53" s="97">
        <v>1</v>
      </c>
      <c r="E53" s="97">
        <v>1</v>
      </c>
      <c r="F53" s="97">
        <v>1</v>
      </c>
      <c r="G53" s="97">
        <v>1</v>
      </c>
      <c r="H53" s="97">
        <v>1</v>
      </c>
      <c r="I53" s="97">
        <v>1</v>
      </c>
      <c r="J53" s="97">
        <v>1</v>
      </c>
      <c r="K53" s="97">
        <v>1</v>
      </c>
      <c r="L53" s="97">
        <v>0.99900423554031714</v>
      </c>
      <c r="M53" s="98">
        <v>1</v>
      </c>
    </row>
    <row r="54" spans="1:13" x14ac:dyDescent="0.3">
      <c r="A54" s="17">
        <v>14</v>
      </c>
      <c r="B54" s="96">
        <v>1</v>
      </c>
      <c r="C54" s="97">
        <v>1</v>
      </c>
      <c r="D54" s="97">
        <v>1</v>
      </c>
      <c r="E54" s="97">
        <v>1</v>
      </c>
      <c r="F54" s="97">
        <v>1</v>
      </c>
      <c r="G54" s="97">
        <v>1</v>
      </c>
      <c r="H54" s="97">
        <v>1</v>
      </c>
      <c r="I54" s="97">
        <v>1</v>
      </c>
      <c r="J54" s="97">
        <v>1</v>
      </c>
      <c r="K54" s="97">
        <v>1</v>
      </c>
      <c r="L54" s="97">
        <v>0.99900423554031714</v>
      </c>
      <c r="M54" s="98">
        <v>1</v>
      </c>
    </row>
    <row r="55" spans="1:13" x14ac:dyDescent="0.3">
      <c r="A55" s="17">
        <v>13</v>
      </c>
      <c r="B55" s="96">
        <v>1</v>
      </c>
      <c r="C55" s="97">
        <v>1</v>
      </c>
      <c r="D55" s="97">
        <v>1</v>
      </c>
      <c r="E55" s="97">
        <v>1</v>
      </c>
      <c r="F55" s="97">
        <v>1</v>
      </c>
      <c r="G55" s="97">
        <v>1</v>
      </c>
      <c r="H55" s="97">
        <v>1</v>
      </c>
      <c r="I55" s="97">
        <v>1</v>
      </c>
      <c r="J55" s="97">
        <v>1</v>
      </c>
      <c r="K55" s="97">
        <v>1</v>
      </c>
      <c r="L55" s="97">
        <v>0.99900423554031714</v>
      </c>
      <c r="M55" s="98">
        <v>1</v>
      </c>
    </row>
    <row r="56" spans="1:13" x14ac:dyDescent="0.3">
      <c r="A56" s="17">
        <v>12</v>
      </c>
      <c r="B56" s="96">
        <v>1</v>
      </c>
      <c r="C56" s="97">
        <v>1</v>
      </c>
      <c r="D56" s="97">
        <v>1</v>
      </c>
      <c r="E56" s="97">
        <v>1</v>
      </c>
      <c r="F56" s="97">
        <v>1</v>
      </c>
      <c r="G56" s="97">
        <v>1</v>
      </c>
      <c r="H56" s="97">
        <v>1</v>
      </c>
      <c r="I56" s="97">
        <v>1</v>
      </c>
      <c r="J56" s="97">
        <v>1</v>
      </c>
      <c r="K56" s="97">
        <v>1</v>
      </c>
      <c r="L56" s="97">
        <v>0.99900423554031714</v>
      </c>
      <c r="M56" s="98">
        <v>1</v>
      </c>
    </row>
    <row r="57" spans="1:13" x14ac:dyDescent="0.3">
      <c r="A57" s="17">
        <v>11</v>
      </c>
      <c r="B57" s="96">
        <v>1</v>
      </c>
      <c r="C57" s="97">
        <v>1</v>
      </c>
      <c r="D57" s="97">
        <v>1</v>
      </c>
      <c r="E57" s="97">
        <v>1</v>
      </c>
      <c r="F57" s="97">
        <v>1</v>
      </c>
      <c r="G57" s="97">
        <v>1</v>
      </c>
      <c r="H57" s="97">
        <v>1</v>
      </c>
      <c r="I57" s="97">
        <v>0.98990815536070031</v>
      </c>
      <c r="J57" s="97">
        <v>1</v>
      </c>
      <c r="K57" s="97">
        <v>0.9985440108411745</v>
      </c>
      <c r="L57" s="97">
        <v>0.99900423554031714</v>
      </c>
      <c r="M57" s="98">
        <v>1</v>
      </c>
    </row>
    <row r="58" spans="1:13" x14ac:dyDescent="0.3">
      <c r="A58" s="17">
        <v>10</v>
      </c>
      <c r="B58" s="96">
        <v>1</v>
      </c>
      <c r="C58" s="97">
        <v>1</v>
      </c>
      <c r="D58" s="97">
        <v>1</v>
      </c>
      <c r="E58" s="97">
        <v>1</v>
      </c>
      <c r="F58" s="97">
        <v>1</v>
      </c>
      <c r="G58" s="97">
        <v>1</v>
      </c>
      <c r="H58" s="97">
        <v>1</v>
      </c>
      <c r="I58" s="97">
        <v>0.96515827751481909</v>
      </c>
      <c r="J58" s="97">
        <v>0.9952859304826065</v>
      </c>
      <c r="K58" s="97">
        <v>0.98259336931022623</v>
      </c>
      <c r="L58" s="97">
        <v>0.99365506914395751</v>
      </c>
      <c r="M58" s="98">
        <v>1</v>
      </c>
    </row>
    <row r="59" spans="1:13" x14ac:dyDescent="0.3">
      <c r="A59" s="17">
        <v>9</v>
      </c>
      <c r="B59" s="96">
        <v>1</v>
      </c>
      <c r="C59" s="97">
        <v>1</v>
      </c>
      <c r="D59" s="97">
        <v>1</v>
      </c>
      <c r="E59" s="97">
        <v>1</v>
      </c>
      <c r="F59" s="97">
        <v>1</v>
      </c>
      <c r="G59" s="97">
        <v>1</v>
      </c>
      <c r="H59" s="97">
        <v>1</v>
      </c>
      <c r="I59" s="97">
        <v>0.9289300605723676</v>
      </c>
      <c r="J59" s="97">
        <v>0.9731813969295342</v>
      </c>
      <c r="K59" s="97">
        <v>0.95427110047914843</v>
      </c>
      <c r="L59" s="97">
        <v>0.97457713729781248</v>
      </c>
      <c r="M59" s="98">
        <v>0.99740177748279368</v>
      </c>
    </row>
    <row r="60" spans="1:13" x14ac:dyDescent="0.3">
      <c r="A60" s="17">
        <v>8</v>
      </c>
      <c r="B60" s="96">
        <v>1</v>
      </c>
      <c r="C60" s="97">
        <v>0.97120233807530987</v>
      </c>
      <c r="D60" s="97">
        <v>0.97154134578022933</v>
      </c>
      <c r="E60" s="97">
        <v>1</v>
      </c>
      <c r="F60" s="97">
        <v>1</v>
      </c>
      <c r="G60" s="97">
        <v>1</v>
      </c>
      <c r="H60" s="97">
        <v>1</v>
      </c>
      <c r="I60" s="97">
        <v>0.88122350453334586</v>
      </c>
      <c r="J60" s="97">
        <v>0.93593555490061298</v>
      </c>
      <c r="K60" s="97">
        <v>0.91357720434794099</v>
      </c>
      <c r="L60" s="97">
        <v>0.94177044000188226</v>
      </c>
      <c r="M60" s="98">
        <v>0.97004454833501619</v>
      </c>
    </row>
    <row r="61" spans="1:13" x14ac:dyDescent="0.3">
      <c r="A61" s="17">
        <v>7</v>
      </c>
      <c r="B61" s="96">
        <v>0.9764713309952745</v>
      </c>
      <c r="C61" s="97">
        <v>0.92070342792491644</v>
      </c>
      <c r="D61" s="97">
        <v>0.91653949425848169</v>
      </c>
      <c r="E61" s="97">
        <v>0.99669493536501785</v>
      </c>
      <c r="F61" s="97">
        <v>0.98506640130797674</v>
      </c>
      <c r="G61" s="97">
        <v>0.9796120142070619</v>
      </c>
      <c r="H61" s="97">
        <v>0.96113776306774601</v>
      </c>
      <c r="I61" s="97">
        <v>0.82203860939775386</v>
      </c>
      <c r="J61" s="97">
        <v>0.8835484043958427</v>
      </c>
      <c r="K61" s="97">
        <v>0.86051168091660379</v>
      </c>
      <c r="L61" s="97">
        <v>0.89523497725616674</v>
      </c>
      <c r="M61" s="98">
        <v>0.92773693615398156</v>
      </c>
    </row>
    <row r="62" spans="1:13" x14ac:dyDescent="0.3">
      <c r="A62" s="17">
        <v>6</v>
      </c>
      <c r="B62" s="96">
        <v>0.9264353004226743</v>
      </c>
      <c r="C62" s="97">
        <v>0.85193517162488641</v>
      </c>
      <c r="D62" s="97">
        <v>0.84118850585170457</v>
      </c>
      <c r="E62" s="97">
        <v>0.94424595193098493</v>
      </c>
      <c r="F62" s="97">
        <v>0.92430897442011672</v>
      </c>
      <c r="G62" s="97">
        <v>0.92141394825432721</v>
      </c>
      <c r="H62" s="97">
        <v>0.89718279762905107</v>
      </c>
      <c r="I62" s="97">
        <v>0.75137537516559205</v>
      </c>
      <c r="J62" s="97">
        <v>0.8160199454152236</v>
      </c>
      <c r="K62" s="97">
        <v>0.79507453018513685</v>
      </c>
      <c r="L62" s="97">
        <v>0.83497074906066593</v>
      </c>
      <c r="M62" s="98">
        <v>0.87047894093968936</v>
      </c>
    </row>
    <row r="63" spans="1:13" x14ac:dyDescent="0.3">
      <c r="A63" s="17">
        <v>5</v>
      </c>
      <c r="B63" s="96">
        <v>0.8600615681602557</v>
      </c>
      <c r="C63" s="97">
        <v>0.76489756917521923</v>
      </c>
      <c r="D63" s="97">
        <v>0.74548838055989786</v>
      </c>
      <c r="E63" s="97">
        <v>0.8727301457247536</v>
      </c>
      <c r="F63" s="97">
        <v>0.84254052220340125</v>
      </c>
      <c r="G63" s="97">
        <v>0.84363788002254891</v>
      </c>
      <c r="H63" s="97">
        <v>0.81314151557225889</v>
      </c>
      <c r="I63" s="97">
        <v>0.66923380183685977</v>
      </c>
      <c r="J63" s="97">
        <v>0.73335017795875534</v>
      </c>
      <c r="K63" s="97">
        <v>0.71726575215354027</v>
      </c>
      <c r="L63" s="97">
        <v>0.76097775541537982</v>
      </c>
      <c r="M63" s="98">
        <v>0.79827056269213981</v>
      </c>
    </row>
    <row r="64" spans="1:13" x14ac:dyDescent="0.3">
      <c r="A64" s="17">
        <v>4</v>
      </c>
      <c r="B64" s="96">
        <v>0.77735013420801879</v>
      </c>
      <c r="C64" s="97">
        <v>0.65959062057591544</v>
      </c>
      <c r="D64" s="97">
        <v>0.62943911838306166</v>
      </c>
      <c r="E64" s="97">
        <v>0.78214751674632355</v>
      </c>
      <c r="F64" s="97">
        <v>0.73976104465783088</v>
      </c>
      <c r="G64" s="97">
        <v>0.74628380951172724</v>
      </c>
      <c r="H64" s="97">
        <v>0.70901391689737003</v>
      </c>
      <c r="I64" s="97">
        <v>0.57561388941155733</v>
      </c>
      <c r="J64" s="97">
        <v>0.63553910202643815</v>
      </c>
      <c r="K64" s="97">
        <v>0.62708534682181416</v>
      </c>
      <c r="L64" s="97">
        <v>0.67325599632030841</v>
      </c>
      <c r="M64" s="98">
        <v>0.7111118014113329</v>
      </c>
    </row>
    <row r="65" spans="1:13" x14ac:dyDescent="0.3">
      <c r="A65" s="17">
        <v>3</v>
      </c>
      <c r="B65" s="96">
        <v>0.6783009985659636</v>
      </c>
      <c r="C65" s="97">
        <v>0.53601432582697495</v>
      </c>
      <c r="D65" s="97">
        <v>0.49304071932119586</v>
      </c>
      <c r="E65" s="97">
        <v>0.67249806499569498</v>
      </c>
      <c r="F65" s="97">
        <v>0.61597054178340516</v>
      </c>
      <c r="G65" s="97">
        <v>0.62935173672186218</v>
      </c>
      <c r="H65" s="97">
        <v>0.58480000160438417</v>
      </c>
      <c r="I65" s="97">
        <v>0.47051563788968476</v>
      </c>
      <c r="J65" s="97">
        <v>0.52258671761827191</v>
      </c>
      <c r="K65" s="97">
        <v>0.5245333141899583</v>
      </c>
      <c r="L65" s="97">
        <v>0.57180547177545182</v>
      </c>
      <c r="M65" s="98">
        <v>0.60900265709726864</v>
      </c>
    </row>
    <row r="66" spans="1:13" x14ac:dyDescent="0.3">
      <c r="A66" s="17">
        <v>2</v>
      </c>
      <c r="B66" s="96">
        <v>0.56291416123408999</v>
      </c>
      <c r="C66" s="97">
        <v>0.39416868492839752</v>
      </c>
      <c r="D66" s="97">
        <v>0.33629318337430048</v>
      </c>
      <c r="E66" s="97">
        <v>0.54378179047286801</v>
      </c>
      <c r="F66" s="97">
        <v>0.47116901358012425</v>
      </c>
      <c r="G66" s="97">
        <v>0.49284166165295362</v>
      </c>
      <c r="H66" s="97">
        <v>0.44049976969330118</v>
      </c>
      <c r="I66" s="97">
        <v>0.35393904727124204</v>
      </c>
      <c r="J66" s="97">
        <v>0.39449302473425674</v>
      </c>
      <c r="K66" s="97">
        <v>0.40960965425797274</v>
      </c>
      <c r="L66" s="97">
        <v>0.45662618178080994</v>
      </c>
      <c r="M66" s="98">
        <v>0.49194312974994697</v>
      </c>
    </row>
    <row r="67" spans="1:13" x14ac:dyDescent="0.3">
      <c r="A67" s="17">
        <v>1</v>
      </c>
      <c r="B67" s="99">
        <v>0.43118962221239809</v>
      </c>
      <c r="C67" s="100">
        <v>0.23405369788018329</v>
      </c>
      <c r="D67" s="100">
        <v>0.15919651054237557</v>
      </c>
      <c r="E67" s="100">
        <v>0.39599869317784242</v>
      </c>
      <c r="F67" s="100">
        <v>0.30535646004798811</v>
      </c>
      <c r="G67" s="100">
        <v>0.33675358430500163</v>
      </c>
      <c r="H67" s="100">
        <v>0.27611322116412129</v>
      </c>
      <c r="I67" s="100">
        <v>0.22588411755622909</v>
      </c>
      <c r="J67" s="100">
        <v>0.25125802337439251</v>
      </c>
      <c r="K67" s="100">
        <v>0.28231436702585755</v>
      </c>
      <c r="L67" s="100">
        <v>0.32771812633638275</v>
      </c>
      <c r="M67" s="101">
        <v>0.35993321936936784</v>
      </c>
    </row>
    <row r="68" spans="1:13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">
      <c r="A69" s="16" t="s">
        <v>42</v>
      </c>
      <c r="B69" s="18">
        <v>4</v>
      </c>
      <c r="C69" s="18">
        <v>5</v>
      </c>
      <c r="D69" s="18">
        <v>6</v>
      </c>
      <c r="E69" s="18">
        <v>7</v>
      </c>
      <c r="F69" s="18">
        <v>8</v>
      </c>
      <c r="G69" s="18">
        <v>9</v>
      </c>
      <c r="H69" s="18">
        <v>10</v>
      </c>
      <c r="I69" s="18">
        <v>11</v>
      </c>
      <c r="J69" s="18">
        <v>12</v>
      </c>
      <c r="K69" s="18">
        <v>1</v>
      </c>
      <c r="L69" s="18">
        <v>2</v>
      </c>
      <c r="M69" s="18">
        <v>3</v>
      </c>
    </row>
    <row r="70" spans="1:13" x14ac:dyDescent="0.3">
      <c r="A70" s="17">
        <v>20</v>
      </c>
      <c r="B70" s="93">
        <v>1</v>
      </c>
      <c r="C70" s="94">
        <v>1</v>
      </c>
      <c r="D70" s="94">
        <v>1</v>
      </c>
      <c r="E70" s="94">
        <v>1</v>
      </c>
      <c r="F70" s="94">
        <v>1</v>
      </c>
      <c r="G70" s="94">
        <v>1</v>
      </c>
      <c r="H70" s="94">
        <v>1</v>
      </c>
      <c r="I70" s="94">
        <v>0.99657705889564907</v>
      </c>
      <c r="J70" s="94">
        <v>0.99927565295025289</v>
      </c>
      <c r="K70" s="94">
        <v>0.99971695860527399</v>
      </c>
      <c r="L70" s="94">
        <v>0.99636278426192515</v>
      </c>
      <c r="M70" s="95">
        <v>1</v>
      </c>
    </row>
    <row r="71" spans="1:13" x14ac:dyDescent="0.3">
      <c r="A71" s="17">
        <v>19</v>
      </c>
      <c r="B71" s="96">
        <v>1</v>
      </c>
      <c r="C71" s="97">
        <v>1</v>
      </c>
      <c r="D71" s="97">
        <v>1</v>
      </c>
      <c r="E71" s="97">
        <v>1</v>
      </c>
      <c r="F71" s="97">
        <v>1</v>
      </c>
      <c r="G71" s="97">
        <v>1</v>
      </c>
      <c r="H71" s="97">
        <v>1</v>
      </c>
      <c r="I71" s="97">
        <v>0.99657705889564907</v>
      </c>
      <c r="J71" s="97">
        <v>0.99927565295025289</v>
      </c>
      <c r="K71" s="97">
        <v>0.99971695860527399</v>
      </c>
      <c r="L71" s="97">
        <v>0.99636278426192515</v>
      </c>
      <c r="M71" s="98">
        <v>1</v>
      </c>
    </row>
    <row r="72" spans="1:13" x14ac:dyDescent="0.3">
      <c r="A72" s="17">
        <v>18</v>
      </c>
      <c r="B72" s="96">
        <v>1</v>
      </c>
      <c r="C72" s="97">
        <v>1</v>
      </c>
      <c r="D72" s="97">
        <v>1</v>
      </c>
      <c r="E72" s="97">
        <v>1</v>
      </c>
      <c r="F72" s="97">
        <v>1</v>
      </c>
      <c r="G72" s="97">
        <v>1</v>
      </c>
      <c r="H72" s="97">
        <v>1</v>
      </c>
      <c r="I72" s="97">
        <v>0.99657705889564907</v>
      </c>
      <c r="J72" s="97">
        <v>0.99927565295025289</v>
      </c>
      <c r="K72" s="97">
        <v>0.99971695860527399</v>
      </c>
      <c r="L72" s="97">
        <v>0.99636278426192515</v>
      </c>
      <c r="M72" s="98">
        <v>1</v>
      </c>
    </row>
    <row r="73" spans="1:13" x14ac:dyDescent="0.3">
      <c r="A73" s="17">
        <v>17</v>
      </c>
      <c r="B73" s="96">
        <v>1</v>
      </c>
      <c r="C73" s="97">
        <v>1</v>
      </c>
      <c r="D73" s="97">
        <v>1</v>
      </c>
      <c r="E73" s="97">
        <v>1</v>
      </c>
      <c r="F73" s="97">
        <v>1</v>
      </c>
      <c r="G73" s="97">
        <v>1</v>
      </c>
      <c r="H73" s="97">
        <v>1</v>
      </c>
      <c r="I73" s="97">
        <v>0.99657705889564907</v>
      </c>
      <c r="J73" s="97">
        <v>0.99927565295025289</v>
      </c>
      <c r="K73" s="97">
        <v>0.99971695860527399</v>
      </c>
      <c r="L73" s="97">
        <v>0.99636278426192515</v>
      </c>
      <c r="M73" s="98">
        <v>1</v>
      </c>
    </row>
    <row r="74" spans="1:13" x14ac:dyDescent="0.3">
      <c r="A74" s="17">
        <v>16</v>
      </c>
      <c r="B74" s="96">
        <v>1</v>
      </c>
      <c r="C74" s="97">
        <v>1</v>
      </c>
      <c r="D74" s="97">
        <v>1</v>
      </c>
      <c r="E74" s="97">
        <v>1</v>
      </c>
      <c r="F74" s="97">
        <v>1</v>
      </c>
      <c r="G74" s="97">
        <v>1</v>
      </c>
      <c r="H74" s="97">
        <v>1</v>
      </c>
      <c r="I74" s="97">
        <v>0.99657705889564907</v>
      </c>
      <c r="J74" s="97">
        <v>0.99927565295025289</v>
      </c>
      <c r="K74" s="97">
        <v>0.99971695860527399</v>
      </c>
      <c r="L74" s="97">
        <v>0.99636278426192515</v>
      </c>
      <c r="M74" s="98">
        <v>1</v>
      </c>
    </row>
    <row r="75" spans="1:13" x14ac:dyDescent="0.3">
      <c r="A75" s="17">
        <v>15</v>
      </c>
      <c r="B75" s="96">
        <v>1</v>
      </c>
      <c r="C75" s="97">
        <v>1</v>
      </c>
      <c r="D75" s="97">
        <v>1</v>
      </c>
      <c r="E75" s="97">
        <v>1</v>
      </c>
      <c r="F75" s="97">
        <v>1</v>
      </c>
      <c r="G75" s="97">
        <v>1</v>
      </c>
      <c r="H75" s="97">
        <v>1</v>
      </c>
      <c r="I75" s="97">
        <v>0.99657705889564907</v>
      </c>
      <c r="J75" s="97">
        <v>0.99927565295025289</v>
      </c>
      <c r="K75" s="97">
        <v>0.99971695860527399</v>
      </c>
      <c r="L75" s="97">
        <v>0.99636278426192515</v>
      </c>
      <c r="M75" s="98">
        <v>1</v>
      </c>
    </row>
    <row r="76" spans="1:13" x14ac:dyDescent="0.3">
      <c r="A76" s="17">
        <v>14</v>
      </c>
      <c r="B76" s="96">
        <v>1</v>
      </c>
      <c r="C76" s="97">
        <v>1</v>
      </c>
      <c r="D76" s="97">
        <v>1</v>
      </c>
      <c r="E76" s="97">
        <v>1</v>
      </c>
      <c r="F76" s="97">
        <v>1</v>
      </c>
      <c r="G76" s="97">
        <v>1</v>
      </c>
      <c r="H76" s="97">
        <v>1</v>
      </c>
      <c r="I76" s="97">
        <v>0.99657705889564907</v>
      </c>
      <c r="J76" s="97">
        <v>0.99927565295025289</v>
      </c>
      <c r="K76" s="97">
        <v>0.99971695860527399</v>
      </c>
      <c r="L76" s="97">
        <v>0.99636278426192515</v>
      </c>
      <c r="M76" s="98">
        <v>1</v>
      </c>
    </row>
    <row r="77" spans="1:13" x14ac:dyDescent="0.3">
      <c r="A77" s="17">
        <v>13</v>
      </c>
      <c r="B77" s="96">
        <v>1</v>
      </c>
      <c r="C77" s="97">
        <v>1</v>
      </c>
      <c r="D77" s="97">
        <v>1</v>
      </c>
      <c r="E77" s="97">
        <v>1</v>
      </c>
      <c r="F77" s="97">
        <v>1</v>
      </c>
      <c r="G77" s="97">
        <v>1</v>
      </c>
      <c r="H77" s="97">
        <v>1</v>
      </c>
      <c r="I77" s="97">
        <v>0.99657705889564907</v>
      </c>
      <c r="J77" s="97">
        <v>0.99927565295025289</v>
      </c>
      <c r="K77" s="97">
        <v>0.99971695860527399</v>
      </c>
      <c r="L77" s="97">
        <v>0.99636278426192515</v>
      </c>
      <c r="M77" s="98">
        <v>1</v>
      </c>
    </row>
    <row r="78" spans="1:13" x14ac:dyDescent="0.3">
      <c r="A78" s="17">
        <v>12</v>
      </c>
      <c r="B78" s="96">
        <v>1</v>
      </c>
      <c r="C78" s="97">
        <v>1</v>
      </c>
      <c r="D78" s="97">
        <v>1</v>
      </c>
      <c r="E78" s="97">
        <v>1</v>
      </c>
      <c r="F78" s="97">
        <v>1</v>
      </c>
      <c r="G78" s="97">
        <v>1</v>
      </c>
      <c r="H78" s="97">
        <v>1</v>
      </c>
      <c r="I78" s="97">
        <v>0.99657705889564907</v>
      </c>
      <c r="J78" s="97">
        <v>0.99927565295025289</v>
      </c>
      <c r="K78" s="97">
        <v>0.99971695860527399</v>
      </c>
      <c r="L78" s="97">
        <v>0.99636278426192515</v>
      </c>
      <c r="M78" s="98">
        <v>1</v>
      </c>
    </row>
    <row r="79" spans="1:13" x14ac:dyDescent="0.3">
      <c r="A79" s="17">
        <v>11</v>
      </c>
      <c r="B79" s="96">
        <v>1</v>
      </c>
      <c r="C79" s="97">
        <v>1</v>
      </c>
      <c r="D79" s="97">
        <v>1</v>
      </c>
      <c r="E79" s="97">
        <v>1</v>
      </c>
      <c r="F79" s="97">
        <v>1</v>
      </c>
      <c r="G79" s="97">
        <v>1</v>
      </c>
      <c r="H79" s="97">
        <v>1</v>
      </c>
      <c r="I79" s="97">
        <v>0.99657705889564907</v>
      </c>
      <c r="J79" s="97">
        <v>0.99609205381077581</v>
      </c>
      <c r="K79" s="97">
        <v>0.99971695860527399</v>
      </c>
      <c r="L79" s="97">
        <v>0.99359089733211292</v>
      </c>
      <c r="M79" s="98">
        <v>1</v>
      </c>
    </row>
    <row r="80" spans="1:13" x14ac:dyDescent="0.3">
      <c r="A80" s="17">
        <v>10</v>
      </c>
      <c r="B80" s="96">
        <v>1</v>
      </c>
      <c r="C80" s="97">
        <v>1</v>
      </c>
      <c r="D80" s="97">
        <v>1</v>
      </c>
      <c r="E80" s="97">
        <v>1</v>
      </c>
      <c r="F80" s="97">
        <v>1</v>
      </c>
      <c r="G80" s="97">
        <v>1</v>
      </c>
      <c r="H80" s="97">
        <v>1</v>
      </c>
      <c r="I80" s="97">
        <v>0.99460962402870046</v>
      </c>
      <c r="J80" s="97">
        <v>0.98511499904897093</v>
      </c>
      <c r="K80" s="97">
        <v>0.9931564538420623</v>
      </c>
      <c r="L80" s="97">
        <v>0.98384217702346644</v>
      </c>
      <c r="M80" s="98">
        <v>1</v>
      </c>
    </row>
    <row r="81" spans="1:13" x14ac:dyDescent="0.3">
      <c r="A81" s="17">
        <v>9</v>
      </c>
      <c r="B81" s="96">
        <v>1</v>
      </c>
      <c r="C81" s="97">
        <v>1</v>
      </c>
      <c r="D81" s="97">
        <v>1</v>
      </c>
      <c r="E81" s="97">
        <v>1</v>
      </c>
      <c r="F81" s="97">
        <v>1</v>
      </c>
      <c r="G81" s="97">
        <v>1</v>
      </c>
      <c r="H81" s="97">
        <v>1</v>
      </c>
      <c r="I81" s="97">
        <v>0.98602985165400958</v>
      </c>
      <c r="J81" s="97">
        <v>0.9663444886648378</v>
      </c>
      <c r="K81" s="97">
        <v>0.97687165872039816</v>
      </c>
      <c r="L81" s="97">
        <v>0.96711662333598614</v>
      </c>
      <c r="M81" s="98">
        <v>1</v>
      </c>
    </row>
    <row r="82" spans="1:13" x14ac:dyDescent="0.3">
      <c r="A82" s="17">
        <v>8</v>
      </c>
      <c r="B82" s="96">
        <v>1</v>
      </c>
      <c r="C82" s="97">
        <v>1</v>
      </c>
      <c r="D82" s="97">
        <v>0.99080153060932219</v>
      </c>
      <c r="E82" s="97">
        <v>1</v>
      </c>
      <c r="F82" s="97">
        <v>1</v>
      </c>
      <c r="G82" s="97">
        <v>1</v>
      </c>
      <c r="H82" s="97">
        <v>1</v>
      </c>
      <c r="I82" s="97">
        <v>0.97083774177157633</v>
      </c>
      <c r="J82" s="97">
        <v>0.93978052265837686</v>
      </c>
      <c r="K82" s="97">
        <v>0.95086257324028212</v>
      </c>
      <c r="L82" s="97">
        <v>0.9434142362696718</v>
      </c>
      <c r="M82" s="98">
        <v>0.98930742750664624</v>
      </c>
    </row>
    <row r="83" spans="1:13" x14ac:dyDescent="0.3">
      <c r="A83" s="17">
        <v>7</v>
      </c>
      <c r="B83" s="96">
        <v>0.98681830980044927</v>
      </c>
      <c r="C83" s="97">
        <v>0.97269262749634555</v>
      </c>
      <c r="D83" s="97">
        <v>0.95506276994753503</v>
      </c>
      <c r="E83" s="97">
        <v>1</v>
      </c>
      <c r="F83" s="97">
        <v>0.99464908586254741</v>
      </c>
      <c r="G83" s="97">
        <v>0.98898414825030612</v>
      </c>
      <c r="H83" s="97">
        <v>0.9794990389762932</v>
      </c>
      <c r="I83" s="97">
        <v>0.94903329438140094</v>
      </c>
      <c r="J83" s="97">
        <v>0.90542310102958778</v>
      </c>
      <c r="K83" s="97">
        <v>0.91512919740171406</v>
      </c>
      <c r="L83" s="97">
        <v>0.91273501582452343</v>
      </c>
      <c r="M83" s="98">
        <v>0.97084899429148308</v>
      </c>
    </row>
    <row r="84" spans="1:13" x14ac:dyDescent="0.3">
      <c r="A84" s="17">
        <v>6</v>
      </c>
      <c r="B84" s="96">
        <v>0.95604824305236169</v>
      </c>
      <c r="C84" s="97">
        <v>0.92582386869509026</v>
      </c>
      <c r="D84" s="97">
        <v>0.90451531452515577</v>
      </c>
      <c r="E84" s="97">
        <v>0.97092430292549792</v>
      </c>
      <c r="F84" s="97">
        <v>0.95689024500857345</v>
      </c>
      <c r="G84" s="97">
        <v>0.95468205330069966</v>
      </c>
      <c r="H84" s="97">
        <v>0.94847692028795916</v>
      </c>
      <c r="I84" s="97">
        <v>0.92061650948348328</v>
      </c>
      <c r="J84" s="97">
        <v>0.86327222377847068</v>
      </c>
      <c r="K84" s="97">
        <v>0.86967153120469376</v>
      </c>
      <c r="L84" s="97">
        <v>0.87507896200054114</v>
      </c>
      <c r="M84" s="98">
        <v>0.94529627447274356</v>
      </c>
    </row>
    <row r="85" spans="1:13" x14ac:dyDescent="0.3">
      <c r="A85" s="17">
        <v>5</v>
      </c>
      <c r="B85" s="96">
        <v>0.91503107146671514</v>
      </c>
      <c r="C85" s="97">
        <v>0.86394286829001543</v>
      </c>
      <c r="D85" s="97">
        <v>0.83915916434218463</v>
      </c>
      <c r="E85" s="97">
        <v>0.9308989155727686</v>
      </c>
      <c r="F85" s="97">
        <v>0.90567526986675795</v>
      </c>
      <c r="G85" s="97">
        <v>0.90873093546321937</v>
      </c>
      <c r="H85" s="97">
        <v>0.90776330664976868</v>
      </c>
      <c r="I85" s="97">
        <v>0.88558738707782336</v>
      </c>
      <c r="J85" s="97">
        <v>0.81332789090502577</v>
      </c>
      <c r="K85" s="97">
        <v>0.81448957464922145</v>
      </c>
      <c r="L85" s="97">
        <v>0.83044607479772492</v>
      </c>
      <c r="M85" s="98">
        <v>0.91264926805042745</v>
      </c>
    </row>
    <row r="86" spans="1:13" x14ac:dyDescent="0.3">
      <c r="A86" s="17">
        <v>4</v>
      </c>
      <c r="B86" s="96">
        <v>0.86376679504350939</v>
      </c>
      <c r="C86" s="97">
        <v>0.7870496262811213</v>
      </c>
      <c r="D86" s="97">
        <v>0.75899431939862128</v>
      </c>
      <c r="E86" s="97">
        <v>0.88004470724249528</v>
      </c>
      <c r="F86" s="97">
        <v>0.84100416043710113</v>
      </c>
      <c r="G86" s="97">
        <v>0.85113079473786479</v>
      </c>
      <c r="H86" s="97">
        <v>0.85735819806172209</v>
      </c>
      <c r="I86" s="97">
        <v>0.84394592716442118</v>
      </c>
      <c r="J86" s="97">
        <v>0.75559010240925273</v>
      </c>
      <c r="K86" s="97">
        <v>0.74958332773529701</v>
      </c>
      <c r="L86" s="97">
        <v>0.77883635421607456</v>
      </c>
      <c r="M86" s="98">
        <v>0.87290797502453477</v>
      </c>
    </row>
    <row r="87" spans="1:13" x14ac:dyDescent="0.3">
      <c r="A87" s="17">
        <v>3</v>
      </c>
      <c r="B87" s="96">
        <v>0.80225541378274468</v>
      </c>
      <c r="C87" s="97">
        <v>0.69514414266840763</v>
      </c>
      <c r="D87" s="97">
        <v>0.66402077969446593</v>
      </c>
      <c r="E87" s="97">
        <v>0.81836167793467773</v>
      </c>
      <c r="F87" s="97">
        <v>0.762876916719603</v>
      </c>
      <c r="G87" s="97">
        <v>0.78188163112463638</v>
      </c>
      <c r="H87" s="97">
        <v>0.79726159452381928</v>
      </c>
      <c r="I87" s="97">
        <v>0.79569212974327685</v>
      </c>
      <c r="J87" s="97">
        <v>0.69005885829115166</v>
      </c>
      <c r="K87" s="97">
        <v>0.67495279046292045</v>
      </c>
      <c r="L87" s="97">
        <v>0.72024980025559038</v>
      </c>
      <c r="M87" s="98">
        <v>0.82607239539506561</v>
      </c>
    </row>
    <row r="88" spans="1:13" x14ac:dyDescent="0.3">
      <c r="A88" s="17">
        <v>2</v>
      </c>
      <c r="B88" s="96">
        <v>0.73049692768442087</v>
      </c>
      <c r="C88" s="97">
        <v>0.58822641745187454</v>
      </c>
      <c r="D88" s="97">
        <v>0.55423854522971872</v>
      </c>
      <c r="E88" s="97">
        <v>0.74584982764931618</v>
      </c>
      <c r="F88" s="97">
        <v>0.67129353871426323</v>
      </c>
      <c r="G88" s="97">
        <v>0.70098344462353379</v>
      </c>
      <c r="H88" s="97">
        <v>0.72747349603606037</v>
      </c>
      <c r="I88" s="97">
        <v>0.74082599481439015</v>
      </c>
      <c r="J88" s="97">
        <v>0.61673415855072267</v>
      </c>
      <c r="K88" s="97">
        <v>0.59059796283209187</v>
      </c>
      <c r="L88" s="97">
        <v>0.65468641291627216</v>
      </c>
      <c r="M88" s="98">
        <v>0.77214252916201986</v>
      </c>
    </row>
    <row r="89" spans="1:13" x14ac:dyDescent="0.3">
      <c r="A89" s="17">
        <v>1</v>
      </c>
      <c r="B89" s="99">
        <v>0.64849133674853809</v>
      </c>
      <c r="C89" s="100">
        <v>0.46629645063152214</v>
      </c>
      <c r="D89" s="100">
        <v>0.42964761600437928</v>
      </c>
      <c r="E89" s="100">
        <v>0.66250915638641039</v>
      </c>
      <c r="F89" s="100">
        <v>0.56625402642108214</v>
      </c>
      <c r="G89" s="100">
        <v>0.60843623523455725</v>
      </c>
      <c r="H89" s="100">
        <v>0.64799390259844514</v>
      </c>
      <c r="I89" s="100">
        <v>0.6793475223777613</v>
      </c>
      <c r="J89" s="100">
        <v>0.53561600318796554</v>
      </c>
      <c r="K89" s="100">
        <v>0.49651884484281117</v>
      </c>
      <c r="L89" s="100">
        <v>0.58214619219811992</v>
      </c>
      <c r="M89" s="101">
        <v>0.71111837632539765</v>
      </c>
    </row>
    <row r="90" spans="1:13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3">
      <c r="A91" s="16" t="s">
        <v>43</v>
      </c>
      <c r="B91" s="18">
        <v>4</v>
      </c>
      <c r="C91" s="18">
        <v>5</v>
      </c>
      <c r="D91" s="18">
        <v>6</v>
      </c>
      <c r="E91" s="18">
        <v>7</v>
      </c>
      <c r="F91" s="18">
        <v>8</v>
      </c>
      <c r="G91" s="18">
        <v>9</v>
      </c>
      <c r="H91" s="18">
        <v>10</v>
      </c>
      <c r="I91" s="18">
        <v>11</v>
      </c>
      <c r="J91" s="18">
        <v>12</v>
      </c>
      <c r="K91" s="18">
        <v>1</v>
      </c>
      <c r="L91" s="18">
        <v>2</v>
      </c>
      <c r="M91" s="18">
        <v>3</v>
      </c>
    </row>
    <row r="92" spans="1:13" x14ac:dyDescent="0.3">
      <c r="A92" s="17">
        <v>20</v>
      </c>
      <c r="B92" s="93">
        <v>1</v>
      </c>
      <c r="C92" s="94">
        <v>1</v>
      </c>
      <c r="D92" s="94">
        <v>1</v>
      </c>
      <c r="E92" s="94">
        <v>1</v>
      </c>
      <c r="F92" s="94">
        <v>1</v>
      </c>
      <c r="G92" s="94">
        <v>1</v>
      </c>
      <c r="H92" s="94">
        <v>1</v>
      </c>
      <c r="I92" s="94">
        <v>0.98942300249716997</v>
      </c>
      <c r="J92" s="94">
        <v>1</v>
      </c>
      <c r="K92" s="94">
        <v>0.99932957963403002</v>
      </c>
      <c r="L92" s="94">
        <v>0.99787862541934169</v>
      </c>
      <c r="M92" s="95">
        <v>1</v>
      </c>
    </row>
    <row r="93" spans="1:13" x14ac:dyDescent="0.3">
      <c r="A93" s="17">
        <v>19</v>
      </c>
      <c r="B93" s="96">
        <v>1</v>
      </c>
      <c r="C93" s="97">
        <v>1</v>
      </c>
      <c r="D93" s="97">
        <v>1</v>
      </c>
      <c r="E93" s="97">
        <v>1</v>
      </c>
      <c r="F93" s="97">
        <v>1</v>
      </c>
      <c r="G93" s="97">
        <v>1</v>
      </c>
      <c r="H93" s="97">
        <v>1</v>
      </c>
      <c r="I93" s="97">
        <v>0.98942300249716997</v>
      </c>
      <c r="J93" s="97">
        <v>1</v>
      </c>
      <c r="K93" s="97">
        <v>0.99932957963403002</v>
      </c>
      <c r="L93" s="97">
        <v>0.99787862541934169</v>
      </c>
      <c r="M93" s="98">
        <v>1</v>
      </c>
    </row>
    <row r="94" spans="1:13" x14ac:dyDescent="0.3">
      <c r="A94" s="17">
        <v>18</v>
      </c>
      <c r="B94" s="96">
        <v>1</v>
      </c>
      <c r="C94" s="97">
        <v>1</v>
      </c>
      <c r="D94" s="97">
        <v>1</v>
      </c>
      <c r="E94" s="97">
        <v>1</v>
      </c>
      <c r="F94" s="97">
        <v>1</v>
      </c>
      <c r="G94" s="97">
        <v>1</v>
      </c>
      <c r="H94" s="97">
        <v>1</v>
      </c>
      <c r="I94" s="97">
        <v>0.98942300249716997</v>
      </c>
      <c r="J94" s="97">
        <v>1</v>
      </c>
      <c r="K94" s="97">
        <v>0.99932957963403002</v>
      </c>
      <c r="L94" s="97">
        <v>0.99787862541934169</v>
      </c>
      <c r="M94" s="98">
        <v>1</v>
      </c>
    </row>
    <row r="95" spans="1:13" x14ac:dyDescent="0.3">
      <c r="A95" s="17">
        <v>17</v>
      </c>
      <c r="B95" s="96">
        <v>1</v>
      </c>
      <c r="C95" s="97">
        <v>1</v>
      </c>
      <c r="D95" s="97">
        <v>1</v>
      </c>
      <c r="E95" s="97">
        <v>1</v>
      </c>
      <c r="F95" s="97">
        <v>1</v>
      </c>
      <c r="G95" s="97">
        <v>1</v>
      </c>
      <c r="H95" s="97">
        <v>1</v>
      </c>
      <c r="I95" s="97">
        <v>0.98942300249716997</v>
      </c>
      <c r="J95" s="97">
        <v>1</v>
      </c>
      <c r="K95" s="97">
        <v>0.99932957963403002</v>
      </c>
      <c r="L95" s="97">
        <v>0.99787862541934169</v>
      </c>
      <c r="M95" s="98">
        <v>1</v>
      </c>
    </row>
    <row r="96" spans="1:13" x14ac:dyDescent="0.3">
      <c r="A96" s="17">
        <v>16</v>
      </c>
      <c r="B96" s="96">
        <v>1</v>
      </c>
      <c r="C96" s="97">
        <v>1</v>
      </c>
      <c r="D96" s="97">
        <v>1</v>
      </c>
      <c r="E96" s="97">
        <v>1</v>
      </c>
      <c r="F96" s="97">
        <v>1</v>
      </c>
      <c r="G96" s="97">
        <v>1</v>
      </c>
      <c r="H96" s="97">
        <v>1</v>
      </c>
      <c r="I96" s="97">
        <v>0.98942300249716997</v>
      </c>
      <c r="J96" s="97">
        <v>1</v>
      </c>
      <c r="K96" s="97">
        <v>0.99932957963403002</v>
      </c>
      <c r="L96" s="97">
        <v>0.99787862541934169</v>
      </c>
      <c r="M96" s="98">
        <v>1</v>
      </c>
    </row>
    <row r="97" spans="1:13" x14ac:dyDescent="0.3">
      <c r="A97" s="17">
        <v>15</v>
      </c>
      <c r="B97" s="96">
        <v>1</v>
      </c>
      <c r="C97" s="97">
        <v>1</v>
      </c>
      <c r="D97" s="97">
        <v>1</v>
      </c>
      <c r="E97" s="97">
        <v>1</v>
      </c>
      <c r="F97" s="97">
        <v>1</v>
      </c>
      <c r="G97" s="97">
        <v>1</v>
      </c>
      <c r="H97" s="97">
        <v>1</v>
      </c>
      <c r="I97" s="97">
        <v>0.98942300249716997</v>
      </c>
      <c r="J97" s="97">
        <v>1</v>
      </c>
      <c r="K97" s="97">
        <v>0.99932957963403002</v>
      </c>
      <c r="L97" s="97">
        <v>0.99787862541934169</v>
      </c>
      <c r="M97" s="98">
        <v>1</v>
      </c>
    </row>
    <row r="98" spans="1:13" x14ac:dyDescent="0.3">
      <c r="A98" s="17">
        <v>14</v>
      </c>
      <c r="B98" s="96">
        <v>1</v>
      </c>
      <c r="C98" s="97">
        <v>1</v>
      </c>
      <c r="D98" s="97">
        <v>1</v>
      </c>
      <c r="E98" s="97">
        <v>1</v>
      </c>
      <c r="F98" s="97">
        <v>1</v>
      </c>
      <c r="G98" s="97">
        <v>1</v>
      </c>
      <c r="H98" s="97">
        <v>1</v>
      </c>
      <c r="I98" s="97">
        <v>0.98942300249716997</v>
      </c>
      <c r="J98" s="97">
        <v>1</v>
      </c>
      <c r="K98" s="97">
        <v>0.99932957963403002</v>
      </c>
      <c r="L98" s="97">
        <v>0.99787862541934169</v>
      </c>
      <c r="M98" s="98">
        <v>1</v>
      </c>
    </row>
    <row r="99" spans="1:13" x14ac:dyDescent="0.3">
      <c r="A99" s="17">
        <v>13</v>
      </c>
      <c r="B99" s="96">
        <v>1</v>
      </c>
      <c r="C99" s="97">
        <v>1</v>
      </c>
      <c r="D99" s="97">
        <v>1</v>
      </c>
      <c r="E99" s="97">
        <v>1</v>
      </c>
      <c r="F99" s="97">
        <v>1</v>
      </c>
      <c r="G99" s="97">
        <v>1</v>
      </c>
      <c r="H99" s="97">
        <v>1</v>
      </c>
      <c r="I99" s="97">
        <v>0.98942300249716997</v>
      </c>
      <c r="J99" s="97">
        <v>1</v>
      </c>
      <c r="K99" s="97">
        <v>0.99932957963403002</v>
      </c>
      <c r="L99" s="97">
        <v>0.99787862541934169</v>
      </c>
      <c r="M99" s="98">
        <v>1</v>
      </c>
    </row>
    <row r="100" spans="1:13" x14ac:dyDescent="0.3">
      <c r="A100" s="17">
        <v>12</v>
      </c>
      <c r="B100" s="96">
        <v>1</v>
      </c>
      <c r="C100" s="97">
        <v>1</v>
      </c>
      <c r="D100" s="97">
        <v>1</v>
      </c>
      <c r="E100" s="97">
        <v>1</v>
      </c>
      <c r="F100" s="97">
        <v>1</v>
      </c>
      <c r="G100" s="97">
        <v>1</v>
      </c>
      <c r="H100" s="97">
        <v>1</v>
      </c>
      <c r="I100" s="97">
        <v>0.98942300249716997</v>
      </c>
      <c r="J100" s="97">
        <v>1</v>
      </c>
      <c r="K100" s="97">
        <v>0.99932957963403002</v>
      </c>
      <c r="L100" s="97">
        <v>0.99787862541934169</v>
      </c>
      <c r="M100" s="98">
        <v>1</v>
      </c>
    </row>
    <row r="101" spans="1:13" x14ac:dyDescent="0.3">
      <c r="A101" s="17">
        <v>11</v>
      </c>
      <c r="B101" s="96">
        <v>1</v>
      </c>
      <c r="C101" s="97">
        <v>1</v>
      </c>
      <c r="D101" s="97">
        <v>1</v>
      </c>
      <c r="E101" s="97">
        <v>1</v>
      </c>
      <c r="F101" s="97">
        <v>1</v>
      </c>
      <c r="G101" s="97">
        <v>1</v>
      </c>
      <c r="H101" s="97">
        <v>1</v>
      </c>
      <c r="I101" s="97">
        <v>0.98942300249716997</v>
      </c>
      <c r="J101" s="97">
        <v>1</v>
      </c>
      <c r="K101" s="97">
        <v>0.99581407857281068</v>
      </c>
      <c r="L101" s="97">
        <v>0.99337813020092303</v>
      </c>
      <c r="M101" s="98">
        <v>1</v>
      </c>
    </row>
    <row r="102" spans="1:13" x14ac:dyDescent="0.3">
      <c r="A102" s="17">
        <v>10</v>
      </c>
      <c r="B102" s="96">
        <v>1</v>
      </c>
      <c r="C102" s="97">
        <v>1</v>
      </c>
      <c r="D102" s="97">
        <v>1</v>
      </c>
      <c r="E102" s="97">
        <v>1</v>
      </c>
      <c r="F102" s="97">
        <v>1</v>
      </c>
      <c r="G102" s="97">
        <v>1</v>
      </c>
      <c r="H102" s="97">
        <v>1</v>
      </c>
      <c r="I102" s="97">
        <v>0.98608059120521352</v>
      </c>
      <c r="J102" s="97">
        <v>0.98804120377834903</v>
      </c>
      <c r="K102" s="97">
        <v>0.98712922416282822</v>
      </c>
      <c r="L102" s="97">
        <v>0.98258063889706637</v>
      </c>
      <c r="M102" s="98">
        <v>1</v>
      </c>
    </row>
    <row r="103" spans="1:13" x14ac:dyDescent="0.3">
      <c r="A103" s="17">
        <v>9</v>
      </c>
      <c r="B103" s="96">
        <v>1</v>
      </c>
      <c r="C103" s="97">
        <v>0.99822203178602853</v>
      </c>
      <c r="D103" s="97">
        <v>1</v>
      </c>
      <c r="E103" s="97">
        <v>1</v>
      </c>
      <c r="F103" s="97">
        <v>1</v>
      </c>
      <c r="G103" s="97">
        <v>1</v>
      </c>
      <c r="H103" s="97">
        <v>0.9994338245553106</v>
      </c>
      <c r="I103" s="97">
        <v>0.97725043884567109</v>
      </c>
      <c r="J103" s="97">
        <v>0.97038673174209755</v>
      </c>
      <c r="K103" s="97">
        <v>0.97327501640408232</v>
      </c>
      <c r="L103" s="97">
        <v>0.96548615150777173</v>
      </c>
      <c r="M103" s="98">
        <v>0.99845773411231664</v>
      </c>
    </row>
    <row r="104" spans="1:13" x14ac:dyDescent="0.3">
      <c r="A104" s="17">
        <v>8</v>
      </c>
      <c r="B104" s="96">
        <v>1</v>
      </c>
      <c r="C104" s="97">
        <v>0.9840494524708927</v>
      </c>
      <c r="D104" s="97">
        <v>0.9860375570462645</v>
      </c>
      <c r="E104" s="97">
        <v>1</v>
      </c>
      <c r="F104" s="97">
        <v>1</v>
      </c>
      <c r="G104" s="97">
        <v>1</v>
      </c>
      <c r="H104" s="97">
        <v>0.98887960121092744</v>
      </c>
      <c r="I104" s="97">
        <v>0.96293254541854267</v>
      </c>
      <c r="J104" s="97">
        <v>0.94725530655322709</v>
      </c>
      <c r="K104" s="97">
        <v>0.95425145529657307</v>
      </c>
      <c r="L104" s="97">
        <v>0.94209466803303932</v>
      </c>
      <c r="M104" s="98">
        <v>0.98748713525992959</v>
      </c>
    </row>
    <row r="105" spans="1:13" x14ac:dyDescent="0.3">
      <c r="A105" s="17">
        <v>7</v>
      </c>
      <c r="B105" s="96">
        <v>0.98724104141669877</v>
      </c>
      <c r="C105" s="97">
        <v>0.96284924215305379</v>
      </c>
      <c r="D105" s="97">
        <v>0.95458179908287111</v>
      </c>
      <c r="E105" s="97">
        <v>1</v>
      </c>
      <c r="F105" s="97">
        <v>0.99403789126211317</v>
      </c>
      <c r="G105" s="97">
        <v>0.9894917704745565</v>
      </c>
      <c r="H105" s="97">
        <v>0.97077120108889392</v>
      </c>
      <c r="I105" s="97">
        <v>0.94312691092382828</v>
      </c>
      <c r="J105" s="97">
        <v>0.91864692821173777</v>
      </c>
      <c r="K105" s="97">
        <v>0.93005854084030037</v>
      </c>
      <c r="L105" s="97">
        <v>0.91240618847286881</v>
      </c>
      <c r="M105" s="98">
        <v>0.9703012908721057</v>
      </c>
    </row>
    <row r="106" spans="1:13" x14ac:dyDescent="0.3">
      <c r="A106" s="17">
        <v>6</v>
      </c>
      <c r="B106" s="96">
        <v>0.95894238315461977</v>
      </c>
      <c r="C106" s="97">
        <v>0.93462140083251177</v>
      </c>
      <c r="D106" s="97">
        <v>0.91070848173024688</v>
      </c>
      <c r="E106" s="97">
        <v>0.97311329060749052</v>
      </c>
      <c r="F106" s="97">
        <v>0.97047520704811452</v>
      </c>
      <c r="G106" s="97">
        <v>0.94113364601071825</v>
      </c>
      <c r="H106" s="97">
        <v>0.94510862418920993</v>
      </c>
      <c r="I106" s="97">
        <v>0.91783353536152779</v>
      </c>
      <c r="J106" s="97">
        <v>0.88456159671762935</v>
      </c>
      <c r="K106" s="97">
        <v>0.90069627303526434</v>
      </c>
      <c r="L106" s="97">
        <v>0.87642071282726053</v>
      </c>
      <c r="M106" s="98">
        <v>0.94690020094884497</v>
      </c>
    </row>
    <row r="107" spans="1:13" x14ac:dyDescent="0.3">
      <c r="A107" s="17">
        <v>5</v>
      </c>
      <c r="B107" s="96">
        <v>0.9213581291917744</v>
      </c>
      <c r="C107" s="97">
        <v>0.89936592850926678</v>
      </c>
      <c r="D107" s="97">
        <v>0.85441760498839203</v>
      </c>
      <c r="E107" s="97">
        <v>0.93314553919029064</v>
      </c>
      <c r="F107" s="97">
        <v>0.93878188287341657</v>
      </c>
      <c r="G107" s="97">
        <v>0.87582894820573542</v>
      </c>
      <c r="H107" s="97">
        <v>0.9118918705118757</v>
      </c>
      <c r="I107" s="97">
        <v>0.88705241873164131</v>
      </c>
      <c r="J107" s="97">
        <v>0.84499931207090206</v>
      </c>
      <c r="K107" s="97">
        <v>0.86616465188146496</v>
      </c>
      <c r="L107" s="97">
        <v>0.83413824109621426</v>
      </c>
      <c r="M107" s="98">
        <v>0.9172838654901474</v>
      </c>
    </row>
    <row r="108" spans="1:13" x14ac:dyDescent="0.3">
      <c r="A108" s="17">
        <v>4</v>
      </c>
      <c r="B108" s="96">
        <v>0.87448827952816288</v>
      </c>
      <c r="C108" s="97">
        <v>0.8570828251833188</v>
      </c>
      <c r="D108" s="97">
        <v>0.78570916885730591</v>
      </c>
      <c r="E108" s="97">
        <v>0.88222637131121506</v>
      </c>
      <c r="F108" s="97">
        <v>0.89895791873801922</v>
      </c>
      <c r="G108" s="97">
        <v>0.79357767705960769</v>
      </c>
      <c r="H108" s="97">
        <v>0.87112094005689111</v>
      </c>
      <c r="I108" s="97">
        <v>0.85078356103416886</v>
      </c>
      <c r="J108" s="97">
        <v>0.79996007427155591</v>
      </c>
      <c r="K108" s="97">
        <v>0.82646367737890225</v>
      </c>
      <c r="L108" s="97">
        <v>0.78555877327973012</v>
      </c>
      <c r="M108" s="98">
        <v>0.88145228449601298</v>
      </c>
    </row>
    <row r="109" spans="1:13" x14ac:dyDescent="0.3">
      <c r="A109" s="17">
        <v>3</v>
      </c>
      <c r="B109" s="96">
        <v>0.81833283416378499</v>
      </c>
      <c r="C109" s="97">
        <v>0.80777209085466772</v>
      </c>
      <c r="D109" s="97">
        <v>0.70458317333698894</v>
      </c>
      <c r="E109" s="97">
        <v>0.82035578697026357</v>
      </c>
      <c r="F109" s="97">
        <v>0.85100331464192225</v>
      </c>
      <c r="G109" s="97">
        <v>0.69437983257233538</v>
      </c>
      <c r="H109" s="97">
        <v>0.82279583282425617</v>
      </c>
      <c r="I109" s="97">
        <v>0.80902696226911042</v>
      </c>
      <c r="J109" s="97">
        <v>0.74944388331959078</v>
      </c>
      <c r="K109" s="97">
        <v>0.7815933495275762</v>
      </c>
      <c r="L109" s="97">
        <v>0.73068230937780809</v>
      </c>
      <c r="M109" s="98">
        <v>0.83940545796644173</v>
      </c>
    </row>
    <row r="110" spans="1:13" x14ac:dyDescent="0.3">
      <c r="A110" s="17">
        <v>2</v>
      </c>
      <c r="B110" s="96">
        <v>0.75289179309864096</v>
      </c>
      <c r="C110" s="97">
        <v>0.75143372552331356</v>
      </c>
      <c r="D110" s="97">
        <v>0.61103961842744126</v>
      </c>
      <c r="E110" s="97">
        <v>0.74753378616743626</v>
      </c>
      <c r="F110" s="97">
        <v>0.79491807058512598</v>
      </c>
      <c r="G110" s="97">
        <v>0.57823541474391815</v>
      </c>
      <c r="H110" s="97">
        <v>0.76691654881397098</v>
      </c>
      <c r="I110" s="97">
        <v>0.76178262243646588</v>
      </c>
      <c r="J110" s="97">
        <v>0.69345073921500666</v>
      </c>
      <c r="K110" s="97">
        <v>0.73155366832748669</v>
      </c>
      <c r="L110" s="97">
        <v>0.66950884939044808</v>
      </c>
      <c r="M110" s="98">
        <v>0.79114338590143363</v>
      </c>
    </row>
    <row r="111" spans="1:13" x14ac:dyDescent="0.3">
      <c r="A111" s="17">
        <v>1</v>
      </c>
      <c r="B111" s="99">
        <v>0.67816515633273056</v>
      </c>
      <c r="C111" s="100">
        <v>0.68806772918925629</v>
      </c>
      <c r="D111" s="100">
        <v>0.50507850412866262</v>
      </c>
      <c r="E111" s="100">
        <v>0.66376036890273316</v>
      </c>
      <c r="F111" s="100">
        <v>0.73070218656763031</v>
      </c>
      <c r="G111" s="100">
        <v>0.4451444235743563</v>
      </c>
      <c r="H111" s="100">
        <v>0.70348308802603543</v>
      </c>
      <c r="I111" s="100">
        <v>0.70905054153623548</v>
      </c>
      <c r="J111" s="100">
        <v>0.63198064195780368</v>
      </c>
      <c r="K111" s="100">
        <v>0.67634463377863385</v>
      </c>
      <c r="L111" s="100">
        <v>0.60203839331765019</v>
      </c>
      <c r="M111" s="101">
        <v>0.73666606830098857</v>
      </c>
    </row>
    <row r="112" spans="1:13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3">
      <c r="A113" s="16" t="s">
        <v>44</v>
      </c>
      <c r="B113" s="18">
        <v>4</v>
      </c>
      <c r="C113" s="18">
        <v>5</v>
      </c>
      <c r="D113" s="18">
        <v>6</v>
      </c>
      <c r="E113" s="18">
        <v>7</v>
      </c>
      <c r="F113" s="18">
        <v>8</v>
      </c>
      <c r="G113" s="18">
        <v>9</v>
      </c>
      <c r="H113" s="18">
        <v>10</v>
      </c>
      <c r="I113" s="18">
        <v>11</v>
      </c>
      <c r="J113" s="18">
        <v>12</v>
      </c>
      <c r="K113" s="18">
        <v>1</v>
      </c>
      <c r="L113" s="18">
        <v>2</v>
      </c>
      <c r="M113" s="18">
        <v>3</v>
      </c>
    </row>
    <row r="114" spans="1:13" x14ac:dyDescent="0.3">
      <c r="A114" s="17">
        <v>20</v>
      </c>
      <c r="B114" s="93">
        <v>1</v>
      </c>
      <c r="C114" s="94">
        <v>1</v>
      </c>
      <c r="D114" s="94">
        <v>1</v>
      </c>
      <c r="E114" s="94">
        <v>1</v>
      </c>
      <c r="F114" s="94">
        <v>1</v>
      </c>
      <c r="G114" s="94">
        <v>1</v>
      </c>
      <c r="H114" s="94">
        <v>1</v>
      </c>
      <c r="I114" s="94">
        <v>0.9974686937289825</v>
      </c>
      <c r="J114" s="94">
        <v>0.99715468116957506</v>
      </c>
      <c r="K114" s="94">
        <v>1</v>
      </c>
      <c r="L114" s="94">
        <v>0.99482259065116307</v>
      </c>
      <c r="M114" s="95">
        <v>1</v>
      </c>
    </row>
    <row r="115" spans="1:13" x14ac:dyDescent="0.3">
      <c r="A115" s="17">
        <v>19</v>
      </c>
      <c r="B115" s="96">
        <v>1</v>
      </c>
      <c r="C115" s="97">
        <v>1</v>
      </c>
      <c r="D115" s="97">
        <v>1</v>
      </c>
      <c r="E115" s="97">
        <v>1</v>
      </c>
      <c r="F115" s="97">
        <v>1</v>
      </c>
      <c r="G115" s="97">
        <v>1</v>
      </c>
      <c r="H115" s="97">
        <v>1</v>
      </c>
      <c r="I115" s="97">
        <v>0.9974686937289825</v>
      </c>
      <c r="J115" s="97">
        <v>0.99715468116957506</v>
      </c>
      <c r="K115" s="97">
        <v>1</v>
      </c>
      <c r="L115" s="97">
        <v>0.99482259065116307</v>
      </c>
      <c r="M115" s="98">
        <v>1</v>
      </c>
    </row>
    <row r="116" spans="1:13" x14ac:dyDescent="0.3">
      <c r="A116" s="17">
        <v>18</v>
      </c>
      <c r="B116" s="96">
        <v>1</v>
      </c>
      <c r="C116" s="97">
        <v>1</v>
      </c>
      <c r="D116" s="97">
        <v>1</v>
      </c>
      <c r="E116" s="97">
        <v>1</v>
      </c>
      <c r="F116" s="97">
        <v>1</v>
      </c>
      <c r="G116" s="97">
        <v>1</v>
      </c>
      <c r="H116" s="97">
        <v>1</v>
      </c>
      <c r="I116" s="97">
        <v>0.9974686937289825</v>
      </c>
      <c r="J116" s="97">
        <v>0.99715468116957506</v>
      </c>
      <c r="K116" s="97">
        <v>1</v>
      </c>
      <c r="L116" s="97">
        <v>0.99482259065116307</v>
      </c>
      <c r="M116" s="98">
        <v>1</v>
      </c>
    </row>
    <row r="117" spans="1:13" x14ac:dyDescent="0.3">
      <c r="A117" s="17">
        <v>17</v>
      </c>
      <c r="B117" s="96">
        <v>1</v>
      </c>
      <c r="C117" s="97">
        <v>1</v>
      </c>
      <c r="D117" s="97">
        <v>1</v>
      </c>
      <c r="E117" s="97">
        <v>1</v>
      </c>
      <c r="F117" s="97">
        <v>1</v>
      </c>
      <c r="G117" s="97">
        <v>1</v>
      </c>
      <c r="H117" s="97">
        <v>1</v>
      </c>
      <c r="I117" s="97">
        <v>0.9974686937289825</v>
      </c>
      <c r="J117" s="97">
        <v>0.99715468116957506</v>
      </c>
      <c r="K117" s="97">
        <v>1</v>
      </c>
      <c r="L117" s="97">
        <v>0.99482259065116307</v>
      </c>
      <c r="M117" s="98">
        <v>1</v>
      </c>
    </row>
    <row r="118" spans="1:13" x14ac:dyDescent="0.3">
      <c r="A118" s="17">
        <v>16</v>
      </c>
      <c r="B118" s="96">
        <v>1</v>
      </c>
      <c r="C118" s="97">
        <v>1</v>
      </c>
      <c r="D118" s="97">
        <v>1</v>
      </c>
      <c r="E118" s="97">
        <v>1</v>
      </c>
      <c r="F118" s="97">
        <v>1</v>
      </c>
      <c r="G118" s="97">
        <v>1</v>
      </c>
      <c r="H118" s="97">
        <v>1</v>
      </c>
      <c r="I118" s="97">
        <v>0.9974686937289825</v>
      </c>
      <c r="J118" s="97">
        <v>0.99715468116957506</v>
      </c>
      <c r="K118" s="97">
        <v>1</v>
      </c>
      <c r="L118" s="97">
        <v>0.99482259065116307</v>
      </c>
      <c r="M118" s="98">
        <v>1</v>
      </c>
    </row>
    <row r="119" spans="1:13" x14ac:dyDescent="0.3">
      <c r="A119" s="17">
        <v>15</v>
      </c>
      <c r="B119" s="96">
        <v>1</v>
      </c>
      <c r="C119" s="97">
        <v>1</v>
      </c>
      <c r="D119" s="97">
        <v>1</v>
      </c>
      <c r="E119" s="97">
        <v>1</v>
      </c>
      <c r="F119" s="97">
        <v>1</v>
      </c>
      <c r="G119" s="97">
        <v>1</v>
      </c>
      <c r="H119" s="97">
        <v>1</v>
      </c>
      <c r="I119" s="97">
        <v>0.9974686937289825</v>
      </c>
      <c r="J119" s="97">
        <v>0.99715468116957506</v>
      </c>
      <c r="K119" s="97">
        <v>1</v>
      </c>
      <c r="L119" s="97">
        <v>0.99482259065116307</v>
      </c>
      <c r="M119" s="98">
        <v>1</v>
      </c>
    </row>
    <row r="120" spans="1:13" x14ac:dyDescent="0.3">
      <c r="A120" s="17">
        <v>14</v>
      </c>
      <c r="B120" s="96">
        <v>1</v>
      </c>
      <c r="C120" s="97">
        <v>1</v>
      </c>
      <c r="D120" s="97">
        <v>1</v>
      </c>
      <c r="E120" s="97">
        <v>1</v>
      </c>
      <c r="F120" s="97">
        <v>1</v>
      </c>
      <c r="G120" s="97">
        <v>1</v>
      </c>
      <c r="H120" s="97">
        <v>1</v>
      </c>
      <c r="I120" s="97">
        <v>0.9974686937289825</v>
      </c>
      <c r="J120" s="97">
        <v>0.99715468116957506</v>
      </c>
      <c r="K120" s="97">
        <v>1</v>
      </c>
      <c r="L120" s="97">
        <v>0.99482259065116307</v>
      </c>
      <c r="M120" s="98">
        <v>1</v>
      </c>
    </row>
    <row r="121" spans="1:13" x14ac:dyDescent="0.3">
      <c r="A121" s="17">
        <v>13</v>
      </c>
      <c r="B121" s="96">
        <v>1</v>
      </c>
      <c r="C121" s="97">
        <v>1</v>
      </c>
      <c r="D121" s="97">
        <v>1</v>
      </c>
      <c r="E121" s="97">
        <v>1</v>
      </c>
      <c r="F121" s="97">
        <v>1</v>
      </c>
      <c r="G121" s="97">
        <v>1</v>
      </c>
      <c r="H121" s="97">
        <v>1</v>
      </c>
      <c r="I121" s="97">
        <v>0.9974686937289825</v>
      </c>
      <c r="J121" s="97">
        <v>0.99715468116957506</v>
      </c>
      <c r="K121" s="97">
        <v>1</v>
      </c>
      <c r="L121" s="97">
        <v>0.99482259065116307</v>
      </c>
      <c r="M121" s="98">
        <v>1</v>
      </c>
    </row>
    <row r="122" spans="1:13" x14ac:dyDescent="0.3">
      <c r="A122" s="17">
        <v>12</v>
      </c>
      <c r="B122" s="96">
        <v>1</v>
      </c>
      <c r="C122" s="97">
        <v>1</v>
      </c>
      <c r="D122" s="97">
        <v>1</v>
      </c>
      <c r="E122" s="97">
        <v>1</v>
      </c>
      <c r="F122" s="97">
        <v>1</v>
      </c>
      <c r="G122" s="97">
        <v>1</v>
      </c>
      <c r="H122" s="97">
        <v>1</v>
      </c>
      <c r="I122" s="97">
        <v>0.9974686937289825</v>
      </c>
      <c r="J122" s="97">
        <v>0.99715468116957506</v>
      </c>
      <c r="K122" s="97">
        <v>1</v>
      </c>
      <c r="L122" s="97">
        <v>0.99482259065116307</v>
      </c>
      <c r="M122" s="98">
        <v>1</v>
      </c>
    </row>
    <row r="123" spans="1:13" x14ac:dyDescent="0.3">
      <c r="A123" s="17">
        <v>11</v>
      </c>
      <c r="B123" s="96">
        <v>1</v>
      </c>
      <c r="C123" s="97">
        <v>1</v>
      </c>
      <c r="D123" s="97">
        <v>1</v>
      </c>
      <c r="E123" s="97">
        <v>1</v>
      </c>
      <c r="F123" s="97">
        <v>1</v>
      </c>
      <c r="G123" s="97">
        <v>1</v>
      </c>
      <c r="H123" s="97">
        <v>1</v>
      </c>
      <c r="I123" s="97">
        <v>0.9974686937289825</v>
      </c>
      <c r="J123" s="97">
        <v>0.99678703424216586</v>
      </c>
      <c r="K123" s="97">
        <v>0.9992904042500167</v>
      </c>
      <c r="L123" s="97">
        <v>0.99482259065116307</v>
      </c>
      <c r="M123" s="98">
        <v>1</v>
      </c>
    </row>
    <row r="124" spans="1:13" x14ac:dyDescent="0.3">
      <c r="A124" s="17">
        <v>10</v>
      </c>
      <c r="B124" s="96">
        <v>1</v>
      </c>
      <c r="C124" s="97">
        <v>1</v>
      </c>
      <c r="D124" s="97">
        <v>1</v>
      </c>
      <c r="E124" s="97">
        <v>1</v>
      </c>
      <c r="F124" s="97">
        <v>1</v>
      </c>
      <c r="G124" s="97">
        <v>1</v>
      </c>
      <c r="H124" s="97">
        <v>1</v>
      </c>
      <c r="I124" s="97">
        <v>0.99717214356407791</v>
      </c>
      <c r="J124" s="97">
        <v>0.98801630538417107</v>
      </c>
      <c r="K124" s="97">
        <v>0.98813232871440959</v>
      </c>
      <c r="L124" s="97">
        <v>0.9868327590057776</v>
      </c>
      <c r="M124" s="98">
        <v>1</v>
      </c>
    </row>
    <row r="125" spans="1:13" x14ac:dyDescent="0.3">
      <c r="A125" s="17">
        <v>9</v>
      </c>
      <c r="B125" s="96">
        <v>1</v>
      </c>
      <c r="C125" s="97">
        <v>1</v>
      </c>
      <c r="D125" s="97">
        <v>1</v>
      </c>
      <c r="E125" s="97">
        <v>1</v>
      </c>
      <c r="F125" s="97">
        <v>1</v>
      </c>
      <c r="G125" s="97">
        <v>1</v>
      </c>
      <c r="H125" s="97">
        <v>1</v>
      </c>
      <c r="I125" s="97">
        <v>0.98891671049726892</v>
      </c>
      <c r="J125" s="97">
        <v>0.97084249459559047</v>
      </c>
      <c r="K125" s="97">
        <v>0.9666718049621984</v>
      </c>
      <c r="L125" s="97">
        <v>0.97035151315585089</v>
      </c>
      <c r="M125" s="98">
        <v>1</v>
      </c>
    </row>
    <row r="126" spans="1:13" x14ac:dyDescent="0.3">
      <c r="A126" s="17">
        <v>8</v>
      </c>
      <c r="B126" s="96">
        <v>1</v>
      </c>
      <c r="C126" s="97">
        <v>1</v>
      </c>
      <c r="D126" s="97">
        <v>0.99219862218350563</v>
      </c>
      <c r="E126" s="97">
        <v>1</v>
      </c>
      <c r="F126" s="97">
        <v>1</v>
      </c>
      <c r="G126" s="97">
        <v>1</v>
      </c>
      <c r="H126" s="97">
        <v>1</v>
      </c>
      <c r="I126" s="97">
        <v>0.97270239452855556</v>
      </c>
      <c r="J126" s="97">
        <v>0.94526560187642383</v>
      </c>
      <c r="K126" s="97">
        <v>0.93490883299338312</v>
      </c>
      <c r="L126" s="97">
        <v>0.94537885310138292</v>
      </c>
      <c r="M126" s="98">
        <v>0.99101808844175432</v>
      </c>
    </row>
    <row r="127" spans="1:13" x14ac:dyDescent="0.3">
      <c r="A127" s="17">
        <v>7</v>
      </c>
      <c r="B127" s="96">
        <v>0.9866679061777297</v>
      </c>
      <c r="C127" s="97">
        <v>0.97408248074914983</v>
      </c>
      <c r="D127" s="97">
        <v>0.95200807493440953</v>
      </c>
      <c r="E127" s="97">
        <v>1</v>
      </c>
      <c r="F127" s="97">
        <v>0.99530791096278537</v>
      </c>
      <c r="G127" s="97">
        <v>0.98910278478733438</v>
      </c>
      <c r="H127" s="97">
        <v>0.98083684128807658</v>
      </c>
      <c r="I127" s="97">
        <v>0.9485291956579377</v>
      </c>
      <c r="J127" s="97">
        <v>0.91128562722667161</v>
      </c>
      <c r="K127" s="97">
        <v>0.89284341280796375</v>
      </c>
      <c r="L127" s="97">
        <v>0.91191477884237371</v>
      </c>
      <c r="M127" s="98">
        <v>0.97067824760461996</v>
      </c>
    </row>
    <row r="128" spans="1:13" x14ac:dyDescent="0.3">
      <c r="A128" s="17">
        <v>6</v>
      </c>
      <c r="B128" s="96">
        <v>0.95203519659748881</v>
      </c>
      <c r="C128" s="97">
        <v>0.92611603427763189</v>
      </c>
      <c r="D128" s="97">
        <v>0.89489704171842732</v>
      </c>
      <c r="E128" s="97">
        <v>0.96894624629198201</v>
      </c>
      <c r="F128" s="97">
        <v>0.95295150162094688</v>
      </c>
      <c r="G128" s="97">
        <v>0.95009711648114781</v>
      </c>
      <c r="H128" s="97">
        <v>0.94444361623293793</v>
      </c>
      <c r="I128" s="97">
        <v>0.91639711388541534</v>
      </c>
      <c r="J128" s="97">
        <v>0.86890257064633369</v>
      </c>
      <c r="K128" s="97">
        <v>0.84047554440594019</v>
      </c>
      <c r="L128" s="97">
        <v>0.86995929037882336</v>
      </c>
      <c r="M128" s="98">
        <v>0.94215640679565671</v>
      </c>
    </row>
    <row r="129" spans="1:13" x14ac:dyDescent="0.3">
      <c r="A129" s="17">
        <v>5</v>
      </c>
      <c r="B129" s="96">
        <v>0.90573570179464524</v>
      </c>
      <c r="C129" s="97">
        <v>0.86262328226507112</v>
      </c>
      <c r="D129" s="97">
        <v>0.82086552253555933</v>
      </c>
      <c r="E129" s="97">
        <v>0.9247279212925078</v>
      </c>
      <c r="F129" s="97">
        <v>0.89529457808039059</v>
      </c>
      <c r="G129" s="97">
        <v>0.89767545745466437</v>
      </c>
      <c r="H129" s="97">
        <v>0.8962258414200468</v>
      </c>
      <c r="I129" s="97">
        <v>0.87630614921098859</v>
      </c>
      <c r="J129" s="97">
        <v>0.81811643213540997</v>
      </c>
      <c r="K129" s="97">
        <v>0.77780522778731254</v>
      </c>
      <c r="L129" s="97">
        <v>0.81951238771073176</v>
      </c>
      <c r="M129" s="98">
        <v>0.90545256601486435</v>
      </c>
    </row>
    <row r="130" spans="1:13" x14ac:dyDescent="0.3">
      <c r="A130" s="17">
        <v>4</v>
      </c>
      <c r="B130" s="96">
        <v>0.84776942176919889</v>
      </c>
      <c r="C130" s="97">
        <v>0.78360422471146762</v>
      </c>
      <c r="D130" s="97">
        <v>0.72991351738580534</v>
      </c>
      <c r="E130" s="97">
        <v>0.86847632897462801</v>
      </c>
      <c r="F130" s="97">
        <v>0.82233714034111638</v>
      </c>
      <c r="G130" s="97">
        <v>0.83183780770788407</v>
      </c>
      <c r="H130" s="97">
        <v>0.83618351684940273</v>
      </c>
      <c r="I130" s="97">
        <v>0.82825630163465735</v>
      </c>
      <c r="J130" s="97">
        <v>0.75892721169390032</v>
      </c>
      <c r="K130" s="97">
        <v>0.7048324629520808</v>
      </c>
      <c r="L130" s="97">
        <v>0.76057407083809891</v>
      </c>
      <c r="M130" s="98">
        <v>0.86056672526224298</v>
      </c>
    </row>
    <row r="131" spans="1:13" x14ac:dyDescent="0.3">
      <c r="A131" s="17">
        <v>3</v>
      </c>
      <c r="B131" s="96">
        <v>0.77813635652114999</v>
      </c>
      <c r="C131" s="97">
        <v>0.68905886161682162</v>
      </c>
      <c r="D131" s="97">
        <v>0.62204102626916546</v>
      </c>
      <c r="E131" s="97">
        <v>0.80019146933834284</v>
      </c>
      <c r="F131" s="97">
        <v>0.73407918840312414</v>
      </c>
      <c r="G131" s="97">
        <v>0.75258416724080646</v>
      </c>
      <c r="H131" s="97">
        <v>0.76431664252100606</v>
      </c>
      <c r="I131" s="97">
        <v>0.77224757115642184</v>
      </c>
      <c r="J131" s="97">
        <v>0.69133490932180508</v>
      </c>
      <c r="K131" s="97">
        <v>0.62155724990024486</v>
      </c>
      <c r="L131" s="97">
        <v>0.69314433976092471</v>
      </c>
      <c r="M131" s="98">
        <v>0.80749888453779262</v>
      </c>
    </row>
    <row r="132" spans="1:13" x14ac:dyDescent="0.3">
      <c r="A132" s="17">
        <v>2</v>
      </c>
      <c r="B132" s="96">
        <v>0.69683650605049829</v>
      </c>
      <c r="C132" s="97">
        <v>0.57898719298113277</v>
      </c>
      <c r="D132" s="97">
        <v>0.4972480491856397</v>
      </c>
      <c r="E132" s="97">
        <v>0.71987334238365208</v>
      </c>
      <c r="F132" s="97">
        <v>0.6305207222664142</v>
      </c>
      <c r="G132" s="97">
        <v>0.65991453605343187</v>
      </c>
      <c r="H132" s="97">
        <v>0.68062521843485657</v>
      </c>
      <c r="I132" s="97">
        <v>0.70827995777628172</v>
      </c>
      <c r="J132" s="97">
        <v>0.61533952501912403</v>
      </c>
      <c r="K132" s="97">
        <v>0.52797958863180483</v>
      </c>
      <c r="L132" s="97">
        <v>0.61722319447920948</v>
      </c>
      <c r="M132" s="98">
        <v>0.74624904384151314</v>
      </c>
    </row>
    <row r="133" spans="1:13" x14ac:dyDescent="0.3">
      <c r="A133" s="17">
        <v>1</v>
      </c>
      <c r="B133" s="99">
        <v>0.60386987035724393</v>
      </c>
      <c r="C133" s="100">
        <v>0.45338921880440114</v>
      </c>
      <c r="D133" s="100">
        <v>0.35553458613522798</v>
      </c>
      <c r="E133" s="100">
        <v>0.62752194811055606</v>
      </c>
      <c r="F133" s="100">
        <v>0.51166174193098624</v>
      </c>
      <c r="G133" s="100">
        <v>0.55382891414576019</v>
      </c>
      <c r="H133" s="100">
        <v>0.58510924459095437</v>
      </c>
      <c r="I133" s="100">
        <v>0.63635346149423722</v>
      </c>
      <c r="J133" s="100">
        <v>0.53094105878585707</v>
      </c>
      <c r="K133" s="100">
        <v>0.42409947914676072</v>
      </c>
      <c r="L133" s="100">
        <v>0.53281063499295289</v>
      </c>
      <c r="M133" s="101">
        <v>0.67681720317340466</v>
      </c>
    </row>
    <row r="134" spans="1:13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3">
      <c r="A135" s="16" t="s">
        <v>45</v>
      </c>
      <c r="B135" s="18">
        <v>4</v>
      </c>
      <c r="C135" s="18">
        <v>5</v>
      </c>
      <c r="D135" s="18">
        <v>6</v>
      </c>
      <c r="E135" s="18">
        <v>7</v>
      </c>
      <c r="F135" s="18">
        <v>8</v>
      </c>
      <c r="G135" s="18">
        <v>9</v>
      </c>
      <c r="H135" s="18">
        <v>10</v>
      </c>
      <c r="I135" s="18">
        <v>11</v>
      </c>
      <c r="J135" s="18">
        <v>12</v>
      </c>
      <c r="K135" s="18">
        <v>1</v>
      </c>
      <c r="L135" s="18">
        <v>2</v>
      </c>
      <c r="M135" s="18">
        <v>3</v>
      </c>
    </row>
    <row r="136" spans="1:13" x14ac:dyDescent="0.3">
      <c r="A136" s="17">
        <v>20</v>
      </c>
      <c r="B136" s="93">
        <v>1</v>
      </c>
      <c r="C136" s="94">
        <v>1</v>
      </c>
      <c r="D136" s="94">
        <v>1</v>
      </c>
      <c r="E136" s="94">
        <v>1</v>
      </c>
      <c r="F136" s="94">
        <v>1</v>
      </c>
      <c r="G136" s="94">
        <v>1</v>
      </c>
      <c r="H136" s="94">
        <v>1</v>
      </c>
      <c r="I136" s="94">
        <v>0.99517240209421975</v>
      </c>
      <c r="J136" s="94">
        <v>1</v>
      </c>
      <c r="K136" s="94">
        <v>0.98992524789961223</v>
      </c>
      <c r="L136" s="94">
        <v>0.99726124396528393</v>
      </c>
      <c r="M136" s="95">
        <v>1</v>
      </c>
    </row>
    <row r="137" spans="1:13" x14ac:dyDescent="0.3">
      <c r="A137" s="17">
        <v>19</v>
      </c>
      <c r="B137" s="96">
        <v>1</v>
      </c>
      <c r="C137" s="97">
        <v>1</v>
      </c>
      <c r="D137" s="97">
        <v>1</v>
      </c>
      <c r="E137" s="97">
        <v>1</v>
      </c>
      <c r="F137" s="97">
        <v>1</v>
      </c>
      <c r="G137" s="97">
        <v>1</v>
      </c>
      <c r="H137" s="97">
        <v>1</v>
      </c>
      <c r="I137" s="97">
        <v>0.99517240209421975</v>
      </c>
      <c r="J137" s="97">
        <v>1</v>
      </c>
      <c r="K137" s="97">
        <v>0.98992524789961223</v>
      </c>
      <c r="L137" s="97">
        <v>0.99726124396528393</v>
      </c>
      <c r="M137" s="98">
        <v>1</v>
      </c>
    </row>
    <row r="138" spans="1:13" x14ac:dyDescent="0.3">
      <c r="A138" s="17">
        <v>18</v>
      </c>
      <c r="B138" s="96">
        <v>1</v>
      </c>
      <c r="C138" s="97">
        <v>1</v>
      </c>
      <c r="D138" s="97">
        <v>1</v>
      </c>
      <c r="E138" s="97">
        <v>1</v>
      </c>
      <c r="F138" s="97">
        <v>1</v>
      </c>
      <c r="G138" s="97">
        <v>1</v>
      </c>
      <c r="H138" s="97">
        <v>1</v>
      </c>
      <c r="I138" s="97">
        <v>0.99517240209421975</v>
      </c>
      <c r="J138" s="97">
        <v>1</v>
      </c>
      <c r="K138" s="97">
        <v>0.98992524789961223</v>
      </c>
      <c r="L138" s="97">
        <v>0.99726124396528393</v>
      </c>
      <c r="M138" s="98">
        <v>1</v>
      </c>
    </row>
    <row r="139" spans="1:13" x14ac:dyDescent="0.3">
      <c r="A139" s="17">
        <v>17</v>
      </c>
      <c r="B139" s="96">
        <v>1</v>
      </c>
      <c r="C139" s="97">
        <v>1</v>
      </c>
      <c r="D139" s="97">
        <v>1</v>
      </c>
      <c r="E139" s="97">
        <v>1</v>
      </c>
      <c r="F139" s="97">
        <v>1</v>
      </c>
      <c r="G139" s="97">
        <v>1</v>
      </c>
      <c r="H139" s="97">
        <v>1</v>
      </c>
      <c r="I139" s="97">
        <v>0.99517240209421975</v>
      </c>
      <c r="J139" s="97">
        <v>1</v>
      </c>
      <c r="K139" s="97">
        <v>0.98992524789961223</v>
      </c>
      <c r="L139" s="97">
        <v>0.99726124396528393</v>
      </c>
      <c r="M139" s="98">
        <v>1</v>
      </c>
    </row>
    <row r="140" spans="1:13" x14ac:dyDescent="0.3">
      <c r="A140" s="17">
        <v>16</v>
      </c>
      <c r="B140" s="96">
        <v>1</v>
      </c>
      <c r="C140" s="97">
        <v>1</v>
      </c>
      <c r="D140" s="97">
        <v>1</v>
      </c>
      <c r="E140" s="97">
        <v>1</v>
      </c>
      <c r="F140" s="97">
        <v>1</v>
      </c>
      <c r="G140" s="97">
        <v>1</v>
      </c>
      <c r="H140" s="97">
        <v>1</v>
      </c>
      <c r="I140" s="97">
        <v>0.99517240209421975</v>
      </c>
      <c r="J140" s="97">
        <v>1</v>
      </c>
      <c r="K140" s="97">
        <v>0.98992524789961223</v>
      </c>
      <c r="L140" s="97">
        <v>0.99726124396528393</v>
      </c>
      <c r="M140" s="98">
        <v>1</v>
      </c>
    </row>
    <row r="141" spans="1:13" x14ac:dyDescent="0.3">
      <c r="A141" s="17">
        <v>15</v>
      </c>
      <c r="B141" s="96">
        <v>1</v>
      </c>
      <c r="C141" s="97">
        <v>1</v>
      </c>
      <c r="D141" s="97">
        <v>1</v>
      </c>
      <c r="E141" s="97">
        <v>1</v>
      </c>
      <c r="F141" s="97">
        <v>1</v>
      </c>
      <c r="G141" s="97">
        <v>1</v>
      </c>
      <c r="H141" s="97">
        <v>1</v>
      </c>
      <c r="I141" s="97">
        <v>0.99517240209421975</v>
      </c>
      <c r="J141" s="97">
        <v>1</v>
      </c>
      <c r="K141" s="97">
        <v>0.98992524789961223</v>
      </c>
      <c r="L141" s="97">
        <v>0.99726124396528393</v>
      </c>
      <c r="M141" s="98">
        <v>1</v>
      </c>
    </row>
    <row r="142" spans="1:13" x14ac:dyDescent="0.3">
      <c r="A142" s="17">
        <v>14</v>
      </c>
      <c r="B142" s="96">
        <v>1</v>
      </c>
      <c r="C142" s="97">
        <v>1</v>
      </c>
      <c r="D142" s="97">
        <v>1</v>
      </c>
      <c r="E142" s="97">
        <v>1</v>
      </c>
      <c r="F142" s="97">
        <v>1</v>
      </c>
      <c r="G142" s="97">
        <v>1</v>
      </c>
      <c r="H142" s="97">
        <v>1</v>
      </c>
      <c r="I142" s="97">
        <v>0.99517240209421975</v>
      </c>
      <c r="J142" s="97">
        <v>1</v>
      </c>
      <c r="K142" s="97">
        <v>0.98992524789961223</v>
      </c>
      <c r="L142" s="97">
        <v>0.99726124396528393</v>
      </c>
      <c r="M142" s="98">
        <v>1</v>
      </c>
    </row>
    <row r="143" spans="1:13" x14ac:dyDescent="0.3">
      <c r="A143" s="17">
        <v>13</v>
      </c>
      <c r="B143" s="96">
        <v>1</v>
      </c>
      <c r="C143" s="97">
        <v>1</v>
      </c>
      <c r="D143" s="97">
        <v>1</v>
      </c>
      <c r="E143" s="97">
        <v>1</v>
      </c>
      <c r="F143" s="97">
        <v>1</v>
      </c>
      <c r="G143" s="97">
        <v>1</v>
      </c>
      <c r="H143" s="97">
        <v>1</v>
      </c>
      <c r="I143" s="97">
        <v>0.99517240209421975</v>
      </c>
      <c r="J143" s="97">
        <v>1</v>
      </c>
      <c r="K143" s="97">
        <v>0.98992524789961223</v>
      </c>
      <c r="L143" s="97">
        <v>0.99726124396528393</v>
      </c>
      <c r="M143" s="98">
        <v>1</v>
      </c>
    </row>
    <row r="144" spans="1:13" x14ac:dyDescent="0.3">
      <c r="A144" s="17">
        <v>12</v>
      </c>
      <c r="B144" s="96">
        <v>1</v>
      </c>
      <c r="C144" s="97">
        <v>1</v>
      </c>
      <c r="D144" s="97">
        <v>1</v>
      </c>
      <c r="E144" s="97">
        <v>1</v>
      </c>
      <c r="F144" s="97">
        <v>1</v>
      </c>
      <c r="G144" s="97">
        <v>1</v>
      </c>
      <c r="H144" s="97">
        <v>1</v>
      </c>
      <c r="I144" s="97">
        <v>0.99517240209421975</v>
      </c>
      <c r="J144" s="97">
        <v>1</v>
      </c>
      <c r="K144" s="97">
        <v>0.98992524789961223</v>
      </c>
      <c r="L144" s="97">
        <v>0.99726124396528393</v>
      </c>
      <c r="M144" s="98">
        <v>1</v>
      </c>
    </row>
    <row r="145" spans="1:13" x14ac:dyDescent="0.3">
      <c r="A145" s="17">
        <v>11</v>
      </c>
      <c r="B145" s="96">
        <v>1</v>
      </c>
      <c r="C145" s="97">
        <v>1</v>
      </c>
      <c r="D145" s="97">
        <v>1</v>
      </c>
      <c r="E145" s="97">
        <v>1</v>
      </c>
      <c r="F145" s="97">
        <v>1</v>
      </c>
      <c r="G145" s="97">
        <v>1</v>
      </c>
      <c r="H145" s="97">
        <v>1</v>
      </c>
      <c r="I145" s="97">
        <v>0.99517240209421975</v>
      </c>
      <c r="J145" s="97">
        <v>0.99353019336428694</v>
      </c>
      <c r="K145" s="97">
        <v>0.98992524789961223</v>
      </c>
      <c r="L145" s="97">
        <v>0.99285781919725546</v>
      </c>
      <c r="M145" s="98">
        <v>1</v>
      </c>
    </row>
    <row r="146" spans="1:13" x14ac:dyDescent="0.3">
      <c r="A146" s="17">
        <v>10</v>
      </c>
      <c r="B146" s="96">
        <v>1</v>
      </c>
      <c r="C146" s="97">
        <v>1</v>
      </c>
      <c r="D146" s="97">
        <v>1</v>
      </c>
      <c r="E146" s="97">
        <v>1</v>
      </c>
      <c r="F146" s="97">
        <v>1</v>
      </c>
      <c r="G146" s="97">
        <v>1</v>
      </c>
      <c r="H146" s="97">
        <v>1</v>
      </c>
      <c r="I146" s="97">
        <v>0.99144148265770271</v>
      </c>
      <c r="J146" s="97">
        <v>0.98001012955147937</v>
      </c>
      <c r="K146" s="97">
        <v>0.9845386056290133</v>
      </c>
      <c r="L146" s="97">
        <v>0.98211205122002743</v>
      </c>
      <c r="M146" s="98">
        <v>1</v>
      </c>
    </row>
    <row r="147" spans="1:13" x14ac:dyDescent="0.3">
      <c r="A147" s="17">
        <v>9</v>
      </c>
      <c r="B147" s="96">
        <v>1</v>
      </c>
      <c r="C147" s="97">
        <v>0.99672688205237125</v>
      </c>
      <c r="D147" s="97">
        <v>1</v>
      </c>
      <c r="E147" s="97">
        <v>1</v>
      </c>
      <c r="F147" s="97">
        <v>1</v>
      </c>
      <c r="G147" s="97">
        <v>1</v>
      </c>
      <c r="H147" s="97">
        <v>1</v>
      </c>
      <c r="I147" s="97">
        <v>0.98247188378705819</v>
      </c>
      <c r="J147" s="97">
        <v>0.96141827614067765</v>
      </c>
      <c r="K147" s="97">
        <v>0.97269580039827785</v>
      </c>
      <c r="L147" s="97">
        <v>0.96502394003359959</v>
      </c>
      <c r="M147" s="98">
        <v>0.99884149614584616</v>
      </c>
    </row>
    <row r="148" spans="1:13" x14ac:dyDescent="0.3">
      <c r="A148" s="17">
        <v>8</v>
      </c>
      <c r="B148" s="96">
        <v>1</v>
      </c>
      <c r="C148" s="97">
        <v>0.98267160481990312</v>
      </c>
      <c r="D148" s="97">
        <v>0.98689990926418092</v>
      </c>
      <c r="E148" s="97">
        <v>1</v>
      </c>
      <c r="F148" s="97">
        <v>1</v>
      </c>
      <c r="G148" s="97">
        <v>1</v>
      </c>
      <c r="H148" s="97">
        <v>0.99869440094741857</v>
      </c>
      <c r="I148" s="97">
        <v>0.96826360548228629</v>
      </c>
      <c r="J148" s="97">
        <v>0.93775463313188168</v>
      </c>
      <c r="K148" s="97">
        <v>0.95439683220740634</v>
      </c>
      <c r="L148" s="97">
        <v>0.94159348563797185</v>
      </c>
      <c r="M148" s="98">
        <v>0.987789057891856</v>
      </c>
    </row>
    <row r="149" spans="1:13" x14ac:dyDescent="0.3">
      <c r="A149" s="17">
        <v>7</v>
      </c>
      <c r="B149" s="96">
        <v>0.98673430090758607</v>
      </c>
      <c r="C149" s="97">
        <v>0.96160473758929244</v>
      </c>
      <c r="D149" s="97">
        <v>0.95544793226398783</v>
      </c>
      <c r="E149" s="97">
        <v>0.99863149160637588</v>
      </c>
      <c r="F149" s="97">
        <v>0.99502624698238384</v>
      </c>
      <c r="G149" s="97">
        <v>0.98757367362613113</v>
      </c>
      <c r="H149" s="97">
        <v>0.97918951253803443</v>
      </c>
      <c r="I149" s="97">
        <v>0.94881664774338692</v>
      </c>
      <c r="J149" s="97">
        <v>0.90901920052509166</v>
      </c>
      <c r="K149" s="97">
        <v>0.92964170105639865</v>
      </c>
      <c r="L149" s="97">
        <v>0.91182068803314453</v>
      </c>
      <c r="M149" s="98">
        <v>0.97028358872258125</v>
      </c>
    </row>
    <row r="150" spans="1:13" x14ac:dyDescent="0.3">
      <c r="A150" s="17">
        <v>6</v>
      </c>
      <c r="B150" s="96">
        <v>0.95836663312923587</v>
      </c>
      <c r="C150" s="97">
        <v>0.93352628036053908</v>
      </c>
      <c r="D150" s="97">
        <v>0.91157528078439631</v>
      </c>
      <c r="E150" s="97">
        <v>0.97226106191793171</v>
      </c>
      <c r="F150" s="97">
        <v>0.96411700829144165</v>
      </c>
      <c r="G150" s="97">
        <v>0.95645172969971437</v>
      </c>
      <c r="H150" s="97">
        <v>0.95117874461563323</v>
      </c>
      <c r="I150" s="97">
        <v>0.92413101057036018</v>
      </c>
      <c r="J150" s="97">
        <v>0.87521197832030739</v>
      </c>
      <c r="K150" s="97">
        <v>0.89843040694525467</v>
      </c>
      <c r="L150" s="97">
        <v>0.87570554721911742</v>
      </c>
      <c r="M150" s="98">
        <v>0.94632508863802189</v>
      </c>
    </row>
    <row r="151" spans="1:13" x14ac:dyDescent="0.3">
      <c r="A151" s="17">
        <v>5</v>
      </c>
      <c r="B151" s="96">
        <v>0.92072936108059977</v>
      </c>
      <c r="C151" s="97">
        <v>0.89843623313364307</v>
      </c>
      <c r="D151" s="97">
        <v>0.85528195482540603</v>
      </c>
      <c r="E151" s="97">
        <v>0.93625773697217507</v>
      </c>
      <c r="F151" s="97">
        <v>0.92224677268140431</v>
      </c>
      <c r="G151" s="97">
        <v>0.91496463262245631</v>
      </c>
      <c r="H151" s="97">
        <v>0.91466209718021552</v>
      </c>
      <c r="I151" s="97">
        <v>0.89420669396320585</v>
      </c>
      <c r="J151" s="97">
        <v>0.83633296651752898</v>
      </c>
      <c r="K151" s="97">
        <v>0.8607629498739745</v>
      </c>
      <c r="L151" s="97">
        <v>0.83324806319589051</v>
      </c>
      <c r="M151" s="98">
        <v>0.91591355763817794</v>
      </c>
    </row>
    <row r="152" spans="1:13" x14ac:dyDescent="0.3">
      <c r="A152" s="17">
        <v>4</v>
      </c>
      <c r="B152" s="96">
        <v>0.8738224847616779</v>
      </c>
      <c r="C152" s="97">
        <v>0.8563345959086045</v>
      </c>
      <c r="D152" s="97">
        <v>0.78656795438701699</v>
      </c>
      <c r="E152" s="97">
        <v>0.89062151676910561</v>
      </c>
      <c r="F152" s="97">
        <v>0.86941554015227196</v>
      </c>
      <c r="G152" s="97">
        <v>0.86311238239435695</v>
      </c>
      <c r="H152" s="97">
        <v>0.86963957023178073</v>
      </c>
      <c r="I152" s="97">
        <v>0.85904369792192414</v>
      </c>
      <c r="J152" s="97">
        <v>0.79238216511675641</v>
      </c>
      <c r="K152" s="97">
        <v>0.81663932984255805</v>
      </c>
      <c r="L152" s="97">
        <v>0.78444823596346391</v>
      </c>
      <c r="M152" s="98">
        <v>0.8790489957230494</v>
      </c>
    </row>
    <row r="153" spans="1:13" x14ac:dyDescent="0.3">
      <c r="A153" s="17">
        <v>3</v>
      </c>
      <c r="B153" s="96">
        <v>0.81764600417247024</v>
      </c>
      <c r="C153" s="97">
        <v>0.80722136868542327</v>
      </c>
      <c r="D153" s="97">
        <v>0.70543327946922929</v>
      </c>
      <c r="E153" s="97">
        <v>0.83535240130872368</v>
      </c>
      <c r="F153" s="97">
        <v>0.80562331070404469</v>
      </c>
      <c r="G153" s="97">
        <v>0.80089497901541629</v>
      </c>
      <c r="H153" s="97">
        <v>0.81611116377032933</v>
      </c>
      <c r="I153" s="97">
        <v>0.81864202244651496</v>
      </c>
      <c r="J153" s="97">
        <v>0.7433595741179897</v>
      </c>
      <c r="K153" s="97">
        <v>0.76605954685100541</v>
      </c>
      <c r="L153" s="97">
        <v>0.72930606552183763</v>
      </c>
      <c r="M153" s="98">
        <v>0.83573140289263637</v>
      </c>
    </row>
    <row r="154" spans="1:13" x14ac:dyDescent="0.3">
      <c r="A154" s="17">
        <v>2</v>
      </c>
      <c r="B154" s="96">
        <v>0.75219991931297681</v>
      </c>
      <c r="C154" s="97">
        <v>0.75109655146409948</v>
      </c>
      <c r="D154" s="97">
        <v>0.61187793007204283</v>
      </c>
      <c r="E154" s="97">
        <v>0.77045039059102893</v>
      </c>
      <c r="F154" s="97">
        <v>0.7308700843367224</v>
      </c>
      <c r="G154" s="97">
        <v>0.72831242248563421</v>
      </c>
      <c r="H154" s="97">
        <v>0.75407687779586108</v>
      </c>
      <c r="I154" s="97">
        <v>0.77300166753697841</v>
      </c>
      <c r="J154" s="97">
        <v>0.68926519352122873</v>
      </c>
      <c r="K154" s="97">
        <v>0.70902360089931649</v>
      </c>
      <c r="L154" s="97">
        <v>0.66782155187101155</v>
      </c>
      <c r="M154" s="98">
        <v>0.78596077914693863</v>
      </c>
    </row>
    <row r="155" spans="1:13" x14ac:dyDescent="0.3">
      <c r="A155" s="17">
        <v>1</v>
      </c>
      <c r="B155" s="99">
        <v>0.67748423018319759</v>
      </c>
      <c r="C155" s="100">
        <v>0.68796014424463303</v>
      </c>
      <c r="D155" s="100">
        <v>0.50590190619545772</v>
      </c>
      <c r="E155" s="100">
        <v>0.6959154846160216</v>
      </c>
      <c r="F155" s="100">
        <v>0.64515586105030509</v>
      </c>
      <c r="G155" s="100">
        <v>0.64536471280501095</v>
      </c>
      <c r="H155" s="100">
        <v>0.68353671230837598</v>
      </c>
      <c r="I155" s="100">
        <v>0.72212263319331438</v>
      </c>
      <c r="J155" s="100">
        <v>0.63009902332647372</v>
      </c>
      <c r="K155" s="100">
        <v>0.64553149198749138</v>
      </c>
      <c r="L155" s="100">
        <v>0.59999469501098579</v>
      </c>
      <c r="M155" s="101">
        <v>0.72973712448595629</v>
      </c>
    </row>
    <row r="156" spans="1:13" x14ac:dyDescent="0.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3">
      <c r="A157" s="16" t="s">
        <v>46</v>
      </c>
      <c r="B157" s="18">
        <v>4</v>
      </c>
      <c r="C157" s="18">
        <v>5</v>
      </c>
      <c r="D157" s="18">
        <v>6</v>
      </c>
      <c r="E157" s="18">
        <v>7</v>
      </c>
      <c r="F157" s="18">
        <v>8</v>
      </c>
      <c r="G157" s="18">
        <v>9</v>
      </c>
      <c r="H157" s="18">
        <v>10</v>
      </c>
      <c r="I157" s="18">
        <v>11</v>
      </c>
      <c r="J157" s="18">
        <v>12</v>
      </c>
      <c r="K157" s="18">
        <v>1</v>
      </c>
      <c r="L157" s="18">
        <v>2</v>
      </c>
      <c r="M157" s="18">
        <v>3</v>
      </c>
    </row>
    <row r="158" spans="1:13" x14ac:dyDescent="0.3">
      <c r="A158" s="17">
        <v>20</v>
      </c>
      <c r="B158" s="93">
        <v>1</v>
      </c>
      <c r="C158" s="94">
        <v>1</v>
      </c>
      <c r="D158" s="94">
        <v>1</v>
      </c>
      <c r="E158" s="94">
        <v>1</v>
      </c>
      <c r="F158" s="94">
        <v>1</v>
      </c>
      <c r="G158" s="94">
        <v>1</v>
      </c>
      <c r="H158" s="94">
        <v>1</v>
      </c>
      <c r="I158" s="94">
        <v>0.99402157755298748</v>
      </c>
      <c r="J158" s="94">
        <v>1</v>
      </c>
      <c r="K158" s="94">
        <v>1</v>
      </c>
      <c r="L158" s="94">
        <v>0.99834431171188731</v>
      </c>
      <c r="M158" s="95">
        <v>1</v>
      </c>
    </row>
    <row r="159" spans="1:13" x14ac:dyDescent="0.3">
      <c r="A159" s="17">
        <v>19</v>
      </c>
      <c r="B159" s="96">
        <v>1</v>
      </c>
      <c r="C159" s="97">
        <v>1</v>
      </c>
      <c r="D159" s="97">
        <v>1</v>
      </c>
      <c r="E159" s="97">
        <v>1</v>
      </c>
      <c r="F159" s="97">
        <v>1</v>
      </c>
      <c r="G159" s="97">
        <v>1</v>
      </c>
      <c r="H159" s="97">
        <v>1</v>
      </c>
      <c r="I159" s="97">
        <v>0.99402157755298748</v>
      </c>
      <c r="J159" s="97">
        <v>1</v>
      </c>
      <c r="K159" s="97">
        <v>1</v>
      </c>
      <c r="L159" s="97">
        <v>0.99834431171188731</v>
      </c>
      <c r="M159" s="98">
        <v>1</v>
      </c>
    </row>
    <row r="160" spans="1:13" x14ac:dyDescent="0.3">
      <c r="A160" s="17">
        <v>18</v>
      </c>
      <c r="B160" s="96">
        <v>1</v>
      </c>
      <c r="C160" s="97">
        <v>1</v>
      </c>
      <c r="D160" s="97">
        <v>1</v>
      </c>
      <c r="E160" s="97">
        <v>1</v>
      </c>
      <c r="F160" s="97">
        <v>1</v>
      </c>
      <c r="G160" s="97">
        <v>1</v>
      </c>
      <c r="H160" s="97">
        <v>1</v>
      </c>
      <c r="I160" s="97">
        <v>0.99402157755298748</v>
      </c>
      <c r="J160" s="97">
        <v>1</v>
      </c>
      <c r="K160" s="97">
        <v>1</v>
      </c>
      <c r="L160" s="97">
        <v>0.99834431171188731</v>
      </c>
      <c r="M160" s="98">
        <v>1</v>
      </c>
    </row>
    <row r="161" spans="1:13" x14ac:dyDescent="0.3">
      <c r="A161" s="17">
        <v>17</v>
      </c>
      <c r="B161" s="96">
        <v>1</v>
      </c>
      <c r="C161" s="97">
        <v>1</v>
      </c>
      <c r="D161" s="97">
        <v>1</v>
      </c>
      <c r="E161" s="97">
        <v>1</v>
      </c>
      <c r="F161" s="97">
        <v>1</v>
      </c>
      <c r="G161" s="97">
        <v>1</v>
      </c>
      <c r="H161" s="97">
        <v>1</v>
      </c>
      <c r="I161" s="97">
        <v>0.99402157755298748</v>
      </c>
      <c r="J161" s="97">
        <v>1</v>
      </c>
      <c r="K161" s="97">
        <v>1</v>
      </c>
      <c r="L161" s="97">
        <v>0.99834431171188731</v>
      </c>
      <c r="M161" s="98">
        <v>1</v>
      </c>
    </row>
    <row r="162" spans="1:13" x14ac:dyDescent="0.3">
      <c r="A162" s="17">
        <v>16</v>
      </c>
      <c r="B162" s="96">
        <v>1</v>
      </c>
      <c r="C162" s="97">
        <v>1</v>
      </c>
      <c r="D162" s="97">
        <v>1</v>
      </c>
      <c r="E162" s="97">
        <v>1</v>
      </c>
      <c r="F162" s="97">
        <v>1</v>
      </c>
      <c r="G162" s="97">
        <v>1</v>
      </c>
      <c r="H162" s="97">
        <v>1</v>
      </c>
      <c r="I162" s="97">
        <v>0.99402157755298748</v>
      </c>
      <c r="J162" s="97">
        <v>1</v>
      </c>
      <c r="K162" s="97">
        <v>1</v>
      </c>
      <c r="L162" s="97">
        <v>0.99834431171188731</v>
      </c>
      <c r="M162" s="98">
        <v>1</v>
      </c>
    </row>
    <row r="163" spans="1:13" x14ac:dyDescent="0.3">
      <c r="A163" s="17">
        <v>15</v>
      </c>
      <c r="B163" s="96">
        <v>1</v>
      </c>
      <c r="C163" s="97">
        <v>1</v>
      </c>
      <c r="D163" s="97">
        <v>1</v>
      </c>
      <c r="E163" s="97">
        <v>1</v>
      </c>
      <c r="F163" s="97">
        <v>1</v>
      </c>
      <c r="G163" s="97">
        <v>1</v>
      </c>
      <c r="H163" s="97">
        <v>1</v>
      </c>
      <c r="I163" s="97">
        <v>0.99402157755298748</v>
      </c>
      <c r="J163" s="97">
        <v>1</v>
      </c>
      <c r="K163" s="97">
        <v>1</v>
      </c>
      <c r="L163" s="97">
        <v>0.99834431171188731</v>
      </c>
      <c r="M163" s="98">
        <v>1</v>
      </c>
    </row>
    <row r="164" spans="1:13" x14ac:dyDescent="0.3">
      <c r="A164" s="17">
        <v>14</v>
      </c>
      <c r="B164" s="96">
        <v>1</v>
      </c>
      <c r="C164" s="97">
        <v>1</v>
      </c>
      <c r="D164" s="97">
        <v>1</v>
      </c>
      <c r="E164" s="97">
        <v>1</v>
      </c>
      <c r="F164" s="97">
        <v>1</v>
      </c>
      <c r="G164" s="97">
        <v>1</v>
      </c>
      <c r="H164" s="97">
        <v>1</v>
      </c>
      <c r="I164" s="97">
        <v>0.99402157755298748</v>
      </c>
      <c r="J164" s="97">
        <v>1</v>
      </c>
      <c r="K164" s="97">
        <v>1</v>
      </c>
      <c r="L164" s="97">
        <v>0.99834431171188731</v>
      </c>
      <c r="M164" s="98">
        <v>1</v>
      </c>
    </row>
    <row r="165" spans="1:13" x14ac:dyDescent="0.3">
      <c r="A165" s="17">
        <v>13</v>
      </c>
      <c r="B165" s="96">
        <v>1</v>
      </c>
      <c r="C165" s="97">
        <v>1</v>
      </c>
      <c r="D165" s="97">
        <v>1</v>
      </c>
      <c r="E165" s="97">
        <v>1</v>
      </c>
      <c r="F165" s="97">
        <v>1</v>
      </c>
      <c r="G165" s="97">
        <v>1</v>
      </c>
      <c r="H165" s="97">
        <v>1</v>
      </c>
      <c r="I165" s="97">
        <v>0.99402157755298748</v>
      </c>
      <c r="J165" s="97">
        <v>1</v>
      </c>
      <c r="K165" s="97">
        <v>1</v>
      </c>
      <c r="L165" s="97">
        <v>0.99834431171188731</v>
      </c>
      <c r="M165" s="98">
        <v>1</v>
      </c>
    </row>
    <row r="166" spans="1:13" x14ac:dyDescent="0.3">
      <c r="A166" s="17">
        <v>12</v>
      </c>
      <c r="B166" s="96">
        <v>1</v>
      </c>
      <c r="C166" s="97">
        <v>1</v>
      </c>
      <c r="D166" s="97">
        <v>1</v>
      </c>
      <c r="E166" s="97">
        <v>1</v>
      </c>
      <c r="F166" s="97">
        <v>1</v>
      </c>
      <c r="G166" s="97">
        <v>1</v>
      </c>
      <c r="H166" s="97">
        <v>1</v>
      </c>
      <c r="I166" s="97">
        <v>0.99402157755298748</v>
      </c>
      <c r="J166" s="97">
        <v>1</v>
      </c>
      <c r="K166" s="97">
        <v>1</v>
      </c>
      <c r="L166" s="97">
        <v>0.99834431171188731</v>
      </c>
      <c r="M166" s="98">
        <v>1</v>
      </c>
    </row>
    <row r="167" spans="1:13" x14ac:dyDescent="0.3">
      <c r="A167" s="17">
        <v>11</v>
      </c>
      <c r="B167" s="96">
        <v>1</v>
      </c>
      <c r="C167" s="97">
        <v>1</v>
      </c>
      <c r="D167" s="97">
        <v>1</v>
      </c>
      <c r="E167" s="97">
        <v>1</v>
      </c>
      <c r="F167" s="97">
        <v>1</v>
      </c>
      <c r="G167" s="97">
        <v>1</v>
      </c>
      <c r="H167" s="97">
        <v>1</v>
      </c>
      <c r="I167" s="97">
        <v>0.99402157755298748</v>
      </c>
      <c r="J167" s="97">
        <v>0.99376862257978693</v>
      </c>
      <c r="K167" s="97">
        <v>0.99693964283334369</v>
      </c>
      <c r="L167" s="97">
        <v>0.9929333968173768</v>
      </c>
      <c r="M167" s="98">
        <v>1</v>
      </c>
    </row>
    <row r="168" spans="1:13" x14ac:dyDescent="0.3">
      <c r="A168" s="17">
        <v>10</v>
      </c>
      <c r="B168" s="96">
        <v>1</v>
      </c>
      <c r="C168" s="97">
        <v>1</v>
      </c>
      <c r="D168" s="97">
        <v>1</v>
      </c>
      <c r="E168" s="97">
        <v>1</v>
      </c>
      <c r="F168" s="97">
        <v>1</v>
      </c>
      <c r="G168" s="97">
        <v>1</v>
      </c>
      <c r="H168" s="97">
        <v>1</v>
      </c>
      <c r="I168" s="97">
        <v>0.98964077604290934</v>
      </c>
      <c r="J168" s="97">
        <v>0.97993981600116276</v>
      </c>
      <c r="K168" s="97">
        <v>0.98900716365419372</v>
      </c>
      <c r="L168" s="97">
        <v>0.98156723519176969</v>
      </c>
      <c r="M168" s="98">
        <v>1</v>
      </c>
    </row>
    <row r="169" spans="1:13" x14ac:dyDescent="0.3">
      <c r="A169" s="17">
        <v>9</v>
      </c>
      <c r="B169" s="96">
        <v>1</v>
      </c>
      <c r="C169" s="97">
        <v>0.9943137792034189</v>
      </c>
      <c r="D169" s="97">
        <v>1</v>
      </c>
      <c r="E169" s="97">
        <v>1</v>
      </c>
      <c r="F169" s="97">
        <v>1</v>
      </c>
      <c r="G169" s="97">
        <v>1</v>
      </c>
      <c r="H169" s="97">
        <v>1</v>
      </c>
      <c r="I169" s="97">
        <v>0.98034793947068288</v>
      </c>
      <c r="J169" s="97">
        <v>0.96117909872279761</v>
      </c>
      <c r="K169" s="97">
        <v>0.9762454761561824</v>
      </c>
      <c r="L169" s="97">
        <v>0.96424582683506577</v>
      </c>
      <c r="M169" s="98">
        <v>1</v>
      </c>
    </row>
    <row r="170" spans="1:13" x14ac:dyDescent="0.3">
      <c r="A170" s="17">
        <v>8</v>
      </c>
      <c r="B170" s="96">
        <v>1</v>
      </c>
      <c r="C170" s="97">
        <v>0.9799106975259706</v>
      </c>
      <c r="D170" s="97">
        <v>0.98336358090275966</v>
      </c>
      <c r="E170" s="97">
        <v>1</v>
      </c>
      <c r="F170" s="97">
        <v>1</v>
      </c>
      <c r="G170" s="97">
        <v>1</v>
      </c>
      <c r="H170" s="97">
        <v>0.99702844769767052</v>
      </c>
      <c r="I170" s="97">
        <v>0.9661430678363081</v>
      </c>
      <c r="J170" s="97">
        <v>0.93748647074469138</v>
      </c>
      <c r="K170" s="97">
        <v>0.95865458033930973</v>
      </c>
      <c r="L170" s="97">
        <v>0.94096917174726513</v>
      </c>
      <c r="M170" s="98">
        <v>0.99424482355803701</v>
      </c>
    </row>
    <row r="171" spans="1:13" x14ac:dyDescent="0.3">
      <c r="A171" s="17">
        <v>7</v>
      </c>
      <c r="B171" s="96">
        <v>0.98043734920886927</v>
      </c>
      <c r="C171" s="97">
        <v>0.95843567852775557</v>
      </c>
      <c r="D171" s="97">
        <v>0.95524186500630082</v>
      </c>
      <c r="E171" s="97">
        <v>0.99734122055551133</v>
      </c>
      <c r="F171" s="97">
        <v>0.99363733404849219</v>
      </c>
      <c r="G171" s="97">
        <v>0.98745972449080621</v>
      </c>
      <c r="H171" s="97">
        <v>0.97801257694153865</v>
      </c>
      <c r="I171" s="97">
        <v>0.94702616113978522</v>
      </c>
      <c r="J171" s="97">
        <v>0.90886193206684407</v>
      </c>
      <c r="K171" s="97">
        <v>0.93623447620357569</v>
      </c>
      <c r="L171" s="97">
        <v>0.91173726992836779</v>
      </c>
      <c r="M171" s="98">
        <v>0.97425338280190954</v>
      </c>
    </row>
    <row r="172" spans="1:13" x14ac:dyDescent="0.3">
      <c r="A172" s="17">
        <v>6</v>
      </c>
      <c r="B172" s="96">
        <v>0.95126773105691542</v>
      </c>
      <c r="C172" s="97">
        <v>0.92988872220877383</v>
      </c>
      <c r="D172" s="97">
        <v>0.91677538033514849</v>
      </c>
      <c r="E172" s="97">
        <v>0.97341054503207225</v>
      </c>
      <c r="F172" s="97">
        <v>0.96656479828306496</v>
      </c>
      <c r="G172" s="97">
        <v>0.95789966205543997</v>
      </c>
      <c r="H172" s="97">
        <v>0.95075533548915736</v>
      </c>
      <c r="I172" s="97">
        <v>0.92299721938111401</v>
      </c>
      <c r="J172" s="97">
        <v>0.87530548268925545</v>
      </c>
      <c r="K172" s="97">
        <v>0.90898516374898031</v>
      </c>
      <c r="L172" s="97">
        <v>0.87655012137837351</v>
      </c>
      <c r="M172" s="98">
        <v>0.94576696185973874</v>
      </c>
    </row>
    <row r="173" spans="1:13" x14ac:dyDescent="0.3">
      <c r="A173" s="17">
        <v>5</v>
      </c>
      <c r="B173" s="96">
        <v>0.913125440822256</v>
      </c>
      <c r="C173" s="97">
        <v>0.89426982856902548</v>
      </c>
      <c r="D173" s="97">
        <v>0.8679641268893028</v>
      </c>
      <c r="E173" s="97">
        <v>0.94088662529684908</v>
      </c>
      <c r="F173" s="97">
        <v>0.93009976395316063</v>
      </c>
      <c r="G173" s="97">
        <v>0.91860499933382367</v>
      </c>
      <c r="H173" s="97">
        <v>0.91525672334052666</v>
      </c>
      <c r="I173" s="97">
        <v>0.89405624256029448</v>
      </c>
      <c r="J173" s="97">
        <v>0.83681712261192587</v>
      </c>
      <c r="K173" s="97">
        <v>0.87690664297552356</v>
      </c>
      <c r="L173" s="97">
        <v>0.83540772609728253</v>
      </c>
      <c r="M173" s="98">
        <v>0.90878556073152494</v>
      </c>
    </row>
    <row r="174" spans="1:13" x14ac:dyDescent="0.3">
      <c r="A174" s="17">
        <v>4</v>
      </c>
      <c r="B174" s="96">
        <v>0.86601047850489099</v>
      </c>
      <c r="C174" s="97">
        <v>0.8515789976085103</v>
      </c>
      <c r="D174" s="97">
        <v>0.80880810466876363</v>
      </c>
      <c r="E174" s="97">
        <v>0.89976946134984193</v>
      </c>
      <c r="F174" s="97">
        <v>0.88424223105877919</v>
      </c>
      <c r="G174" s="97">
        <v>0.86957573632595719</v>
      </c>
      <c r="H174" s="97">
        <v>0.87151674049564654</v>
      </c>
      <c r="I174" s="97">
        <v>0.86020323067732685</v>
      </c>
      <c r="J174" s="97">
        <v>0.79339685183485531</v>
      </c>
      <c r="K174" s="97">
        <v>0.83999891388320547</v>
      </c>
      <c r="L174" s="97">
        <v>0.78831008408509484</v>
      </c>
      <c r="M174" s="98">
        <v>0.86330917941726792</v>
      </c>
    </row>
    <row r="175" spans="1:13" x14ac:dyDescent="0.3">
      <c r="A175" s="17">
        <v>3</v>
      </c>
      <c r="B175" s="96">
        <v>0.80992284410482029</v>
      </c>
      <c r="C175" s="97">
        <v>0.8018162293272284</v>
      </c>
      <c r="D175" s="97">
        <v>0.73930731367353086</v>
      </c>
      <c r="E175" s="97">
        <v>0.85005905319105068</v>
      </c>
      <c r="F175" s="97">
        <v>0.82899219959992054</v>
      </c>
      <c r="G175" s="97">
        <v>0.81081187303184055</v>
      </c>
      <c r="H175" s="97">
        <v>0.819535386954517</v>
      </c>
      <c r="I175" s="97">
        <v>0.82143818373221089</v>
      </c>
      <c r="J175" s="97">
        <v>0.74504467035804345</v>
      </c>
      <c r="K175" s="97">
        <v>0.79826197647202601</v>
      </c>
      <c r="L175" s="97">
        <v>0.73525719534181044</v>
      </c>
      <c r="M175" s="98">
        <v>0.80933781791696768</v>
      </c>
    </row>
    <row r="176" spans="1:13" x14ac:dyDescent="0.3">
      <c r="A176" s="17">
        <v>2</v>
      </c>
      <c r="B176" s="96">
        <v>0.74486253762204391</v>
      </c>
      <c r="C176" s="97">
        <v>0.74498152372517989</v>
      </c>
      <c r="D176" s="97">
        <v>0.65946175390360473</v>
      </c>
      <c r="E176" s="97">
        <v>0.79175540082047535</v>
      </c>
      <c r="F176" s="97">
        <v>0.76434966957658501</v>
      </c>
      <c r="G176" s="97">
        <v>0.74231340945147384</v>
      </c>
      <c r="H176" s="97">
        <v>0.75931266271713804</v>
      </c>
      <c r="I176" s="97">
        <v>0.77776110172494661</v>
      </c>
      <c r="J176" s="97">
        <v>0.69176057818149062</v>
      </c>
      <c r="K176" s="97">
        <v>0.7516958307419852</v>
      </c>
      <c r="L176" s="97">
        <v>0.67624905986742911</v>
      </c>
      <c r="M176" s="98">
        <v>0.74687147623062433</v>
      </c>
    </row>
    <row r="177" spans="1:13" x14ac:dyDescent="0.3">
      <c r="A177" s="17">
        <v>1</v>
      </c>
      <c r="B177" s="99">
        <v>0.67082955905656183</v>
      </c>
      <c r="C177" s="100">
        <v>0.68107488080236456</v>
      </c>
      <c r="D177" s="100">
        <v>0.56927142535898501</v>
      </c>
      <c r="E177" s="100">
        <v>0.72485850423811604</v>
      </c>
      <c r="F177" s="100">
        <v>0.69031464098877227</v>
      </c>
      <c r="G177" s="100">
        <v>0.66408034558485707</v>
      </c>
      <c r="H177" s="100">
        <v>0.69084856778350956</v>
      </c>
      <c r="I177" s="100">
        <v>0.72917198465553423</v>
      </c>
      <c r="J177" s="100">
        <v>0.63354457530519659</v>
      </c>
      <c r="K177" s="100">
        <v>0.70030047669308315</v>
      </c>
      <c r="L177" s="100">
        <v>0.61128567766195108</v>
      </c>
      <c r="M177" s="101">
        <v>0.67591015435823776</v>
      </c>
    </row>
    <row r="178" spans="1:13" x14ac:dyDescent="0.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3">
      <c r="A179" s="16" t="s">
        <v>47</v>
      </c>
      <c r="B179" s="18">
        <v>4</v>
      </c>
      <c r="C179" s="18">
        <v>5</v>
      </c>
      <c r="D179" s="18">
        <v>6</v>
      </c>
      <c r="E179" s="18">
        <v>7</v>
      </c>
      <c r="F179" s="18">
        <v>8</v>
      </c>
      <c r="G179" s="18">
        <v>9</v>
      </c>
      <c r="H179" s="18">
        <v>10</v>
      </c>
      <c r="I179" s="18">
        <v>11</v>
      </c>
      <c r="J179" s="18">
        <v>12</v>
      </c>
      <c r="K179" s="18">
        <v>1</v>
      </c>
      <c r="L179" s="18">
        <v>2</v>
      </c>
      <c r="M179" s="18">
        <v>3</v>
      </c>
    </row>
    <row r="180" spans="1:13" x14ac:dyDescent="0.3">
      <c r="A180" s="17">
        <v>20</v>
      </c>
      <c r="B180" s="93">
        <v>1</v>
      </c>
      <c r="C180" s="94">
        <v>1</v>
      </c>
      <c r="D180" s="94">
        <v>1</v>
      </c>
      <c r="E180" s="94">
        <v>1</v>
      </c>
      <c r="F180" s="94">
        <v>1</v>
      </c>
      <c r="G180" s="94">
        <v>1</v>
      </c>
      <c r="H180" s="94">
        <v>1</v>
      </c>
      <c r="I180" s="94">
        <v>1</v>
      </c>
      <c r="J180" s="94">
        <v>0.99824199970150151</v>
      </c>
      <c r="K180" s="94">
        <v>0.99739968128958922</v>
      </c>
      <c r="L180" s="94">
        <v>0.99602714065966025</v>
      </c>
      <c r="M180" s="95">
        <v>1</v>
      </c>
    </row>
    <row r="181" spans="1:13" x14ac:dyDescent="0.3">
      <c r="A181" s="17">
        <v>19</v>
      </c>
      <c r="B181" s="96">
        <v>1</v>
      </c>
      <c r="C181" s="97">
        <v>1</v>
      </c>
      <c r="D181" s="97">
        <v>1</v>
      </c>
      <c r="E181" s="97">
        <v>1</v>
      </c>
      <c r="F181" s="97">
        <v>1</v>
      </c>
      <c r="G181" s="97">
        <v>1</v>
      </c>
      <c r="H181" s="97">
        <v>1</v>
      </c>
      <c r="I181" s="97">
        <v>1</v>
      </c>
      <c r="J181" s="97">
        <v>0.99824199970150151</v>
      </c>
      <c r="K181" s="97">
        <v>0.99739968128958922</v>
      </c>
      <c r="L181" s="97">
        <v>0.99602714065966025</v>
      </c>
      <c r="M181" s="98">
        <v>1</v>
      </c>
    </row>
    <row r="182" spans="1:13" x14ac:dyDescent="0.3">
      <c r="A182" s="17">
        <v>18</v>
      </c>
      <c r="B182" s="96">
        <v>1</v>
      </c>
      <c r="C182" s="97">
        <v>1</v>
      </c>
      <c r="D182" s="97">
        <v>1</v>
      </c>
      <c r="E182" s="97">
        <v>1</v>
      </c>
      <c r="F182" s="97">
        <v>1</v>
      </c>
      <c r="G182" s="97">
        <v>1</v>
      </c>
      <c r="H182" s="97">
        <v>1</v>
      </c>
      <c r="I182" s="97">
        <v>1</v>
      </c>
      <c r="J182" s="97">
        <v>0.99824199970150151</v>
      </c>
      <c r="K182" s="97">
        <v>0.99739968128958922</v>
      </c>
      <c r="L182" s="97">
        <v>0.99602714065966025</v>
      </c>
      <c r="M182" s="98">
        <v>1</v>
      </c>
    </row>
    <row r="183" spans="1:13" x14ac:dyDescent="0.3">
      <c r="A183" s="17">
        <v>17</v>
      </c>
      <c r="B183" s="96">
        <v>1</v>
      </c>
      <c r="C183" s="97">
        <v>1</v>
      </c>
      <c r="D183" s="97">
        <v>1</v>
      </c>
      <c r="E183" s="97">
        <v>1</v>
      </c>
      <c r="F183" s="97">
        <v>1</v>
      </c>
      <c r="G183" s="97">
        <v>1</v>
      </c>
      <c r="H183" s="97">
        <v>1</v>
      </c>
      <c r="I183" s="97">
        <v>1</v>
      </c>
      <c r="J183" s="97">
        <v>0.99824199970150151</v>
      </c>
      <c r="K183" s="97">
        <v>0.99739968128958922</v>
      </c>
      <c r="L183" s="97">
        <v>0.99602714065966025</v>
      </c>
      <c r="M183" s="98">
        <v>1</v>
      </c>
    </row>
    <row r="184" spans="1:13" x14ac:dyDescent="0.3">
      <c r="A184" s="17">
        <v>16</v>
      </c>
      <c r="B184" s="96">
        <v>1</v>
      </c>
      <c r="C184" s="97">
        <v>1</v>
      </c>
      <c r="D184" s="97">
        <v>1</v>
      </c>
      <c r="E184" s="97">
        <v>1</v>
      </c>
      <c r="F184" s="97">
        <v>1</v>
      </c>
      <c r="G184" s="97">
        <v>1</v>
      </c>
      <c r="H184" s="97">
        <v>1</v>
      </c>
      <c r="I184" s="97">
        <v>1</v>
      </c>
      <c r="J184" s="97">
        <v>0.99824199970150151</v>
      </c>
      <c r="K184" s="97">
        <v>0.99739968128958922</v>
      </c>
      <c r="L184" s="97">
        <v>0.99602714065966025</v>
      </c>
      <c r="M184" s="98">
        <v>1</v>
      </c>
    </row>
    <row r="185" spans="1:13" x14ac:dyDescent="0.3">
      <c r="A185" s="17">
        <v>15</v>
      </c>
      <c r="B185" s="96">
        <v>1</v>
      </c>
      <c r="C185" s="97">
        <v>1</v>
      </c>
      <c r="D185" s="97">
        <v>1</v>
      </c>
      <c r="E185" s="97">
        <v>1</v>
      </c>
      <c r="F185" s="97">
        <v>1</v>
      </c>
      <c r="G185" s="97">
        <v>1</v>
      </c>
      <c r="H185" s="97">
        <v>1</v>
      </c>
      <c r="I185" s="97">
        <v>1</v>
      </c>
      <c r="J185" s="97">
        <v>0.99824199970150151</v>
      </c>
      <c r="K185" s="97">
        <v>0.99739968128958922</v>
      </c>
      <c r="L185" s="97">
        <v>0.99602714065966025</v>
      </c>
      <c r="M185" s="98">
        <v>1</v>
      </c>
    </row>
    <row r="186" spans="1:13" x14ac:dyDescent="0.3">
      <c r="A186" s="17">
        <v>14</v>
      </c>
      <c r="B186" s="96">
        <v>1</v>
      </c>
      <c r="C186" s="97">
        <v>1</v>
      </c>
      <c r="D186" s="97">
        <v>1</v>
      </c>
      <c r="E186" s="97">
        <v>1</v>
      </c>
      <c r="F186" s="97">
        <v>1</v>
      </c>
      <c r="G186" s="97">
        <v>1</v>
      </c>
      <c r="H186" s="97">
        <v>1</v>
      </c>
      <c r="I186" s="97">
        <v>1</v>
      </c>
      <c r="J186" s="97">
        <v>0.99824199970150151</v>
      </c>
      <c r="K186" s="97">
        <v>0.99739968128958922</v>
      </c>
      <c r="L186" s="97">
        <v>0.99602714065966025</v>
      </c>
      <c r="M186" s="98">
        <v>1</v>
      </c>
    </row>
    <row r="187" spans="1:13" x14ac:dyDescent="0.3">
      <c r="A187" s="17">
        <v>13</v>
      </c>
      <c r="B187" s="96">
        <v>1</v>
      </c>
      <c r="C187" s="97">
        <v>1</v>
      </c>
      <c r="D187" s="97">
        <v>1</v>
      </c>
      <c r="E187" s="97">
        <v>1</v>
      </c>
      <c r="F187" s="97">
        <v>1</v>
      </c>
      <c r="G187" s="97">
        <v>1</v>
      </c>
      <c r="H187" s="97">
        <v>1</v>
      </c>
      <c r="I187" s="97">
        <v>1</v>
      </c>
      <c r="J187" s="97">
        <v>0.99824199970150151</v>
      </c>
      <c r="K187" s="97">
        <v>0.99739968128958922</v>
      </c>
      <c r="L187" s="97">
        <v>0.99602714065966025</v>
      </c>
      <c r="M187" s="98">
        <v>1</v>
      </c>
    </row>
    <row r="188" spans="1:13" x14ac:dyDescent="0.3">
      <c r="A188" s="17">
        <v>12</v>
      </c>
      <c r="B188" s="96">
        <v>1</v>
      </c>
      <c r="C188" s="97">
        <v>1</v>
      </c>
      <c r="D188" s="97">
        <v>1</v>
      </c>
      <c r="E188" s="97">
        <v>1</v>
      </c>
      <c r="F188" s="97">
        <v>1</v>
      </c>
      <c r="G188" s="97">
        <v>1</v>
      </c>
      <c r="H188" s="97">
        <v>1</v>
      </c>
      <c r="I188" s="97">
        <v>1</v>
      </c>
      <c r="J188" s="97">
        <v>0.99824199970150151</v>
      </c>
      <c r="K188" s="97">
        <v>0.99739968128958922</v>
      </c>
      <c r="L188" s="97">
        <v>0.99602714065966025</v>
      </c>
      <c r="M188" s="98">
        <v>1</v>
      </c>
    </row>
    <row r="189" spans="1:13" x14ac:dyDescent="0.3">
      <c r="A189" s="17">
        <v>11</v>
      </c>
      <c r="B189" s="96">
        <v>1</v>
      </c>
      <c r="C189" s="97">
        <v>1</v>
      </c>
      <c r="D189" s="97">
        <v>1</v>
      </c>
      <c r="E189" s="97">
        <v>1</v>
      </c>
      <c r="F189" s="97">
        <v>1</v>
      </c>
      <c r="G189" s="97">
        <v>1</v>
      </c>
      <c r="H189" s="97">
        <v>1</v>
      </c>
      <c r="I189" s="97">
        <v>1</v>
      </c>
      <c r="J189" s="97">
        <v>0.99371149089134025</v>
      </c>
      <c r="K189" s="97">
        <v>0.99707875433766169</v>
      </c>
      <c r="L189" s="97">
        <v>0.99593795418107312</v>
      </c>
      <c r="M189" s="98">
        <v>1</v>
      </c>
    </row>
    <row r="190" spans="1:13" x14ac:dyDescent="0.3">
      <c r="A190" s="17">
        <v>10</v>
      </c>
      <c r="B190" s="96">
        <v>1</v>
      </c>
      <c r="C190" s="97">
        <v>1</v>
      </c>
      <c r="D190" s="97">
        <v>1</v>
      </c>
      <c r="E190" s="97">
        <v>1</v>
      </c>
      <c r="F190" s="97">
        <v>1</v>
      </c>
      <c r="G190" s="97">
        <v>1</v>
      </c>
      <c r="H190" s="97">
        <v>1</v>
      </c>
      <c r="I190" s="97">
        <v>1</v>
      </c>
      <c r="J190" s="97">
        <v>0.97985182407804605</v>
      </c>
      <c r="K190" s="97">
        <v>0.9891729615734759</v>
      </c>
      <c r="L190" s="97">
        <v>0.98538179084737099</v>
      </c>
      <c r="M190" s="98">
        <v>1</v>
      </c>
    </row>
    <row r="191" spans="1:13" x14ac:dyDescent="0.3">
      <c r="A191" s="17">
        <v>9</v>
      </c>
      <c r="B191" s="96">
        <v>1</v>
      </c>
      <c r="C191" s="97">
        <v>1</v>
      </c>
      <c r="D191" s="97">
        <v>1</v>
      </c>
      <c r="E191" s="97">
        <v>1</v>
      </c>
      <c r="F191" s="97">
        <v>1</v>
      </c>
      <c r="G191" s="97">
        <v>1</v>
      </c>
      <c r="H191" s="97">
        <v>1</v>
      </c>
      <c r="I191" s="97">
        <v>0.99241178488288195</v>
      </c>
      <c r="J191" s="97">
        <v>0.95666299926161957</v>
      </c>
      <c r="K191" s="97">
        <v>0.97368230299703173</v>
      </c>
      <c r="L191" s="97">
        <v>0.96435865065855364</v>
      </c>
      <c r="M191" s="98">
        <v>1</v>
      </c>
    </row>
    <row r="192" spans="1:13" x14ac:dyDescent="0.3">
      <c r="A192" s="17">
        <v>8</v>
      </c>
      <c r="B192" s="96">
        <v>0.9948349763734412</v>
      </c>
      <c r="C192" s="97">
        <v>0.98823279361535521</v>
      </c>
      <c r="D192" s="97">
        <v>0.98559487393128553</v>
      </c>
      <c r="E192" s="97">
        <v>1</v>
      </c>
      <c r="F192" s="97">
        <v>1</v>
      </c>
      <c r="G192" s="97">
        <v>1</v>
      </c>
      <c r="H192" s="97">
        <v>1</v>
      </c>
      <c r="I192" s="97">
        <v>0.96929287281357301</v>
      </c>
      <c r="J192" s="97">
        <v>0.9241450164420606</v>
      </c>
      <c r="K192" s="97">
        <v>0.95060677860832932</v>
      </c>
      <c r="L192" s="97">
        <v>0.9328685336146213</v>
      </c>
      <c r="M192" s="98">
        <v>0.99093716888921679</v>
      </c>
    </row>
    <row r="193" spans="1:13" x14ac:dyDescent="0.3">
      <c r="A193" s="17">
        <v>7</v>
      </c>
      <c r="B193" s="96">
        <v>0.95761933415548051</v>
      </c>
      <c r="C193" s="97">
        <v>0.94800544465613146</v>
      </c>
      <c r="D193" s="97">
        <v>0.94762525428271349</v>
      </c>
      <c r="E193" s="97">
        <v>0.99893475509044438</v>
      </c>
      <c r="F193" s="97">
        <v>0.99479570882537793</v>
      </c>
      <c r="G193" s="97">
        <v>0.98768322309478085</v>
      </c>
      <c r="H193" s="97">
        <v>0.97008588271851415</v>
      </c>
      <c r="I193" s="97">
        <v>0.93342022038144123</v>
      </c>
      <c r="J193" s="97">
        <v>0.88229787561936912</v>
      </c>
      <c r="K193" s="97">
        <v>0.91994638840736853</v>
      </c>
      <c r="L193" s="97">
        <v>0.89091143971557396</v>
      </c>
      <c r="M193" s="98">
        <v>0.95812339520593803</v>
      </c>
    </row>
    <row r="194" spans="1:13" x14ac:dyDescent="0.3">
      <c r="A194" s="17">
        <v>6</v>
      </c>
      <c r="B194" s="96">
        <v>0.90363143888145447</v>
      </c>
      <c r="C194" s="97">
        <v>0.89147245614646675</v>
      </c>
      <c r="D194" s="97">
        <v>0.89469922435002069</v>
      </c>
      <c r="E194" s="97">
        <v>0.96308971071611704</v>
      </c>
      <c r="F194" s="97">
        <v>0.96206509420908626</v>
      </c>
      <c r="G194" s="97">
        <v>0.94293901216670617</v>
      </c>
      <c r="H194" s="97">
        <v>0.91779743039764661</v>
      </c>
      <c r="I194" s="97">
        <v>0.88479382758648617</v>
      </c>
      <c r="J194" s="97">
        <v>0.83112157679354537</v>
      </c>
      <c r="K194" s="97">
        <v>0.88170113239414949</v>
      </c>
      <c r="L194" s="97">
        <v>0.83848736896141152</v>
      </c>
      <c r="M194" s="98">
        <v>0.91159556460329527</v>
      </c>
    </row>
    <row r="195" spans="1:13" x14ac:dyDescent="0.3">
      <c r="A195" s="17">
        <v>5</v>
      </c>
      <c r="B195" s="96">
        <v>0.83287129055136311</v>
      </c>
      <c r="C195" s="97">
        <v>0.81863382808636109</v>
      </c>
      <c r="D195" s="97">
        <v>0.82681678413320714</v>
      </c>
      <c r="E195" s="97">
        <v>0.91408482498653576</v>
      </c>
      <c r="F195" s="97">
        <v>0.91772962992765006</v>
      </c>
      <c r="G195" s="97">
        <v>0.8828100466761617</v>
      </c>
      <c r="H195" s="97">
        <v>0.84880318994038384</v>
      </c>
      <c r="I195" s="97">
        <v>0.82341369442870826</v>
      </c>
      <c r="J195" s="97">
        <v>0.77061611996458934</v>
      </c>
      <c r="K195" s="97">
        <v>0.83587101056867186</v>
      </c>
      <c r="L195" s="97">
        <v>0.77559632135213419</v>
      </c>
      <c r="M195" s="98">
        <v>0.85135367708128828</v>
      </c>
    </row>
    <row r="196" spans="1:13" x14ac:dyDescent="0.3">
      <c r="A196" s="17">
        <v>4</v>
      </c>
      <c r="B196" s="96">
        <v>0.74533888916520674</v>
      </c>
      <c r="C196" s="97">
        <v>0.72948956047581426</v>
      </c>
      <c r="D196" s="97">
        <v>0.74397793363227271</v>
      </c>
      <c r="E196" s="97">
        <v>0.85192009790170053</v>
      </c>
      <c r="F196" s="97">
        <v>0.86178931598106912</v>
      </c>
      <c r="G196" s="97">
        <v>0.80729632662314743</v>
      </c>
      <c r="H196" s="97">
        <v>0.76310316134672629</v>
      </c>
      <c r="I196" s="97">
        <v>0.74927982090810752</v>
      </c>
      <c r="J196" s="97">
        <v>0.7007815051325007</v>
      </c>
      <c r="K196" s="97">
        <v>0.78245602293093608</v>
      </c>
      <c r="L196" s="97">
        <v>0.70223829688774164</v>
      </c>
      <c r="M196" s="98">
        <v>0.77739773263991707</v>
      </c>
    </row>
    <row r="197" spans="1:13" x14ac:dyDescent="0.3">
      <c r="A197" s="17">
        <v>3</v>
      </c>
      <c r="B197" s="96">
        <v>0.64103423472298515</v>
      </c>
      <c r="C197" s="97">
        <v>0.62403965331482658</v>
      </c>
      <c r="D197" s="97">
        <v>0.64618267284721731</v>
      </c>
      <c r="E197" s="97">
        <v>0.77659552946161137</v>
      </c>
      <c r="F197" s="97">
        <v>0.79424415236934354</v>
      </c>
      <c r="G197" s="97">
        <v>0.71639785200766337</v>
      </c>
      <c r="H197" s="97">
        <v>0.66069734461667351</v>
      </c>
      <c r="I197" s="97">
        <v>0.66239220702468349</v>
      </c>
      <c r="J197" s="97">
        <v>0.62161773229727957</v>
      </c>
      <c r="K197" s="97">
        <v>0.72145616948094193</v>
      </c>
      <c r="L197" s="97">
        <v>0.61841329556823421</v>
      </c>
      <c r="M197" s="98">
        <v>0.68972773127918163</v>
      </c>
    </row>
    <row r="198" spans="1:13" x14ac:dyDescent="0.3">
      <c r="A198" s="17">
        <v>2</v>
      </c>
      <c r="B198" s="96">
        <v>0.51995732722469823</v>
      </c>
      <c r="C198" s="97">
        <v>0.50228410660339784</v>
      </c>
      <c r="D198" s="97">
        <v>0.53343100177804115</v>
      </c>
      <c r="E198" s="97">
        <v>0.68811111966626837</v>
      </c>
      <c r="F198" s="97">
        <v>0.71509413909247332</v>
      </c>
      <c r="G198" s="97">
        <v>0.61011462282970952</v>
      </c>
      <c r="H198" s="97">
        <v>0.54158573975022573</v>
      </c>
      <c r="I198" s="97">
        <v>0.56275085277843673</v>
      </c>
      <c r="J198" s="97">
        <v>0.53312480145892616</v>
      </c>
      <c r="K198" s="97">
        <v>0.65287145021868942</v>
      </c>
      <c r="L198" s="97">
        <v>0.52412131739361167</v>
      </c>
      <c r="M198" s="98">
        <v>0.58834367299908208</v>
      </c>
    </row>
    <row r="199" spans="1:13" x14ac:dyDescent="0.3">
      <c r="A199" s="17">
        <v>1</v>
      </c>
      <c r="B199" s="99">
        <v>0.38210816667034608</v>
      </c>
      <c r="C199" s="100">
        <v>0.36422292034152814</v>
      </c>
      <c r="D199" s="100">
        <v>0.40572292042474412</v>
      </c>
      <c r="E199" s="100">
        <v>0.58646686851567142</v>
      </c>
      <c r="F199" s="100">
        <v>0.62433927615045859</v>
      </c>
      <c r="G199" s="100">
        <v>0.48844663908928582</v>
      </c>
      <c r="H199" s="100">
        <v>0.40576834674738282</v>
      </c>
      <c r="I199" s="100">
        <v>0.45035575816936679</v>
      </c>
      <c r="J199" s="100">
        <v>0.4353027126174403</v>
      </c>
      <c r="K199" s="100">
        <v>0.57670186514417854</v>
      </c>
      <c r="L199" s="100">
        <v>0.41936236236387403</v>
      </c>
      <c r="M199" s="101">
        <v>0.47324555779961835</v>
      </c>
    </row>
    <row r="201" spans="1:13" x14ac:dyDescent="0.3">
      <c r="A201" s="19" t="s">
        <v>48</v>
      </c>
      <c r="B201" s="20">
        <v>4</v>
      </c>
      <c r="C201" s="20">
        <v>5</v>
      </c>
      <c r="D201" s="20">
        <v>6</v>
      </c>
      <c r="E201" s="20">
        <v>7</v>
      </c>
      <c r="F201" s="20">
        <v>8</v>
      </c>
      <c r="G201" s="20">
        <v>9</v>
      </c>
      <c r="H201" s="20">
        <v>10</v>
      </c>
      <c r="I201" s="20">
        <v>11</v>
      </c>
      <c r="J201" s="20">
        <v>12</v>
      </c>
      <c r="K201" s="20">
        <v>1</v>
      </c>
      <c r="L201" s="20">
        <v>2</v>
      </c>
      <c r="M201" s="20">
        <v>3</v>
      </c>
    </row>
    <row r="202" spans="1:13" x14ac:dyDescent="0.3">
      <c r="A202" s="21">
        <v>20</v>
      </c>
      <c r="B202" s="89" t="b">
        <f>IF('入力欄(差替情報)'!$D$9="北海道",B4,IF('入力欄(差替情報)'!$D$9="東北",B26,IF('入力欄(差替情報)'!$D$9="東京",B48,IF('入力欄(差替情報)'!$D$9="中部",B70,IF('入力欄(差替情報)'!$D$9="北陸",B92,IF('入力欄(差替情報)'!$D$9="関西",B114,IF('入力欄(差替情報)'!$D$9="中国",B136,IF('入力欄(差替情報)'!$D$9="四国",B158,IF('入力欄(差替情報)'!$D$9="九州",B180)))))))))</f>
        <v>0</v>
      </c>
      <c r="C202" s="89" t="b">
        <f>IF('入力欄(差替情報)'!$D$9="北海道",C4,IF('入力欄(差替情報)'!$D$9="東北",C26,IF('入力欄(差替情報)'!$D$9="東京",C48,IF('入力欄(差替情報)'!$D$9="中部",C70,IF('入力欄(差替情報)'!$D$9="北陸",C92,IF('入力欄(差替情報)'!$D$9="関西",C114,IF('入力欄(差替情報)'!$D$9="中国",C136,IF('入力欄(差替情報)'!$D$9="四国",C158,IF('入力欄(差替情報)'!$D$9="九州",C180)))))))))</f>
        <v>0</v>
      </c>
      <c r="D202" s="89" t="b">
        <f>IF('入力欄(差替情報)'!$D$9="北海道",D4,IF('入力欄(差替情報)'!$D$9="東北",D26,IF('入力欄(差替情報)'!$D$9="東京",D48,IF('入力欄(差替情報)'!$D$9="中部",D70,IF('入力欄(差替情報)'!$D$9="北陸",D92,IF('入力欄(差替情報)'!$D$9="関西",D114,IF('入力欄(差替情報)'!$D$9="中国",D136,IF('入力欄(差替情報)'!$D$9="四国",D158,IF('入力欄(差替情報)'!$D$9="九州",D180)))))))))</f>
        <v>0</v>
      </c>
      <c r="E202" s="89" t="b">
        <f>IF('入力欄(差替情報)'!$D$9="北海道",E4,IF('入力欄(差替情報)'!$D$9="東北",E26,IF('入力欄(差替情報)'!$D$9="東京",E48,IF('入力欄(差替情報)'!$D$9="中部",E70,IF('入力欄(差替情報)'!$D$9="北陸",E92,IF('入力欄(差替情報)'!$D$9="関西",E114,IF('入力欄(差替情報)'!$D$9="中国",E136,IF('入力欄(差替情報)'!$D$9="四国",E158,IF('入力欄(差替情報)'!$D$9="九州",E180)))))))))</f>
        <v>0</v>
      </c>
      <c r="F202" s="89" t="b">
        <f>IF('入力欄(差替情報)'!$D$9="北海道",F4,IF('入力欄(差替情報)'!$D$9="東北",F26,IF('入力欄(差替情報)'!$D$9="東京",F48,IF('入力欄(差替情報)'!$D$9="中部",F70,IF('入力欄(差替情報)'!$D$9="北陸",F92,IF('入力欄(差替情報)'!$D$9="関西",F114,IF('入力欄(差替情報)'!$D$9="中国",F136,IF('入力欄(差替情報)'!$D$9="四国",F158,IF('入力欄(差替情報)'!$D$9="九州",F180)))))))))</f>
        <v>0</v>
      </c>
      <c r="G202" s="89" t="b">
        <f>IF('入力欄(差替情報)'!$D$9="北海道",G4,IF('入力欄(差替情報)'!$D$9="東北",G26,IF('入力欄(差替情報)'!$D$9="東京",G48,IF('入力欄(差替情報)'!$D$9="中部",G70,IF('入力欄(差替情報)'!$D$9="北陸",G92,IF('入力欄(差替情報)'!$D$9="関西",G114,IF('入力欄(差替情報)'!$D$9="中国",G136,IF('入力欄(差替情報)'!$D$9="四国",G158,IF('入力欄(差替情報)'!$D$9="九州",G180)))))))))</f>
        <v>0</v>
      </c>
      <c r="H202" s="89" t="b">
        <f>IF('入力欄(差替情報)'!$D$9="北海道",H4,IF('入力欄(差替情報)'!$D$9="東北",H26,IF('入力欄(差替情報)'!$D$9="東京",H48,IF('入力欄(差替情報)'!$D$9="中部",H70,IF('入力欄(差替情報)'!$D$9="北陸",H92,IF('入力欄(差替情報)'!$D$9="関西",H114,IF('入力欄(差替情報)'!$D$9="中国",H136,IF('入力欄(差替情報)'!$D$9="四国",H158,IF('入力欄(差替情報)'!$D$9="九州",H180)))))))))</f>
        <v>0</v>
      </c>
      <c r="I202" s="89" t="b">
        <f>IF('入力欄(差替情報)'!$D$9="北海道",I4,IF('入力欄(差替情報)'!$D$9="東北",I26,IF('入力欄(差替情報)'!$D$9="東京",I48,IF('入力欄(差替情報)'!$D$9="中部",I70,IF('入力欄(差替情報)'!$D$9="北陸",I92,IF('入力欄(差替情報)'!$D$9="関西",I114,IF('入力欄(差替情報)'!$D$9="中国",I136,IF('入力欄(差替情報)'!$D$9="四国",I158,IF('入力欄(差替情報)'!$D$9="九州",I180)))))))))</f>
        <v>0</v>
      </c>
      <c r="J202" s="89" t="b">
        <f>IF('入力欄(差替情報)'!$D$9="北海道",J4,IF('入力欄(差替情報)'!$D$9="東北",J26,IF('入力欄(差替情報)'!$D$9="東京",J48,IF('入力欄(差替情報)'!$D$9="中部",J70,IF('入力欄(差替情報)'!$D$9="北陸",J92,IF('入力欄(差替情報)'!$D$9="関西",J114,IF('入力欄(差替情報)'!$D$9="中国",J136,IF('入力欄(差替情報)'!$D$9="四国",J158,IF('入力欄(差替情報)'!$D$9="九州",J180)))))))))</f>
        <v>0</v>
      </c>
      <c r="K202" s="89" t="b">
        <f>IF('入力欄(差替情報)'!$D$9="北海道",K4,IF('入力欄(差替情報)'!$D$9="東北",K26,IF('入力欄(差替情報)'!$D$9="東京",K48,IF('入力欄(差替情報)'!$D$9="中部",K70,IF('入力欄(差替情報)'!$D$9="北陸",K92,IF('入力欄(差替情報)'!$D$9="関西",K114,IF('入力欄(差替情報)'!$D$9="中国",K136,IF('入力欄(差替情報)'!$D$9="四国",K158,IF('入力欄(差替情報)'!$D$9="九州",K180)))))))))</f>
        <v>0</v>
      </c>
      <c r="L202" s="89" t="b">
        <f>IF('入力欄(差替情報)'!$D$9="北海道",L4,IF('入力欄(差替情報)'!$D$9="東北",L26,IF('入力欄(差替情報)'!$D$9="東京",L48,IF('入力欄(差替情報)'!$D$9="中部",L70,IF('入力欄(差替情報)'!$D$9="北陸",L92,IF('入力欄(差替情報)'!$D$9="関西",L114,IF('入力欄(差替情報)'!$D$9="中国",L136,IF('入力欄(差替情報)'!$D$9="四国",L158,IF('入力欄(差替情報)'!$D$9="九州",L180)))))))))</f>
        <v>0</v>
      </c>
      <c r="M202" s="89" t="b">
        <f>IF('入力欄(差替情報)'!$D$9="北海道",M4,IF('入力欄(差替情報)'!$D$9="東北",M26,IF('入力欄(差替情報)'!$D$9="東京",M48,IF('入力欄(差替情報)'!$D$9="中部",M70,IF('入力欄(差替情報)'!$D$9="北陸",M92,IF('入力欄(差替情報)'!$D$9="関西",M114,IF('入力欄(差替情報)'!$D$9="中国",M136,IF('入力欄(差替情報)'!$D$9="四国",M158,IF('入力欄(差替情報)'!$D$9="九州",M180)))))))))</f>
        <v>0</v>
      </c>
    </row>
    <row r="203" spans="1:13" x14ac:dyDescent="0.3">
      <c r="A203" s="21">
        <v>19</v>
      </c>
      <c r="B203" s="89" t="b">
        <f>IF('入力欄(差替情報)'!$D$9="北海道",B5,IF('入力欄(差替情報)'!$D$9="東北",B27,IF('入力欄(差替情報)'!$D$9="東京",B49,IF('入力欄(差替情報)'!$D$9="中部",B71,IF('入力欄(差替情報)'!$D$9="北陸",B93,IF('入力欄(差替情報)'!$D$9="関西",B115,IF('入力欄(差替情報)'!$D$9="中国",B137,IF('入力欄(差替情報)'!$D$9="四国",B159,IF('入力欄(差替情報)'!$D$9="九州",B181)))))))))</f>
        <v>0</v>
      </c>
      <c r="C203" s="89" t="b">
        <f>IF('入力欄(差替情報)'!$D$9="北海道",C5,IF('入力欄(差替情報)'!$D$9="東北",C27,IF('入力欄(差替情報)'!$D$9="東京",C49,IF('入力欄(差替情報)'!$D$9="中部",C71,IF('入力欄(差替情報)'!$D$9="北陸",C93,IF('入力欄(差替情報)'!$D$9="関西",C115,IF('入力欄(差替情報)'!$D$9="中国",C137,IF('入力欄(差替情報)'!$D$9="四国",C159,IF('入力欄(差替情報)'!$D$9="九州",C181)))))))))</f>
        <v>0</v>
      </c>
      <c r="D203" s="89" t="b">
        <f>IF('入力欄(差替情報)'!$D$9="北海道",D5,IF('入力欄(差替情報)'!$D$9="東北",D27,IF('入力欄(差替情報)'!$D$9="東京",D49,IF('入力欄(差替情報)'!$D$9="中部",D71,IF('入力欄(差替情報)'!$D$9="北陸",D93,IF('入力欄(差替情報)'!$D$9="関西",D115,IF('入力欄(差替情報)'!$D$9="中国",D137,IF('入力欄(差替情報)'!$D$9="四国",D159,IF('入力欄(差替情報)'!$D$9="九州",D181)))))))))</f>
        <v>0</v>
      </c>
      <c r="E203" s="89" t="b">
        <f>IF('入力欄(差替情報)'!$D$9="北海道",E5,IF('入力欄(差替情報)'!$D$9="東北",E27,IF('入力欄(差替情報)'!$D$9="東京",E49,IF('入力欄(差替情報)'!$D$9="中部",E71,IF('入力欄(差替情報)'!$D$9="北陸",E93,IF('入力欄(差替情報)'!$D$9="関西",E115,IF('入力欄(差替情報)'!$D$9="中国",E137,IF('入力欄(差替情報)'!$D$9="四国",E159,IF('入力欄(差替情報)'!$D$9="九州",E181)))))))))</f>
        <v>0</v>
      </c>
      <c r="F203" s="89" t="b">
        <f>IF('入力欄(差替情報)'!$D$9="北海道",F5,IF('入力欄(差替情報)'!$D$9="東北",F27,IF('入力欄(差替情報)'!$D$9="東京",F49,IF('入力欄(差替情報)'!$D$9="中部",F71,IF('入力欄(差替情報)'!$D$9="北陸",F93,IF('入力欄(差替情報)'!$D$9="関西",F115,IF('入力欄(差替情報)'!$D$9="中国",F137,IF('入力欄(差替情報)'!$D$9="四国",F159,IF('入力欄(差替情報)'!$D$9="九州",F181)))))))))</f>
        <v>0</v>
      </c>
      <c r="G203" s="89" t="b">
        <f>IF('入力欄(差替情報)'!$D$9="北海道",G5,IF('入力欄(差替情報)'!$D$9="東北",G27,IF('入力欄(差替情報)'!$D$9="東京",G49,IF('入力欄(差替情報)'!$D$9="中部",G71,IF('入力欄(差替情報)'!$D$9="北陸",G93,IF('入力欄(差替情報)'!$D$9="関西",G115,IF('入力欄(差替情報)'!$D$9="中国",G137,IF('入力欄(差替情報)'!$D$9="四国",G159,IF('入力欄(差替情報)'!$D$9="九州",G181)))))))))</f>
        <v>0</v>
      </c>
      <c r="H203" s="89" t="b">
        <f>IF('入力欄(差替情報)'!$D$9="北海道",H5,IF('入力欄(差替情報)'!$D$9="東北",H27,IF('入力欄(差替情報)'!$D$9="東京",H49,IF('入力欄(差替情報)'!$D$9="中部",H71,IF('入力欄(差替情報)'!$D$9="北陸",H93,IF('入力欄(差替情報)'!$D$9="関西",H115,IF('入力欄(差替情報)'!$D$9="中国",H137,IF('入力欄(差替情報)'!$D$9="四国",H159,IF('入力欄(差替情報)'!$D$9="九州",H181)))))))))</f>
        <v>0</v>
      </c>
      <c r="I203" s="89" t="b">
        <f>IF('入力欄(差替情報)'!$D$9="北海道",I5,IF('入力欄(差替情報)'!$D$9="東北",I27,IF('入力欄(差替情報)'!$D$9="東京",I49,IF('入力欄(差替情報)'!$D$9="中部",I71,IF('入力欄(差替情報)'!$D$9="北陸",I93,IF('入力欄(差替情報)'!$D$9="関西",I115,IF('入力欄(差替情報)'!$D$9="中国",I137,IF('入力欄(差替情報)'!$D$9="四国",I159,IF('入力欄(差替情報)'!$D$9="九州",I181)))))))))</f>
        <v>0</v>
      </c>
      <c r="J203" s="89" t="b">
        <f>IF('入力欄(差替情報)'!$D$9="北海道",J5,IF('入力欄(差替情報)'!$D$9="東北",J27,IF('入力欄(差替情報)'!$D$9="東京",J49,IF('入力欄(差替情報)'!$D$9="中部",J71,IF('入力欄(差替情報)'!$D$9="北陸",J93,IF('入力欄(差替情報)'!$D$9="関西",J115,IF('入力欄(差替情報)'!$D$9="中国",J137,IF('入力欄(差替情報)'!$D$9="四国",J159,IF('入力欄(差替情報)'!$D$9="九州",J181)))))))))</f>
        <v>0</v>
      </c>
      <c r="K203" s="89" t="b">
        <f>IF('入力欄(差替情報)'!$D$9="北海道",K5,IF('入力欄(差替情報)'!$D$9="東北",K27,IF('入力欄(差替情報)'!$D$9="東京",K49,IF('入力欄(差替情報)'!$D$9="中部",K71,IF('入力欄(差替情報)'!$D$9="北陸",K93,IF('入力欄(差替情報)'!$D$9="関西",K115,IF('入力欄(差替情報)'!$D$9="中国",K137,IF('入力欄(差替情報)'!$D$9="四国",K159,IF('入力欄(差替情報)'!$D$9="九州",K181)))))))))</f>
        <v>0</v>
      </c>
      <c r="L203" s="89" t="b">
        <f>IF('入力欄(差替情報)'!$D$9="北海道",L5,IF('入力欄(差替情報)'!$D$9="東北",L27,IF('入力欄(差替情報)'!$D$9="東京",L49,IF('入力欄(差替情報)'!$D$9="中部",L71,IF('入力欄(差替情報)'!$D$9="北陸",L93,IF('入力欄(差替情報)'!$D$9="関西",L115,IF('入力欄(差替情報)'!$D$9="中国",L137,IF('入力欄(差替情報)'!$D$9="四国",L159,IF('入力欄(差替情報)'!$D$9="九州",L181)))))))))</f>
        <v>0</v>
      </c>
      <c r="M203" s="89" t="b">
        <f>IF('入力欄(差替情報)'!$D$9="北海道",M5,IF('入力欄(差替情報)'!$D$9="東北",M27,IF('入力欄(差替情報)'!$D$9="東京",M49,IF('入力欄(差替情報)'!$D$9="中部",M71,IF('入力欄(差替情報)'!$D$9="北陸",M93,IF('入力欄(差替情報)'!$D$9="関西",M115,IF('入力欄(差替情報)'!$D$9="中国",M137,IF('入力欄(差替情報)'!$D$9="四国",M159,IF('入力欄(差替情報)'!$D$9="九州",M181)))))))))</f>
        <v>0</v>
      </c>
    </row>
    <row r="204" spans="1:13" x14ac:dyDescent="0.3">
      <c r="A204" s="21">
        <v>18</v>
      </c>
      <c r="B204" s="89" t="b">
        <f>IF('入力欄(差替情報)'!$D$9="北海道",B6,IF('入力欄(差替情報)'!$D$9="東北",B28,IF('入力欄(差替情報)'!$D$9="東京",B50,IF('入力欄(差替情報)'!$D$9="中部",B72,IF('入力欄(差替情報)'!$D$9="北陸",B94,IF('入力欄(差替情報)'!$D$9="関西",B116,IF('入力欄(差替情報)'!$D$9="中国",B138,IF('入力欄(差替情報)'!$D$9="四国",B160,IF('入力欄(差替情報)'!$D$9="九州",B182)))))))))</f>
        <v>0</v>
      </c>
      <c r="C204" s="89" t="b">
        <f>IF('入力欄(差替情報)'!$D$9="北海道",C6,IF('入力欄(差替情報)'!$D$9="東北",C28,IF('入力欄(差替情報)'!$D$9="東京",C50,IF('入力欄(差替情報)'!$D$9="中部",C72,IF('入力欄(差替情報)'!$D$9="北陸",C94,IF('入力欄(差替情報)'!$D$9="関西",C116,IF('入力欄(差替情報)'!$D$9="中国",C138,IF('入力欄(差替情報)'!$D$9="四国",C160,IF('入力欄(差替情報)'!$D$9="九州",C182)))))))))</f>
        <v>0</v>
      </c>
      <c r="D204" s="89" t="b">
        <f>IF('入力欄(差替情報)'!$D$9="北海道",D6,IF('入力欄(差替情報)'!$D$9="東北",D28,IF('入力欄(差替情報)'!$D$9="東京",D50,IF('入力欄(差替情報)'!$D$9="中部",D72,IF('入力欄(差替情報)'!$D$9="北陸",D94,IF('入力欄(差替情報)'!$D$9="関西",D116,IF('入力欄(差替情報)'!$D$9="中国",D138,IF('入力欄(差替情報)'!$D$9="四国",D160,IF('入力欄(差替情報)'!$D$9="九州",D182)))))))))</f>
        <v>0</v>
      </c>
      <c r="E204" s="89" t="b">
        <f>IF('入力欄(差替情報)'!$D$9="北海道",E6,IF('入力欄(差替情報)'!$D$9="東北",E28,IF('入力欄(差替情報)'!$D$9="東京",E50,IF('入力欄(差替情報)'!$D$9="中部",E72,IF('入力欄(差替情報)'!$D$9="北陸",E94,IF('入力欄(差替情報)'!$D$9="関西",E116,IF('入力欄(差替情報)'!$D$9="中国",E138,IF('入力欄(差替情報)'!$D$9="四国",E160,IF('入力欄(差替情報)'!$D$9="九州",E182)))))))))</f>
        <v>0</v>
      </c>
      <c r="F204" s="89" t="b">
        <f>IF('入力欄(差替情報)'!$D$9="北海道",F6,IF('入力欄(差替情報)'!$D$9="東北",F28,IF('入力欄(差替情報)'!$D$9="東京",F50,IF('入力欄(差替情報)'!$D$9="中部",F72,IF('入力欄(差替情報)'!$D$9="北陸",F94,IF('入力欄(差替情報)'!$D$9="関西",F116,IF('入力欄(差替情報)'!$D$9="中国",F138,IF('入力欄(差替情報)'!$D$9="四国",F160,IF('入力欄(差替情報)'!$D$9="九州",F182)))))))))</f>
        <v>0</v>
      </c>
      <c r="G204" s="89" t="b">
        <f>IF('入力欄(差替情報)'!$D$9="北海道",G6,IF('入力欄(差替情報)'!$D$9="東北",G28,IF('入力欄(差替情報)'!$D$9="東京",G50,IF('入力欄(差替情報)'!$D$9="中部",G72,IF('入力欄(差替情報)'!$D$9="北陸",G94,IF('入力欄(差替情報)'!$D$9="関西",G116,IF('入力欄(差替情報)'!$D$9="中国",G138,IF('入力欄(差替情報)'!$D$9="四国",G160,IF('入力欄(差替情報)'!$D$9="九州",G182)))))))))</f>
        <v>0</v>
      </c>
      <c r="H204" s="89" t="b">
        <f>IF('入力欄(差替情報)'!$D$9="北海道",H6,IF('入力欄(差替情報)'!$D$9="東北",H28,IF('入力欄(差替情報)'!$D$9="東京",H50,IF('入力欄(差替情報)'!$D$9="中部",H72,IF('入力欄(差替情報)'!$D$9="北陸",H94,IF('入力欄(差替情報)'!$D$9="関西",H116,IF('入力欄(差替情報)'!$D$9="中国",H138,IF('入力欄(差替情報)'!$D$9="四国",H160,IF('入力欄(差替情報)'!$D$9="九州",H182)))))))))</f>
        <v>0</v>
      </c>
      <c r="I204" s="89" t="b">
        <f>IF('入力欄(差替情報)'!$D$9="北海道",I6,IF('入力欄(差替情報)'!$D$9="東北",I28,IF('入力欄(差替情報)'!$D$9="東京",I50,IF('入力欄(差替情報)'!$D$9="中部",I72,IF('入力欄(差替情報)'!$D$9="北陸",I94,IF('入力欄(差替情報)'!$D$9="関西",I116,IF('入力欄(差替情報)'!$D$9="中国",I138,IF('入力欄(差替情報)'!$D$9="四国",I160,IF('入力欄(差替情報)'!$D$9="九州",I182)))))))))</f>
        <v>0</v>
      </c>
      <c r="J204" s="89" t="b">
        <f>IF('入力欄(差替情報)'!$D$9="北海道",J6,IF('入力欄(差替情報)'!$D$9="東北",J28,IF('入力欄(差替情報)'!$D$9="東京",J50,IF('入力欄(差替情報)'!$D$9="中部",J72,IF('入力欄(差替情報)'!$D$9="北陸",J94,IF('入力欄(差替情報)'!$D$9="関西",J116,IF('入力欄(差替情報)'!$D$9="中国",J138,IF('入力欄(差替情報)'!$D$9="四国",J160,IF('入力欄(差替情報)'!$D$9="九州",J182)))))))))</f>
        <v>0</v>
      </c>
      <c r="K204" s="89" t="b">
        <f>IF('入力欄(差替情報)'!$D$9="北海道",K6,IF('入力欄(差替情報)'!$D$9="東北",K28,IF('入力欄(差替情報)'!$D$9="東京",K50,IF('入力欄(差替情報)'!$D$9="中部",K72,IF('入力欄(差替情報)'!$D$9="北陸",K94,IF('入力欄(差替情報)'!$D$9="関西",K116,IF('入力欄(差替情報)'!$D$9="中国",K138,IF('入力欄(差替情報)'!$D$9="四国",K160,IF('入力欄(差替情報)'!$D$9="九州",K182)))))))))</f>
        <v>0</v>
      </c>
      <c r="L204" s="89" t="b">
        <f>IF('入力欄(差替情報)'!$D$9="北海道",L6,IF('入力欄(差替情報)'!$D$9="東北",L28,IF('入力欄(差替情報)'!$D$9="東京",L50,IF('入力欄(差替情報)'!$D$9="中部",L72,IF('入力欄(差替情報)'!$D$9="北陸",L94,IF('入力欄(差替情報)'!$D$9="関西",L116,IF('入力欄(差替情報)'!$D$9="中国",L138,IF('入力欄(差替情報)'!$D$9="四国",L160,IF('入力欄(差替情報)'!$D$9="九州",L182)))))))))</f>
        <v>0</v>
      </c>
      <c r="M204" s="89" t="b">
        <f>IF('入力欄(差替情報)'!$D$9="北海道",M6,IF('入力欄(差替情報)'!$D$9="東北",M28,IF('入力欄(差替情報)'!$D$9="東京",M50,IF('入力欄(差替情報)'!$D$9="中部",M72,IF('入力欄(差替情報)'!$D$9="北陸",M94,IF('入力欄(差替情報)'!$D$9="関西",M116,IF('入力欄(差替情報)'!$D$9="中国",M138,IF('入力欄(差替情報)'!$D$9="四国",M160,IF('入力欄(差替情報)'!$D$9="九州",M182)))))))))</f>
        <v>0</v>
      </c>
    </row>
    <row r="205" spans="1:13" x14ac:dyDescent="0.3">
      <c r="A205" s="21">
        <v>17</v>
      </c>
      <c r="B205" s="89" t="b">
        <f>IF('入力欄(差替情報)'!$D$9="北海道",B7,IF('入力欄(差替情報)'!$D$9="東北",B29,IF('入力欄(差替情報)'!$D$9="東京",B51,IF('入力欄(差替情報)'!$D$9="中部",B73,IF('入力欄(差替情報)'!$D$9="北陸",B95,IF('入力欄(差替情報)'!$D$9="関西",B117,IF('入力欄(差替情報)'!$D$9="中国",B139,IF('入力欄(差替情報)'!$D$9="四国",B161,IF('入力欄(差替情報)'!$D$9="九州",B183)))))))))</f>
        <v>0</v>
      </c>
      <c r="C205" s="89" t="b">
        <f>IF('入力欄(差替情報)'!$D$9="北海道",C7,IF('入力欄(差替情報)'!$D$9="東北",C29,IF('入力欄(差替情報)'!$D$9="東京",C51,IF('入力欄(差替情報)'!$D$9="中部",C73,IF('入力欄(差替情報)'!$D$9="北陸",C95,IF('入力欄(差替情報)'!$D$9="関西",C117,IF('入力欄(差替情報)'!$D$9="中国",C139,IF('入力欄(差替情報)'!$D$9="四国",C161,IF('入力欄(差替情報)'!$D$9="九州",C183)))))))))</f>
        <v>0</v>
      </c>
      <c r="D205" s="89" t="b">
        <f>IF('入力欄(差替情報)'!$D$9="北海道",D7,IF('入力欄(差替情報)'!$D$9="東北",D29,IF('入力欄(差替情報)'!$D$9="東京",D51,IF('入力欄(差替情報)'!$D$9="中部",D73,IF('入力欄(差替情報)'!$D$9="北陸",D95,IF('入力欄(差替情報)'!$D$9="関西",D117,IF('入力欄(差替情報)'!$D$9="中国",D139,IF('入力欄(差替情報)'!$D$9="四国",D161,IF('入力欄(差替情報)'!$D$9="九州",D183)))))))))</f>
        <v>0</v>
      </c>
      <c r="E205" s="89" t="b">
        <f>IF('入力欄(差替情報)'!$D$9="北海道",E7,IF('入力欄(差替情報)'!$D$9="東北",E29,IF('入力欄(差替情報)'!$D$9="東京",E51,IF('入力欄(差替情報)'!$D$9="中部",E73,IF('入力欄(差替情報)'!$D$9="北陸",E95,IF('入力欄(差替情報)'!$D$9="関西",E117,IF('入力欄(差替情報)'!$D$9="中国",E139,IF('入力欄(差替情報)'!$D$9="四国",E161,IF('入力欄(差替情報)'!$D$9="九州",E183)))))))))</f>
        <v>0</v>
      </c>
      <c r="F205" s="89" t="b">
        <f>IF('入力欄(差替情報)'!$D$9="北海道",F7,IF('入力欄(差替情報)'!$D$9="東北",F29,IF('入力欄(差替情報)'!$D$9="東京",F51,IF('入力欄(差替情報)'!$D$9="中部",F73,IF('入力欄(差替情報)'!$D$9="北陸",F95,IF('入力欄(差替情報)'!$D$9="関西",F117,IF('入力欄(差替情報)'!$D$9="中国",F139,IF('入力欄(差替情報)'!$D$9="四国",F161,IF('入力欄(差替情報)'!$D$9="九州",F183)))))))))</f>
        <v>0</v>
      </c>
      <c r="G205" s="89" t="b">
        <f>IF('入力欄(差替情報)'!$D$9="北海道",G7,IF('入力欄(差替情報)'!$D$9="東北",G29,IF('入力欄(差替情報)'!$D$9="東京",G51,IF('入力欄(差替情報)'!$D$9="中部",G73,IF('入力欄(差替情報)'!$D$9="北陸",G95,IF('入力欄(差替情報)'!$D$9="関西",G117,IF('入力欄(差替情報)'!$D$9="中国",G139,IF('入力欄(差替情報)'!$D$9="四国",G161,IF('入力欄(差替情報)'!$D$9="九州",G183)))))))))</f>
        <v>0</v>
      </c>
      <c r="H205" s="89" t="b">
        <f>IF('入力欄(差替情報)'!$D$9="北海道",H7,IF('入力欄(差替情報)'!$D$9="東北",H29,IF('入力欄(差替情報)'!$D$9="東京",H51,IF('入力欄(差替情報)'!$D$9="中部",H73,IF('入力欄(差替情報)'!$D$9="北陸",H95,IF('入力欄(差替情報)'!$D$9="関西",H117,IF('入力欄(差替情報)'!$D$9="中国",H139,IF('入力欄(差替情報)'!$D$9="四国",H161,IF('入力欄(差替情報)'!$D$9="九州",H183)))))))))</f>
        <v>0</v>
      </c>
      <c r="I205" s="89" t="b">
        <f>IF('入力欄(差替情報)'!$D$9="北海道",I7,IF('入力欄(差替情報)'!$D$9="東北",I29,IF('入力欄(差替情報)'!$D$9="東京",I51,IF('入力欄(差替情報)'!$D$9="中部",I73,IF('入力欄(差替情報)'!$D$9="北陸",I95,IF('入力欄(差替情報)'!$D$9="関西",I117,IF('入力欄(差替情報)'!$D$9="中国",I139,IF('入力欄(差替情報)'!$D$9="四国",I161,IF('入力欄(差替情報)'!$D$9="九州",I183)))))))))</f>
        <v>0</v>
      </c>
      <c r="J205" s="89" t="b">
        <f>IF('入力欄(差替情報)'!$D$9="北海道",J7,IF('入力欄(差替情報)'!$D$9="東北",J29,IF('入力欄(差替情報)'!$D$9="東京",J51,IF('入力欄(差替情報)'!$D$9="中部",J73,IF('入力欄(差替情報)'!$D$9="北陸",J95,IF('入力欄(差替情報)'!$D$9="関西",J117,IF('入力欄(差替情報)'!$D$9="中国",J139,IF('入力欄(差替情報)'!$D$9="四国",J161,IF('入力欄(差替情報)'!$D$9="九州",J183)))))))))</f>
        <v>0</v>
      </c>
      <c r="K205" s="89" t="b">
        <f>IF('入力欄(差替情報)'!$D$9="北海道",K7,IF('入力欄(差替情報)'!$D$9="東北",K29,IF('入力欄(差替情報)'!$D$9="東京",K51,IF('入力欄(差替情報)'!$D$9="中部",K73,IF('入力欄(差替情報)'!$D$9="北陸",K95,IF('入力欄(差替情報)'!$D$9="関西",K117,IF('入力欄(差替情報)'!$D$9="中国",K139,IF('入力欄(差替情報)'!$D$9="四国",K161,IF('入力欄(差替情報)'!$D$9="九州",K183)))))))))</f>
        <v>0</v>
      </c>
      <c r="L205" s="89" t="b">
        <f>IF('入力欄(差替情報)'!$D$9="北海道",L7,IF('入力欄(差替情報)'!$D$9="東北",L29,IF('入力欄(差替情報)'!$D$9="東京",L51,IF('入力欄(差替情報)'!$D$9="中部",L73,IF('入力欄(差替情報)'!$D$9="北陸",L95,IF('入力欄(差替情報)'!$D$9="関西",L117,IF('入力欄(差替情報)'!$D$9="中国",L139,IF('入力欄(差替情報)'!$D$9="四国",L161,IF('入力欄(差替情報)'!$D$9="九州",L183)))))))))</f>
        <v>0</v>
      </c>
      <c r="M205" s="89" t="b">
        <f>IF('入力欄(差替情報)'!$D$9="北海道",M7,IF('入力欄(差替情報)'!$D$9="東北",M29,IF('入力欄(差替情報)'!$D$9="東京",M51,IF('入力欄(差替情報)'!$D$9="中部",M73,IF('入力欄(差替情報)'!$D$9="北陸",M95,IF('入力欄(差替情報)'!$D$9="関西",M117,IF('入力欄(差替情報)'!$D$9="中国",M139,IF('入力欄(差替情報)'!$D$9="四国",M161,IF('入力欄(差替情報)'!$D$9="九州",M183)))))))))</f>
        <v>0</v>
      </c>
    </row>
    <row r="206" spans="1:13" x14ac:dyDescent="0.3">
      <c r="A206" s="21">
        <v>16</v>
      </c>
      <c r="B206" s="89" t="b">
        <f>IF('入力欄(差替情報)'!$D$9="北海道",B8,IF('入力欄(差替情報)'!$D$9="東北",B30,IF('入力欄(差替情報)'!$D$9="東京",B52,IF('入力欄(差替情報)'!$D$9="中部",B74,IF('入力欄(差替情報)'!$D$9="北陸",B96,IF('入力欄(差替情報)'!$D$9="関西",B118,IF('入力欄(差替情報)'!$D$9="中国",B140,IF('入力欄(差替情報)'!$D$9="四国",B162,IF('入力欄(差替情報)'!$D$9="九州",B184)))))))))</f>
        <v>0</v>
      </c>
      <c r="C206" s="89" t="b">
        <f>IF('入力欄(差替情報)'!$D$9="北海道",C8,IF('入力欄(差替情報)'!$D$9="東北",C30,IF('入力欄(差替情報)'!$D$9="東京",C52,IF('入力欄(差替情報)'!$D$9="中部",C74,IF('入力欄(差替情報)'!$D$9="北陸",C96,IF('入力欄(差替情報)'!$D$9="関西",C118,IF('入力欄(差替情報)'!$D$9="中国",C140,IF('入力欄(差替情報)'!$D$9="四国",C162,IF('入力欄(差替情報)'!$D$9="九州",C184)))))))))</f>
        <v>0</v>
      </c>
      <c r="D206" s="89" t="b">
        <f>IF('入力欄(差替情報)'!$D$9="北海道",D8,IF('入力欄(差替情報)'!$D$9="東北",D30,IF('入力欄(差替情報)'!$D$9="東京",D52,IF('入力欄(差替情報)'!$D$9="中部",D74,IF('入力欄(差替情報)'!$D$9="北陸",D96,IF('入力欄(差替情報)'!$D$9="関西",D118,IF('入力欄(差替情報)'!$D$9="中国",D140,IF('入力欄(差替情報)'!$D$9="四国",D162,IF('入力欄(差替情報)'!$D$9="九州",D184)))))))))</f>
        <v>0</v>
      </c>
      <c r="E206" s="89" t="b">
        <f>IF('入力欄(差替情報)'!$D$9="北海道",E8,IF('入力欄(差替情報)'!$D$9="東北",E30,IF('入力欄(差替情報)'!$D$9="東京",E52,IF('入力欄(差替情報)'!$D$9="中部",E74,IF('入力欄(差替情報)'!$D$9="北陸",E96,IF('入力欄(差替情報)'!$D$9="関西",E118,IF('入力欄(差替情報)'!$D$9="中国",E140,IF('入力欄(差替情報)'!$D$9="四国",E162,IF('入力欄(差替情報)'!$D$9="九州",E184)))))))))</f>
        <v>0</v>
      </c>
      <c r="F206" s="89" t="b">
        <f>IF('入力欄(差替情報)'!$D$9="北海道",F8,IF('入力欄(差替情報)'!$D$9="東北",F30,IF('入力欄(差替情報)'!$D$9="東京",F52,IF('入力欄(差替情報)'!$D$9="中部",F74,IF('入力欄(差替情報)'!$D$9="北陸",F96,IF('入力欄(差替情報)'!$D$9="関西",F118,IF('入力欄(差替情報)'!$D$9="中国",F140,IF('入力欄(差替情報)'!$D$9="四国",F162,IF('入力欄(差替情報)'!$D$9="九州",F184)))))))))</f>
        <v>0</v>
      </c>
      <c r="G206" s="89" t="b">
        <f>IF('入力欄(差替情報)'!$D$9="北海道",G8,IF('入力欄(差替情報)'!$D$9="東北",G30,IF('入力欄(差替情報)'!$D$9="東京",G52,IF('入力欄(差替情報)'!$D$9="中部",G74,IF('入力欄(差替情報)'!$D$9="北陸",G96,IF('入力欄(差替情報)'!$D$9="関西",G118,IF('入力欄(差替情報)'!$D$9="中国",G140,IF('入力欄(差替情報)'!$D$9="四国",G162,IF('入力欄(差替情報)'!$D$9="九州",G184)))))))))</f>
        <v>0</v>
      </c>
      <c r="H206" s="89" t="b">
        <f>IF('入力欄(差替情報)'!$D$9="北海道",H8,IF('入力欄(差替情報)'!$D$9="東北",H30,IF('入力欄(差替情報)'!$D$9="東京",H52,IF('入力欄(差替情報)'!$D$9="中部",H74,IF('入力欄(差替情報)'!$D$9="北陸",H96,IF('入力欄(差替情報)'!$D$9="関西",H118,IF('入力欄(差替情報)'!$D$9="中国",H140,IF('入力欄(差替情報)'!$D$9="四国",H162,IF('入力欄(差替情報)'!$D$9="九州",H184)))))))))</f>
        <v>0</v>
      </c>
      <c r="I206" s="89" t="b">
        <f>IF('入力欄(差替情報)'!$D$9="北海道",I8,IF('入力欄(差替情報)'!$D$9="東北",I30,IF('入力欄(差替情報)'!$D$9="東京",I52,IF('入力欄(差替情報)'!$D$9="中部",I74,IF('入力欄(差替情報)'!$D$9="北陸",I96,IF('入力欄(差替情報)'!$D$9="関西",I118,IF('入力欄(差替情報)'!$D$9="中国",I140,IF('入力欄(差替情報)'!$D$9="四国",I162,IF('入力欄(差替情報)'!$D$9="九州",I184)))))))))</f>
        <v>0</v>
      </c>
      <c r="J206" s="89" t="b">
        <f>IF('入力欄(差替情報)'!$D$9="北海道",J8,IF('入力欄(差替情報)'!$D$9="東北",J30,IF('入力欄(差替情報)'!$D$9="東京",J52,IF('入力欄(差替情報)'!$D$9="中部",J74,IF('入力欄(差替情報)'!$D$9="北陸",J96,IF('入力欄(差替情報)'!$D$9="関西",J118,IF('入力欄(差替情報)'!$D$9="中国",J140,IF('入力欄(差替情報)'!$D$9="四国",J162,IF('入力欄(差替情報)'!$D$9="九州",J184)))))))))</f>
        <v>0</v>
      </c>
      <c r="K206" s="89" t="b">
        <f>IF('入力欄(差替情報)'!$D$9="北海道",K8,IF('入力欄(差替情報)'!$D$9="東北",K30,IF('入力欄(差替情報)'!$D$9="東京",K52,IF('入力欄(差替情報)'!$D$9="中部",K74,IF('入力欄(差替情報)'!$D$9="北陸",K96,IF('入力欄(差替情報)'!$D$9="関西",K118,IF('入力欄(差替情報)'!$D$9="中国",K140,IF('入力欄(差替情報)'!$D$9="四国",K162,IF('入力欄(差替情報)'!$D$9="九州",K184)))))))))</f>
        <v>0</v>
      </c>
      <c r="L206" s="89" t="b">
        <f>IF('入力欄(差替情報)'!$D$9="北海道",L8,IF('入力欄(差替情報)'!$D$9="東北",L30,IF('入力欄(差替情報)'!$D$9="東京",L52,IF('入力欄(差替情報)'!$D$9="中部",L74,IF('入力欄(差替情報)'!$D$9="北陸",L96,IF('入力欄(差替情報)'!$D$9="関西",L118,IF('入力欄(差替情報)'!$D$9="中国",L140,IF('入力欄(差替情報)'!$D$9="四国",L162,IF('入力欄(差替情報)'!$D$9="九州",L184)))))))))</f>
        <v>0</v>
      </c>
      <c r="M206" s="89" t="b">
        <f>IF('入力欄(差替情報)'!$D$9="北海道",M8,IF('入力欄(差替情報)'!$D$9="東北",M30,IF('入力欄(差替情報)'!$D$9="東京",M52,IF('入力欄(差替情報)'!$D$9="中部",M74,IF('入力欄(差替情報)'!$D$9="北陸",M96,IF('入力欄(差替情報)'!$D$9="関西",M118,IF('入力欄(差替情報)'!$D$9="中国",M140,IF('入力欄(差替情報)'!$D$9="四国",M162,IF('入力欄(差替情報)'!$D$9="九州",M184)))))))))</f>
        <v>0</v>
      </c>
    </row>
    <row r="207" spans="1:13" x14ac:dyDescent="0.3">
      <c r="A207" s="21">
        <v>15</v>
      </c>
      <c r="B207" s="89" t="b">
        <f>IF('入力欄(差替情報)'!$D$9="北海道",B9,IF('入力欄(差替情報)'!$D$9="東北",B31,IF('入力欄(差替情報)'!$D$9="東京",B53,IF('入力欄(差替情報)'!$D$9="中部",B75,IF('入力欄(差替情報)'!$D$9="北陸",B97,IF('入力欄(差替情報)'!$D$9="関西",B119,IF('入力欄(差替情報)'!$D$9="中国",B141,IF('入力欄(差替情報)'!$D$9="四国",B163,IF('入力欄(差替情報)'!$D$9="九州",B185)))))))))</f>
        <v>0</v>
      </c>
      <c r="C207" s="89" t="b">
        <f>IF('入力欄(差替情報)'!$D$9="北海道",C9,IF('入力欄(差替情報)'!$D$9="東北",C31,IF('入力欄(差替情報)'!$D$9="東京",C53,IF('入力欄(差替情報)'!$D$9="中部",C75,IF('入力欄(差替情報)'!$D$9="北陸",C97,IF('入力欄(差替情報)'!$D$9="関西",C119,IF('入力欄(差替情報)'!$D$9="中国",C141,IF('入力欄(差替情報)'!$D$9="四国",C163,IF('入力欄(差替情報)'!$D$9="九州",C185)))))))))</f>
        <v>0</v>
      </c>
      <c r="D207" s="89" t="b">
        <f>IF('入力欄(差替情報)'!$D$9="北海道",D9,IF('入力欄(差替情報)'!$D$9="東北",D31,IF('入力欄(差替情報)'!$D$9="東京",D53,IF('入力欄(差替情報)'!$D$9="中部",D75,IF('入力欄(差替情報)'!$D$9="北陸",D97,IF('入力欄(差替情報)'!$D$9="関西",D119,IF('入力欄(差替情報)'!$D$9="中国",D141,IF('入力欄(差替情報)'!$D$9="四国",D163,IF('入力欄(差替情報)'!$D$9="九州",D185)))))))))</f>
        <v>0</v>
      </c>
      <c r="E207" s="89" t="b">
        <f>IF('入力欄(差替情報)'!$D$9="北海道",E9,IF('入力欄(差替情報)'!$D$9="東北",E31,IF('入力欄(差替情報)'!$D$9="東京",E53,IF('入力欄(差替情報)'!$D$9="中部",E75,IF('入力欄(差替情報)'!$D$9="北陸",E97,IF('入力欄(差替情報)'!$D$9="関西",E119,IF('入力欄(差替情報)'!$D$9="中国",E141,IF('入力欄(差替情報)'!$D$9="四国",E163,IF('入力欄(差替情報)'!$D$9="九州",E185)))))))))</f>
        <v>0</v>
      </c>
      <c r="F207" s="89" t="b">
        <f>IF('入力欄(差替情報)'!$D$9="北海道",F9,IF('入力欄(差替情報)'!$D$9="東北",F31,IF('入力欄(差替情報)'!$D$9="東京",F53,IF('入力欄(差替情報)'!$D$9="中部",F75,IF('入力欄(差替情報)'!$D$9="北陸",F97,IF('入力欄(差替情報)'!$D$9="関西",F119,IF('入力欄(差替情報)'!$D$9="中国",F141,IF('入力欄(差替情報)'!$D$9="四国",F163,IF('入力欄(差替情報)'!$D$9="九州",F185)))))))))</f>
        <v>0</v>
      </c>
      <c r="G207" s="89" t="b">
        <f>IF('入力欄(差替情報)'!$D$9="北海道",G9,IF('入力欄(差替情報)'!$D$9="東北",G31,IF('入力欄(差替情報)'!$D$9="東京",G53,IF('入力欄(差替情報)'!$D$9="中部",G75,IF('入力欄(差替情報)'!$D$9="北陸",G97,IF('入力欄(差替情報)'!$D$9="関西",G119,IF('入力欄(差替情報)'!$D$9="中国",G141,IF('入力欄(差替情報)'!$D$9="四国",G163,IF('入力欄(差替情報)'!$D$9="九州",G185)))))))))</f>
        <v>0</v>
      </c>
      <c r="H207" s="89" t="b">
        <f>IF('入力欄(差替情報)'!$D$9="北海道",H9,IF('入力欄(差替情報)'!$D$9="東北",H31,IF('入力欄(差替情報)'!$D$9="東京",H53,IF('入力欄(差替情報)'!$D$9="中部",H75,IF('入力欄(差替情報)'!$D$9="北陸",H97,IF('入力欄(差替情報)'!$D$9="関西",H119,IF('入力欄(差替情報)'!$D$9="中国",H141,IF('入力欄(差替情報)'!$D$9="四国",H163,IF('入力欄(差替情報)'!$D$9="九州",H185)))))))))</f>
        <v>0</v>
      </c>
      <c r="I207" s="89" t="b">
        <f>IF('入力欄(差替情報)'!$D$9="北海道",I9,IF('入力欄(差替情報)'!$D$9="東北",I31,IF('入力欄(差替情報)'!$D$9="東京",I53,IF('入力欄(差替情報)'!$D$9="中部",I75,IF('入力欄(差替情報)'!$D$9="北陸",I97,IF('入力欄(差替情報)'!$D$9="関西",I119,IF('入力欄(差替情報)'!$D$9="中国",I141,IF('入力欄(差替情報)'!$D$9="四国",I163,IF('入力欄(差替情報)'!$D$9="九州",I185)))))))))</f>
        <v>0</v>
      </c>
      <c r="J207" s="89" t="b">
        <f>IF('入力欄(差替情報)'!$D$9="北海道",J9,IF('入力欄(差替情報)'!$D$9="東北",J31,IF('入力欄(差替情報)'!$D$9="東京",J53,IF('入力欄(差替情報)'!$D$9="中部",J75,IF('入力欄(差替情報)'!$D$9="北陸",J97,IF('入力欄(差替情報)'!$D$9="関西",J119,IF('入力欄(差替情報)'!$D$9="中国",J141,IF('入力欄(差替情報)'!$D$9="四国",J163,IF('入力欄(差替情報)'!$D$9="九州",J185)))))))))</f>
        <v>0</v>
      </c>
      <c r="K207" s="89" t="b">
        <f>IF('入力欄(差替情報)'!$D$9="北海道",K9,IF('入力欄(差替情報)'!$D$9="東北",K31,IF('入力欄(差替情報)'!$D$9="東京",K53,IF('入力欄(差替情報)'!$D$9="中部",K75,IF('入力欄(差替情報)'!$D$9="北陸",K97,IF('入力欄(差替情報)'!$D$9="関西",K119,IF('入力欄(差替情報)'!$D$9="中国",K141,IF('入力欄(差替情報)'!$D$9="四国",K163,IF('入力欄(差替情報)'!$D$9="九州",K185)))))))))</f>
        <v>0</v>
      </c>
      <c r="L207" s="89" t="b">
        <f>IF('入力欄(差替情報)'!$D$9="北海道",L9,IF('入力欄(差替情報)'!$D$9="東北",L31,IF('入力欄(差替情報)'!$D$9="東京",L53,IF('入力欄(差替情報)'!$D$9="中部",L75,IF('入力欄(差替情報)'!$D$9="北陸",L97,IF('入力欄(差替情報)'!$D$9="関西",L119,IF('入力欄(差替情報)'!$D$9="中国",L141,IF('入力欄(差替情報)'!$D$9="四国",L163,IF('入力欄(差替情報)'!$D$9="九州",L185)))))))))</f>
        <v>0</v>
      </c>
      <c r="M207" s="89" t="b">
        <f>IF('入力欄(差替情報)'!$D$9="北海道",M9,IF('入力欄(差替情報)'!$D$9="東北",M31,IF('入力欄(差替情報)'!$D$9="東京",M53,IF('入力欄(差替情報)'!$D$9="中部",M75,IF('入力欄(差替情報)'!$D$9="北陸",M97,IF('入力欄(差替情報)'!$D$9="関西",M119,IF('入力欄(差替情報)'!$D$9="中国",M141,IF('入力欄(差替情報)'!$D$9="四国",M163,IF('入力欄(差替情報)'!$D$9="九州",M185)))))))))</f>
        <v>0</v>
      </c>
    </row>
    <row r="208" spans="1:13" x14ac:dyDescent="0.3">
      <c r="A208" s="21">
        <v>14</v>
      </c>
      <c r="B208" s="89" t="b">
        <f>IF('入力欄(差替情報)'!$D$9="北海道",B10,IF('入力欄(差替情報)'!$D$9="東北",B32,IF('入力欄(差替情報)'!$D$9="東京",B54,IF('入力欄(差替情報)'!$D$9="中部",B76,IF('入力欄(差替情報)'!$D$9="北陸",B98,IF('入力欄(差替情報)'!$D$9="関西",B120,IF('入力欄(差替情報)'!$D$9="中国",B142,IF('入力欄(差替情報)'!$D$9="四国",B164,IF('入力欄(差替情報)'!$D$9="九州",B186)))))))))</f>
        <v>0</v>
      </c>
      <c r="C208" s="89" t="b">
        <f>IF('入力欄(差替情報)'!$D$9="北海道",C10,IF('入力欄(差替情報)'!$D$9="東北",C32,IF('入力欄(差替情報)'!$D$9="東京",C54,IF('入力欄(差替情報)'!$D$9="中部",C76,IF('入力欄(差替情報)'!$D$9="北陸",C98,IF('入力欄(差替情報)'!$D$9="関西",C120,IF('入力欄(差替情報)'!$D$9="中国",C142,IF('入力欄(差替情報)'!$D$9="四国",C164,IF('入力欄(差替情報)'!$D$9="九州",C186)))))))))</f>
        <v>0</v>
      </c>
      <c r="D208" s="89" t="b">
        <f>IF('入力欄(差替情報)'!$D$9="北海道",D10,IF('入力欄(差替情報)'!$D$9="東北",D32,IF('入力欄(差替情報)'!$D$9="東京",D54,IF('入力欄(差替情報)'!$D$9="中部",D76,IF('入力欄(差替情報)'!$D$9="北陸",D98,IF('入力欄(差替情報)'!$D$9="関西",D120,IF('入力欄(差替情報)'!$D$9="中国",D142,IF('入力欄(差替情報)'!$D$9="四国",D164,IF('入力欄(差替情報)'!$D$9="九州",D186)))))))))</f>
        <v>0</v>
      </c>
      <c r="E208" s="89" t="b">
        <f>IF('入力欄(差替情報)'!$D$9="北海道",E10,IF('入力欄(差替情報)'!$D$9="東北",E32,IF('入力欄(差替情報)'!$D$9="東京",E54,IF('入力欄(差替情報)'!$D$9="中部",E76,IF('入力欄(差替情報)'!$D$9="北陸",E98,IF('入力欄(差替情報)'!$D$9="関西",E120,IF('入力欄(差替情報)'!$D$9="中国",E142,IF('入力欄(差替情報)'!$D$9="四国",E164,IF('入力欄(差替情報)'!$D$9="九州",E186)))))))))</f>
        <v>0</v>
      </c>
      <c r="F208" s="89" t="b">
        <f>IF('入力欄(差替情報)'!$D$9="北海道",F10,IF('入力欄(差替情報)'!$D$9="東北",F32,IF('入力欄(差替情報)'!$D$9="東京",F54,IF('入力欄(差替情報)'!$D$9="中部",F76,IF('入力欄(差替情報)'!$D$9="北陸",F98,IF('入力欄(差替情報)'!$D$9="関西",F120,IF('入力欄(差替情報)'!$D$9="中国",F142,IF('入力欄(差替情報)'!$D$9="四国",F164,IF('入力欄(差替情報)'!$D$9="九州",F186)))))))))</f>
        <v>0</v>
      </c>
      <c r="G208" s="89" t="b">
        <f>IF('入力欄(差替情報)'!$D$9="北海道",G10,IF('入力欄(差替情報)'!$D$9="東北",G32,IF('入力欄(差替情報)'!$D$9="東京",G54,IF('入力欄(差替情報)'!$D$9="中部",G76,IF('入力欄(差替情報)'!$D$9="北陸",G98,IF('入力欄(差替情報)'!$D$9="関西",G120,IF('入力欄(差替情報)'!$D$9="中国",G142,IF('入力欄(差替情報)'!$D$9="四国",G164,IF('入力欄(差替情報)'!$D$9="九州",G186)))))))))</f>
        <v>0</v>
      </c>
      <c r="H208" s="89" t="b">
        <f>IF('入力欄(差替情報)'!$D$9="北海道",H10,IF('入力欄(差替情報)'!$D$9="東北",H32,IF('入力欄(差替情報)'!$D$9="東京",H54,IF('入力欄(差替情報)'!$D$9="中部",H76,IF('入力欄(差替情報)'!$D$9="北陸",H98,IF('入力欄(差替情報)'!$D$9="関西",H120,IF('入力欄(差替情報)'!$D$9="中国",H142,IF('入力欄(差替情報)'!$D$9="四国",H164,IF('入力欄(差替情報)'!$D$9="九州",H186)))))))))</f>
        <v>0</v>
      </c>
      <c r="I208" s="89" t="b">
        <f>IF('入力欄(差替情報)'!$D$9="北海道",I10,IF('入力欄(差替情報)'!$D$9="東北",I32,IF('入力欄(差替情報)'!$D$9="東京",I54,IF('入力欄(差替情報)'!$D$9="中部",I76,IF('入力欄(差替情報)'!$D$9="北陸",I98,IF('入力欄(差替情報)'!$D$9="関西",I120,IF('入力欄(差替情報)'!$D$9="中国",I142,IF('入力欄(差替情報)'!$D$9="四国",I164,IF('入力欄(差替情報)'!$D$9="九州",I186)))))))))</f>
        <v>0</v>
      </c>
      <c r="J208" s="89" t="b">
        <f>IF('入力欄(差替情報)'!$D$9="北海道",J10,IF('入力欄(差替情報)'!$D$9="東北",J32,IF('入力欄(差替情報)'!$D$9="東京",J54,IF('入力欄(差替情報)'!$D$9="中部",J76,IF('入力欄(差替情報)'!$D$9="北陸",J98,IF('入力欄(差替情報)'!$D$9="関西",J120,IF('入力欄(差替情報)'!$D$9="中国",J142,IF('入力欄(差替情報)'!$D$9="四国",J164,IF('入力欄(差替情報)'!$D$9="九州",J186)))))))))</f>
        <v>0</v>
      </c>
      <c r="K208" s="89" t="b">
        <f>IF('入力欄(差替情報)'!$D$9="北海道",K10,IF('入力欄(差替情報)'!$D$9="東北",K32,IF('入力欄(差替情報)'!$D$9="東京",K54,IF('入力欄(差替情報)'!$D$9="中部",K76,IF('入力欄(差替情報)'!$D$9="北陸",K98,IF('入力欄(差替情報)'!$D$9="関西",K120,IF('入力欄(差替情報)'!$D$9="中国",K142,IF('入力欄(差替情報)'!$D$9="四国",K164,IF('入力欄(差替情報)'!$D$9="九州",K186)))))))))</f>
        <v>0</v>
      </c>
      <c r="L208" s="89" t="b">
        <f>IF('入力欄(差替情報)'!$D$9="北海道",L10,IF('入力欄(差替情報)'!$D$9="東北",L32,IF('入力欄(差替情報)'!$D$9="東京",L54,IF('入力欄(差替情報)'!$D$9="中部",L76,IF('入力欄(差替情報)'!$D$9="北陸",L98,IF('入力欄(差替情報)'!$D$9="関西",L120,IF('入力欄(差替情報)'!$D$9="中国",L142,IF('入力欄(差替情報)'!$D$9="四国",L164,IF('入力欄(差替情報)'!$D$9="九州",L186)))))))))</f>
        <v>0</v>
      </c>
      <c r="M208" s="89" t="b">
        <f>IF('入力欄(差替情報)'!$D$9="北海道",M10,IF('入力欄(差替情報)'!$D$9="東北",M32,IF('入力欄(差替情報)'!$D$9="東京",M54,IF('入力欄(差替情報)'!$D$9="中部",M76,IF('入力欄(差替情報)'!$D$9="北陸",M98,IF('入力欄(差替情報)'!$D$9="関西",M120,IF('入力欄(差替情報)'!$D$9="中国",M142,IF('入力欄(差替情報)'!$D$9="四国",M164,IF('入力欄(差替情報)'!$D$9="九州",M186)))))))))</f>
        <v>0</v>
      </c>
    </row>
    <row r="209" spans="1:13" x14ac:dyDescent="0.3">
      <c r="A209" s="21">
        <v>13</v>
      </c>
      <c r="B209" s="89" t="b">
        <f>IF('入力欄(差替情報)'!$D$9="北海道",B11,IF('入力欄(差替情報)'!$D$9="東北",B33,IF('入力欄(差替情報)'!$D$9="東京",B55,IF('入力欄(差替情報)'!$D$9="中部",B77,IF('入力欄(差替情報)'!$D$9="北陸",B99,IF('入力欄(差替情報)'!$D$9="関西",B121,IF('入力欄(差替情報)'!$D$9="中国",B143,IF('入力欄(差替情報)'!$D$9="四国",B165,IF('入力欄(差替情報)'!$D$9="九州",B187)))))))))</f>
        <v>0</v>
      </c>
      <c r="C209" s="89" t="b">
        <f>IF('入力欄(差替情報)'!$D$9="北海道",C11,IF('入力欄(差替情報)'!$D$9="東北",C33,IF('入力欄(差替情報)'!$D$9="東京",C55,IF('入力欄(差替情報)'!$D$9="中部",C77,IF('入力欄(差替情報)'!$D$9="北陸",C99,IF('入力欄(差替情報)'!$D$9="関西",C121,IF('入力欄(差替情報)'!$D$9="中国",C143,IF('入力欄(差替情報)'!$D$9="四国",C165,IF('入力欄(差替情報)'!$D$9="九州",C187)))))))))</f>
        <v>0</v>
      </c>
      <c r="D209" s="89" t="b">
        <f>IF('入力欄(差替情報)'!$D$9="北海道",D11,IF('入力欄(差替情報)'!$D$9="東北",D33,IF('入力欄(差替情報)'!$D$9="東京",D55,IF('入力欄(差替情報)'!$D$9="中部",D77,IF('入力欄(差替情報)'!$D$9="北陸",D99,IF('入力欄(差替情報)'!$D$9="関西",D121,IF('入力欄(差替情報)'!$D$9="中国",D143,IF('入力欄(差替情報)'!$D$9="四国",D165,IF('入力欄(差替情報)'!$D$9="九州",D187)))))))))</f>
        <v>0</v>
      </c>
      <c r="E209" s="89" t="b">
        <f>IF('入力欄(差替情報)'!$D$9="北海道",E11,IF('入力欄(差替情報)'!$D$9="東北",E33,IF('入力欄(差替情報)'!$D$9="東京",E55,IF('入力欄(差替情報)'!$D$9="中部",E77,IF('入力欄(差替情報)'!$D$9="北陸",E99,IF('入力欄(差替情報)'!$D$9="関西",E121,IF('入力欄(差替情報)'!$D$9="中国",E143,IF('入力欄(差替情報)'!$D$9="四国",E165,IF('入力欄(差替情報)'!$D$9="九州",E187)))))))))</f>
        <v>0</v>
      </c>
      <c r="F209" s="89" t="b">
        <f>IF('入力欄(差替情報)'!$D$9="北海道",F11,IF('入力欄(差替情報)'!$D$9="東北",F33,IF('入力欄(差替情報)'!$D$9="東京",F55,IF('入力欄(差替情報)'!$D$9="中部",F77,IF('入力欄(差替情報)'!$D$9="北陸",F99,IF('入力欄(差替情報)'!$D$9="関西",F121,IF('入力欄(差替情報)'!$D$9="中国",F143,IF('入力欄(差替情報)'!$D$9="四国",F165,IF('入力欄(差替情報)'!$D$9="九州",F187)))))))))</f>
        <v>0</v>
      </c>
      <c r="G209" s="89" t="b">
        <f>IF('入力欄(差替情報)'!$D$9="北海道",G11,IF('入力欄(差替情報)'!$D$9="東北",G33,IF('入力欄(差替情報)'!$D$9="東京",G55,IF('入力欄(差替情報)'!$D$9="中部",G77,IF('入力欄(差替情報)'!$D$9="北陸",G99,IF('入力欄(差替情報)'!$D$9="関西",G121,IF('入力欄(差替情報)'!$D$9="中国",G143,IF('入力欄(差替情報)'!$D$9="四国",G165,IF('入力欄(差替情報)'!$D$9="九州",G187)))))))))</f>
        <v>0</v>
      </c>
      <c r="H209" s="89" t="b">
        <f>IF('入力欄(差替情報)'!$D$9="北海道",H11,IF('入力欄(差替情報)'!$D$9="東北",H33,IF('入力欄(差替情報)'!$D$9="東京",H55,IF('入力欄(差替情報)'!$D$9="中部",H77,IF('入力欄(差替情報)'!$D$9="北陸",H99,IF('入力欄(差替情報)'!$D$9="関西",H121,IF('入力欄(差替情報)'!$D$9="中国",H143,IF('入力欄(差替情報)'!$D$9="四国",H165,IF('入力欄(差替情報)'!$D$9="九州",H187)))))))))</f>
        <v>0</v>
      </c>
      <c r="I209" s="89" t="b">
        <f>IF('入力欄(差替情報)'!$D$9="北海道",I11,IF('入力欄(差替情報)'!$D$9="東北",I33,IF('入力欄(差替情報)'!$D$9="東京",I55,IF('入力欄(差替情報)'!$D$9="中部",I77,IF('入力欄(差替情報)'!$D$9="北陸",I99,IF('入力欄(差替情報)'!$D$9="関西",I121,IF('入力欄(差替情報)'!$D$9="中国",I143,IF('入力欄(差替情報)'!$D$9="四国",I165,IF('入力欄(差替情報)'!$D$9="九州",I187)))))))))</f>
        <v>0</v>
      </c>
      <c r="J209" s="89" t="b">
        <f>IF('入力欄(差替情報)'!$D$9="北海道",J11,IF('入力欄(差替情報)'!$D$9="東北",J33,IF('入力欄(差替情報)'!$D$9="東京",J55,IF('入力欄(差替情報)'!$D$9="中部",J77,IF('入力欄(差替情報)'!$D$9="北陸",J99,IF('入力欄(差替情報)'!$D$9="関西",J121,IF('入力欄(差替情報)'!$D$9="中国",J143,IF('入力欄(差替情報)'!$D$9="四国",J165,IF('入力欄(差替情報)'!$D$9="九州",J187)))))))))</f>
        <v>0</v>
      </c>
      <c r="K209" s="89" t="b">
        <f>IF('入力欄(差替情報)'!$D$9="北海道",K11,IF('入力欄(差替情報)'!$D$9="東北",K33,IF('入力欄(差替情報)'!$D$9="東京",K55,IF('入力欄(差替情報)'!$D$9="中部",K77,IF('入力欄(差替情報)'!$D$9="北陸",K99,IF('入力欄(差替情報)'!$D$9="関西",K121,IF('入力欄(差替情報)'!$D$9="中国",K143,IF('入力欄(差替情報)'!$D$9="四国",K165,IF('入力欄(差替情報)'!$D$9="九州",K187)))))))))</f>
        <v>0</v>
      </c>
      <c r="L209" s="89" t="b">
        <f>IF('入力欄(差替情報)'!$D$9="北海道",L11,IF('入力欄(差替情報)'!$D$9="東北",L33,IF('入力欄(差替情報)'!$D$9="東京",L55,IF('入力欄(差替情報)'!$D$9="中部",L77,IF('入力欄(差替情報)'!$D$9="北陸",L99,IF('入力欄(差替情報)'!$D$9="関西",L121,IF('入力欄(差替情報)'!$D$9="中国",L143,IF('入力欄(差替情報)'!$D$9="四国",L165,IF('入力欄(差替情報)'!$D$9="九州",L187)))))))))</f>
        <v>0</v>
      </c>
      <c r="M209" s="89" t="b">
        <f>IF('入力欄(差替情報)'!$D$9="北海道",M11,IF('入力欄(差替情報)'!$D$9="東北",M33,IF('入力欄(差替情報)'!$D$9="東京",M55,IF('入力欄(差替情報)'!$D$9="中部",M77,IF('入力欄(差替情報)'!$D$9="北陸",M99,IF('入力欄(差替情報)'!$D$9="関西",M121,IF('入力欄(差替情報)'!$D$9="中国",M143,IF('入力欄(差替情報)'!$D$9="四国",M165,IF('入力欄(差替情報)'!$D$9="九州",M187)))))))))</f>
        <v>0</v>
      </c>
    </row>
    <row r="210" spans="1:13" x14ac:dyDescent="0.3">
      <c r="A210" s="21">
        <v>12</v>
      </c>
      <c r="B210" s="89" t="b">
        <f>IF('入力欄(差替情報)'!$D$9="北海道",B12,IF('入力欄(差替情報)'!$D$9="東北",B34,IF('入力欄(差替情報)'!$D$9="東京",B56,IF('入力欄(差替情報)'!$D$9="中部",B78,IF('入力欄(差替情報)'!$D$9="北陸",B100,IF('入力欄(差替情報)'!$D$9="関西",B122,IF('入力欄(差替情報)'!$D$9="中国",B144,IF('入力欄(差替情報)'!$D$9="四国",B166,IF('入力欄(差替情報)'!$D$9="九州",B188)))))))))</f>
        <v>0</v>
      </c>
      <c r="C210" s="89" t="b">
        <f>IF('入力欄(差替情報)'!$D$9="北海道",C12,IF('入力欄(差替情報)'!$D$9="東北",C34,IF('入力欄(差替情報)'!$D$9="東京",C56,IF('入力欄(差替情報)'!$D$9="中部",C78,IF('入力欄(差替情報)'!$D$9="北陸",C100,IF('入力欄(差替情報)'!$D$9="関西",C122,IF('入力欄(差替情報)'!$D$9="中国",C144,IF('入力欄(差替情報)'!$D$9="四国",C166,IF('入力欄(差替情報)'!$D$9="九州",C188)))))))))</f>
        <v>0</v>
      </c>
      <c r="D210" s="89" t="b">
        <f>IF('入力欄(差替情報)'!$D$9="北海道",D12,IF('入力欄(差替情報)'!$D$9="東北",D34,IF('入力欄(差替情報)'!$D$9="東京",D56,IF('入力欄(差替情報)'!$D$9="中部",D78,IF('入力欄(差替情報)'!$D$9="北陸",D100,IF('入力欄(差替情報)'!$D$9="関西",D122,IF('入力欄(差替情報)'!$D$9="中国",D144,IF('入力欄(差替情報)'!$D$9="四国",D166,IF('入力欄(差替情報)'!$D$9="九州",D188)))))))))</f>
        <v>0</v>
      </c>
      <c r="E210" s="89" t="b">
        <f>IF('入力欄(差替情報)'!$D$9="北海道",E12,IF('入力欄(差替情報)'!$D$9="東北",E34,IF('入力欄(差替情報)'!$D$9="東京",E56,IF('入力欄(差替情報)'!$D$9="中部",E78,IF('入力欄(差替情報)'!$D$9="北陸",E100,IF('入力欄(差替情報)'!$D$9="関西",E122,IF('入力欄(差替情報)'!$D$9="中国",E144,IF('入力欄(差替情報)'!$D$9="四国",E166,IF('入力欄(差替情報)'!$D$9="九州",E188)))))))))</f>
        <v>0</v>
      </c>
      <c r="F210" s="89" t="b">
        <f>IF('入力欄(差替情報)'!$D$9="北海道",F12,IF('入力欄(差替情報)'!$D$9="東北",F34,IF('入力欄(差替情報)'!$D$9="東京",F56,IF('入力欄(差替情報)'!$D$9="中部",F78,IF('入力欄(差替情報)'!$D$9="北陸",F100,IF('入力欄(差替情報)'!$D$9="関西",F122,IF('入力欄(差替情報)'!$D$9="中国",F144,IF('入力欄(差替情報)'!$D$9="四国",F166,IF('入力欄(差替情報)'!$D$9="九州",F188)))))))))</f>
        <v>0</v>
      </c>
      <c r="G210" s="89" t="b">
        <f>IF('入力欄(差替情報)'!$D$9="北海道",G12,IF('入力欄(差替情報)'!$D$9="東北",G34,IF('入力欄(差替情報)'!$D$9="東京",G56,IF('入力欄(差替情報)'!$D$9="中部",G78,IF('入力欄(差替情報)'!$D$9="北陸",G100,IF('入力欄(差替情報)'!$D$9="関西",G122,IF('入力欄(差替情報)'!$D$9="中国",G144,IF('入力欄(差替情報)'!$D$9="四国",G166,IF('入力欄(差替情報)'!$D$9="九州",G188)))))))))</f>
        <v>0</v>
      </c>
      <c r="H210" s="89" t="b">
        <f>IF('入力欄(差替情報)'!$D$9="北海道",H12,IF('入力欄(差替情報)'!$D$9="東北",H34,IF('入力欄(差替情報)'!$D$9="東京",H56,IF('入力欄(差替情報)'!$D$9="中部",H78,IF('入力欄(差替情報)'!$D$9="北陸",H100,IF('入力欄(差替情報)'!$D$9="関西",H122,IF('入力欄(差替情報)'!$D$9="中国",H144,IF('入力欄(差替情報)'!$D$9="四国",H166,IF('入力欄(差替情報)'!$D$9="九州",H188)))))))))</f>
        <v>0</v>
      </c>
      <c r="I210" s="89" t="b">
        <f>IF('入力欄(差替情報)'!$D$9="北海道",I12,IF('入力欄(差替情報)'!$D$9="東北",I34,IF('入力欄(差替情報)'!$D$9="東京",I56,IF('入力欄(差替情報)'!$D$9="中部",I78,IF('入力欄(差替情報)'!$D$9="北陸",I100,IF('入力欄(差替情報)'!$D$9="関西",I122,IF('入力欄(差替情報)'!$D$9="中国",I144,IF('入力欄(差替情報)'!$D$9="四国",I166,IF('入力欄(差替情報)'!$D$9="九州",I188)))))))))</f>
        <v>0</v>
      </c>
      <c r="J210" s="89" t="b">
        <f>IF('入力欄(差替情報)'!$D$9="北海道",J12,IF('入力欄(差替情報)'!$D$9="東北",J34,IF('入力欄(差替情報)'!$D$9="東京",J56,IF('入力欄(差替情報)'!$D$9="中部",J78,IF('入力欄(差替情報)'!$D$9="北陸",J100,IF('入力欄(差替情報)'!$D$9="関西",J122,IF('入力欄(差替情報)'!$D$9="中国",J144,IF('入力欄(差替情報)'!$D$9="四国",J166,IF('入力欄(差替情報)'!$D$9="九州",J188)))))))))</f>
        <v>0</v>
      </c>
      <c r="K210" s="89" t="b">
        <f>IF('入力欄(差替情報)'!$D$9="北海道",K12,IF('入力欄(差替情報)'!$D$9="東北",K34,IF('入力欄(差替情報)'!$D$9="東京",K56,IF('入力欄(差替情報)'!$D$9="中部",K78,IF('入力欄(差替情報)'!$D$9="北陸",K100,IF('入力欄(差替情報)'!$D$9="関西",K122,IF('入力欄(差替情報)'!$D$9="中国",K144,IF('入力欄(差替情報)'!$D$9="四国",K166,IF('入力欄(差替情報)'!$D$9="九州",K188)))))))))</f>
        <v>0</v>
      </c>
      <c r="L210" s="89" t="b">
        <f>IF('入力欄(差替情報)'!$D$9="北海道",L12,IF('入力欄(差替情報)'!$D$9="東北",L34,IF('入力欄(差替情報)'!$D$9="東京",L56,IF('入力欄(差替情報)'!$D$9="中部",L78,IF('入力欄(差替情報)'!$D$9="北陸",L100,IF('入力欄(差替情報)'!$D$9="関西",L122,IF('入力欄(差替情報)'!$D$9="中国",L144,IF('入力欄(差替情報)'!$D$9="四国",L166,IF('入力欄(差替情報)'!$D$9="九州",L188)))))))))</f>
        <v>0</v>
      </c>
      <c r="M210" s="89" t="b">
        <f>IF('入力欄(差替情報)'!$D$9="北海道",M12,IF('入力欄(差替情報)'!$D$9="東北",M34,IF('入力欄(差替情報)'!$D$9="東京",M56,IF('入力欄(差替情報)'!$D$9="中部",M78,IF('入力欄(差替情報)'!$D$9="北陸",M100,IF('入力欄(差替情報)'!$D$9="関西",M122,IF('入力欄(差替情報)'!$D$9="中国",M144,IF('入力欄(差替情報)'!$D$9="四国",M166,IF('入力欄(差替情報)'!$D$9="九州",M188)))))))))</f>
        <v>0</v>
      </c>
    </row>
    <row r="211" spans="1:13" x14ac:dyDescent="0.3">
      <c r="A211" s="21">
        <v>11</v>
      </c>
      <c r="B211" s="89" t="b">
        <f>IF('入力欄(差替情報)'!$D$9="北海道",B13,IF('入力欄(差替情報)'!$D$9="東北",B35,IF('入力欄(差替情報)'!$D$9="東京",B57,IF('入力欄(差替情報)'!$D$9="中部",B79,IF('入力欄(差替情報)'!$D$9="北陸",B101,IF('入力欄(差替情報)'!$D$9="関西",B123,IF('入力欄(差替情報)'!$D$9="中国",B145,IF('入力欄(差替情報)'!$D$9="四国",B167,IF('入力欄(差替情報)'!$D$9="九州",B189)))))))))</f>
        <v>0</v>
      </c>
      <c r="C211" s="89" t="b">
        <f>IF('入力欄(差替情報)'!$D$9="北海道",C13,IF('入力欄(差替情報)'!$D$9="東北",C35,IF('入力欄(差替情報)'!$D$9="東京",C57,IF('入力欄(差替情報)'!$D$9="中部",C79,IF('入力欄(差替情報)'!$D$9="北陸",C101,IF('入力欄(差替情報)'!$D$9="関西",C123,IF('入力欄(差替情報)'!$D$9="中国",C145,IF('入力欄(差替情報)'!$D$9="四国",C167,IF('入力欄(差替情報)'!$D$9="九州",C189)))))))))</f>
        <v>0</v>
      </c>
      <c r="D211" s="89" t="b">
        <f>IF('入力欄(差替情報)'!$D$9="北海道",D13,IF('入力欄(差替情報)'!$D$9="東北",D35,IF('入力欄(差替情報)'!$D$9="東京",D57,IF('入力欄(差替情報)'!$D$9="中部",D79,IF('入力欄(差替情報)'!$D$9="北陸",D101,IF('入力欄(差替情報)'!$D$9="関西",D123,IF('入力欄(差替情報)'!$D$9="中国",D145,IF('入力欄(差替情報)'!$D$9="四国",D167,IF('入力欄(差替情報)'!$D$9="九州",D189)))))))))</f>
        <v>0</v>
      </c>
      <c r="E211" s="89" t="b">
        <f>IF('入力欄(差替情報)'!$D$9="北海道",E13,IF('入力欄(差替情報)'!$D$9="東北",E35,IF('入力欄(差替情報)'!$D$9="東京",E57,IF('入力欄(差替情報)'!$D$9="中部",E79,IF('入力欄(差替情報)'!$D$9="北陸",E101,IF('入力欄(差替情報)'!$D$9="関西",E123,IF('入力欄(差替情報)'!$D$9="中国",E145,IF('入力欄(差替情報)'!$D$9="四国",E167,IF('入力欄(差替情報)'!$D$9="九州",E189)))))))))</f>
        <v>0</v>
      </c>
      <c r="F211" s="89" t="b">
        <f>IF('入力欄(差替情報)'!$D$9="北海道",F13,IF('入力欄(差替情報)'!$D$9="東北",F35,IF('入力欄(差替情報)'!$D$9="東京",F57,IF('入力欄(差替情報)'!$D$9="中部",F79,IF('入力欄(差替情報)'!$D$9="北陸",F101,IF('入力欄(差替情報)'!$D$9="関西",F123,IF('入力欄(差替情報)'!$D$9="中国",F145,IF('入力欄(差替情報)'!$D$9="四国",F167,IF('入力欄(差替情報)'!$D$9="九州",F189)))))))))</f>
        <v>0</v>
      </c>
      <c r="G211" s="89" t="b">
        <f>IF('入力欄(差替情報)'!$D$9="北海道",G13,IF('入力欄(差替情報)'!$D$9="東北",G35,IF('入力欄(差替情報)'!$D$9="東京",G57,IF('入力欄(差替情報)'!$D$9="中部",G79,IF('入力欄(差替情報)'!$D$9="北陸",G101,IF('入力欄(差替情報)'!$D$9="関西",G123,IF('入力欄(差替情報)'!$D$9="中国",G145,IF('入力欄(差替情報)'!$D$9="四国",G167,IF('入力欄(差替情報)'!$D$9="九州",G189)))))))))</f>
        <v>0</v>
      </c>
      <c r="H211" s="89" t="b">
        <f>IF('入力欄(差替情報)'!$D$9="北海道",H13,IF('入力欄(差替情報)'!$D$9="東北",H35,IF('入力欄(差替情報)'!$D$9="東京",H57,IF('入力欄(差替情報)'!$D$9="中部",H79,IF('入力欄(差替情報)'!$D$9="北陸",H101,IF('入力欄(差替情報)'!$D$9="関西",H123,IF('入力欄(差替情報)'!$D$9="中国",H145,IF('入力欄(差替情報)'!$D$9="四国",H167,IF('入力欄(差替情報)'!$D$9="九州",H189)))))))))</f>
        <v>0</v>
      </c>
      <c r="I211" s="89" t="b">
        <f>IF('入力欄(差替情報)'!$D$9="北海道",I13,IF('入力欄(差替情報)'!$D$9="東北",I35,IF('入力欄(差替情報)'!$D$9="東京",I57,IF('入力欄(差替情報)'!$D$9="中部",I79,IF('入力欄(差替情報)'!$D$9="北陸",I101,IF('入力欄(差替情報)'!$D$9="関西",I123,IF('入力欄(差替情報)'!$D$9="中国",I145,IF('入力欄(差替情報)'!$D$9="四国",I167,IF('入力欄(差替情報)'!$D$9="九州",I189)))))))))</f>
        <v>0</v>
      </c>
      <c r="J211" s="89" t="b">
        <f>IF('入力欄(差替情報)'!$D$9="北海道",J13,IF('入力欄(差替情報)'!$D$9="東北",J35,IF('入力欄(差替情報)'!$D$9="東京",J57,IF('入力欄(差替情報)'!$D$9="中部",J79,IF('入力欄(差替情報)'!$D$9="北陸",J101,IF('入力欄(差替情報)'!$D$9="関西",J123,IF('入力欄(差替情報)'!$D$9="中国",J145,IF('入力欄(差替情報)'!$D$9="四国",J167,IF('入力欄(差替情報)'!$D$9="九州",J189)))))))))</f>
        <v>0</v>
      </c>
      <c r="K211" s="89" t="b">
        <f>IF('入力欄(差替情報)'!$D$9="北海道",K13,IF('入力欄(差替情報)'!$D$9="東北",K35,IF('入力欄(差替情報)'!$D$9="東京",K57,IF('入力欄(差替情報)'!$D$9="中部",K79,IF('入力欄(差替情報)'!$D$9="北陸",K101,IF('入力欄(差替情報)'!$D$9="関西",K123,IF('入力欄(差替情報)'!$D$9="中国",K145,IF('入力欄(差替情報)'!$D$9="四国",K167,IF('入力欄(差替情報)'!$D$9="九州",K189)))))))))</f>
        <v>0</v>
      </c>
      <c r="L211" s="89" t="b">
        <f>IF('入力欄(差替情報)'!$D$9="北海道",L13,IF('入力欄(差替情報)'!$D$9="東北",L35,IF('入力欄(差替情報)'!$D$9="東京",L57,IF('入力欄(差替情報)'!$D$9="中部",L79,IF('入力欄(差替情報)'!$D$9="北陸",L101,IF('入力欄(差替情報)'!$D$9="関西",L123,IF('入力欄(差替情報)'!$D$9="中国",L145,IF('入力欄(差替情報)'!$D$9="四国",L167,IF('入力欄(差替情報)'!$D$9="九州",L189)))))))))</f>
        <v>0</v>
      </c>
      <c r="M211" s="89" t="b">
        <f>IF('入力欄(差替情報)'!$D$9="北海道",M13,IF('入力欄(差替情報)'!$D$9="東北",M35,IF('入力欄(差替情報)'!$D$9="東京",M57,IF('入力欄(差替情報)'!$D$9="中部",M79,IF('入力欄(差替情報)'!$D$9="北陸",M101,IF('入力欄(差替情報)'!$D$9="関西",M123,IF('入力欄(差替情報)'!$D$9="中国",M145,IF('入力欄(差替情報)'!$D$9="四国",M167,IF('入力欄(差替情報)'!$D$9="九州",M189)))))))))</f>
        <v>0</v>
      </c>
    </row>
    <row r="212" spans="1:13" x14ac:dyDescent="0.3">
      <c r="A212" s="21">
        <v>10</v>
      </c>
      <c r="B212" s="89" t="b">
        <f>IF('入力欄(差替情報)'!$D$9="北海道",B14,IF('入力欄(差替情報)'!$D$9="東北",B36,IF('入力欄(差替情報)'!$D$9="東京",B58,IF('入力欄(差替情報)'!$D$9="中部",B80,IF('入力欄(差替情報)'!$D$9="北陸",B102,IF('入力欄(差替情報)'!$D$9="関西",B124,IF('入力欄(差替情報)'!$D$9="中国",B146,IF('入力欄(差替情報)'!$D$9="四国",B168,IF('入力欄(差替情報)'!$D$9="九州",B190)))))))))</f>
        <v>0</v>
      </c>
      <c r="C212" s="89" t="b">
        <f>IF('入力欄(差替情報)'!$D$9="北海道",C14,IF('入力欄(差替情報)'!$D$9="東北",C36,IF('入力欄(差替情報)'!$D$9="東京",C58,IF('入力欄(差替情報)'!$D$9="中部",C80,IF('入力欄(差替情報)'!$D$9="北陸",C102,IF('入力欄(差替情報)'!$D$9="関西",C124,IF('入力欄(差替情報)'!$D$9="中国",C146,IF('入力欄(差替情報)'!$D$9="四国",C168,IF('入力欄(差替情報)'!$D$9="九州",C190)))))))))</f>
        <v>0</v>
      </c>
      <c r="D212" s="89" t="b">
        <f>IF('入力欄(差替情報)'!$D$9="北海道",D14,IF('入力欄(差替情報)'!$D$9="東北",D36,IF('入力欄(差替情報)'!$D$9="東京",D58,IF('入力欄(差替情報)'!$D$9="中部",D80,IF('入力欄(差替情報)'!$D$9="北陸",D102,IF('入力欄(差替情報)'!$D$9="関西",D124,IF('入力欄(差替情報)'!$D$9="中国",D146,IF('入力欄(差替情報)'!$D$9="四国",D168,IF('入力欄(差替情報)'!$D$9="九州",D190)))))))))</f>
        <v>0</v>
      </c>
      <c r="E212" s="89" t="b">
        <f>IF('入力欄(差替情報)'!$D$9="北海道",E14,IF('入力欄(差替情報)'!$D$9="東北",E36,IF('入力欄(差替情報)'!$D$9="東京",E58,IF('入力欄(差替情報)'!$D$9="中部",E80,IF('入力欄(差替情報)'!$D$9="北陸",E102,IF('入力欄(差替情報)'!$D$9="関西",E124,IF('入力欄(差替情報)'!$D$9="中国",E146,IF('入力欄(差替情報)'!$D$9="四国",E168,IF('入力欄(差替情報)'!$D$9="九州",E190)))))))))</f>
        <v>0</v>
      </c>
      <c r="F212" s="89" t="b">
        <f>IF('入力欄(差替情報)'!$D$9="北海道",F14,IF('入力欄(差替情報)'!$D$9="東北",F36,IF('入力欄(差替情報)'!$D$9="東京",F58,IF('入力欄(差替情報)'!$D$9="中部",F80,IF('入力欄(差替情報)'!$D$9="北陸",F102,IF('入力欄(差替情報)'!$D$9="関西",F124,IF('入力欄(差替情報)'!$D$9="中国",F146,IF('入力欄(差替情報)'!$D$9="四国",F168,IF('入力欄(差替情報)'!$D$9="九州",F190)))))))))</f>
        <v>0</v>
      </c>
      <c r="G212" s="89" t="b">
        <f>IF('入力欄(差替情報)'!$D$9="北海道",G14,IF('入力欄(差替情報)'!$D$9="東北",G36,IF('入力欄(差替情報)'!$D$9="東京",G58,IF('入力欄(差替情報)'!$D$9="中部",G80,IF('入力欄(差替情報)'!$D$9="北陸",G102,IF('入力欄(差替情報)'!$D$9="関西",G124,IF('入力欄(差替情報)'!$D$9="中国",G146,IF('入力欄(差替情報)'!$D$9="四国",G168,IF('入力欄(差替情報)'!$D$9="九州",G190)))))))))</f>
        <v>0</v>
      </c>
      <c r="H212" s="89" t="b">
        <f>IF('入力欄(差替情報)'!$D$9="北海道",H14,IF('入力欄(差替情報)'!$D$9="東北",H36,IF('入力欄(差替情報)'!$D$9="東京",H58,IF('入力欄(差替情報)'!$D$9="中部",H80,IF('入力欄(差替情報)'!$D$9="北陸",H102,IF('入力欄(差替情報)'!$D$9="関西",H124,IF('入力欄(差替情報)'!$D$9="中国",H146,IF('入力欄(差替情報)'!$D$9="四国",H168,IF('入力欄(差替情報)'!$D$9="九州",H190)))))))))</f>
        <v>0</v>
      </c>
      <c r="I212" s="89" t="b">
        <f>IF('入力欄(差替情報)'!$D$9="北海道",I14,IF('入力欄(差替情報)'!$D$9="東北",I36,IF('入力欄(差替情報)'!$D$9="東京",I58,IF('入力欄(差替情報)'!$D$9="中部",I80,IF('入力欄(差替情報)'!$D$9="北陸",I102,IF('入力欄(差替情報)'!$D$9="関西",I124,IF('入力欄(差替情報)'!$D$9="中国",I146,IF('入力欄(差替情報)'!$D$9="四国",I168,IF('入力欄(差替情報)'!$D$9="九州",I190)))))))))</f>
        <v>0</v>
      </c>
      <c r="J212" s="89" t="b">
        <f>IF('入力欄(差替情報)'!$D$9="北海道",J14,IF('入力欄(差替情報)'!$D$9="東北",J36,IF('入力欄(差替情報)'!$D$9="東京",J58,IF('入力欄(差替情報)'!$D$9="中部",J80,IF('入力欄(差替情報)'!$D$9="北陸",J102,IF('入力欄(差替情報)'!$D$9="関西",J124,IF('入力欄(差替情報)'!$D$9="中国",J146,IF('入力欄(差替情報)'!$D$9="四国",J168,IF('入力欄(差替情報)'!$D$9="九州",J190)))))))))</f>
        <v>0</v>
      </c>
      <c r="K212" s="89" t="b">
        <f>IF('入力欄(差替情報)'!$D$9="北海道",K14,IF('入力欄(差替情報)'!$D$9="東北",K36,IF('入力欄(差替情報)'!$D$9="東京",K58,IF('入力欄(差替情報)'!$D$9="中部",K80,IF('入力欄(差替情報)'!$D$9="北陸",K102,IF('入力欄(差替情報)'!$D$9="関西",K124,IF('入力欄(差替情報)'!$D$9="中国",K146,IF('入力欄(差替情報)'!$D$9="四国",K168,IF('入力欄(差替情報)'!$D$9="九州",K190)))))))))</f>
        <v>0</v>
      </c>
      <c r="L212" s="89" t="b">
        <f>IF('入力欄(差替情報)'!$D$9="北海道",L14,IF('入力欄(差替情報)'!$D$9="東北",L36,IF('入力欄(差替情報)'!$D$9="東京",L58,IF('入力欄(差替情報)'!$D$9="中部",L80,IF('入力欄(差替情報)'!$D$9="北陸",L102,IF('入力欄(差替情報)'!$D$9="関西",L124,IF('入力欄(差替情報)'!$D$9="中国",L146,IF('入力欄(差替情報)'!$D$9="四国",L168,IF('入力欄(差替情報)'!$D$9="九州",L190)))))))))</f>
        <v>0</v>
      </c>
      <c r="M212" s="89" t="b">
        <f>IF('入力欄(差替情報)'!$D$9="北海道",M14,IF('入力欄(差替情報)'!$D$9="東北",M36,IF('入力欄(差替情報)'!$D$9="東京",M58,IF('入力欄(差替情報)'!$D$9="中部",M80,IF('入力欄(差替情報)'!$D$9="北陸",M102,IF('入力欄(差替情報)'!$D$9="関西",M124,IF('入力欄(差替情報)'!$D$9="中国",M146,IF('入力欄(差替情報)'!$D$9="四国",M168,IF('入力欄(差替情報)'!$D$9="九州",M190)))))))))</f>
        <v>0</v>
      </c>
    </row>
    <row r="213" spans="1:13" x14ac:dyDescent="0.3">
      <c r="A213" s="21">
        <v>9</v>
      </c>
      <c r="B213" s="89" t="b">
        <f>IF('入力欄(差替情報)'!$D$9="北海道",B15,IF('入力欄(差替情報)'!$D$9="東北",B37,IF('入力欄(差替情報)'!$D$9="東京",B59,IF('入力欄(差替情報)'!$D$9="中部",B81,IF('入力欄(差替情報)'!$D$9="北陸",B103,IF('入力欄(差替情報)'!$D$9="関西",B125,IF('入力欄(差替情報)'!$D$9="中国",B147,IF('入力欄(差替情報)'!$D$9="四国",B169,IF('入力欄(差替情報)'!$D$9="九州",B191)))))))))</f>
        <v>0</v>
      </c>
      <c r="C213" s="89" t="b">
        <f>IF('入力欄(差替情報)'!$D$9="北海道",C15,IF('入力欄(差替情報)'!$D$9="東北",C37,IF('入力欄(差替情報)'!$D$9="東京",C59,IF('入力欄(差替情報)'!$D$9="中部",C81,IF('入力欄(差替情報)'!$D$9="北陸",C103,IF('入力欄(差替情報)'!$D$9="関西",C125,IF('入力欄(差替情報)'!$D$9="中国",C147,IF('入力欄(差替情報)'!$D$9="四国",C169,IF('入力欄(差替情報)'!$D$9="九州",C191)))))))))</f>
        <v>0</v>
      </c>
      <c r="D213" s="89" t="b">
        <f>IF('入力欄(差替情報)'!$D$9="北海道",D15,IF('入力欄(差替情報)'!$D$9="東北",D37,IF('入力欄(差替情報)'!$D$9="東京",D59,IF('入力欄(差替情報)'!$D$9="中部",D81,IF('入力欄(差替情報)'!$D$9="北陸",D103,IF('入力欄(差替情報)'!$D$9="関西",D125,IF('入力欄(差替情報)'!$D$9="中国",D147,IF('入力欄(差替情報)'!$D$9="四国",D169,IF('入力欄(差替情報)'!$D$9="九州",D191)))))))))</f>
        <v>0</v>
      </c>
      <c r="E213" s="89" t="b">
        <f>IF('入力欄(差替情報)'!$D$9="北海道",E15,IF('入力欄(差替情報)'!$D$9="東北",E37,IF('入力欄(差替情報)'!$D$9="東京",E59,IF('入力欄(差替情報)'!$D$9="中部",E81,IF('入力欄(差替情報)'!$D$9="北陸",E103,IF('入力欄(差替情報)'!$D$9="関西",E125,IF('入力欄(差替情報)'!$D$9="中国",E147,IF('入力欄(差替情報)'!$D$9="四国",E169,IF('入力欄(差替情報)'!$D$9="九州",E191)))))))))</f>
        <v>0</v>
      </c>
      <c r="F213" s="89" t="b">
        <f>IF('入力欄(差替情報)'!$D$9="北海道",F15,IF('入力欄(差替情報)'!$D$9="東北",F37,IF('入力欄(差替情報)'!$D$9="東京",F59,IF('入力欄(差替情報)'!$D$9="中部",F81,IF('入力欄(差替情報)'!$D$9="北陸",F103,IF('入力欄(差替情報)'!$D$9="関西",F125,IF('入力欄(差替情報)'!$D$9="中国",F147,IF('入力欄(差替情報)'!$D$9="四国",F169,IF('入力欄(差替情報)'!$D$9="九州",F191)))))))))</f>
        <v>0</v>
      </c>
      <c r="G213" s="89" t="b">
        <f>IF('入力欄(差替情報)'!$D$9="北海道",G15,IF('入力欄(差替情報)'!$D$9="東北",G37,IF('入力欄(差替情報)'!$D$9="東京",G59,IF('入力欄(差替情報)'!$D$9="中部",G81,IF('入力欄(差替情報)'!$D$9="北陸",G103,IF('入力欄(差替情報)'!$D$9="関西",G125,IF('入力欄(差替情報)'!$D$9="中国",G147,IF('入力欄(差替情報)'!$D$9="四国",G169,IF('入力欄(差替情報)'!$D$9="九州",G191)))))))))</f>
        <v>0</v>
      </c>
      <c r="H213" s="89" t="b">
        <f>IF('入力欄(差替情報)'!$D$9="北海道",H15,IF('入力欄(差替情報)'!$D$9="東北",H37,IF('入力欄(差替情報)'!$D$9="東京",H59,IF('入力欄(差替情報)'!$D$9="中部",H81,IF('入力欄(差替情報)'!$D$9="北陸",H103,IF('入力欄(差替情報)'!$D$9="関西",H125,IF('入力欄(差替情報)'!$D$9="中国",H147,IF('入力欄(差替情報)'!$D$9="四国",H169,IF('入力欄(差替情報)'!$D$9="九州",H191)))))))))</f>
        <v>0</v>
      </c>
      <c r="I213" s="89" t="b">
        <f>IF('入力欄(差替情報)'!$D$9="北海道",I15,IF('入力欄(差替情報)'!$D$9="東北",I37,IF('入力欄(差替情報)'!$D$9="東京",I59,IF('入力欄(差替情報)'!$D$9="中部",I81,IF('入力欄(差替情報)'!$D$9="北陸",I103,IF('入力欄(差替情報)'!$D$9="関西",I125,IF('入力欄(差替情報)'!$D$9="中国",I147,IF('入力欄(差替情報)'!$D$9="四国",I169,IF('入力欄(差替情報)'!$D$9="九州",I191)))))))))</f>
        <v>0</v>
      </c>
      <c r="J213" s="89" t="b">
        <f>IF('入力欄(差替情報)'!$D$9="北海道",J15,IF('入力欄(差替情報)'!$D$9="東北",J37,IF('入力欄(差替情報)'!$D$9="東京",J59,IF('入力欄(差替情報)'!$D$9="中部",J81,IF('入力欄(差替情報)'!$D$9="北陸",J103,IF('入力欄(差替情報)'!$D$9="関西",J125,IF('入力欄(差替情報)'!$D$9="中国",J147,IF('入力欄(差替情報)'!$D$9="四国",J169,IF('入力欄(差替情報)'!$D$9="九州",J191)))))))))</f>
        <v>0</v>
      </c>
      <c r="K213" s="89" t="b">
        <f>IF('入力欄(差替情報)'!$D$9="北海道",K15,IF('入力欄(差替情報)'!$D$9="東北",K37,IF('入力欄(差替情報)'!$D$9="東京",K59,IF('入力欄(差替情報)'!$D$9="中部",K81,IF('入力欄(差替情報)'!$D$9="北陸",K103,IF('入力欄(差替情報)'!$D$9="関西",K125,IF('入力欄(差替情報)'!$D$9="中国",K147,IF('入力欄(差替情報)'!$D$9="四国",K169,IF('入力欄(差替情報)'!$D$9="九州",K191)))))))))</f>
        <v>0</v>
      </c>
      <c r="L213" s="89" t="b">
        <f>IF('入力欄(差替情報)'!$D$9="北海道",L15,IF('入力欄(差替情報)'!$D$9="東北",L37,IF('入力欄(差替情報)'!$D$9="東京",L59,IF('入力欄(差替情報)'!$D$9="中部",L81,IF('入力欄(差替情報)'!$D$9="北陸",L103,IF('入力欄(差替情報)'!$D$9="関西",L125,IF('入力欄(差替情報)'!$D$9="中国",L147,IF('入力欄(差替情報)'!$D$9="四国",L169,IF('入力欄(差替情報)'!$D$9="九州",L191)))))))))</f>
        <v>0</v>
      </c>
      <c r="M213" s="89" t="b">
        <f>IF('入力欄(差替情報)'!$D$9="北海道",M15,IF('入力欄(差替情報)'!$D$9="東北",M37,IF('入力欄(差替情報)'!$D$9="東京",M59,IF('入力欄(差替情報)'!$D$9="中部",M81,IF('入力欄(差替情報)'!$D$9="北陸",M103,IF('入力欄(差替情報)'!$D$9="関西",M125,IF('入力欄(差替情報)'!$D$9="中国",M147,IF('入力欄(差替情報)'!$D$9="四国",M169,IF('入力欄(差替情報)'!$D$9="九州",M191)))))))))</f>
        <v>0</v>
      </c>
    </row>
    <row r="214" spans="1:13" x14ac:dyDescent="0.3">
      <c r="A214" s="21">
        <v>8</v>
      </c>
      <c r="B214" s="89" t="b">
        <f>IF('入力欄(差替情報)'!$D$9="北海道",B16,IF('入力欄(差替情報)'!$D$9="東北",B38,IF('入力欄(差替情報)'!$D$9="東京",B60,IF('入力欄(差替情報)'!$D$9="中部",B82,IF('入力欄(差替情報)'!$D$9="北陸",B104,IF('入力欄(差替情報)'!$D$9="関西",B126,IF('入力欄(差替情報)'!$D$9="中国",B148,IF('入力欄(差替情報)'!$D$9="四国",B170,IF('入力欄(差替情報)'!$D$9="九州",B192)))))))))</f>
        <v>0</v>
      </c>
      <c r="C214" s="89" t="b">
        <f>IF('入力欄(差替情報)'!$D$9="北海道",C16,IF('入力欄(差替情報)'!$D$9="東北",C38,IF('入力欄(差替情報)'!$D$9="東京",C60,IF('入力欄(差替情報)'!$D$9="中部",C82,IF('入力欄(差替情報)'!$D$9="北陸",C104,IF('入力欄(差替情報)'!$D$9="関西",C126,IF('入力欄(差替情報)'!$D$9="中国",C148,IF('入力欄(差替情報)'!$D$9="四国",C170,IF('入力欄(差替情報)'!$D$9="九州",C192)))))))))</f>
        <v>0</v>
      </c>
      <c r="D214" s="89" t="b">
        <f>IF('入力欄(差替情報)'!$D$9="北海道",D16,IF('入力欄(差替情報)'!$D$9="東北",D38,IF('入力欄(差替情報)'!$D$9="東京",D60,IF('入力欄(差替情報)'!$D$9="中部",D82,IF('入力欄(差替情報)'!$D$9="北陸",D104,IF('入力欄(差替情報)'!$D$9="関西",D126,IF('入力欄(差替情報)'!$D$9="中国",D148,IF('入力欄(差替情報)'!$D$9="四国",D170,IF('入力欄(差替情報)'!$D$9="九州",D192)))))))))</f>
        <v>0</v>
      </c>
      <c r="E214" s="89" t="b">
        <f>IF('入力欄(差替情報)'!$D$9="北海道",E16,IF('入力欄(差替情報)'!$D$9="東北",E38,IF('入力欄(差替情報)'!$D$9="東京",E60,IF('入力欄(差替情報)'!$D$9="中部",E82,IF('入力欄(差替情報)'!$D$9="北陸",E104,IF('入力欄(差替情報)'!$D$9="関西",E126,IF('入力欄(差替情報)'!$D$9="中国",E148,IF('入力欄(差替情報)'!$D$9="四国",E170,IF('入力欄(差替情報)'!$D$9="九州",E192)))))))))</f>
        <v>0</v>
      </c>
      <c r="F214" s="89" t="b">
        <f>IF('入力欄(差替情報)'!$D$9="北海道",F16,IF('入力欄(差替情報)'!$D$9="東北",F38,IF('入力欄(差替情報)'!$D$9="東京",F60,IF('入力欄(差替情報)'!$D$9="中部",F82,IF('入力欄(差替情報)'!$D$9="北陸",F104,IF('入力欄(差替情報)'!$D$9="関西",F126,IF('入力欄(差替情報)'!$D$9="中国",F148,IF('入力欄(差替情報)'!$D$9="四国",F170,IF('入力欄(差替情報)'!$D$9="九州",F192)))))))))</f>
        <v>0</v>
      </c>
      <c r="G214" s="89" t="b">
        <f>IF('入力欄(差替情報)'!$D$9="北海道",G16,IF('入力欄(差替情報)'!$D$9="東北",G38,IF('入力欄(差替情報)'!$D$9="東京",G60,IF('入力欄(差替情報)'!$D$9="中部",G82,IF('入力欄(差替情報)'!$D$9="北陸",G104,IF('入力欄(差替情報)'!$D$9="関西",G126,IF('入力欄(差替情報)'!$D$9="中国",G148,IF('入力欄(差替情報)'!$D$9="四国",G170,IF('入力欄(差替情報)'!$D$9="九州",G192)))))))))</f>
        <v>0</v>
      </c>
      <c r="H214" s="89" t="b">
        <f>IF('入力欄(差替情報)'!$D$9="北海道",H16,IF('入力欄(差替情報)'!$D$9="東北",H38,IF('入力欄(差替情報)'!$D$9="東京",H60,IF('入力欄(差替情報)'!$D$9="中部",H82,IF('入力欄(差替情報)'!$D$9="北陸",H104,IF('入力欄(差替情報)'!$D$9="関西",H126,IF('入力欄(差替情報)'!$D$9="中国",H148,IF('入力欄(差替情報)'!$D$9="四国",H170,IF('入力欄(差替情報)'!$D$9="九州",H192)))))))))</f>
        <v>0</v>
      </c>
      <c r="I214" s="89" t="b">
        <f>IF('入力欄(差替情報)'!$D$9="北海道",I16,IF('入力欄(差替情報)'!$D$9="東北",I38,IF('入力欄(差替情報)'!$D$9="東京",I60,IF('入力欄(差替情報)'!$D$9="中部",I82,IF('入力欄(差替情報)'!$D$9="北陸",I104,IF('入力欄(差替情報)'!$D$9="関西",I126,IF('入力欄(差替情報)'!$D$9="中国",I148,IF('入力欄(差替情報)'!$D$9="四国",I170,IF('入力欄(差替情報)'!$D$9="九州",I192)))))))))</f>
        <v>0</v>
      </c>
      <c r="J214" s="89" t="b">
        <f>IF('入力欄(差替情報)'!$D$9="北海道",J16,IF('入力欄(差替情報)'!$D$9="東北",J38,IF('入力欄(差替情報)'!$D$9="東京",J60,IF('入力欄(差替情報)'!$D$9="中部",J82,IF('入力欄(差替情報)'!$D$9="北陸",J104,IF('入力欄(差替情報)'!$D$9="関西",J126,IF('入力欄(差替情報)'!$D$9="中国",J148,IF('入力欄(差替情報)'!$D$9="四国",J170,IF('入力欄(差替情報)'!$D$9="九州",J192)))))))))</f>
        <v>0</v>
      </c>
      <c r="K214" s="89" t="b">
        <f>IF('入力欄(差替情報)'!$D$9="北海道",K16,IF('入力欄(差替情報)'!$D$9="東北",K38,IF('入力欄(差替情報)'!$D$9="東京",K60,IF('入力欄(差替情報)'!$D$9="中部",K82,IF('入力欄(差替情報)'!$D$9="北陸",K104,IF('入力欄(差替情報)'!$D$9="関西",K126,IF('入力欄(差替情報)'!$D$9="中国",K148,IF('入力欄(差替情報)'!$D$9="四国",K170,IF('入力欄(差替情報)'!$D$9="九州",K192)))))))))</f>
        <v>0</v>
      </c>
      <c r="L214" s="89" t="b">
        <f>IF('入力欄(差替情報)'!$D$9="北海道",L16,IF('入力欄(差替情報)'!$D$9="東北",L38,IF('入力欄(差替情報)'!$D$9="東京",L60,IF('入力欄(差替情報)'!$D$9="中部",L82,IF('入力欄(差替情報)'!$D$9="北陸",L104,IF('入力欄(差替情報)'!$D$9="関西",L126,IF('入力欄(差替情報)'!$D$9="中国",L148,IF('入力欄(差替情報)'!$D$9="四国",L170,IF('入力欄(差替情報)'!$D$9="九州",L192)))))))))</f>
        <v>0</v>
      </c>
      <c r="M214" s="89" t="b">
        <f>IF('入力欄(差替情報)'!$D$9="北海道",M16,IF('入力欄(差替情報)'!$D$9="東北",M38,IF('入力欄(差替情報)'!$D$9="東京",M60,IF('入力欄(差替情報)'!$D$9="中部",M82,IF('入力欄(差替情報)'!$D$9="北陸",M104,IF('入力欄(差替情報)'!$D$9="関西",M126,IF('入力欄(差替情報)'!$D$9="中国",M148,IF('入力欄(差替情報)'!$D$9="四国",M170,IF('入力欄(差替情報)'!$D$9="九州",M192)))))))))</f>
        <v>0</v>
      </c>
    </row>
    <row r="215" spans="1:13" x14ac:dyDescent="0.3">
      <c r="A215" s="21">
        <v>7</v>
      </c>
      <c r="B215" s="89" t="b">
        <f>IF('入力欄(差替情報)'!$D$9="北海道",B17,IF('入力欄(差替情報)'!$D$9="東北",B39,IF('入力欄(差替情報)'!$D$9="東京",B61,IF('入力欄(差替情報)'!$D$9="中部",B83,IF('入力欄(差替情報)'!$D$9="北陸",B105,IF('入力欄(差替情報)'!$D$9="関西",B127,IF('入力欄(差替情報)'!$D$9="中国",B149,IF('入力欄(差替情報)'!$D$9="四国",B171,IF('入力欄(差替情報)'!$D$9="九州",B193)))))))))</f>
        <v>0</v>
      </c>
      <c r="C215" s="89" t="b">
        <f>IF('入力欄(差替情報)'!$D$9="北海道",C17,IF('入力欄(差替情報)'!$D$9="東北",C39,IF('入力欄(差替情報)'!$D$9="東京",C61,IF('入力欄(差替情報)'!$D$9="中部",C83,IF('入力欄(差替情報)'!$D$9="北陸",C105,IF('入力欄(差替情報)'!$D$9="関西",C127,IF('入力欄(差替情報)'!$D$9="中国",C149,IF('入力欄(差替情報)'!$D$9="四国",C171,IF('入力欄(差替情報)'!$D$9="九州",C193)))))))))</f>
        <v>0</v>
      </c>
      <c r="D215" s="89" t="b">
        <f>IF('入力欄(差替情報)'!$D$9="北海道",D17,IF('入力欄(差替情報)'!$D$9="東北",D39,IF('入力欄(差替情報)'!$D$9="東京",D61,IF('入力欄(差替情報)'!$D$9="中部",D83,IF('入力欄(差替情報)'!$D$9="北陸",D105,IF('入力欄(差替情報)'!$D$9="関西",D127,IF('入力欄(差替情報)'!$D$9="中国",D149,IF('入力欄(差替情報)'!$D$9="四国",D171,IF('入力欄(差替情報)'!$D$9="九州",D193)))))))))</f>
        <v>0</v>
      </c>
      <c r="E215" s="89" t="b">
        <f>IF('入力欄(差替情報)'!$D$9="北海道",E17,IF('入力欄(差替情報)'!$D$9="東北",E39,IF('入力欄(差替情報)'!$D$9="東京",E61,IF('入力欄(差替情報)'!$D$9="中部",E83,IF('入力欄(差替情報)'!$D$9="北陸",E105,IF('入力欄(差替情報)'!$D$9="関西",E127,IF('入力欄(差替情報)'!$D$9="中国",E149,IF('入力欄(差替情報)'!$D$9="四国",E171,IF('入力欄(差替情報)'!$D$9="九州",E193)))))))))</f>
        <v>0</v>
      </c>
      <c r="F215" s="89" t="b">
        <f>IF('入力欄(差替情報)'!$D$9="北海道",F17,IF('入力欄(差替情報)'!$D$9="東北",F39,IF('入力欄(差替情報)'!$D$9="東京",F61,IF('入力欄(差替情報)'!$D$9="中部",F83,IF('入力欄(差替情報)'!$D$9="北陸",F105,IF('入力欄(差替情報)'!$D$9="関西",F127,IF('入力欄(差替情報)'!$D$9="中国",F149,IF('入力欄(差替情報)'!$D$9="四国",F171,IF('入力欄(差替情報)'!$D$9="九州",F193)))))))))</f>
        <v>0</v>
      </c>
      <c r="G215" s="89" t="b">
        <f>IF('入力欄(差替情報)'!$D$9="北海道",G17,IF('入力欄(差替情報)'!$D$9="東北",G39,IF('入力欄(差替情報)'!$D$9="東京",G61,IF('入力欄(差替情報)'!$D$9="中部",G83,IF('入力欄(差替情報)'!$D$9="北陸",G105,IF('入力欄(差替情報)'!$D$9="関西",G127,IF('入力欄(差替情報)'!$D$9="中国",G149,IF('入力欄(差替情報)'!$D$9="四国",G171,IF('入力欄(差替情報)'!$D$9="九州",G193)))))))))</f>
        <v>0</v>
      </c>
      <c r="H215" s="89" t="b">
        <f>IF('入力欄(差替情報)'!$D$9="北海道",H17,IF('入力欄(差替情報)'!$D$9="東北",H39,IF('入力欄(差替情報)'!$D$9="東京",H61,IF('入力欄(差替情報)'!$D$9="中部",H83,IF('入力欄(差替情報)'!$D$9="北陸",H105,IF('入力欄(差替情報)'!$D$9="関西",H127,IF('入力欄(差替情報)'!$D$9="中国",H149,IF('入力欄(差替情報)'!$D$9="四国",H171,IF('入力欄(差替情報)'!$D$9="九州",H193)))))))))</f>
        <v>0</v>
      </c>
      <c r="I215" s="89" t="b">
        <f>IF('入力欄(差替情報)'!$D$9="北海道",I17,IF('入力欄(差替情報)'!$D$9="東北",I39,IF('入力欄(差替情報)'!$D$9="東京",I61,IF('入力欄(差替情報)'!$D$9="中部",I83,IF('入力欄(差替情報)'!$D$9="北陸",I105,IF('入力欄(差替情報)'!$D$9="関西",I127,IF('入力欄(差替情報)'!$D$9="中国",I149,IF('入力欄(差替情報)'!$D$9="四国",I171,IF('入力欄(差替情報)'!$D$9="九州",I193)))))))))</f>
        <v>0</v>
      </c>
      <c r="J215" s="89" t="b">
        <f>IF('入力欄(差替情報)'!$D$9="北海道",J17,IF('入力欄(差替情報)'!$D$9="東北",J39,IF('入力欄(差替情報)'!$D$9="東京",J61,IF('入力欄(差替情報)'!$D$9="中部",J83,IF('入力欄(差替情報)'!$D$9="北陸",J105,IF('入力欄(差替情報)'!$D$9="関西",J127,IF('入力欄(差替情報)'!$D$9="中国",J149,IF('入力欄(差替情報)'!$D$9="四国",J171,IF('入力欄(差替情報)'!$D$9="九州",J193)))))))))</f>
        <v>0</v>
      </c>
      <c r="K215" s="89" t="b">
        <f>IF('入力欄(差替情報)'!$D$9="北海道",K17,IF('入力欄(差替情報)'!$D$9="東北",K39,IF('入力欄(差替情報)'!$D$9="東京",K61,IF('入力欄(差替情報)'!$D$9="中部",K83,IF('入力欄(差替情報)'!$D$9="北陸",K105,IF('入力欄(差替情報)'!$D$9="関西",K127,IF('入力欄(差替情報)'!$D$9="中国",K149,IF('入力欄(差替情報)'!$D$9="四国",K171,IF('入力欄(差替情報)'!$D$9="九州",K193)))))))))</f>
        <v>0</v>
      </c>
      <c r="L215" s="89" t="b">
        <f>IF('入力欄(差替情報)'!$D$9="北海道",L17,IF('入力欄(差替情報)'!$D$9="東北",L39,IF('入力欄(差替情報)'!$D$9="東京",L61,IF('入力欄(差替情報)'!$D$9="中部",L83,IF('入力欄(差替情報)'!$D$9="北陸",L105,IF('入力欄(差替情報)'!$D$9="関西",L127,IF('入力欄(差替情報)'!$D$9="中国",L149,IF('入力欄(差替情報)'!$D$9="四国",L171,IF('入力欄(差替情報)'!$D$9="九州",L193)))))))))</f>
        <v>0</v>
      </c>
      <c r="M215" s="89" t="b">
        <f>IF('入力欄(差替情報)'!$D$9="北海道",M17,IF('入力欄(差替情報)'!$D$9="東北",M39,IF('入力欄(差替情報)'!$D$9="東京",M61,IF('入力欄(差替情報)'!$D$9="中部",M83,IF('入力欄(差替情報)'!$D$9="北陸",M105,IF('入力欄(差替情報)'!$D$9="関西",M127,IF('入力欄(差替情報)'!$D$9="中国",M149,IF('入力欄(差替情報)'!$D$9="四国",M171,IF('入力欄(差替情報)'!$D$9="九州",M193)))))))))</f>
        <v>0</v>
      </c>
    </row>
    <row r="216" spans="1:13" x14ac:dyDescent="0.3">
      <c r="A216" s="21">
        <v>6</v>
      </c>
      <c r="B216" s="89" t="b">
        <f>IF('入力欄(差替情報)'!$D$9="北海道",B18,IF('入力欄(差替情報)'!$D$9="東北",B40,IF('入力欄(差替情報)'!$D$9="東京",B62,IF('入力欄(差替情報)'!$D$9="中部",B84,IF('入力欄(差替情報)'!$D$9="北陸",B106,IF('入力欄(差替情報)'!$D$9="関西",B128,IF('入力欄(差替情報)'!$D$9="中国",B150,IF('入力欄(差替情報)'!$D$9="四国",B172,IF('入力欄(差替情報)'!$D$9="九州",B194)))))))))</f>
        <v>0</v>
      </c>
      <c r="C216" s="89" t="b">
        <f>IF('入力欄(差替情報)'!$D$9="北海道",C18,IF('入力欄(差替情報)'!$D$9="東北",C40,IF('入力欄(差替情報)'!$D$9="東京",C62,IF('入力欄(差替情報)'!$D$9="中部",C84,IF('入力欄(差替情報)'!$D$9="北陸",C106,IF('入力欄(差替情報)'!$D$9="関西",C128,IF('入力欄(差替情報)'!$D$9="中国",C150,IF('入力欄(差替情報)'!$D$9="四国",C172,IF('入力欄(差替情報)'!$D$9="九州",C194)))))))))</f>
        <v>0</v>
      </c>
      <c r="D216" s="89" t="b">
        <f>IF('入力欄(差替情報)'!$D$9="北海道",D18,IF('入力欄(差替情報)'!$D$9="東北",D40,IF('入力欄(差替情報)'!$D$9="東京",D62,IF('入力欄(差替情報)'!$D$9="中部",D84,IF('入力欄(差替情報)'!$D$9="北陸",D106,IF('入力欄(差替情報)'!$D$9="関西",D128,IF('入力欄(差替情報)'!$D$9="中国",D150,IF('入力欄(差替情報)'!$D$9="四国",D172,IF('入力欄(差替情報)'!$D$9="九州",D194)))))))))</f>
        <v>0</v>
      </c>
      <c r="E216" s="89" t="b">
        <f>IF('入力欄(差替情報)'!$D$9="北海道",E18,IF('入力欄(差替情報)'!$D$9="東北",E40,IF('入力欄(差替情報)'!$D$9="東京",E62,IF('入力欄(差替情報)'!$D$9="中部",E84,IF('入力欄(差替情報)'!$D$9="北陸",E106,IF('入力欄(差替情報)'!$D$9="関西",E128,IF('入力欄(差替情報)'!$D$9="中国",E150,IF('入力欄(差替情報)'!$D$9="四国",E172,IF('入力欄(差替情報)'!$D$9="九州",E194)))))))))</f>
        <v>0</v>
      </c>
      <c r="F216" s="89" t="b">
        <f>IF('入力欄(差替情報)'!$D$9="北海道",F18,IF('入力欄(差替情報)'!$D$9="東北",F40,IF('入力欄(差替情報)'!$D$9="東京",F62,IF('入力欄(差替情報)'!$D$9="中部",F84,IF('入力欄(差替情報)'!$D$9="北陸",F106,IF('入力欄(差替情報)'!$D$9="関西",F128,IF('入力欄(差替情報)'!$D$9="中国",F150,IF('入力欄(差替情報)'!$D$9="四国",F172,IF('入力欄(差替情報)'!$D$9="九州",F194)))))))))</f>
        <v>0</v>
      </c>
      <c r="G216" s="89" t="b">
        <f>IF('入力欄(差替情報)'!$D$9="北海道",G18,IF('入力欄(差替情報)'!$D$9="東北",G40,IF('入力欄(差替情報)'!$D$9="東京",G62,IF('入力欄(差替情報)'!$D$9="中部",G84,IF('入力欄(差替情報)'!$D$9="北陸",G106,IF('入力欄(差替情報)'!$D$9="関西",G128,IF('入力欄(差替情報)'!$D$9="中国",G150,IF('入力欄(差替情報)'!$D$9="四国",G172,IF('入力欄(差替情報)'!$D$9="九州",G194)))))))))</f>
        <v>0</v>
      </c>
      <c r="H216" s="89" t="b">
        <f>IF('入力欄(差替情報)'!$D$9="北海道",H18,IF('入力欄(差替情報)'!$D$9="東北",H40,IF('入力欄(差替情報)'!$D$9="東京",H62,IF('入力欄(差替情報)'!$D$9="中部",H84,IF('入力欄(差替情報)'!$D$9="北陸",H106,IF('入力欄(差替情報)'!$D$9="関西",H128,IF('入力欄(差替情報)'!$D$9="中国",H150,IF('入力欄(差替情報)'!$D$9="四国",H172,IF('入力欄(差替情報)'!$D$9="九州",H194)))))))))</f>
        <v>0</v>
      </c>
      <c r="I216" s="89" t="b">
        <f>IF('入力欄(差替情報)'!$D$9="北海道",I18,IF('入力欄(差替情報)'!$D$9="東北",I40,IF('入力欄(差替情報)'!$D$9="東京",I62,IF('入力欄(差替情報)'!$D$9="中部",I84,IF('入力欄(差替情報)'!$D$9="北陸",I106,IF('入力欄(差替情報)'!$D$9="関西",I128,IF('入力欄(差替情報)'!$D$9="中国",I150,IF('入力欄(差替情報)'!$D$9="四国",I172,IF('入力欄(差替情報)'!$D$9="九州",I194)))))))))</f>
        <v>0</v>
      </c>
      <c r="J216" s="89" t="b">
        <f>IF('入力欄(差替情報)'!$D$9="北海道",J18,IF('入力欄(差替情報)'!$D$9="東北",J40,IF('入力欄(差替情報)'!$D$9="東京",J62,IF('入力欄(差替情報)'!$D$9="中部",J84,IF('入力欄(差替情報)'!$D$9="北陸",J106,IF('入力欄(差替情報)'!$D$9="関西",J128,IF('入力欄(差替情報)'!$D$9="中国",J150,IF('入力欄(差替情報)'!$D$9="四国",J172,IF('入力欄(差替情報)'!$D$9="九州",J194)))))))))</f>
        <v>0</v>
      </c>
      <c r="K216" s="89" t="b">
        <f>IF('入力欄(差替情報)'!$D$9="北海道",K18,IF('入力欄(差替情報)'!$D$9="東北",K40,IF('入力欄(差替情報)'!$D$9="東京",K62,IF('入力欄(差替情報)'!$D$9="中部",K84,IF('入力欄(差替情報)'!$D$9="北陸",K106,IF('入力欄(差替情報)'!$D$9="関西",K128,IF('入力欄(差替情報)'!$D$9="中国",K150,IF('入力欄(差替情報)'!$D$9="四国",K172,IF('入力欄(差替情報)'!$D$9="九州",K194)))))))))</f>
        <v>0</v>
      </c>
      <c r="L216" s="89" t="b">
        <f>IF('入力欄(差替情報)'!$D$9="北海道",L18,IF('入力欄(差替情報)'!$D$9="東北",L40,IF('入力欄(差替情報)'!$D$9="東京",L62,IF('入力欄(差替情報)'!$D$9="中部",L84,IF('入力欄(差替情報)'!$D$9="北陸",L106,IF('入力欄(差替情報)'!$D$9="関西",L128,IF('入力欄(差替情報)'!$D$9="中国",L150,IF('入力欄(差替情報)'!$D$9="四国",L172,IF('入力欄(差替情報)'!$D$9="九州",L194)))))))))</f>
        <v>0</v>
      </c>
      <c r="M216" s="89" t="b">
        <f>IF('入力欄(差替情報)'!$D$9="北海道",M18,IF('入力欄(差替情報)'!$D$9="東北",M40,IF('入力欄(差替情報)'!$D$9="東京",M62,IF('入力欄(差替情報)'!$D$9="中部",M84,IF('入力欄(差替情報)'!$D$9="北陸",M106,IF('入力欄(差替情報)'!$D$9="関西",M128,IF('入力欄(差替情報)'!$D$9="中国",M150,IF('入力欄(差替情報)'!$D$9="四国",M172,IF('入力欄(差替情報)'!$D$9="九州",M194)))))))))</f>
        <v>0</v>
      </c>
    </row>
    <row r="217" spans="1:13" x14ac:dyDescent="0.3">
      <c r="A217" s="21">
        <v>5</v>
      </c>
      <c r="B217" s="89" t="b">
        <f>IF('入力欄(差替情報)'!$D$9="北海道",B19,IF('入力欄(差替情報)'!$D$9="東北",B41,IF('入力欄(差替情報)'!$D$9="東京",B63,IF('入力欄(差替情報)'!$D$9="中部",B85,IF('入力欄(差替情報)'!$D$9="北陸",B107,IF('入力欄(差替情報)'!$D$9="関西",B129,IF('入力欄(差替情報)'!$D$9="中国",B151,IF('入力欄(差替情報)'!$D$9="四国",B173,IF('入力欄(差替情報)'!$D$9="九州",B195)))))))))</f>
        <v>0</v>
      </c>
      <c r="C217" s="89" t="b">
        <f>IF('入力欄(差替情報)'!$D$9="北海道",C19,IF('入力欄(差替情報)'!$D$9="東北",C41,IF('入力欄(差替情報)'!$D$9="東京",C63,IF('入力欄(差替情報)'!$D$9="中部",C85,IF('入力欄(差替情報)'!$D$9="北陸",C107,IF('入力欄(差替情報)'!$D$9="関西",C129,IF('入力欄(差替情報)'!$D$9="中国",C151,IF('入力欄(差替情報)'!$D$9="四国",C173,IF('入力欄(差替情報)'!$D$9="九州",C195)))))))))</f>
        <v>0</v>
      </c>
      <c r="D217" s="89" t="b">
        <f>IF('入力欄(差替情報)'!$D$9="北海道",D19,IF('入力欄(差替情報)'!$D$9="東北",D41,IF('入力欄(差替情報)'!$D$9="東京",D63,IF('入力欄(差替情報)'!$D$9="中部",D85,IF('入力欄(差替情報)'!$D$9="北陸",D107,IF('入力欄(差替情報)'!$D$9="関西",D129,IF('入力欄(差替情報)'!$D$9="中国",D151,IF('入力欄(差替情報)'!$D$9="四国",D173,IF('入力欄(差替情報)'!$D$9="九州",D195)))))))))</f>
        <v>0</v>
      </c>
      <c r="E217" s="89" t="b">
        <f>IF('入力欄(差替情報)'!$D$9="北海道",E19,IF('入力欄(差替情報)'!$D$9="東北",E41,IF('入力欄(差替情報)'!$D$9="東京",E63,IF('入力欄(差替情報)'!$D$9="中部",E85,IF('入力欄(差替情報)'!$D$9="北陸",E107,IF('入力欄(差替情報)'!$D$9="関西",E129,IF('入力欄(差替情報)'!$D$9="中国",E151,IF('入力欄(差替情報)'!$D$9="四国",E173,IF('入力欄(差替情報)'!$D$9="九州",E195)))))))))</f>
        <v>0</v>
      </c>
      <c r="F217" s="89" t="b">
        <f>IF('入力欄(差替情報)'!$D$9="北海道",F19,IF('入力欄(差替情報)'!$D$9="東北",F41,IF('入力欄(差替情報)'!$D$9="東京",F63,IF('入力欄(差替情報)'!$D$9="中部",F85,IF('入力欄(差替情報)'!$D$9="北陸",F107,IF('入力欄(差替情報)'!$D$9="関西",F129,IF('入力欄(差替情報)'!$D$9="中国",F151,IF('入力欄(差替情報)'!$D$9="四国",F173,IF('入力欄(差替情報)'!$D$9="九州",F195)))))))))</f>
        <v>0</v>
      </c>
      <c r="G217" s="89" t="b">
        <f>IF('入力欄(差替情報)'!$D$9="北海道",G19,IF('入力欄(差替情報)'!$D$9="東北",G41,IF('入力欄(差替情報)'!$D$9="東京",G63,IF('入力欄(差替情報)'!$D$9="中部",G85,IF('入力欄(差替情報)'!$D$9="北陸",G107,IF('入力欄(差替情報)'!$D$9="関西",G129,IF('入力欄(差替情報)'!$D$9="中国",G151,IF('入力欄(差替情報)'!$D$9="四国",G173,IF('入力欄(差替情報)'!$D$9="九州",G195)))))))))</f>
        <v>0</v>
      </c>
      <c r="H217" s="89" t="b">
        <f>IF('入力欄(差替情報)'!$D$9="北海道",H19,IF('入力欄(差替情報)'!$D$9="東北",H41,IF('入力欄(差替情報)'!$D$9="東京",H63,IF('入力欄(差替情報)'!$D$9="中部",H85,IF('入力欄(差替情報)'!$D$9="北陸",H107,IF('入力欄(差替情報)'!$D$9="関西",H129,IF('入力欄(差替情報)'!$D$9="中国",H151,IF('入力欄(差替情報)'!$D$9="四国",H173,IF('入力欄(差替情報)'!$D$9="九州",H195)))))))))</f>
        <v>0</v>
      </c>
      <c r="I217" s="89" t="b">
        <f>IF('入力欄(差替情報)'!$D$9="北海道",I19,IF('入力欄(差替情報)'!$D$9="東北",I41,IF('入力欄(差替情報)'!$D$9="東京",I63,IF('入力欄(差替情報)'!$D$9="中部",I85,IF('入力欄(差替情報)'!$D$9="北陸",I107,IF('入力欄(差替情報)'!$D$9="関西",I129,IF('入力欄(差替情報)'!$D$9="中国",I151,IF('入力欄(差替情報)'!$D$9="四国",I173,IF('入力欄(差替情報)'!$D$9="九州",I195)))))))))</f>
        <v>0</v>
      </c>
      <c r="J217" s="89" t="b">
        <f>IF('入力欄(差替情報)'!$D$9="北海道",J19,IF('入力欄(差替情報)'!$D$9="東北",J41,IF('入力欄(差替情報)'!$D$9="東京",J63,IF('入力欄(差替情報)'!$D$9="中部",J85,IF('入力欄(差替情報)'!$D$9="北陸",J107,IF('入力欄(差替情報)'!$D$9="関西",J129,IF('入力欄(差替情報)'!$D$9="中国",J151,IF('入力欄(差替情報)'!$D$9="四国",J173,IF('入力欄(差替情報)'!$D$9="九州",J195)))))))))</f>
        <v>0</v>
      </c>
      <c r="K217" s="89" t="b">
        <f>IF('入力欄(差替情報)'!$D$9="北海道",K19,IF('入力欄(差替情報)'!$D$9="東北",K41,IF('入力欄(差替情報)'!$D$9="東京",K63,IF('入力欄(差替情報)'!$D$9="中部",K85,IF('入力欄(差替情報)'!$D$9="北陸",K107,IF('入力欄(差替情報)'!$D$9="関西",K129,IF('入力欄(差替情報)'!$D$9="中国",K151,IF('入力欄(差替情報)'!$D$9="四国",K173,IF('入力欄(差替情報)'!$D$9="九州",K195)))))))))</f>
        <v>0</v>
      </c>
      <c r="L217" s="89" t="b">
        <f>IF('入力欄(差替情報)'!$D$9="北海道",L19,IF('入力欄(差替情報)'!$D$9="東北",L41,IF('入力欄(差替情報)'!$D$9="東京",L63,IF('入力欄(差替情報)'!$D$9="中部",L85,IF('入力欄(差替情報)'!$D$9="北陸",L107,IF('入力欄(差替情報)'!$D$9="関西",L129,IF('入力欄(差替情報)'!$D$9="中国",L151,IF('入力欄(差替情報)'!$D$9="四国",L173,IF('入力欄(差替情報)'!$D$9="九州",L195)))))))))</f>
        <v>0</v>
      </c>
      <c r="M217" s="89" t="b">
        <f>IF('入力欄(差替情報)'!$D$9="北海道",M19,IF('入力欄(差替情報)'!$D$9="東北",M41,IF('入力欄(差替情報)'!$D$9="東京",M63,IF('入力欄(差替情報)'!$D$9="中部",M85,IF('入力欄(差替情報)'!$D$9="北陸",M107,IF('入力欄(差替情報)'!$D$9="関西",M129,IF('入力欄(差替情報)'!$D$9="中国",M151,IF('入力欄(差替情報)'!$D$9="四国",M173,IF('入力欄(差替情報)'!$D$9="九州",M195)))))))))</f>
        <v>0</v>
      </c>
    </row>
    <row r="218" spans="1:13" x14ac:dyDescent="0.3">
      <c r="A218" s="21">
        <v>4</v>
      </c>
      <c r="B218" s="89" t="b">
        <f>IF('入力欄(差替情報)'!$D$9="北海道",B20,IF('入力欄(差替情報)'!$D$9="東北",B42,IF('入力欄(差替情報)'!$D$9="東京",B64,IF('入力欄(差替情報)'!$D$9="中部",B86,IF('入力欄(差替情報)'!$D$9="北陸",B108,IF('入力欄(差替情報)'!$D$9="関西",B130,IF('入力欄(差替情報)'!$D$9="中国",B152,IF('入力欄(差替情報)'!$D$9="四国",B174,IF('入力欄(差替情報)'!$D$9="九州",B196)))))))))</f>
        <v>0</v>
      </c>
      <c r="C218" s="89" t="b">
        <f>IF('入力欄(差替情報)'!$D$9="北海道",C20,IF('入力欄(差替情報)'!$D$9="東北",C42,IF('入力欄(差替情報)'!$D$9="東京",C64,IF('入力欄(差替情報)'!$D$9="中部",C86,IF('入力欄(差替情報)'!$D$9="北陸",C108,IF('入力欄(差替情報)'!$D$9="関西",C130,IF('入力欄(差替情報)'!$D$9="中国",C152,IF('入力欄(差替情報)'!$D$9="四国",C174,IF('入力欄(差替情報)'!$D$9="九州",C196)))))))))</f>
        <v>0</v>
      </c>
      <c r="D218" s="89" t="b">
        <f>IF('入力欄(差替情報)'!$D$9="北海道",D20,IF('入力欄(差替情報)'!$D$9="東北",D42,IF('入力欄(差替情報)'!$D$9="東京",D64,IF('入力欄(差替情報)'!$D$9="中部",D86,IF('入力欄(差替情報)'!$D$9="北陸",D108,IF('入力欄(差替情報)'!$D$9="関西",D130,IF('入力欄(差替情報)'!$D$9="中国",D152,IF('入力欄(差替情報)'!$D$9="四国",D174,IF('入力欄(差替情報)'!$D$9="九州",D196)))))))))</f>
        <v>0</v>
      </c>
      <c r="E218" s="89" t="b">
        <f>IF('入力欄(差替情報)'!$D$9="北海道",E20,IF('入力欄(差替情報)'!$D$9="東北",E42,IF('入力欄(差替情報)'!$D$9="東京",E64,IF('入力欄(差替情報)'!$D$9="中部",E86,IF('入力欄(差替情報)'!$D$9="北陸",E108,IF('入力欄(差替情報)'!$D$9="関西",E130,IF('入力欄(差替情報)'!$D$9="中国",E152,IF('入力欄(差替情報)'!$D$9="四国",E174,IF('入力欄(差替情報)'!$D$9="九州",E196)))))))))</f>
        <v>0</v>
      </c>
      <c r="F218" s="89" t="b">
        <f>IF('入力欄(差替情報)'!$D$9="北海道",F20,IF('入力欄(差替情報)'!$D$9="東北",F42,IF('入力欄(差替情報)'!$D$9="東京",F64,IF('入力欄(差替情報)'!$D$9="中部",F86,IF('入力欄(差替情報)'!$D$9="北陸",F108,IF('入力欄(差替情報)'!$D$9="関西",F130,IF('入力欄(差替情報)'!$D$9="中国",F152,IF('入力欄(差替情報)'!$D$9="四国",F174,IF('入力欄(差替情報)'!$D$9="九州",F196)))))))))</f>
        <v>0</v>
      </c>
      <c r="G218" s="89" t="b">
        <f>IF('入力欄(差替情報)'!$D$9="北海道",G20,IF('入力欄(差替情報)'!$D$9="東北",G42,IF('入力欄(差替情報)'!$D$9="東京",G64,IF('入力欄(差替情報)'!$D$9="中部",G86,IF('入力欄(差替情報)'!$D$9="北陸",G108,IF('入力欄(差替情報)'!$D$9="関西",G130,IF('入力欄(差替情報)'!$D$9="中国",G152,IF('入力欄(差替情報)'!$D$9="四国",G174,IF('入力欄(差替情報)'!$D$9="九州",G196)))))))))</f>
        <v>0</v>
      </c>
      <c r="H218" s="89" t="b">
        <f>IF('入力欄(差替情報)'!$D$9="北海道",H20,IF('入力欄(差替情報)'!$D$9="東北",H42,IF('入力欄(差替情報)'!$D$9="東京",H64,IF('入力欄(差替情報)'!$D$9="中部",H86,IF('入力欄(差替情報)'!$D$9="北陸",H108,IF('入力欄(差替情報)'!$D$9="関西",H130,IF('入力欄(差替情報)'!$D$9="中国",H152,IF('入力欄(差替情報)'!$D$9="四国",H174,IF('入力欄(差替情報)'!$D$9="九州",H196)))))))))</f>
        <v>0</v>
      </c>
      <c r="I218" s="89" t="b">
        <f>IF('入力欄(差替情報)'!$D$9="北海道",I20,IF('入力欄(差替情報)'!$D$9="東北",I42,IF('入力欄(差替情報)'!$D$9="東京",I64,IF('入力欄(差替情報)'!$D$9="中部",I86,IF('入力欄(差替情報)'!$D$9="北陸",I108,IF('入力欄(差替情報)'!$D$9="関西",I130,IF('入力欄(差替情報)'!$D$9="中国",I152,IF('入力欄(差替情報)'!$D$9="四国",I174,IF('入力欄(差替情報)'!$D$9="九州",I196)))))))))</f>
        <v>0</v>
      </c>
      <c r="J218" s="89" t="b">
        <f>IF('入力欄(差替情報)'!$D$9="北海道",J20,IF('入力欄(差替情報)'!$D$9="東北",J42,IF('入力欄(差替情報)'!$D$9="東京",J64,IF('入力欄(差替情報)'!$D$9="中部",J86,IF('入力欄(差替情報)'!$D$9="北陸",J108,IF('入力欄(差替情報)'!$D$9="関西",J130,IF('入力欄(差替情報)'!$D$9="中国",J152,IF('入力欄(差替情報)'!$D$9="四国",J174,IF('入力欄(差替情報)'!$D$9="九州",J196)))))))))</f>
        <v>0</v>
      </c>
      <c r="K218" s="89" t="b">
        <f>IF('入力欄(差替情報)'!$D$9="北海道",K20,IF('入力欄(差替情報)'!$D$9="東北",K42,IF('入力欄(差替情報)'!$D$9="東京",K64,IF('入力欄(差替情報)'!$D$9="中部",K86,IF('入力欄(差替情報)'!$D$9="北陸",K108,IF('入力欄(差替情報)'!$D$9="関西",K130,IF('入力欄(差替情報)'!$D$9="中国",K152,IF('入力欄(差替情報)'!$D$9="四国",K174,IF('入力欄(差替情報)'!$D$9="九州",K196)))))))))</f>
        <v>0</v>
      </c>
      <c r="L218" s="89" t="b">
        <f>IF('入力欄(差替情報)'!$D$9="北海道",L20,IF('入力欄(差替情報)'!$D$9="東北",L42,IF('入力欄(差替情報)'!$D$9="東京",L64,IF('入力欄(差替情報)'!$D$9="中部",L86,IF('入力欄(差替情報)'!$D$9="北陸",L108,IF('入力欄(差替情報)'!$D$9="関西",L130,IF('入力欄(差替情報)'!$D$9="中国",L152,IF('入力欄(差替情報)'!$D$9="四国",L174,IF('入力欄(差替情報)'!$D$9="九州",L196)))))))))</f>
        <v>0</v>
      </c>
      <c r="M218" s="89" t="b">
        <f>IF('入力欄(差替情報)'!$D$9="北海道",M20,IF('入力欄(差替情報)'!$D$9="東北",M42,IF('入力欄(差替情報)'!$D$9="東京",M64,IF('入力欄(差替情報)'!$D$9="中部",M86,IF('入力欄(差替情報)'!$D$9="北陸",M108,IF('入力欄(差替情報)'!$D$9="関西",M130,IF('入力欄(差替情報)'!$D$9="中国",M152,IF('入力欄(差替情報)'!$D$9="四国",M174,IF('入力欄(差替情報)'!$D$9="九州",M196)))))))))</f>
        <v>0</v>
      </c>
    </row>
    <row r="219" spans="1:13" x14ac:dyDescent="0.3">
      <c r="A219" s="21">
        <v>3</v>
      </c>
      <c r="B219" s="89" t="b">
        <f>IF('入力欄(差替情報)'!$D$9="北海道",B21,IF('入力欄(差替情報)'!$D$9="東北",B43,IF('入力欄(差替情報)'!$D$9="東京",B65,IF('入力欄(差替情報)'!$D$9="中部",B87,IF('入力欄(差替情報)'!$D$9="北陸",B109,IF('入力欄(差替情報)'!$D$9="関西",B131,IF('入力欄(差替情報)'!$D$9="中国",B153,IF('入力欄(差替情報)'!$D$9="四国",B175,IF('入力欄(差替情報)'!$D$9="九州",B197)))))))))</f>
        <v>0</v>
      </c>
      <c r="C219" s="89" t="b">
        <f>IF('入力欄(差替情報)'!$D$9="北海道",C21,IF('入力欄(差替情報)'!$D$9="東北",C43,IF('入力欄(差替情報)'!$D$9="東京",C65,IF('入力欄(差替情報)'!$D$9="中部",C87,IF('入力欄(差替情報)'!$D$9="北陸",C109,IF('入力欄(差替情報)'!$D$9="関西",C131,IF('入力欄(差替情報)'!$D$9="中国",C153,IF('入力欄(差替情報)'!$D$9="四国",C175,IF('入力欄(差替情報)'!$D$9="九州",C197)))))))))</f>
        <v>0</v>
      </c>
      <c r="D219" s="89" t="b">
        <f>IF('入力欄(差替情報)'!$D$9="北海道",D21,IF('入力欄(差替情報)'!$D$9="東北",D43,IF('入力欄(差替情報)'!$D$9="東京",D65,IF('入力欄(差替情報)'!$D$9="中部",D87,IF('入力欄(差替情報)'!$D$9="北陸",D109,IF('入力欄(差替情報)'!$D$9="関西",D131,IF('入力欄(差替情報)'!$D$9="中国",D153,IF('入力欄(差替情報)'!$D$9="四国",D175,IF('入力欄(差替情報)'!$D$9="九州",D197)))))))))</f>
        <v>0</v>
      </c>
      <c r="E219" s="89" t="b">
        <f>IF('入力欄(差替情報)'!$D$9="北海道",E21,IF('入力欄(差替情報)'!$D$9="東北",E43,IF('入力欄(差替情報)'!$D$9="東京",E65,IF('入力欄(差替情報)'!$D$9="中部",E87,IF('入力欄(差替情報)'!$D$9="北陸",E109,IF('入力欄(差替情報)'!$D$9="関西",E131,IF('入力欄(差替情報)'!$D$9="中国",E153,IF('入力欄(差替情報)'!$D$9="四国",E175,IF('入力欄(差替情報)'!$D$9="九州",E197)))))))))</f>
        <v>0</v>
      </c>
      <c r="F219" s="89" t="b">
        <f>IF('入力欄(差替情報)'!$D$9="北海道",F21,IF('入力欄(差替情報)'!$D$9="東北",F43,IF('入力欄(差替情報)'!$D$9="東京",F65,IF('入力欄(差替情報)'!$D$9="中部",F87,IF('入力欄(差替情報)'!$D$9="北陸",F109,IF('入力欄(差替情報)'!$D$9="関西",F131,IF('入力欄(差替情報)'!$D$9="中国",F153,IF('入力欄(差替情報)'!$D$9="四国",F175,IF('入力欄(差替情報)'!$D$9="九州",F197)))))))))</f>
        <v>0</v>
      </c>
      <c r="G219" s="89" t="b">
        <f>IF('入力欄(差替情報)'!$D$9="北海道",G21,IF('入力欄(差替情報)'!$D$9="東北",G43,IF('入力欄(差替情報)'!$D$9="東京",G65,IF('入力欄(差替情報)'!$D$9="中部",G87,IF('入力欄(差替情報)'!$D$9="北陸",G109,IF('入力欄(差替情報)'!$D$9="関西",G131,IF('入力欄(差替情報)'!$D$9="中国",G153,IF('入力欄(差替情報)'!$D$9="四国",G175,IF('入力欄(差替情報)'!$D$9="九州",G197)))))))))</f>
        <v>0</v>
      </c>
      <c r="H219" s="89" t="b">
        <f>IF('入力欄(差替情報)'!$D$9="北海道",H21,IF('入力欄(差替情報)'!$D$9="東北",H43,IF('入力欄(差替情報)'!$D$9="東京",H65,IF('入力欄(差替情報)'!$D$9="中部",H87,IF('入力欄(差替情報)'!$D$9="北陸",H109,IF('入力欄(差替情報)'!$D$9="関西",H131,IF('入力欄(差替情報)'!$D$9="中国",H153,IF('入力欄(差替情報)'!$D$9="四国",H175,IF('入力欄(差替情報)'!$D$9="九州",H197)))))))))</f>
        <v>0</v>
      </c>
      <c r="I219" s="89" t="b">
        <f>IF('入力欄(差替情報)'!$D$9="北海道",I21,IF('入力欄(差替情報)'!$D$9="東北",I43,IF('入力欄(差替情報)'!$D$9="東京",I65,IF('入力欄(差替情報)'!$D$9="中部",I87,IF('入力欄(差替情報)'!$D$9="北陸",I109,IF('入力欄(差替情報)'!$D$9="関西",I131,IF('入力欄(差替情報)'!$D$9="中国",I153,IF('入力欄(差替情報)'!$D$9="四国",I175,IF('入力欄(差替情報)'!$D$9="九州",I197)))))))))</f>
        <v>0</v>
      </c>
      <c r="J219" s="89" t="b">
        <f>IF('入力欄(差替情報)'!$D$9="北海道",J21,IF('入力欄(差替情報)'!$D$9="東北",J43,IF('入力欄(差替情報)'!$D$9="東京",J65,IF('入力欄(差替情報)'!$D$9="中部",J87,IF('入力欄(差替情報)'!$D$9="北陸",J109,IF('入力欄(差替情報)'!$D$9="関西",J131,IF('入力欄(差替情報)'!$D$9="中国",J153,IF('入力欄(差替情報)'!$D$9="四国",J175,IF('入力欄(差替情報)'!$D$9="九州",J197)))))))))</f>
        <v>0</v>
      </c>
      <c r="K219" s="89" t="b">
        <f>IF('入力欄(差替情報)'!$D$9="北海道",K21,IF('入力欄(差替情報)'!$D$9="東北",K43,IF('入力欄(差替情報)'!$D$9="東京",K65,IF('入力欄(差替情報)'!$D$9="中部",K87,IF('入力欄(差替情報)'!$D$9="北陸",K109,IF('入力欄(差替情報)'!$D$9="関西",K131,IF('入力欄(差替情報)'!$D$9="中国",K153,IF('入力欄(差替情報)'!$D$9="四国",K175,IF('入力欄(差替情報)'!$D$9="九州",K197)))))))))</f>
        <v>0</v>
      </c>
      <c r="L219" s="89" t="b">
        <f>IF('入力欄(差替情報)'!$D$9="北海道",L21,IF('入力欄(差替情報)'!$D$9="東北",L43,IF('入力欄(差替情報)'!$D$9="東京",L65,IF('入力欄(差替情報)'!$D$9="中部",L87,IF('入力欄(差替情報)'!$D$9="北陸",L109,IF('入力欄(差替情報)'!$D$9="関西",L131,IF('入力欄(差替情報)'!$D$9="中国",L153,IF('入力欄(差替情報)'!$D$9="四国",L175,IF('入力欄(差替情報)'!$D$9="九州",L197)))))))))</f>
        <v>0</v>
      </c>
      <c r="M219" s="89" t="b">
        <f>IF('入力欄(差替情報)'!$D$9="北海道",M21,IF('入力欄(差替情報)'!$D$9="東北",M43,IF('入力欄(差替情報)'!$D$9="東京",M65,IF('入力欄(差替情報)'!$D$9="中部",M87,IF('入力欄(差替情報)'!$D$9="北陸",M109,IF('入力欄(差替情報)'!$D$9="関西",M131,IF('入力欄(差替情報)'!$D$9="中国",M153,IF('入力欄(差替情報)'!$D$9="四国",M175,IF('入力欄(差替情報)'!$D$9="九州",M197)))))))))</f>
        <v>0</v>
      </c>
    </row>
    <row r="220" spans="1:13" x14ac:dyDescent="0.3">
      <c r="A220" s="21">
        <v>2</v>
      </c>
      <c r="B220" s="22" t="b">
        <f>IF('入力欄(差替情報)'!$D$9="北海道",B22,IF('入力欄(差替情報)'!$D$9="東北",B44,IF('入力欄(差替情報)'!$D$9="東京",B66,IF('入力欄(差替情報)'!$D$9="中部",B88,IF('入力欄(差替情報)'!$D$9="北陸",B110,IF('入力欄(差替情報)'!$D$9="関西",B132,IF('入力欄(差替情報)'!$D$9="中国",B154,IF('入力欄(差替情報)'!$D$9="四国",B176,IF('入力欄(差替情報)'!$D$9="九州",B198)))))))))</f>
        <v>0</v>
      </c>
      <c r="C220" s="22" t="b">
        <f>IF('入力欄(差替情報)'!$D$9="北海道",C22,IF('入力欄(差替情報)'!$D$9="東北",C44,IF('入力欄(差替情報)'!$D$9="東京",C66,IF('入力欄(差替情報)'!$D$9="中部",C88,IF('入力欄(差替情報)'!$D$9="北陸",C110,IF('入力欄(差替情報)'!$D$9="関西",C132,IF('入力欄(差替情報)'!$D$9="中国",C154,IF('入力欄(差替情報)'!$D$9="四国",C176,IF('入力欄(差替情報)'!$D$9="九州",C198)))))))))</f>
        <v>0</v>
      </c>
      <c r="D220" s="22" t="b">
        <f>IF('入力欄(差替情報)'!$D$9="北海道",D22,IF('入力欄(差替情報)'!$D$9="東北",D44,IF('入力欄(差替情報)'!$D$9="東京",D66,IF('入力欄(差替情報)'!$D$9="中部",D88,IF('入力欄(差替情報)'!$D$9="北陸",D110,IF('入力欄(差替情報)'!$D$9="関西",D132,IF('入力欄(差替情報)'!$D$9="中国",D154,IF('入力欄(差替情報)'!$D$9="四国",D176,IF('入力欄(差替情報)'!$D$9="九州",D198)))))))))</f>
        <v>0</v>
      </c>
      <c r="E220" s="22" t="b">
        <f>IF('入力欄(差替情報)'!$D$9="北海道",E22,IF('入力欄(差替情報)'!$D$9="東北",E44,IF('入力欄(差替情報)'!$D$9="東京",E66,IF('入力欄(差替情報)'!$D$9="中部",E88,IF('入力欄(差替情報)'!$D$9="北陸",E110,IF('入力欄(差替情報)'!$D$9="関西",E132,IF('入力欄(差替情報)'!$D$9="中国",E154,IF('入力欄(差替情報)'!$D$9="四国",E176,IF('入力欄(差替情報)'!$D$9="九州",E198)))))))))</f>
        <v>0</v>
      </c>
      <c r="F220" s="22" t="b">
        <f>IF('入力欄(差替情報)'!$D$9="北海道",F22,IF('入力欄(差替情報)'!$D$9="東北",F44,IF('入力欄(差替情報)'!$D$9="東京",F66,IF('入力欄(差替情報)'!$D$9="中部",F88,IF('入力欄(差替情報)'!$D$9="北陸",F110,IF('入力欄(差替情報)'!$D$9="関西",F132,IF('入力欄(差替情報)'!$D$9="中国",F154,IF('入力欄(差替情報)'!$D$9="四国",F176,IF('入力欄(差替情報)'!$D$9="九州",F198)))))))))</f>
        <v>0</v>
      </c>
      <c r="G220" s="22" t="b">
        <f>IF('入力欄(差替情報)'!$D$9="北海道",G22,IF('入力欄(差替情報)'!$D$9="東北",G44,IF('入力欄(差替情報)'!$D$9="東京",G66,IF('入力欄(差替情報)'!$D$9="中部",G88,IF('入力欄(差替情報)'!$D$9="北陸",G110,IF('入力欄(差替情報)'!$D$9="関西",G132,IF('入力欄(差替情報)'!$D$9="中国",G154,IF('入力欄(差替情報)'!$D$9="四国",G176,IF('入力欄(差替情報)'!$D$9="九州",G198)))))))))</f>
        <v>0</v>
      </c>
      <c r="H220" s="22" t="b">
        <f>IF('入力欄(差替情報)'!$D$9="北海道",H22,IF('入力欄(差替情報)'!$D$9="東北",H44,IF('入力欄(差替情報)'!$D$9="東京",H66,IF('入力欄(差替情報)'!$D$9="中部",H88,IF('入力欄(差替情報)'!$D$9="北陸",H110,IF('入力欄(差替情報)'!$D$9="関西",H132,IF('入力欄(差替情報)'!$D$9="中国",H154,IF('入力欄(差替情報)'!$D$9="四国",H176,IF('入力欄(差替情報)'!$D$9="九州",H198)))))))))</f>
        <v>0</v>
      </c>
      <c r="I220" s="22" t="b">
        <f>IF('入力欄(差替情報)'!$D$9="北海道",I22,IF('入力欄(差替情報)'!$D$9="東北",I44,IF('入力欄(差替情報)'!$D$9="東京",I66,IF('入力欄(差替情報)'!$D$9="中部",I88,IF('入力欄(差替情報)'!$D$9="北陸",I110,IF('入力欄(差替情報)'!$D$9="関西",I132,IF('入力欄(差替情報)'!$D$9="中国",I154,IF('入力欄(差替情報)'!$D$9="四国",I176,IF('入力欄(差替情報)'!$D$9="九州",I198)))))))))</f>
        <v>0</v>
      </c>
      <c r="J220" s="22" t="b">
        <f>IF('入力欄(差替情報)'!$D$9="北海道",J22,IF('入力欄(差替情報)'!$D$9="東北",J44,IF('入力欄(差替情報)'!$D$9="東京",J66,IF('入力欄(差替情報)'!$D$9="中部",J88,IF('入力欄(差替情報)'!$D$9="北陸",J110,IF('入力欄(差替情報)'!$D$9="関西",J132,IF('入力欄(差替情報)'!$D$9="中国",J154,IF('入力欄(差替情報)'!$D$9="四国",J176,IF('入力欄(差替情報)'!$D$9="九州",J198)))))))))</f>
        <v>0</v>
      </c>
      <c r="K220" s="22" t="b">
        <f>IF('入力欄(差替情報)'!$D$9="北海道",K22,IF('入力欄(差替情報)'!$D$9="東北",K44,IF('入力欄(差替情報)'!$D$9="東京",K66,IF('入力欄(差替情報)'!$D$9="中部",K88,IF('入力欄(差替情報)'!$D$9="北陸",K110,IF('入力欄(差替情報)'!$D$9="関西",K132,IF('入力欄(差替情報)'!$D$9="中国",K154,IF('入力欄(差替情報)'!$D$9="四国",K176,IF('入力欄(差替情報)'!$D$9="九州",K198)))))))))</f>
        <v>0</v>
      </c>
      <c r="L220" s="22" t="b">
        <f>IF('入力欄(差替情報)'!$D$9="北海道",L22,IF('入力欄(差替情報)'!$D$9="東北",L44,IF('入力欄(差替情報)'!$D$9="東京",L66,IF('入力欄(差替情報)'!$D$9="中部",L88,IF('入力欄(差替情報)'!$D$9="北陸",L110,IF('入力欄(差替情報)'!$D$9="関西",L132,IF('入力欄(差替情報)'!$D$9="中国",L154,IF('入力欄(差替情報)'!$D$9="四国",L176,IF('入力欄(差替情報)'!$D$9="九州",L198)))))))))</f>
        <v>0</v>
      </c>
      <c r="M220" s="22" t="b">
        <f>IF('入力欄(差替情報)'!$D$9="北海道",M22,IF('入力欄(差替情報)'!$D$9="東北",M44,IF('入力欄(差替情報)'!$D$9="東京",M66,IF('入力欄(差替情報)'!$D$9="中部",M88,IF('入力欄(差替情報)'!$D$9="北陸",M110,IF('入力欄(差替情報)'!$D$9="関西",M132,IF('入力欄(差替情報)'!$D$9="中国",M154,IF('入力欄(差替情報)'!$D$9="四国",M176,IF('入力欄(差替情報)'!$D$9="九州",M198)))))))))</f>
        <v>0</v>
      </c>
    </row>
    <row r="221" spans="1:13" x14ac:dyDescent="0.3">
      <c r="A221" s="21">
        <v>1</v>
      </c>
      <c r="B221" s="22" t="b">
        <f>IF('入力欄(差替情報)'!$D$9="北海道",B23,IF('入力欄(差替情報)'!$D$9="東北",B45,IF('入力欄(差替情報)'!$D$9="東京",B67,IF('入力欄(差替情報)'!$D$9="中部",B89,IF('入力欄(差替情報)'!$D$9="北陸",B111,IF('入力欄(差替情報)'!$D$9="関西",B133,IF('入力欄(差替情報)'!$D$9="中国",B155,IF('入力欄(差替情報)'!$D$9="四国",B177,IF('入力欄(差替情報)'!$D$9="九州",B199)))))))))</f>
        <v>0</v>
      </c>
      <c r="C221" s="22" t="b">
        <f>IF('入力欄(差替情報)'!$D$9="北海道",C23,IF('入力欄(差替情報)'!$D$9="東北",C45,IF('入力欄(差替情報)'!$D$9="東京",C67,IF('入力欄(差替情報)'!$D$9="中部",C89,IF('入力欄(差替情報)'!$D$9="北陸",C111,IF('入力欄(差替情報)'!$D$9="関西",C133,IF('入力欄(差替情報)'!$D$9="中国",C155,IF('入力欄(差替情報)'!$D$9="四国",C177,IF('入力欄(差替情報)'!$D$9="九州",C199)))))))))</f>
        <v>0</v>
      </c>
      <c r="D221" s="22" t="b">
        <f>IF('入力欄(差替情報)'!$D$9="北海道",D23,IF('入力欄(差替情報)'!$D$9="東北",D45,IF('入力欄(差替情報)'!$D$9="東京",D67,IF('入力欄(差替情報)'!$D$9="中部",D89,IF('入力欄(差替情報)'!$D$9="北陸",D111,IF('入力欄(差替情報)'!$D$9="関西",D133,IF('入力欄(差替情報)'!$D$9="中国",D155,IF('入力欄(差替情報)'!$D$9="四国",D177,IF('入力欄(差替情報)'!$D$9="九州",D199)))))))))</f>
        <v>0</v>
      </c>
      <c r="E221" s="22" t="b">
        <f>IF('入力欄(差替情報)'!$D$9="北海道",E23,IF('入力欄(差替情報)'!$D$9="東北",E45,IF('入力欄(差替情報)'!$D$9="東京",E67,IF('入力欄(差替情報)'!$D$9="中部",E89,IF('入力欄(差替情報)'!$D$9="北陸",E111,IF('入力欄(差替情報)'!$D$9="関西",E133,IF('入力欄(差替情報)'!$D$9="中国",E155,IF('入力欄(差替情報)'!$D$9="四国",E177,IF('入力欄(差替情報)'!$D$9="九州",E199)))))))))</f>
        <v>0</v>
      </c>
      <c r="F221" s="22" t="b">
        <f>IF('入力欄(差替情報)'!$D$9="北海道",F23,IF('入力欄(差替情報)'!$D$9="東北",F45,IF('入力欄(差替情報)'!$D$9="東京",F67,IF('入力欄(差替情報)'!$D$9="中部",F89,IF('入力欄(差替情報)'!$D$9="北陸",F111,IF('入力欄(差替情報)'!$D$9="関西",F133,IF('入力欄(差替情報)'!$D$9="中国",F155,IF('入力欄(差替情報)'!$D$9="四国",F177,IF('入力欄(差替情報)'!$D$9="九州",F199)))))))))</f>
        <v>0</v>
      </c>
      <c r="G221" s="22" t="b">
        <f>IF('入力欄(差替情報)'!$D$9="北海道",G23,IF('入力欄(差替情報)'!$D$9="東北",G45,IF('入力欄(差替情報)'!$D$9="東京",G67,IF('入力欄(差替情報)'!$D$9="中部",G89,IF('入力欄(差替情報)'!$D$9="北陸",G111,IF('入力欄(差替情報)'!$D$9="関西",G133,IF('入力欄(差替情報)'!$D$9="中国",G155,IF('入力欄(差替情報)'!$D$9="四国",G177,IF('入力欄(差替情報)'!$D$9="九州",G199)))))))))</f>
        <v>0</v>
      </c>
      <c r="H221" s="22" t="b">
        <f>IF('入力欄(差替情報)'!$D$9="北海道",H23,IF('入力欄(差替情報)'!$D$9="東北",H45,IF('入力欄(差替情報)'!$D$9="東京",H67,IF('入力欄(差替情報)'!$D$9="中部",H89,IF('入力欄(差替情報)'!$D$9="北陸",H111,IF('入力欄(差替情報)'!$D$9="関西",H133,IF('入力欄(差替情報)'!$D$9="中国",H155,IF('入力欄(差替情報)'!$D$9="四国",H177,IF('入力欄(差替情報)'!$D$9="九州",H199)))))))))</f>
        <v>0</v>
      </c>
      <c r="I221" s="22" t="b">
        <f>IF('入力欄(差替情報)'!$D$9="北海道",I23,IF('入力欄(差替情報)'!$D$9="東北",I45,IF('入力欄(差替情報)'!$D$9="東京",I67,IF('入力欄(差替情報)'!$D$9="中部",I89,IF('入力欄(差替情報)'!$D$9="北陸",I111,IF('入力欄(差替情報)'!$D$9="関西",I133,IF('入力欄(差替情報)'!$D$9="中国",I155,IF('入力欄(差替情報)'!$D$9="四国",I177,IF('入力欄(差替情報)'!$D$9="九州",I199)))))))))</f>
        <v>0</v>
      </c>
      <c r="J221" s="22" t="b">
        <f>IF('入力欄(差替情報)'!$D$9="北海道",J23,IF('入力欄(差替情報)'!$D$9="東北",J45,IF('入力欄(差替情報)'!$D$9="東京",J67,IF('入力欄(差替情報)'!$D$9="中部",J89,IF('入力欄(差替情報)'!$D$9="北陸",J111,IF('入力欄(差替情報)'!$D$9="関西",J133,IF('入力欄(差替情報)'!$D$9="中国",J155,IF('入力欄(差替情報)'!$D$9="四国",J177,IF('入力欄(差替情報)'!$D$9="九州",J199)))))))))</f>
        <v>0</v>
      </c>
      <c r="K221" s="22" t="b">
        <f>IF('入力欄(差替情報)'!$D$9="北海道",K23,IF('入力欄(差替情報)'!$D$9="東北",K45,IF('入力欄(差替情報)'!$D$9="東京",K67,IF('入力欄(差替情報)'!$D$9="中部",K89,IF('入力欄(差替情報)'!$D$9="北陸",K111,IF('入力欄(差替情報)'!$D$9="関西",K133,IF('入力欄(差替情報)'!$D$9="中国",K155,IF('入力欄(差替情報)'!$D$9="四国",K177,IF('入力欄(差替情報)'!$D$9="九州",K199)))))))))</f>
        <v>0</v>
      </c>
      <c r="L221" s="22" t="b">
        <f>IF('入力欄(差替情報)'!$D$9="北海道",L23,IF('入力欄(差替情報)'!$D$9="東北",L45,IF('入力欄(差替情報)'!$D$9="東京",L67,IF('入力欄(差替情報)'!$D$9="中部",L89,IF('入力欄(差替情報)'!$D$9="北陸",L111,IF('入力欄(差替情報)'!$D$9="関西",L133,IF('入力欄(差替情報)'!$D$9="中国",L155,IF('入力欄(差替情報)'!$D$9="四国",L177,IF('入力欄(差替情報)'!$D$9="九州",L199)))))))))</f>
        <v>0</v>
      </c>
      <c r="M221" s="22" t="b">
        <f>IF('入力欄(差替情報)'!$D$9="北海道",M23,IF('入力欄(差替情報)'!$D$9="東北",M45,IF('入力欄(差替情報)'!$D$9="東京",M67,IF('入力欄(差替情報)'!$D$9="中部",M89,IF('入力欄(差替情報)'!$D$9="北陸",M111,IF('入力欄(差替情報)'!$D$9="関西",M133,IF('入力欄(差替情報)'!$D$9="中国",M155,IF('入力欄(差替情報)'!$D$9="四国",M177,IF('入力欄(差替情報)'!$D$9="九州",M199)))))))))</f>
        <v>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入力欄(基本情報)</vt:lpstr>
      <vt:lpstr>入力欄(差替情報)</vt:lpstr>
      <vt:lpstr>提出用（算定諸元一覧(差替先)）</vt:lpstr>
      <vt:lpstr>webにUP時は非表示にする⇒</vt:lpstr>
      <vt:lpstr>計算用(差替先差替可能容量)</vt:lpstr>
      <vt:lpstr>調整係数一覧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2025-05-28T05:47:09Z</dcterms:modified>
</cp:coreProperties>
</file>