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ThisWorkbook" defaultThemeVersion="124226"/>
  <xr:revisionPtr revIDLastSave="0" documentId="13_ncr:1_{BCEA9C5F-54C0-4DE2-881F-33C534A453FA}" xr6:coauthVersionLast="36" xr6:coauthVersionMax="36" xr10:uidLastSave="{00000000-0000-0000-0000-000000000000}"/>
  <workbookProtection workbookAlgorithmName="SHA-512" workbookHashValue="XQexX0jGWXJDRpoR0l+9Q//EF/trdtMFM4LaroyiVJVnc++6a8MombuOiZJBH7F2os3T/NADpJ4Bq/peoH/0Ag==" workbookSaltValue="7bDv5zBfkYAnvDTgjchong==" workbookSpinCount="100000" lockStructure="1"/>
  <bookViews>
    <workbookView xWindow="0" yWindow="0" windowWidth="23040" windowHeight="9276" tabRatio="856" xr2:uid="{60599A7B-7501-4234-9237-7DCCCB3DB28B}"/>
  </bookViews>
  <sheets>
    <sheet name="入力欄(基本情報)" sheetId="62" r:id="rId1"/>
    <sheet name="入力欄(差替情報)" sheetId="63" r:id="rId2"/>
    <sheet name="提出用（算定諸元一覧(差替先)）" sheetId="18" r:id="rId3"/>
    <sheet name="webにUP時は非表示にする⇒" sheetId="17" state="hidden" r:id="rId4"/>
    <sheet name="計算用" sheetId="64" state="hidden" r:id="rId5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Z34" i="64" l="1"/>
  <c r="N34" i="64"/>
  <c r="B34" i="64"/>
  <c r="B32" i="64" s="1"/>
  <c r="D17" i="63" s="1"/>
  <c r="N32" i="64" l="1"/>
  <c r="D25" i="63" s="1"/>
  <c r="Z32" i="64"/>
  <c r="D33" i="63" s="1"/>
  <c r="F106" i="63"/>
  <c r="D38" i="63" l="1"/>
  <c r="E46" i="63"/>
  <c r="F46" i="63"/>
  <c r="G46" i="63"/>
  <c r="H46" i="63"/>
  <c r="I46" i="63"/>
  <c r="J46" i="63"/>
  <c r="K46" i="63"/>
  <c r="L46" i="63"/>
  <c r="M46" i="63"/>
  <c r="N46" i="63"/>
  <c r="O46" i="63"/>
  <c r="D46" i="63"/>
  <c r="D53" i="63" l="1"/>
  <c r="E53" i="63"/>
  <c r="F53" i="63"/>
  <c r="G53" i="63"/>
  <c r="H53" i="63"/>
  <c r="I53" i="63"/>
  <c r="J53" i="63"/>
  <c r="K53" i="63"/>
  <c r="L53" i="63"/>
  <c r="M53" i="63"/>
  <c r="N53" i="63"/>
  <c r="O53" i="63"/>
  <c r="D118" i="63"/>
  <c r="D113" i="63" l="1"/>
  <c r="E116" i="63" l="1"/>
  <c r="F29" i="18" s="1"/>
  <c r="F116" i="63"/>
  <c r="G29" i="18" s="1"/>
  <c r="G116" i="63"/>
  <c r="H29" i="18" s="1"/>
  <c r="H116" i="63"/>
  <c r="I29" i="18" s="1"/>
  <c r="I116" i="63"/>
  <c r="J29" i="18" s="1"/>
  <c r="J116" i="63"/>
  <c r="K29" i="18" s="1"/>
  <c r="K116" i="63"/>
  <c r="L29" i="18" s="1"/>
  <c r="L116" i="63"/>
  <c r="M29" i="18" s="1"/>
  <c r="M116" i="63"/>
  <c r="N29" i="18" s="1"/>
  <c r="N116" i="63"/>
  <c r="O29" i="18" s="1"/>
  <c r="O116" i="63"/>
  <c r="P29" i="18" s="1"/>
  <c r="D116" i="63"/>
  <c r="E29" i="18" s="1"/>
  <c r="D104" i="63"/>
  <c r="O102" i="63"/>
  <c r="N102" i="63"/>
  <c r="M102" i="63"/>
  <c r="L102" i="63"/>
  <c r="K102" i="63"/>
  <c r="J102" i="63"/>
  <c r="I102" i="63"/>
  <c r="H102" i="63"/>
  <c r="G102" i="63"/>
  <c r="F102" i="63"/>
  <c r="E102" i="63"/>
  <c r="D102" i="63"/>
  <c r="D97" i="63"/>
  <c r="O95" i="63"/>
  <c r="N95" i="63"/>
  <c r="M95" i="63"/>
  <c r="L95" i="63"/>
  <c r="K95" i="63"/>
  <c r="J95" i="63"/>
  <c r="I95" i="63"/>
  <c r="H95" i="63"/>
  <c r="G95" i="63"/>
  <c r="F95" i="63"/>
  <c r="E95" i="63"/>
  <c r="D95" i="63"/>
  <c r="D90" i="63"/>
  <c r="O88" i="63"/>
  <c r="N88" i="63"/>
  <c r="M88" i="63"/>
  <c r="L88" i="63"/>
  <c r="K88" i="63"/>
  <c r="J88" i="63"/>
  <c r="I88" i="63"/>
  <c r="H88" i="63"/>
  <c r="G88" i="63"/>
  <c r="F88" i="63"/>
  <c r="E88" i="63"/>
  <c r="D88" i="63"/>
  <c r="D83" i="63"/>
  <c r="O81" i="63"/>
  <c r="N81" i="63"/>
  <c r="M81" i="63"/>
  <c r="L81" i="63"/>
  <c r="K81" i="63"/>
  <c r="J81" i="63"/>
  <c r="I81" i="63"/>
  <c r="H81" i="63"/>
  <c r="G81" i="63"/>
  <c r="F81" i="63"/>
  <c r="E81" i="63"/>
  <c r="D81" i="63"/>
  <c r="D76" i="63"/>
  <c r="O74" i="63"/>
  <c r="N74" i="63"/>
  <c r="M74" i="63"/>
  <c r="L74" i="63"/>
  <c r="K74" i="63"/>
  <c r="J74" i="63"/>
  <c r="I74" i="63"/>
  <c r="H74" i="63"/>
  <c r="G74" i="63"/>
  <c r="F74" i="63"/>
  <c r="E74" i="63"/>
  <c r="D74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2" i="63"/>
  <c r="O60" i="63"/>
  <c r="N60" i="63"/>
  <c r="M60" i="63"/>
  <c r="L60" i="63"/>
  <c r="K60" i="63"/>
  <c r="J60" i="63"/>
  <c r="I60" i="63"/>
  <c r="H60" i="63"/>
  <c r="G60" i="63"/>
  <c r="F60" i="63"/>
  <c r="E60" i="63"/>
  <c r="D60" i="63"/>
  <c r="D55" i="63"/>
  <c r="D48" i="63"/>
  <c r="E30" i="63"/>
  <c r="F30" i="63"/>
  <c r="G30" i="63"/>
  <c r="H30" i="63"/>
  <c r="I30" i="63"/>
  <c r="J30" i="63"/>
  <c r="K30" i="63"/>
  <c r="L30" i="63"/>
  <c r="M30" i="63"/>
  <c r="N30" i="63"/>
  <c r="O30" i="63"/>
  <c r="D30" i="63"/>
  <c r="E22" i="63"/>
  <c r="F22" i="63"/>
  <c r="G22" i="63"/>
  <c r="H22" i="63"/>
  <c r="I22" i="63"/>
  <c r="J22" i="63"/>
  <c r="K22" i="63"/>
  <c r="L22" i="63"/>
  <c r="M22" i="63"/>
  <c r="N22" i="63"/>
  <c r="O22" i="63"/>
  <c r="D22" i="63"/>
  <c r="D35" i="63" s="1"/>
  <c r="E14" i="63"/>
  <c r="F14" i="63"/>
  <c r="G14" i="63"/>
  <c r="H14" i="63"/>
  <c r="I14" i="63"/>
  <c r="J14" i="63"/>
  <c r="K14" i="63"/>
  <c r="L14" i="63"/>
  <c r="M14" i="63"/>
  <c r="N14" i="63"/>
  <c r="O14" i="63"/>
  <c r="D14" i="63"/>
  <c r="H35" i="63" l="1"/>
  <c r="L106" i="63"/>
  <c r="J106" i="63"/>
  <c r="K35" i="63"/>
  <c r="N106" i="63"/>
  <c r="H106" i="63"/>
  <c r="O106" i="63"/>
  <c r="E106" i="63"/>
  <c r="M106" i="63"/>
  <c r="D106" i="63"/>
  <c r="K106" i="63"/>
  <c r="I106" i="63"/>
  <c r="I35" i="63"/>
  <c r="D107" i="63"/>
  <c r="E53" i="18" s="1"/>
  <c r="O35" i="63"/>
  <c r="G35" i="63"/>
  <c r="G106" i="63"/>
  <c r="M35" i="63"/>
  <c r="L35" i="63"/>
  <c r="E35" i="63"/>
  <c r="J35" i="63"/>
  <c r="N35" i="63"/>
  <c r="F35" i="63"/>
  <c r="E24" i="18"/>
  <c r="D112" i="63" l="1"/>
  <c r="E43" i="18" l="1"/>
  <c r="E42" i="18"/>
  <c r="E41" i="18"/>
  <c r="E40" i="18"/>
  <c r="E39" i="18"/>
  <c r="E38" i="18"/>
  <c r="E37" i="18"/>
  <c r="E36" i="18"/>
  <c r="E35" i="18"/>
  <c r="E34" i="18"/>
  <c r="E26" i="18" l="1"/>
  <c r="E25" i="18"/>
  <c r="E23" i="18"/>
  <c r="E21" i="18"/>
  <c r="E19" i="18"/>
  <c r="E18" i="18"/>
  <c r="E17" i="18"/>
  <c r="E16" i="18"/>
  <c r="E14" i="18"/>
  <c r="E12" i="18"/>
  <c r="D9" i="63"/>
  <c r="D7" i="63"/>
  <c r="D6" i="63"/>
  <c r="AG29" i="64" l="1"/>
  <c r="AH28" i="64"/>
  <c r="Z28" i="64"/>
  <c r="AA27" i="64"/>
  <c r="AB26" i="64"/>
  <c r="AC25" i="64"/>
  <c r="AD24" i="64"/>
  <c r="AE23" i="64"/>
  <c r="AF22" i="64"/>
  <c r="AG21" i="64"/>
  <c r="AH20" i="64"/>
  <c r="Z20" i="64"/>
  <c r="AA19" i="64"/>
  <c r="AB18" i="64"/>
  <c r="R29" i="64"/>
  <c r="S28" i="64"/>
  <c r="T27" i="64"/>
  <c r="U26" i="64"/>
  <c r="V25" i="64"/>
  <c r="N25" i="64"/>
  <c r="O24" i="64"/>
  <c r="P23" i="64"/>
  <c r="Q22" i="64"/>
  <c r="R21" i="64"/>
  <c r="S20" i="64"/>
  <c r="T19" i="64"/>
  <c r="U18" i="64"/>
  <c r="J29" i="64"/>
  <c r="B29" i="64"/>
  <c r="C28" i="64"/>
  <c r="D27" i="64"/>
  <c r="E26" i="64"/>
  <c r="F25" i="64"/>
  <c r="G24" i="64"/>
  <c r="H23" i="64"/>
  <c r="I22" i="64"/>
  <c r="J21" i="64"/>
  <c r="B21" i="64"/>
  <c r="C20" i="64"/>
  <c r="D19" i="64"/>
  <c r="E18" i="64"/>
  <c r="G23" i="64"/>
  <c r="I21" i="64"/>
  <c r="B20" i="64"/>
  <c r="D18" i="64"/>
  <c r="AH29" i="64"/>
  <c r="Z29" i="64"/>
  <c r="AC26" i="64"/>
  <c r="AF23" i="64"/>
  <c r="Z21" i="64"/>
  <c r="S29" i="64"/>
  <c r="V26" i="64"/>
  <c r="Q23" i="64"/>
  <c r="U19" i="64"/>
  <c r="D28" i="64"/>
  <c r="I23" i="64"/>
  <c r="AF29" i="64"/>
  <c r="AG28" i="64"/>
  <c r="AH27" i="64"/>
  <c r="Z27" i="64"/>
  <c r="AA26" i="64"/>
  <c r="AB25" i="64"/>
  <c r="AC24" i="64"/>
  <c r="AD23" i="64"/>
  <c r="AE22" i="64"/>
  <c r="AF21" i="64"/>
  <c r="AG20" i="64"/>
  <c r="AH19" i="64"/>
  <c r="Z19" i="64"/>
  <c r="AA18" i="64"/>
  <c r="Q29" i="64"/>
  <c r="R28" i="64"/>
  <c r="S27" i="64"/>
  <c r="T26" i="64"/>
  <c r="U25" i="64"/>
  <c r="V24" i="64"/>
  <c r="N24" i="64"/>
  <c r="O23" i="64"/>
  <c r="P22" i="64"/>
  <c r="Q21" i="64"/>
  <c r="R20" i="64"/>
  <c r="S19" i="64"/>
  <c r="T18" i="64"/>
  <c r="I29" i="64"/>
  <c r="J28" i="64"/>
  <c r="B28" i="64"/>
  <c r="C27" i="64"/>
  <c r="D26" i="64"/>
  <c r="E25" i="64"/>
  <c r="F24" i="64"/>
  <c r="H22" i="64"/>
  <c r="J20" i="64"/>
  <c r="C19" i="64"/>
  <c r="AA28" i="64"/>
  <c r="AG22" i="64"/>
  <c r="AC18" i="64"/>
  <c r="O25" i="64"/>
  <c r="V18" i="64"/>
  <c r="G25" i="64"/>
  <c r="J22" i="64"/>
  <c r="E19" i="64"/>
  <c r="AE29" i="64"/>
  <c r="AF28" i="64"/>
  <c r="AG27" i="64"/>
  <c r="AH26" i="64"/>
  <c r="Z26" i="64"/>
  <c r="AA25" i="64"/>
  <c r="AB24" i="64"/>
  <c r="AC23" i="64"/>
  <c r="AD22" i="64"/>
  <c r="AE21" i="64"/>
  <c r="AF20" i="64"/>
  <c r="AG19" i="64"/>
  <c r="AH18" i="64"/>
  <c r="Z18" i="64"/>
  <c r="P29" i="64"/>
  <c r="Q28" i="64"/>
  <c r="R27" i="64"/>
  <c r="S26" i="64"/>
  <c r="T25" i="64"/>
  <c r="U24" i="64"/>
  <c r="V23" i="64"/>
  <c r="N23" i="64"/>
  <c r="O22" i="64"/>
  <c r="P21" i="64"/>
  <c r="Q20" i="64"/>
  <c r="R19" i="64"/>
  <c r="S18" i="64"/>
  <c r="H29" i="64"/>
  <c r="I28" i="64"/>
  <c r="J27" i="64"/>
  <c r="B27" i="64"/>
  <c r="C26" i="64"/>
  <c r="D25" i="64"/>
  <c r="E24" i="64"/>
  <c r="F23" i="64"/>
  <c r="G22" i="64"/>
  <c r="H21" i="64"/>
  <c r="I20" i="64"/>
  <c r="J19" i="64"/>
  <c r="B19" i="64"/>
  <c r="C18" i="64"/>
  <c r="T23" i="64"/>
  <c r="I26" i="64"/>
  <c r="D23" i="64"/>
  <c r="F21" i="64"/>
  <c r="I18" i="64"/>
  <c r="AE24" i="64"/>
  <c r="AB19" i="64"/>
  <c r="N26" i="64"/>
  <c r="S21" i="64"/>
  <c r="E27" i="64"/>
  <c r="B22" i="64"/>
  <c r="AD29" i="64"/>
  <c r="AE28" i="64"/>
  <c r="AF27" i="64"/>
  <c r="AG26" i="64"/>
  <c r="AH25" i="64"/>
  <c r="Z25" i="64"/>
  <c r="AA24" i="64"/>
  <c r="AB23" i="64"/>
  <c r="AC22" i="64"/>
  <c r="AD21" i="64"/>
  <c r="AE20" i="64"/>
  <c r="AF19" i="64"/>
  <c r="AG18" i="64"/>
  <c r="N18" i="64"/>
  <c r="O29" i="64"/>
  <c r="P28" i="64"/>
  <c r="Q27" i="64"/>
  <c r="R26" i="64"/>
  <c r="S25" i="64"/>
  <c r="T24" i="64"/>
  <c r="U23" i="64"/>
  <c r="V22" i="64"/>
  <c r="N22" i="64"/>
  <c r="O21" i="64"/>
  <c r="P20" i="64"/>
  <c r="Q19" i="64"/>
  <c r="R18" i="64"/>
  <c r="G29" i="64"/>
  <c r="H28" i="64"/>
  <c r="I27" i="64"/>
  <c r="J26" i="64"/>
  <c r="B26" i="64"/>
  <c r="C25" i="64"/>
  <c r="D24" i="64"/>
  <c r="E23" i="64"/>
  <c r="F22" i="64"/>
  <c r="G21" i="64"/>
  <c r="H20" i="64"/>
  <c r="I19" i="64"/>
  <c r="J18" i="64"/>
  <c r="V21" i="64"/>
  <c r="H27" i="64"/>
  <c r="C24" i="64"/>
  <c r="G20" i="64"/>
  <c r="AD25" i="64"/>
  <c r="AA20" i="64"/>
  <c r="U27" i="64"/>
  <c r="P24" i="64"/>
  <c r="T20" i="64"/>
  <c r="B18" i="64"/>
  <c r="F26" i="64"/>
  <c r="D20" i="64"/>
  <c r="AC29" i="64"/>
  <c r="AD28" i="64"/>
  <c r="AE27" i="64"/>
  <c r="AF26" i="64"/>
  <c r="AG25" i="64"/>
  <c r="AH24" i="64"/>
  <c r="Z24" i="64"/>
  <c r="AA23" i="64"/>
  <c r="AB22" i="64"/>
  <c r="AC21" i="64"/>
  <c r="AD20" i="64"/>
  <c r="AE19" i="64"/>
  <c r="AF18" i="64"/>
  <c r="V29" i="64"/>
  <c r="N29" i="64"/>
  <c r="O28" i="64"/>
  <c r="P27" i="64"/>
  <c r="Q26" i="64"/>
  <c r="R25" i="64"/>
  <c r="S24" i="64"/>
  <c r="U22" i="64"/>
  <c r="N21" i="64"/>
  <c r="O20" i="64"/>
  <c r="P19" i="64"/>
  <c r="Q18" i="64"/>
  <c r="F29" i="64"/>
  <c r="G28" i="64"/>
  <c r="J25" i="64"/>
  <c r="B25" i="64"/>
  <c r="E22" i="64"/>
  <c r="H19" i="64"/>
  <c r="AB27" i="64"/>
  <c r="AH21" i="64"/>
  <c r="T28" i="64"/>
  <c r="R22" i="64"/>
  <c r="C29" i="64"/>
  <c r="H24" i="64"/>
  <c r="C21" i="64"/>
  <c r="F18" i="64"/>
  <c r="AB29" i="64"/>
  <c r="AC28" i="64"/>
  <c r="AD27" i="64"/>
  <c r="AE26" i="64"/>
  <c r="AF25" i="64"/>
  <c r="AG24" i="64"/>
  <c r="AH23" i="64"/>
  <c r="Z23" i="64"/>
  <c r="AA22" i="64"/>
  <c r="AB21" i="64"/>
  <c r="AC20" i="64"/>
  <c r="AD19" i="64"/>
  <c r="AE18" i="64"/>
  <c r="U29" i="64"/>
  <c r="V28" i="64"/>
  <c r="N28" i="64"/>
  <c r="O27" i="64"/>
  <c r="P26" i="64"/>
  <c r="Q25" i="64"/>
  <c r="R24" i="64"/>
  <c r="S23" i="64"/>
  <c r="T22" i="64"/>
  <c r="U21" i="64"/>
  <c r="V20" i="64"/>
  <c r="N20" i="64"/>
  <c r="O19" i="64"/>
  <c r="P18" i="64"/>
  <c r="E29" i="64"/>
  <c r="F28" i="64"/>
  <c r="G27" i="64"/>
  <c r="H26" i="64"/>
  <c r="I25" i="64"/>
  <c r="J24" i="64"/>
  <c r="B24" i="64"/>
  <c r="C23" i="64"/>
  <c r="D22" i="64"/>
  <c r="E21" i="64"/>
  <c r="F20" i="64"/>
  <c r="G19" i="64"/>
  <c r="H18" i="64"/>
  <c r="AA29" i="64"/>
  <c r="AB28" i="64"/>
  <c r="AC27" i="64"/>
  <c r="AD26" i="64"/>
  <c r="AE25" i="64"/>
  <c r="AF24" i="64"/>
  <c r="AG23" i="64"/>
  <c r="AH22" i="64"/>
  <c r="Z22" i="64"/>
  <c r="AA21" i="64"/>
  <c r="AB20" i="64"/>
  <c r="AC19" i="64"/>
  <c r="AD18" i="64"/>
  <c r="T29" i="64"/>
  <c r="U28" i="64"/>
  <c r="V27" i="64"/>
  <c r="N27" i="64"/>
  <c r="O26" i="64"/>
  <c r="P25" i="64"/>
  <c r="Q24" i="64"/>
  <c r="R23" i="64"/>
  <c r="S22" i="64"/>
  <c r="T21" i="64"/>
  <c r="U20" i="64"/>
  <c r="V19" i="64"/>
  <c r="N19" i="64"/>
  <c r="O18" i="64"/>
  <c r="D29" i="64"/>
  <c r="E28" i="64"/>
  <c r="F27" i="64"/>
  <c r="G26" i="64"/>
  <c r="H25" i="64"/>
  <c r="I24" i="64"/>
  <c r="J23" i="64"/>
  <c r="B23" i="64"/>
  <c r="C22" i="64"/>
  <c r="D21" i="64"/>
  <c r="E20" i="64"/>
  <c r="F19" i="64"/>
  <c r="G18" i="64"/>
  <c r="F33" i="18"/>
  <c r="F52" i="18" s="1"/>
  <c r="G33" i="18"/>
  <c r="G52" i="18" s="1"/>
  <c r="H33" i="18"/>
  <c r="H52" i="18" s="1"/>
  <c r="I33" i="18"/>
  <c r="I52" i="18" s="1"/>
  <c r="J33" i="18"/>
  <c r="J52" i="18" s="1"/>
  <c r="K33" i="18"/>
  <c r="K52" i="18" s="1"/>
  <c r="L33" i="18"/>
  <c r="L52" i="18" s="1"/>
  <c r="M33" i="18"/>
  <c r="M52" i="18" s="1"/>
  <c r="N33" i="18"/>
  <c r="N52" i="18" s="1"/>
  <c r="O33" i="18"/>
  <c r="O52" i="18" s="1"/>
  <c r="P33" i="18"/>
  <c r="P52" i="18" s="1"/>
  <c r="E33" i="18"/>
  <c r="W20" i="64" l="1"/>
  <c r="F24" i="63" s="1"/>
  <c r="W19" i="64"/>
  <c r="E24" i="63" s="1"/>
  <c r="K23" i="64"/>
  <c r="I16" i="63" s="1"/>
  <c r="K24" i="64"/>
  <c r="J16" i="63" s="1"/>
  <c r="K18" i="64"/>
  <c r="D16" i="63" s="1"/>
  <c r="W18" i="64"/>
  <c r="D24" i="63" s="1"/>
  <c r="W27" i="64"/>
  <c r="M24" i="63" s="1"/>
  <c r="W26" i="64"/>
  <c r="L24" i="63" s="1"/>
  <c r="K28" i="64"/>
  <c r="N16" i="63" s="1"/>
  <c r="K21" i="64"/>
  <c r="G16" i="63" s="1"/>
  <c r="W28" i="64"/>
  <c r="N24" i="63" s="1"/>
  <c r="W29" i="64"/>
  <c r="O24" i="63" s="1"/>
  <c r="K19" i="64"/>
  <c r="E16" i="63" s="1"/>
  <c r="W24" i="64"/>
  <c r="J24" i="63" s="1"/>
  <c r="K29" i="64"/>
  <c r="O16" i="63" s="1"/>
  <c r="W21" i="64"/>
  <c r="G24" i="63" s="1"/>
  <c r="W25" i="64"/>
  <c r="K24" i="63" s="1"/>
  <c r="K25" i="64"/>
  <c r="K16" i="63" s="1"/>
  <c r="W23" i="64"/>
  <c r="I24" i="63" s="1"/>
  <c r="K27" i="64"/>
  <c r="M16" i="63" s="1"/>
  <c r="K20" i="64"/>
  <c r="F16" i="63" s="1"/>
  <c r="W22" i="64"/>
  <c r="H24" i="63" s="1"/>
  <c r="K26" i="64"/>
  <c r="L16" i="63" s="1"/>
  <c r="K22" i="64"/>
  <c r="H16" i="63" s="1"/>
  <c r="I47" i="18" l="1"/>
  <c r="G47" i="18"/>
  <c r="O47" i="18"/>
  <c r="K47" i="18"/>
  <c r="M47" i="18"/>
  <c r="P47" i="18"/>
  <c r="N47" i="18"/>
  <c r="L47" i="18"/>
  <c r="J47" i="18"/>
  <c r="F47" i="18"/>
  <c r="D8" i="63" l="1"/>
  <c r="E22" i="18" s="1"/>
  <c r="E52" i="18"/>
  <c r="E47" i="18" s="1"/>
  <c r="H47" i="18"/>
  <c r="E55" i="18" l="1"/>
  <c r="AI20" i="64"/>
  <c r="F32" i="63" s="1"/>
  <c r="F37" i="63" s="1"/>
  <c r="G45" i="18" s="1"/>
  <c r="G54" i="18" s="1"/>
  <c r="AI27" i="64"/>
  <c r="M32" i="63" s="1"/>
  <c r="M37" i="63" s="1"/>
  <c r="N45" i="18" s="1"/>
  <c r="N54" i="18" s="1"/>
  <c r="AI23" i="64"/>
  <c r="I32" i="63" s="1"/>
  <c r="I37" i="63" s="1"/>
  <c r="J45" i="18" s="1"/>
  <c r="J54" i="18" s="1"/>
  <c r="AI19" i="64"/>
  <c r="E32" i="63" s="1"/>
  <c r="E37" i="63" s="1"/>
  <c r="F45" i="18" s="1"/>
  <c r="F54" i="18" s="1"/>
  <c r="AI24" i="64"/>
  <c r="J32" i="63" s="1"/>
  <c r="J37" i="63" s="1"/>
  <c r="K45" i="18" s="1"/>
  <c r="K54" i="18" s="1"/>
  <c r="AI18" i="64"/>
  <c r="D32" i="63" s="1"/>
  <c r="AI26" i="64"/>
  <c r="L32" i="63" s="1"/>
  <c r="L37" i="63" s="1"/>
  <c r="M45" i="18" s="1"/>
  <c r="M54" i="18" s="1"/>
  <c r="AI22" i="64"/>
  <c r="H32" i="63" s="1"/>
  <c r="H37" i="63" s="1"/>
  <c r="I45" i="18" s="1"/>
  <c r="I54" i="18" s="1"/>
  <c r="AI29" i="64"/>
  <c r="O32" i="63" s="1"/>
  <c r="O37" i="63" s="1"/>
  <c r="P45" i="18" s="1"/>
  <c r="P54" i="18" s="1"/>
  <c r="AI25" i="64"/>
  <c r="K32" i="63" s="1"/>
  <c r="K37" i="63" s="1"/>
  <c r="L45" i="18" s="1"/>
  <c r="L54" i="18" s="1"/>
  <c r="AI21" i="64"/>
  <c r="G32" i="63" s="1"/>
  <c r="G37" i="63" s="1"/>
  <c r="H45" i="18" s="1"/>
  <c r="H54" i="18" s="1"/>
  <c r="AI28" i="64"/>
  <c r="N32" i="63" s="1"/>
  <c r="N37" i="63" s="1"/>
  <c r="O45" i="18" s="1"/>
  <c r="O54" i="18" s="1"/>
  <c r="D37" i="63" l="1"/>
  <c r="E45" i="18" s="1"/>
  <c r="E5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38" authorId="0" shapeId="0" xr:uid="{A583EC59-9B97-468F-9B6B-23B087F11FD7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「年間」シートAK19～27</t>
        </r>
      </text>
    </comment>
    <comment ref="AA38" authorId="0" shapeId="0" xr:uid="{794EF583-15BA-4F4D-ADA1-B7B59A725143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「年間」シートAK30～38</t>
        </r>
      </text>
    </comment>
  </commentList>
</comments>
</file>

<file path=xl/sharedStrings.xml><?xml version="1.0" encoding="utf-8"?>
<sst xmlns="http://schemas.openxmlformats.org/spreadsheetml/2006/main" count="653" uniqueCount="146">
  <si>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</si>
  <si>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</si>
  <si>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</si>
  <si>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</si>
  <si>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</si>
  <si>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</si>
  <si>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</si>
  <si>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</si>
  <si>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</si>
  <si>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</si>
  <si>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</si>
  <si>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</si>
  <si>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</si>
  <si>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</si>
  <si>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</si>
  <si>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</si>
  <si>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</si>
  <si>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</si>
  <si>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</si>
  <si>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</si>
  <si>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</si>
  <si>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</si>
  <si>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</si>
  <si>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</si>
  <si>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</si>
  <si>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</si>
  <si>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</si>
  <si>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</si>
  <si>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</si>
  <si>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</si>
  <si>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</si>
  <si>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</si>
  <si>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</si>
  <si>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</si>
  <si>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</si>
  <si>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</si>
  <si>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⑤再エネ各月kW</t>
    <rPh sb="1" eb="2">
      <t>サイ</t>
    </rPh>
    <rPh sb="4" eb="6">
      <t>カクツキ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</si>
  <si>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</si>
  <si>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</si>
  <si>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</si>
  <si>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　　</t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</si>
  <si>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</si>
  <si>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</si>
  <si>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</si>
  <si>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</si>
  <si>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</si>
  <si>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</si>
  <si>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</si>
  <si>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</si>
  <si>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</si>
  <si>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</si>
  <si>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</si>
  <si>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</si>
  <si>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</si>
  <si>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</si>
  <si>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</si>
  <si>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</si>
  <si>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</si>
  <si>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</si>
  <si>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</si>
  <si>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</si>
  <si>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</si>
  <si>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</si>
  <si>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</si>
  <si>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</si>
  <si>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</si>
  <si>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</si>
  <si>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</si>
  <si>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</si>
  <si>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</si>
  <si>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</si>
  <si>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</si>
  <si>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</si>
  <si>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</si>
  <si>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</si>
  <si>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</si>
  <si>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</si>
  <si>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</si>
  <si>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</si>
  <si>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</si>
  <si>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</si>
  <si>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</si>
  <si>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</si>
  <si>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</si>
  <si>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</si>
  <si>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</si>
  <si>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</si>
  <si>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</si>
  <si>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</si>
  <si>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</si>
  <si>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</si>
  <si>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</si>
  <si>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</si>
  <si>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</si>
  <si>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</si>
  <si>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</si>
  <si>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</si>
  <si>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</si>
  <si>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</si>
  <si>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</si>
  <si>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</si>
  <si>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</si>
  <si>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</si>
  <si>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</si>
  <si>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</si>
  <si>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</si>
  <si>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</si>
  <si>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</si>
  <si>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</si>
  <si>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</si>
  <si>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</si>
  <si>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</si>
  <si>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</si>
  <si>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</si>
  <si>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</si>
  <si>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提供できる
各月の送電可能電力</t>
    <rPh sb="0" eb="2">
      <t>テイキョウ</t>
    </rPh>
    <rPh sb="6" eb="8">
      <t>カクツキ</t>
    </rPh>
    <rPh sb="9" eb="11">
      <t>ソウデン</t>
    </rPh>
    <rPh sb="11" eb="13">
      <t>カノウ</t>
    </rPh>
    <rPh sb="13" eb="15">
      <t>デンリョク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</si>
  <si>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</si>
  <si>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</si>
  <si>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差替先電源等</t>
    <phoneticPr fontId="2"/>
  </si>
  <si>
    <t>入力箇所</t>
    <rPh sb="0" eb="2">
      <t>ニュウリョク</t>
    </rPh>
    <rPh sb="2" eb="4">
      <t>カショ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</si>
  <si>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</si>
  <si>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</si>
  <si>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</si>
  <si>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1">
      <t>サ</t>
    </rPh>
    <rPh sb="1" eb="2">
      <t>タイ</t>
    </rPh>
    <rPh sb="2" eb="4">
      <t>カノウ</t>
    </rPh>
    <rPh sb="4" eb="6">
      <t>ヨウリョウ</t>
    </rPh>
    <rPh sb="8" eb="10">
      <t>ネンカン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</si>
  <si>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</si>
  <si>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</si>
  <si>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</si>
  <si>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5月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</si>
  <si>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</si>
  <si>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</si>
  <si>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</si>
  <si>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</si>
  <si>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</si>
  <si>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</si>
  <si>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計</t>
    <rPh sb="0" eb="1">
      <t>ケイ</t>
    </rPh>
    <phoneticPr fontId="2"/>
  </si>
  <si>
    <t>各月</t>
    <rPh sb="0" eb="2">
      <t>カクツキ</t>
    </rPh>
    <phoneticPr fontId="2"/>
  </si>
  <si>
    <t>太陽光調整係数（年間）</t>
    <rPh sb="0" eb="3">
      <t>タイヨウコウ</t>
    </rPh>
    <rPh sb="3" eb="7">
      <t>チョウセイケイスウ</t>
    </rPh>
    <rPh sb="8" eb="10">
      <t>ネンカン</t>
    </rPh>
    <phoneticPr fontId="2"/>
  </si>
  <si>
    <t>差替先入力用（対象実需給年度：2028年度）</t>
    <phoneticPr fontId="2"/>
  </si>
  <si>
    <t>差替先入力用（対象実需給年度：2028年度）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</si>
  <si>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</si>
  <si>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風力調整係数（年間）</t>
    <rPh sb="0" eb="2">
      <t>フウリョク</t>
    </rPh>
    <rPh sb="2" eb="6">
      <t>チョウセイケイスウ</t>
    </rPh>
    <rPh sb="7" eb="9">
      <t>ネンカン</t>
    </rPh>
    <phoneticPr fontId="2"/>
  </si>
  <si>
    <t>水力調整係数（年間）</t>
    <rPh sb="0" eb="2">
      <t>スイリョク</t>
    </rPh>
    <rPh sb="2" eb="6">
      <t>チョウセイケイスウ</t>
    </rPh>
    <rPh sb="7" eb="9">
      <t>ネンカン</t>
    </rPh>
    <phoneticPr fontId="2"/>
  </si>
  <si>
    <t>差替先用（対象実需給年度：2028年度）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</si>
  <si>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エリア合計(kW)</t>
    <rPh sb="3" eb="5">
      <t>ゴウケイ</t>
    </rPh>
    <phoneticPr fontId="2"/>
  </si>
  <si>
    <t>2028年度</t>
    <rPh sb="4" eb="6">
      <t>ネンド</t>
    </rPh>
    <phoneticPr fontId="2"/>
  </si>
  <si>
    <t>計算用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</si>
</sst>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%"/>
    <numFmt numFmtId="178" formatCode="#,##0.00000;[Red]\-#,##0.00000"/>
    <numFmt numFmtId="179" formatCode="#,##0.000_ "/>
    <numFmt numFmtId="180" formatCode="#,##0.0000;[Red]\-#,##0.0000"/>
    <numFmt numFmtId="181" formatCode="#,##0_ ;[Red]\-#,##0\ "/>
    <numFmt numFmtId="182" formatCode="0.00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0000CC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8" fontId="5" fillId="0" borderId="5" xfId="2" applyNumberFormat="1" applyFont="1" applyFill="1" applyBorder="1" applyAlignment="1"/>
    <xf numFmtId="0" fontId="1" fillId="0" borderId="0" xfId="0" applyFont="1" applyFill="1"/>
    <xf numFmtId="180" fontId="5" fillId="0" borderId="5" xfId="2" applyNumberFormat="1" applyFont="1" applyFill="1" applyBorder="1" applyAlignment="1"/>
    <xf numFmtId="0" fontId="9" fillId="0" borderId="0" xfId="0" applyFont="1"/>
    <xf numFmtId="178" fontId="1" fillId="0" borderId="0" xfId="0" applyNumberFormat="1" applyFont="1"/>
    <xf numFmtId="179" fontId="1" fillId="0" borderId="6" xfId="0" applyNumberFormat="1" applyFont="1" applyBorder="1" applyAlignment="1">
      <alignment shrinkToFit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8" fillId="6" borderId="8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1" fontId="10" fillId="3" borderId="1" xfId="0" applyNumberFormat="1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0" fillId="5" borderId="8" xfId="0" applyNumberFormat="1" applyFont="1" applyFill="1" applyBorder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181" fontId="10" fillId="2" borderId="8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2" borderId="8" xfId="0" applyNumberFormat="1" applyFont="1" applyFill="1" applyBorder="1" applyAlignment="1" applyProtection="1">
      <alignment horizontal="center" vertical="center"/>
      <protection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177" fontId="11" fillId="4" borderId="0" xfId="3" applyNumberFormat="1" applyFont="1" applyFill="1" applyAlignment="1">
      <alignment horizontal="center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177" fontId="11" fillId="3" borderId="5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40" fontId="1" fillId="9" borderId="3" xfId="2" applyNumberFormat="1" applyFont="1" applyFill="1" applyBorder="1" applyAlignment="1"/>
    <xf numFmtId="38" fontId="1" fillId="9" borderId="3" xfId="2" applyNumberFormat="1" applyFont="1" applyFill="1" applyBorder="1" applyAlignment="1"/>
    <xf numFmtId="180" fontId="1" fillId="9" borderId="3" xfId="2" applyNumberFormat="1" applyFont="1" applyFill="1" applyBorder="1" applyAlignment="1"/>
    <xf numFmtId="182" fontId="1" fillId="9" borderId="7" xfId="0" applyNumberFormat="1" applyFont="1" applyFill="1" applyBorder="1"/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81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181" fontId="10" fillId="3" borderId="2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4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181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181" fontId="10" fillId="0" borderId="2" xfId="0" applyNumberFormat="1" applyFont="1" applyFill="1" applyBorder="1" applyAlignment="1" applyProtection="1">
      <alignment horizontal="center" vertical="center"/>
      <protection hidden="1"/>
    </xf>
    <xf numFmtId="181" fontId="10" fillId="0" borderId="4" xfId="0" applyNumberFormat="1" applyFont="1" applyFill="1" applyBorder="1" applyAlignment="1" applyProtection="1">
      <alignment horizontal="center" vertical="center"/>
      <protection hidden="1"/>
    </xf>
    <xf numFmtId="181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81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3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181" fontId="10" fillId="2" borderId="8" xfId="0" applyNumberFormat="1" applyFont="1" applyFill="1" applyBorder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8" fillId="6" borderId="8" xfId="0" applyFont="1" applyFill="1" applyBorder="1" applyAlignment="1" applyProtection="1">
      <alignment horizontal="center" vertical="center"/>
      <protection hidden="1"/>
    </xf>
    <xf numFmtId="0" fontId="8" fillId="6" borderId="8" xfId="0" applyFont="1" applyFill="1" applyBorder="1" applyAlignment="1" applyProtection="1">
      <alignment horizontal="center" vertical="center" wrapText="1"/>
      <protection hidden="1"/>
    </xf>
    <xf numFmtId="0" fontId="8" fillId="6" borderId="8" xfId="0" applyFont="1" applyFill="1" applyBorder="1" applyAlignment="1" applyProtection="1">
      <alignment horizontal="left" vertical="center" wrapText="1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left" vertical="center" wrapText="1"/>
      <protection hidden="1"/>
    </xf>
    <xf numFmtId="0" fontId="1" fillId="7" borderId="9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2000000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4</xdr:row>
      <xdr:rowOff>55579</xdr:rowOff>
    </xdr:from>
    <xdr:to>
      <xdr:col>19</xdr:col>
      <xdr:colOff>591670</xdr:colOff>
      <xdr:row>9</xdr:row>
      <xdr:rowOff>161364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85712" y="907226"/>
          <a:ext cx="2306170" cy="127119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太陽光・風力・水力の必要な箇所に、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・提供できる各月送電可能電力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を入力してください</a:t>
          </a:r>
          <a:endParaRPr lang="ja-JP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175260</xdr:colOff>
      <xdr:row>39</xdr:row>
      <xdr:rowOff>68581</xdr:rowOff>
    </xdr:from>
    <xdr:to>
      <xdr:col>20</xdr:col>
      <xdr:colOff>152400</xdr:colOff>
      <xdr:row>41</xdr:row>
      <xdr:rowOff>206188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46672" y="920361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139850</xdr:colOff>
      <xdr:row>107</xdr:row>
      <xdr:rowOff>172572</xdr:rowOff>
    </xdr:from>
    <xdr:to>
      <xdr:col>19</xdr:col>
      <xdr:colOff>246530</xdr:colOff>
      <xdr:row>110</xdr:row>
      <xdr:rowOff>44825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11262" y="27685254"/>
          <a:ext cx="1935480" cy="57150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今回の差替契約において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148813</xdr:colOff>
      <xdr:row>10</xdr:row>
      <xdr:rowOff>179295</xdr:rowOff>
    </xdr:from>
    <xdr:to>
      <xdr:col>20</xdr:col>
      <xdr:colOff>407893</xdr:colOff>
      <xdr:row>14</xdr:row>
      <xdr:rowOff>71717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220225" y="2429436"/>
          <a:ext cx="2697480" cy="591669"/>
        </a:xfrm>
        <a:prstGeom prst="wedgeRoundRectCallout">
          <a:avLst>
            <a:gd name="adj1" fmla="val -77564"/>
            <a:gd name="adj2" fmla="val -44700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121919</xdr:colOff>
      <xdr:row>18</xdr:row>
      <xdr:rowOff>134470</xdr:rowOff>
    </xdr:from>
    <xdr:to>
      <xdr:col>20</xdr:col>
      <xdr:colOff>380999</xdr:colOff>
      <xdr:row>22</xdr:row>
      <xdr:rowOff>35859</xdr:rowOff>
    </xdr:to>
    <xdr:sp macro="" textlink="">
      <xdr:nvSpPr>
        <xdr:cNvPr id="10" name="角丸四角形吹き出し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93331" y="4222376"/>
          <a:ext cx="2697480" cy="600636"/>
        </a:xfrm>
        <a:prstGeom prst="wedgeRoundRectCallout">
          <a:avLst>
            <a:gd name="adj1" fmla="val -75902"/>
            <a:gd name="adj2" fmla="val -3755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157778</xdr:colOff>
      <xdr:row>26</xdr:row>
      <xdr:rowOff>197225</xdr:rowOff>
    </xdr:from>
    <xdr:to>
      <xdr:col>20</xdr:col>
      <xdr:colOff>416858</xdr:colOff>
      <xdr:row>30</xdr:row>
      <xdr:rowOff>80683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229190" y="6122896"/>
          <a:ext cx="2697480" cy="582705"/>
        </a:xfrm>
        <a:prstGeom prst="wedgeRoundRectCallout">
          <a:avLst>
            <a:gd name="adj1" fmla="val -79226"/>
            <a:gd name="adj2" fmla="val -5061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175706</xdr:colOff>
      <xdr:row>14</xdr:row>
      <xdr:rowOff>197223</xdr:rowOff>
    </xdr:from>
    <xdr:to>
      <xdr:col>20</xdr:col>
      <xdr:colOff>434786</xdr:colOff>
      <xdr:row>17</xdr:row>
      <xdr:rowOff>125501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247118" y="3146611"/>
          <a:ext cx="2697480" cy="833714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161364</xdr:colOff>
      <xdr:row>110</xdr:row>
      <xdr:rowOff>143436</xdr:rowOff>
    </xdr:from>
    <xdr:to>
      <xdr:col>19</xdr:col>
      <xdr:colOff>350521</xdr:colOff>
      <xdr:row>113</xdr:row>
      <xdr:rowOff>71718</xdr:rowOff>
    </xdr:to>
    <xdr:sp macro="" textlink="">
      <xdr:nvSpPr>
        <xdr:cNvPr id="17" name="角丸四角形吹き出し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367246" y="28355365"/>
          <a:ext cx="2017957" cy="627529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170329</xdr:colOff>
      <xdr:row>22</xdr:row>
      <xdr:rowOff>215153</xdr:rowOff>
    </xdr:from>
    <xdr:to>
      <xdr:col>20</xdr:col>
      <xdr:colOff>429409</xdr:colOff>
      <xdr:row>25</xdr:row>
      <xdr:rowOff>155095</xdr:rowOff>
    </xdr:to>
    <xdr:sp macro="" textlink="">
      <xdr:nvSpPr>
        <xdr:cNvPr id="23" name="角丸四角形吹き出し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1741" y="5002306"/>
          <a:ext cx="2697480" cy="845377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188260</xdr:colOff>
      <xdr:row>30</xdr:row>
      <xdr:rowOff>188259</xdr:rowOff>
    </xdr:from>
    <xdr:to>
      <xdr:col>20</xdr:col>
      <xdr:colOff>447340</xdr:colOff>
      <xdr:row>33</xdr:row>
      <xdr:rowOff>119236</xdr:rowOff>
    </xdr:to>
    <xdr:sp macro="" textlink="">
      <xdr:nvSpPr>
        <xdr:cNvPr id="25" name="角丸四角形吹き出し 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59672" y="6813177"/>
          <a:ext cx="2697480" cy="836412"/>
        </a:xfrm>
        <a:prstGeom prst="wedgeRoundRectCallout">
          <a:avLst>
            <a:gd name="adj1" fmla="val -79225"/>
            <a:gd name="adj2" fmla="val -777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179294</xdr:colOff>
      <xdr:row>114</xdr:row>
      <xdr:rowOff>152400</xdr:rowOff>
    </xdr:from>
    <xdr:to>
      <xdr:col>21</xdr:col>
      <xdr:colOff>277906</xdr:colOff>
      <xdr:row>119</xdr:row>
      <xdr:rowOff>98611</xdr:rowOff>
    </xdr:to>
    <xdr:sp macro="" textlink="">
      <xdr:nvSpPr>
        <xdr:cNvPr id="27" name="角丸四角形吹き出し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1385176" y="29296659"/>
          <a:ext cx="3146612" cy="869576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76200</xdr:rowOff>
    </xdr:from>
    <xdr:to>
      <xdr:col>2</xdr:col>
      <xdr:colOff>90993</xdr:colOff>
      <xdr:row>6</xdr:row>
      <xdr:rowOff>84716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90500" y="281940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sheetPr codeName="Sheet1"/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15" customWidth="1"/>
    <col min="2" max="2" width="25.6640625" style="15" bestFit="1" customWidth="1"/>
    <col min="3" max="3" width="85.77734375" style="15" customWidth="1"/>
    <col min="4" max="5" width="8.88671875" style="15"/>
    <col min="6" max="6" width="10.77734375" style="15" customWidth="1"/>
    <col min="7" max="16384" width="8.88671875" style="15"/>
  </cols>
  <sheetData>
    <row r="1" spans="2:4" ht="16.2" x14ac:dyDescent="0.3">
      <c r="B1" s="70" t="s">
        <v>137</v>
      </c>
      <c r="C1" s="70"/>
      <c r="D1" s="70"/>
    </row>
    <row r="2" spans="2:4" ht="16.2" x14ac:dyDescent="0.3">
      <c r="B2" s="38" t="s">
        <v>119</v>
      </c>
      <c r="C2" s="25"/>
      <c r="D2" s="25"/>
    </row>
    <row r="4" spans="2:4" s="26" customFormat="1" ht="19.95" customHeight="1" x14ac:dyDescent="0.2">
      <c r="B4" s="71" t="s">
        <v>85</v>
      </c>
      <c r="C4" s="72"/>
      <c r="D4" s="27" t="s">
        <v>1</v>
      </c>
    </row>
    <row r="5" spans="2:4" s="26" customFormat="1" ht="19.95" customHeight="1" x14ac:dyDescent="0.2">
      <c r="B5" s="33" t="s">
        <v>43</v>
      </c>
      <c r="C5" s="42"/>
      <c r="D5" s="36"/>
    </row>
    <row r="6" spans="2:4" s="26" customFormat="1" ht="19.95" customHeight="1" x14ac:dyDescent="0.2">
      <c r="B6" s="33" t="s">
        <v>44</v>
      </c>
      <c r="C6" s="34" t="s">
        <v>45</v>
      </c>
      <c r="D6" s="36"/>
    </row>
    <row r="7" spans="2:4" s="26" customFormat="1" ht="19.95" customHeight="1" x14ac:dyDescent="0.2">
      <c r="B7" s="33" t="s">
        <v>86</v>
      </c>
      <c r="C7" s="42"/>
      <c r="D7" s="36"/>
    </row>
    <row r="8" spans="2:4" s="26" customFormat="1" ht="19.95" customHeight="1" x14ac:dyDescent="0.2">
      <c r="B8" s="33" t="s">
        <v>48</v>
      </c>
      <c r="C8" s="42"/>
      <c r="D8" s="36"/>
    </row>
    <row r="9" spans="2:4" s="26" customFormat="1" ht="19.95" customHeight="1" x14ac:dyDescent="0.2">
      <c r="B9" s="33" t="s">
        <v>49</v>
      </c>
      <c r="C9" s="44"/>
      <c r="D9" s="36"/>
    </row>
    <row r="10" spans="2:4" s="26" customFormat="1" ht="19.95" customHeight="1" x14ac:dyDescent="0.2">
      <c r="B10" s="33" t="s">
        <v>87</v>
      </c>
      <c r="C10" s="42"/>
      <c r="D10" s="36"/>
    </row>
    <row r="11" spans="2:4" s="26" customFormat="1" ht="19.95" customHeight="1" x14ac:dyDescent="0.2">
      <c r="B11" s="33" t="s">
        <v>4</v>
      </c>
      <c r="C11" s="42"/>
      <c r="D11" s="36"/>
    </row>
    <row r="12" spans="2:4" s="26" customFormat="1" ht="19.95" customHeight="1" x14ac:dyDescent="0.2">
      <c r="B12" s="33" t="s">
        <v>62</v>
      </c>
      <c r="C12" s="42"/>
      <c r="D12" s="36"/>
    </row>
    <row r="13" spans="2:4" s="26" customFormat="1" ht="19.95" customHeight="1" x14ac:dyDescent="0.2">
      <c r="B13" s="33" t="s">
        <v>51</v>
      </c>
      <c r="C13" s="44"/>
      <c r="D13" s="36"/>
    </row>
    <row r="14" spans="2:4" s="26" customFormat="1" ht="19.95" customHeight="1" x14ac:dyDescent="0.2">
      <c r="B14" s="33" t="s">
        <v>5</v>
      </c>
      <c r="C14" s="42"/>
      <c r="D14" s="36"/>
    </row>
    <row r="15" spans="2:4" s="26" customFormat="1" ht="19.95" customHeight="1" x14ac:dyDescent="0.2">
      <c r="B15" s="33" t="s">
        <v>88</v>
      </c>
      <c r="C15" s="43"/>
      <c r="D15" s="36" t="s">
        <v>18</v>
      </c>
    </row>
    <row r="16" spans="2:4" s="26" customFormat="1" ht="19.95" customHeight="1" x14ac:dyDescent="0.2">
      <c r="B16" s="33" t="s">
        <v>89</v>
      </c>
      <c r="C16" s="42"/>
      <c r="D16" s="36"/>
    </row>
    <row r="17" spans="2:4" s="26" customFormat="1" ht="19.95" customHeight="1" x14ac:dyDescent="0.2">
      <c r="B17" s="33" t="s">
        <v>90</v>
      </c>
      <c r="C17" s="43"/>
      <c r="D17" s="36" t="s">
        <v>18</v>
      </c>
    </row>
    <row r="18" spans="2:4" s="26" customFormat="1" ht="19.95" customHeight="1" x14ac:dyDescent="0.2">
      <c r="B18" s="33" t="s">
        <v>68</v>
      </c>
      <c r="C18" s="42"/>
      <c r="D18" s="36"/>
    </row>
    <row r="19" spans="2:4" s="26" customFormat="1" ht="19.95" customHeight="1" x14ac:dyDescent="0.2">
      <c r="B19" s="33" t="s">
        <v>91</v>
      </c>
      <c r="C19" s="43"/>
      <c r="D19" s="36" t="s">
        <v>18</v>
      </c>
    </row>
    <row r="20" spans="2:4" s="26" customFormat="1" ht="19.95" customHeight="1" x14ac:dyDescent="0.2">
      <c r="B20" s="33" t="s">
        <v>71</v>
      </c>
      <c r="C20" s="42"/>
      <c r="D20" s="36"/>
    </row>
    <row r="21" spans="2:4" s="26" customFormat="1" ht="19.95" customHeight="1" x14ac:dyDescent="0.2">
      <c r="B21" s="33" t="s">
        <v>92</v>
      </c>
      <c r="C21" s="43"/>
      <c r="D21" s="36" t="s">
        <v>18</v>
      </c>
    </row>
    <row r="22" spans="2:4" s="26" customFormat="1" ht="19.95" customHeight="1" x14ac:dyDescent="0.2">
      <c r="B22" s="33" t="s">
        <v>73</v>
      </c>
      <c r="C22" s="42"/>
      <c r="D22" s="36"/>
    </row>
    <row r="23" spans="2:4" s="26" customFormat="1" ht="19.95" customHeight="1" x14ac:dyDescent="0.2">
      <c r="B23" s="33" t="s">
        <v>93</v>
      </c>
      <c r="C23" s="43"/>
      <c r="D23" s="36" t="s">
        <v>18</v>
      </c>
    </row>
    <row r="24" spans="2:4" s="26" customFormat="1" ht="19.95" customHeight="1" x14ac:dyDescent="0.2">
      <c r="B24" s="33" t="s">
        <v>94</v>
      </c>
      <c r="C24" s="42"/>
      <c r="D24" s="36"/>
    </row>
    <row r="25" spans="2:4" s="26" customFormat="1" ht="19.95" customHeight="1" x14ac:dyDescent="0.2">
      <c r="B25" s="33" t="s">
        <v>95</v>
      </c>
      <c r="C25" s="43"/>
      <c r="D25" s="36" t="s">
        <v>18</v>
      </c>
    </row>
    <row r="26" spans="2:4" s="26" customFormat="1" ht="19.95" customHeight="1" x14ac:dyDescent="0.2">
      <c r="B26" s="33" t="s">
        <v>96</v>
      </c>
      <c r="C26" s="43"/>
      <c r="D26" s="36" t="s">
        <v>18</v>
      </c>
    </row>
    <row r="27" spans="2:4" s="26" customFormat="1" ht="19.95" customHeight="1" x14ac:dyDescent="0.2"/>
    <row r="28" spans="2:4" s="26" customFormat="1" ht="19.95" customHeight="1" x14ac:dyDescent="0.2">
      <c r="B28" s="39" t="s">
        <v>97</v>
      </c>
      <c r="C28" s="40" t="s">
        <v>98</v>
      </c>
      <c r="D28" s="33"/>
    </row>
    <row r="29" spans="2:4" s="26" customFormat="1" ht="19.95" customHeight="1" x14ac:dyDescent="0.2">
      <c r="B29" s="33" t="s">
        <v>61</v>
      </c>
      <c r="C29" s="51"/>
      <c r="D29" s="41"/>
    </row>
    <row r="30" spans="2:4" s="26" customFormat="1" ht="19.95" customHeight="1" x14ac:dyDescent="0.2">
      <c r="B30" s="33" t="s">
        <v>62</v>
      </c>
      <c r="C30" s="42"/>
      <c r="D30" s="36"/>
    </row>
    <row r="31" spans="2:4" s="26" customFormat="1" ht="19.95" customHeight="1" x14ac:dyDescent="0.2">
      <c r="B31" s="33" t="s">
        <v>51</v>
      </c>
      <c r="C31" s="44"/>
      <c r="D31" s="36"/>
    </row>
    <row r="32" spans="2:4" s="26" customFormat="1" ht="19.95" customHeight="1" x14ac:dyDescent="0.2"/>
    <row r="33" s="26" customFormat="1" ht="19.95" customHeight="1" x14ac:dyDescent="0.2"/>
    <row r="34" s="26" customFormat="1" ht="19.95" customHeight="1" x14ac:dyDescent="0.2"/>
    <row r="35" s="26" customFormat="1" ht="19.95" customHeight="1" x14ac:dyDescent="0.2"/>
    <row r="36" s="26" customFormat="1" ht="19.95" customHeight="1" x14ac:dyDescent="0.2"/>
    <row r="37" s="26" customFormat="1" ht="19.95" customHeight="1" x14ac:dyDescent="0.2"/>
    <row r="38" s="26" customFormat="1" ht="19.95" customHeight="1" x14ac:dyDescent="0.2"/>
    <row r="39" s="26" customFormat="1" ht="19.95" customHeight="1" x14ac:dyDescent="0.2"/>
    <row r="40" s="26" customFormat="1" ht="19.95" customHeight="1" x14ac:dyDescent="0.2"/>
    <row r="41" s="26" customFormat="1" ht="19.95" customHeight="1" x14ac:dyDescent="0.2"/>
    <row r="42" s="26" customFormat="1" ht="19.95" customHeight="1" x14ac:dyDescent="0.2"/>
    <row r="43" s="26" customFormat="1" ht="19.95" customHeight="1" x14ac:dyDescent="0.2"/>
    <row r="44" s="26" customFormat="1" ht="19.95" customHeight="1" x14ac:dyDescent="0.2"/>
    <row r="45" s="26" customFormat="1" ht="19.95" customHeight="1" x14ac:dyDescent="0.2"/>
    <row r="46" s="26" customFormat="1" ht="19.95" customHeight="1" x14ac:dyDescent="0.2"/>
    <row r="47" s="26" customFormat="1" ht="19.95" customHeight="1" x14ac:dyDescent="0.2"/>
  </sheetData>
  <sheetProtection algorithmName="SHA-512" hashValue="UEbTQOFkE/jgSaGuuNzQqC+6qIyMPjVXVNa6mF69QbqkdK180x65oO8/Z2UVDATPp2HbDaM9JZyemFjPcT3v0A==" saltValue="tgITg3SaloYqeufZSphWUA==" spinCount="100000" sheet="1" objects="1" scenarios="1"/>
  <mergeCells count="2">
    <mergeCell ref="B1:D1"/>
    <mergeCell ref="B4:C4"/>
  </mergeCells>
  <phoneticPr fontId="2"/>
  <conditionalFormatting sqref="C29:C31">
    <cfRule type="expression" dxfId="18" priority="9">
      <formula>$C$5="差替先掲示板への掲載"</formula>
    </cfRule>
  </conditionalFormatting>
  <conditionalFormatting sqref="C19">
    <cfRule type="expression" dxfId="17" priority="8">
      <formula>$C$18="非応札"</formula>
    </cfRule>
  </conditionalFormatting>
  <conditionalFormatting sqref="C21">
    <cfRule type="expression" dxfId="16" priority="7">
      <formula>$C$20="非応札"</formula>
    </cfRule>
  </conditionalFormatting>
  <conditionalFormatting sqref="C22">
    <cfRule type="expression" dxfId="15" priority="6">
      <formula>OR($C$18="非落札",$C$18="非応札")</formula>
    </cfRule>
  </conditionalFormatting>
  <conditionalFormatting sqref="C23">
    <cfRule type="expression" dxfId="14" priority="5">
      <formula>OR($C$18="非落札",$C$18="非応札",$C$22="非応札")</formula>
    </cfRule>
  </conditionalFormatting>
  <conditionalFormatting sqref="C24">
    <cfRule type="expression" dxfId="13" priority="4">
      <formula>OR($C$18="非落札",$C$18="非応札")</formula>
    </cfRule>
  </conditionalFormatting>
  <conditionalFormatting sqref="C25">
    <cfRule type="expression" dxfId="12" priority="3">
      <formula>OR($C$18="非落札",$C$18="非応札",$C$24="無")</formula>
    </cfRule>
  </conditionalFormatting>
  <conditionalFormatting sqref="C26">
    <cfRule type="expression" dxfId="11" priority="2">
      <formula>AND(OR($C$18="非落札",$C$18="非応札"),OR($C$20="非落札",$C$20="非応札"))</formula>
    </cfRule>
  </conditionalFormatting>
  <conditionalFormatting sqref="C17">
    <cfRule type="expression" dxfId="10" priority="1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"対象実需給年度向け容量オークションで応札した結果、非落札, 対象実需給年度向け容量オークション時点で、新設電源等やむを得ない理由により、容量オークションに不参加, 対象実需給年度向け容量オークションで応札した結果、落札した元差替元電源"</formula1>
    </dataValidation>
    <dataValidation type="list" allowBlank="1" showInputMessage="1" showErrorMessage="1" sqref="C5" xr:uid="{2EEE072C-774F-4395-A772-853EF2710C1B}">
      <formula1>"差替先掲示板への掲載,電源等差替への申込"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,000以上の整数を入力してください" sqref="C15" xr:uid="{2252FB57-0B54-4D3D-93E0-B47DECB14C62}">
      <formula1>1000</formula1>
    </dataValidation>
    <dataValidation type="whole" allowBlank="1" showInputMessage="1" showErrorMessage="1" error="整数を入力してください" sqref="C17 C19 C21 C23 C25 C26" xr:uid="{A4139EAE-567B-438B-A225-A7A4942F4E9A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sheetPr codeName="Sheet2"/>
  <dimension ref="B1:P121"/>
  <sheetViews>
    <sheetView zoomScale="70" zoomScaleNormal="70" workbookViewId="0"/>
  </sheetViews>
  <sheetFormatPr defaultColWidth="8.88671875" defaultRowHeight="15" x14ac:dyDescent="0.3"/>
  <cols>
    <col min="1" max="1" width="5.6640625" style="15" customWidth="1"/>
    <col min="2" max="2" width="11.77734375" style="15" customWidth="1"/>
    <col min="3" max="3" width="20" style="15" customWidth="1"/>
    <col min="4" max="15" width="9.77734375" style="15" customWidth="1"/>
    <col min="16" max="16" width="8.33203125" style="15" customWidth="1"/>
    <col min="17" max="16384" width="8.88671875" style="15"/>
  </cols>
  <sheetData>
    <row r="1" spans="2:16" ht="16.2" x14ac:dyDescent="0.3">
      <c r="B1" s="70" t="s">
        <v>138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2:16" ht="16.2" x14ac:dyDescent="0.3">
      <c r="B2" s="108" t="s">
        <v>119</v>
      </c>
      <c r="C2" s="108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2:16" s="26" customFormat="1" ht="19.95" customHeight="1" x14ac:dyDescent="0.2">
      <c r="B4" s="26" t="s">
        <v>99</v>
      </c>
    </row>
    <row r="5" spans="2:16" s="26" customFormat="1" ht="18" customHeight="1" x14ac:dyDescent="0.2">
      <c r="B5" s="93" t="s">
        <v>0</v>
      </c>
      <c r="C5" s="93"/>
      <c r="D5" s="93" t="s">
        <v>19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27" t="s">
        <v>1</v>
      </c>
    </row>
    <row r="6" spans="2:16" s="26" customFormat="1" ht="18" customHeight="1" x14ac:dyDescent="0.3">
      <c r="B6" s="88" t="s">
        <v>2</v>
      </c>
      <c r="C6" s="89"/>
      <c r="D6" s="97" t="str">
        <f>IF('入力欄(基本情報)'!C13="","",'入力欄(基本情報)'!C13)</f>
        <v/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P6" s="28"/>
    </row>
    <row r="7" spans="2:16" s="26" customFormat="1" ht="18" customHeight="1" x14ac:dyDescent="0.3">
      <c r="B7" s="88" t="s">
        <v>3</v>
      </c>
      <c r="C7" s="89"/>
      <c r="D7" s="90" t="str">
        <f>IF('入力欄(基本情報)'!C10="","",'入力欄(基本情報)'!C10)</f>
        <v/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28"/>
    </row>
    <row r="8" spans="2:16" s="26" customFormat="1" ht="18" customHeight="1" x14ac:dyDescent="0.3">
      <c r="B8" s="88" t="s">
        <v>4</v>
      </c>
      <c r="C8" s="89"/>
      <c r="D8" s="90" t="e">
        <f>IF(D17&gt;0,B10&amp; ",","")&amp;IF(D25&gt;0,B18&amp;",","")&amp;IF(D33&gt;0,B26,"")</f>
        <v>#N/A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28"/>
    </row>
    <row r="9" spans="2:16" s="26" customFormat="1" ht="18" customHeight="1" x14ac:dyDescent="0.3">
      <c r="B9" s="88" t="s">
        <v>5</v>
      </c>
      <c r="C9" s="89"/>
      <c r="D9" s="90" t="str">
        <f>IF('入力欄(基本情報)'!C14="","",'入力欄(基本情報)'!C14)</f>
        <v/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28"/>
    </row>
    <row r="10" spans="2:16" s="26" customFormat="1" ht="18" customHeight="1" x14ac:dyDescent="0.2">
      <c r="B10" s="109" t="s">
        <v>116</v>
      </c>
      <c r="C10" s="27" t="s">
        <v>124</v>
      </c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P10" s="32" t="s">
        <v>125</v>
      </c>
    </row>
    <row r="11" spans="2:16" s="26" customFormat="1" ht="18" customHeight="1" x14ac:dyDescent="0.2">
      <c r="B11" s="110"/>
      <c r="C11" s="27" t="s">
        <v>31</v>
      </c>
      <c r="D11" s="85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7"/>
      <c r="P11" s="32" t="s">
        <v>125</v>
      </c>
    </row>
    <row r="12" spans="2:16" s="26" customFormat="1" ht="18" customHeight="1" x14ac:dyDescent="0.3">
      <c r="B12" s="110"/>
      <c r="C12" s="84" t="s">
        <v>115</v>
      </c>
      <c r="D12" s="27" t="s">
        <v>6</v>
      </c>
      <c r="E12" s="27" t="s">
        <v>7</v>
      </c>
      <c r="F12" s="27" t="s">
        <v>8</v>
      </c>
      <c r="G12" s="27" t="s">
        <v>9</v>
      </c>
      <c r="H12" s="27" t="s">
        <v>10</v>
      </c>
      <c r="I12" s="27" t="s">
        <v>11</v>
      </c>
      <c r="J12" s="27" t="s">
        <v>12</v>
      </c>
      <c r="K12" s="27" t="s">
        <v>13</v>
      </c>
      <c r="L12" s="27" t="s">
        <v>14</v>
      </c>
      <c r="M12" s="27" t="s">
        <v>15</v>
      </c>
      <c r="N12" s="27" t="s">
        <v>16</v>
      </c>
      <c r="O12" s="27" t="s">
        <v>17</v>
      </c>
      <c r="P12" s="28"/>
    </row>
    <row r="13" spans="2:16" s="26" customFormat="1" ht="18" customHeight="1" x14ac:dyDescent="0.2">
      <c r="B13" s="110"/>
      <c r="C13" s="9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2" t="s">
        <v>125</v>
      </c>
    </row>
    <row r="14" spans="2:16" s="26" customFormat="1" ht="18" hidden="1" customHeight="1" x14ac:dyDescent="0.2">
      <c r="B14" s="110"/>
      <c r="C14" s="53" t="s">
        <v>132</v>
      </c>
      <c r="D14" s="54">
        <f>ROUND(D13,0)</f>
        <v>0</v>
      </c>
      <c r="E14" s="54">
        <f t="shared" ref="E14:O14" si="0">ROUND(E13,0)</f>
        <v>0</v>
      </c>
      <c r="F14" s="54">
        <f t="shared" si="0"/>
        <v>0</v>
      </c>
      <c r="G14" s="54">
        <f t="shared" si="0"/>
        <v>0</v>
      </c>
      <c r="H14" s="54">
        <f t="shared" si="0"/>
        <v>0</v>
      </c>
      <c r="I14" s="54">
        <f t="shared" si="0"/>
        <v>0</v>
      </c>
      <c r="J14" s="54">
        <f t="shared" si="0"/>
        <v>0</v>
      </c>
      <c r="K14" s="54">
        <f t="shared" si="0"/>
        <v>0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32"/>
    </row>
    <row r="15" spans="2:16" s="26" customFormat="1" ht="18" customHeight="1" x14ac:dyDescent="0.3">
      <c r="B15" s="110"/>
      <c r="C15" s="84" t="s">
        <v>120</v>
      </c>
      <c r="D15" s="27" t="s">
        <v>6</v>
      </c>
      <c r="E15" s="27" t="s">
        <v>7</v>
      </c>
      <c r="F15" s="27" t="s">
        <v>8</v>
      </c>
      <c r="G15" s="27" t="s">
        <v>9</v>
      </c>
      <c r="H15" s="27" t="s">
        <v>10</v>
      </c>
      <c r="I15" s="27" t="s">
        <v>11</v>
      </c>
      <c r="J15" s="27" t="s">
        <v>12</v>
      </c>
      <c r="K15" s="27" t="s">
        <v>13</v>
      </c>
      <c r="L15" s="27" t="s">
        <v>14</v>
      </c>
      <c r="M15" s="27" t="s">
        <v>15</v>
      </c>
      <c r="N15" s="27" t="s">
        <v>16</v>
      </c>
      <c r="O15" s="27" t="s">
        <v>17</v>
      </c>
      <c r="P15" s="28"/>
    </row>
    <row r="16" spans="2:16" s="26" customFormat="1" ht="18" customHeight="1" x14ac:dyDescent="0.2">
      <c r="B16" s="110"/>
      <c r="C16" s="96"/>
      <c r="D16" s="29">
        <f>計算用!$K$18</f>
        <v>0</v>
      </c>
      <c r="E16" s="63">
        <f>計算用!$K$19</f>
        <v>0</v>
      </c>
      <c r="F16" s="63">
        <f>計算用!$K$20</f>
        <v>0</v>
      </c>
      <c r="G16" s="63">
        <f>計算用!$K$21</f>
        <v>0</v>
      </c>
      <c r="H16" s="63">
        <f>計算用!$K$22</f>
        <v>0</v>
      </c>
      <c r="I16" s="63">
        <f>計算用!$K$23</f>
        <v>0</v>
      </c>
      <c r="J16" s="63">
        <f>計算用!$K$24</f>
        <v>0</v>
      </c>
      <c r="K16" s="63">
        <f>計算用!$K$25</f>
        <v>0</v>
      </c>
      <c r="L16" s="63">
        <f>計算用!$K$26</f>
        <v>0</v>
      </c>
      <c r="M16" s="63">
        <f>計算用!$K$27</f>
        <v>0</v>
      </c>
      <c r="N16" s="63">
        <f>計算用!$K$28</f>
        <v>0</v>
      </c>
      <c r="O16" s="63">
        <f>計算用!$K$29</f>
        <v>0</v>
      </c>
      <c r="P16" s="32" t="s">
        <v>125</v>
      </c>
    </row>
    <row r="17" spans="2:16" s="26" customFormat="1" ht="34.950000000000003" customHeight="1" x14ac:dyDescent="0.2">
      <c r="B17" s="103"/>
      <c r="C17" s="30" t="s">
        <v>121</v>
      </c>
      <c r="D17" s="105" t="e">
        <f>ROUND(計算用!$B$32,0)</f>
        <v>#N/A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/>
      <c r="P17" s="32" t="s">
        <v>125</v>
      </c>
    </row>
    <row r="18" spans="2:16" s="26" customFormat="1" ht="18" customHeight="1" x14ac:dyDescent="0.2">
      <c r="B18" s="78" t="s">
        <v>39</v>
      </c>
      <c r="C18" s="31" t="s">
        <v>124</v>
      </c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32"/>
    </row>
    <row r="19" spans="2:16" s="26" customFormat="1" ht="18" customHeight="1" x14ac:dyDescent="0.2">
      <c r="B19" s="79"/>
      <c r="C19" s="31" t="s">
        <v>31</v>
      </c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32" t="s">
        <v>125</v>
      </c>
    </row>
    <row r="20" spans="2:16" s="26" customFormat="1" ht="18" customHeight="1" x14ac:dyDescent="0.3">
      <c r="B20" s="79"/>
      <c r="C20" s="84" t="s">
        <v>115</v>
      </c>
      <c r="D20" s="27" t="s">
        <v>6</v>
      </c>
      <c r="E20" s="27" t="s">
        <v>7</v>
      </c>
      <c r="F20" s="27" t="s">
        <v>8</v>
      </c>
      <c r="G20" s="27" t="s">
        <v>9</v>
      </c>
      <c r="H20" s="27" t="s">
        <v>10</v>
      </c>
      <c r="I20" s="27" t="s">
        <v>11</v>
      </c>
      <c r="J20" s="27" t="s">
        <v>12</v>
      </c>
      <c r="K20" s="27" t="s">
        <v>13</v>
      </c>
      <c r="L20" s="27" t="s">
        <v>14</v>
      </c>
      <c r="M20" s="27" t="s">
        <v>15</v>
      </c>
      <c r="N20" s="27" t="s">
        <v>16</v>
      </c>
      <c r="O20" s="27" t="s">
        <v>17</v>
      </c>
      <c r="P20" s="28"/>
    </row>
    <row r="21" spans="2:16" s="26" customFormat="1" ht="18" customHeight="1" x14ac:dyDescent="0.2">
      <c r="B21" s="79"/>
      <c r="C21" s="96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32" t="s">
        <v>125</v>
      </c>
    </row>
    <row r="22" spans="2:16" s="26" customFormat="1" ht="18" hidden="1" customHeight="1" x14ac:dyDescent="0.2">
      <c r="B22" s="79"/>
      <c r="C22" s="53" t="s">
        <v>132</v>
      </c>
      <c r="D22" s="54">
        <f>ROUND(D21,0)</f>
        <v>0</v>
      </c>
      <c r="E22" s="54">
        <f t="shared" ref="E22:O22" si="1">ROUND(E21,0)</f>
        <v>0</v>
      </c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54">
        <f t="shared" si="1"/>
        <v>0</v>
      </c>
      <c r="M22" s="54">
        <f t="shared" si="1"/>
        <v>0</v>
      </c>
      <c r="N22" s="54">
        <f t="shared" si="1"/>
        <v>0</v>
      </c>
      <c r="O22" s="54">
        <f t="shared" si="1"/>
        <v>0</v>
      </c>
      <c r="P22" s="32"/>
    </row>
    <row r="23" spans="2:16" s="26" customFormat="1" ht="18" customHeight="1" x14ac:dyDescent="0.3">
      <c r="B23" s="79"/>
      <c r="C23" s="84" t="s">
        <v>120</v>
      </c>
      <c r="D23" s="27" t="s">
        <v>6</v>
      </c>
      <c r="E23" s="27" t="s">
        <v>7</v>
      </c>
      <c r="F23" s="27" t="s">
        <v>8</v>
      </c>
      <c r="G23" s="27" t="s">
        <v>9</v>
      </c>
      <c r="H23" s="27" t="s">
        <v>10</v>
      </c>
      <c r="I23" s="27" t="s">
        <v>11</v>
      </c>
      <c r="J23" s="27" t="s">
        <v>12</v>
      </c>
      <c r="K23" s="27" t="s">
        <v>13</v>
      </c>
      <c r="L23" s="27" t="s">
        <v>14</v>
      </c>
      <c r="M23" s="27" t="s">
        <v>15</v>
      </c>
      <c r="N23" s="27" t="s">
        <v>16</v>
      </c>
      <c r="O23" s="27" t="s">
        <v>17</v>
      </c>
      <c r="P23" s="28"/>
    </row>
    <row r="24" spans="2:16" s="26" customFormat="1" ht="18" customHeight="1" x14ac:dyDescent="0.2">
      <c r="B24" s="79"/>
      <c r="C24" s="96"/>
      <c r="D24" s="63">
        <f>計算用!$W$18</f>
        <v>0</v>
      </c>
      <c r="E24" s="63">
        <f>計算用!$W$19</f>
        <v>0</v>
      </c>
      <c r="F24" s="63">
        <f>計算用!$W$20</f>
        <v>0</v>
      </c>
      <c r="G24" s="63">
        <f>計算用!$W$21</f>
        <v>0</v>
      </c>
      <c r="H24" s="63">
        <f>計算用!$W$22</f>
        <v>0</v>
      </c>
      <c r="I24" s="63">
        <f>計算用!$W$23</f>
        <v>0</v>
      </c>
      <c r="J24" s="63">
        <f>計算用!$W$24</f>
        <v>0</v>
      </c>
      <c r="K24" s="63">
        <f>計算用!$W$25</f>
        <v>0</v>
      </c>
      <c r="L24" s="63">
        <f>計算用!$W$26</f>
        <v>0</v>
      </c>
      <c r="M24" s="63">
        <f>計算用!$W$27</f>
        <v>0</v>
      </c>
      <c r="N24" s="63">
        <f>計算用!$W$28</f>
        <v>0</v>
      </c>
      <c r="O24" s="63">
        <f>計算用!$W$29</f>
        <v>0</v>
      </c>
      <c r="P24" s="32" t="s">
        <v>125</v>
      </c>
    </row>
    <row r="25" spans="2:16" s="26" customFormat="1" ht="34.950000000000003" customHeight="1" x14ac:dyDescent="0.2">
      <c r="B25" s="80"/>
      <c r="C25" s="30" t="s">
        <v>121</v>
      </c>
      <c r="D25" s="105" t="e">
        <f>ROUND(計算用!$N$32,0)</f>
        <v>#N/A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32" t="s">
        <v>125</v>
      </c>
    </row>
    <row r="26" spans="2:16" s="26" customFormat="1" ht="18" customHeight="1" x14ac:dyDescent="0.2">
      <c r="B26" s="84" t="s">
        <v>133</v>
      </c>
      <c r="C26" s="31" t="s">
        <v>124</v>
      </c>
      <c r="D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32"/>
    </row>
    <row r="27" spans="2:16" s="26" customFormat="1" ht="18" customHeight="1" x14ac:dyDescent="0.2">
      <c r="B27" s="111"/>
      <c r="C27" s="30" t="s">
        <v>31</v>
      </c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32" t="s">
        <v>125</v>
      </c>
    </row>
    <row r="28" spans="2:16" s="26" customFormat="1" ht="18" customHeight="1" x14ac:dyDescent="0.3">
      <c r="B28" s="111"/>
      <c r="C28" s="84" t="s">
        <v>115</v>
      </c>
      <c r="D28" s="27" t="s">
        <v>6</v>
      </c>
      <c r="E28" s="27" t="s">
        <v>7</v>
      </c>
      <c r="F28" s="27" t="s">
        <v>8</v>
      </c>
      <c r="G28" s="27" t="s">
        <v>9</v>
      </c>
      <c r="H28" s="27" t="s">
        <v>10</v>
      </c>
      <c r="I28" s="27" t="s">
        <v>11</v>
      </c>
      <c r="J28" s="27" t="s">
        <v>12</v>
      </c>
      <c r="K28" s="27" t="s">
        <v>13</v>
      </c>
      <c r="L28" s="27" t="s">
        <v>14</v>
      </c>
      <c r="M28" s="27" t="s">
        <v>15</v>
      </c>
      <c r="N28" s="27" t="s">
        <v>16</v>
      </c>
      <c r="O28" s="27" t="s">
        <v>17</v>
      </c>
      <c r="P28" s="28"/>
    </row>
    <row r="29" spans="2:16" s="26" customFormat="1" ht="18" customHeight="1" x14ac:dyDescent="0.2">
      <c r="B29" s="111"/>
      <c r="C29" s="96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32" t="s">
        <v>125</v>
      </c>
    </row>
    <row r="30" spans="2:16" s="26" customFormat="1" ht="15" hidden="1" customHeight="1" x14ac:dyDescent="0.2">
      <c r="B30" s="111"/>
      <c r="C30" s="53" t="s">
        <v>132</v>
      </c>
      <c r="D30" s="54">
        <f>ROUND(D29,0)</f>
        <v>0</v>
      </c>
      <c r="E30" s="54">
        <f t="shared" ref="E30:O30" si="2">ROUND(E29,0)</f>
        <v>0</v>
      </c>
      <c r="F30" s="54">
        <f t="shared" si="2"/>
        <v>0</v>
      </c>
      <c r="G30" s="54">
        <f t="shared" si="2"/>
        <v>0</v>
      </c>
      <c r="H30" s="54">
        <f t="shared" si="2"/>
        <v>0</v>
      </c>
      <c r="I30" s="54">
        <f t="shared" si="2"/>
        <v>0</v>
      </c>
      <c r="J30" s="54">
        <f t="shared" si="2"/>
        <v>0</v>
      </c>
      <c r="K30" s="54">
        <f t="shared" si="2"/>
        <v>0</v>
      </c>
      <c r="L30" s="54">
        <f t="shared" si="2"/>
        <v>0</v>
      </c>
      <c r="M30" s="54">
        <f t="shared" si="2"/>
        <v>0</v>
      </c>
      <c r="N30" s="54">
        <f t="shared" si="2"/>
        <v>0</v>
      </c>
      <c r="O30" s="54">
        <f t="shared" si="2"/>
        <v>0</v>
      </c>
      <c r="P30" s="32"/>
    </row>
    <row r="31" spans="2:16" s="26" customFormat="1" ht="18" customHeight="1" x14ac:dyDescent="0.3">
      <c r="B31" s="111"/>
      <c r="C31" s="84" t="s">
        <v>120</v>
      </c>
      <c r="D31" s="27" t="s">
        <v>6</v>
      </c>
      <c r="E31" s="27" t="s">
        <v>127</v>
      </c>
      <c r="F31" s="27" t="s">
        <v>8</v>
      </c>
      <c r="G31" s="27" t="s">
        <v>9</v>
      </c>
      <c r="H31" s="27" t="s">
        <v>10</v>
      </c>
      <c r="I31" s="27" t="s">
        <v>11</v>
      </c>
      <c r="J31" s="27" t="s">
        <v>12</v>
      </c>
      <c r="K31" s="27" t="s">
        <v>13</v>
      </c>
      <c r="L31" s="27" t="s">
        <v>14</v>
      </c>
      <c r="M31" s="27" t="s">
        <v>15</v>
      </c>
      <c r="N31" s="27" t="s">
        <v>16</v>
      </c>
      <c r="O31" s="27" t="s">
        <v>17</v>
      </c>
      <c r="P31" s="28"/>
    </row>
    <row r="32" spans="2:16" s="26" customFormat="1" ht="18" customHeight="1" x14ac:dyDescent="0.2">
      <c r="B32" s="111"/>
      <c r="C32" s="96"/>
      <c r="D32" s="63">
        <f>計算用!$AI$18</f>
        <v>0</v>
      </c>
      <c r="E32" s="63">
        <f>計算用!$AI$19</f>
        <v>0</v>
      </c>
      <c r="F32" s="63">
        <f>計算用!$AI$20</f>
        <v>0</v>
      </c>
      <c r="G32" s="63">
        <f>計算用!$AI$21</f>
        <v>0</v>
      </c>
      <c r="H32" s="63">
        <f>計算用!$AI$22</f>
        <v>0</v>
      </c>
      <c r="I32" s="63">
        <f>計算用!$AI$23</f>
        <v>0</v>
      </c>
      <c r="J32" s="63">
        <f>計算用!$AI$24</f>
        <v>0</v>
      </c>
      <c r="K32" s="63">
        <f>計算用!$AI$25</f>
        <v>0</v>
      </c>
      <c r="L32" s="63">
        <f>計算用!$AI$26</f>
        <v>0</v>
      </c>
      <c r="M32" s="63">
        <f>計算用!$AI$27</f>
        <v>0</v>
      </c>
      <c r="N32" s="63">
        <f>計算用!$AI$28</f>
        <v>0</v>
      </c>
      <c r="O32" s="63">
        <f>計算用!$AI$29</f>
        <v>0</v>
      </c>
      <c r="P32" s="32" t="s">
        <v>125</v>
      </c>
    </row>
    <row r="33" spans="2:16" s="26" customFormat="1" ht="34.950000000000003" customHeight="1" x14ac:dyDescent="0.2">
      <c r="B33" s="96"/>
      <c r="C33" s="30" t="s">
        <v>121</v>
      </c>
      <c r="D33" s="105" t="e">
        <f>ROUND(計算用!$Z$32,0)</f>
        <v>#N/A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32" t="s">
        <v>125</v>
      </c>
    </row>
    <row r="34" spans="2:16" s="26" customFormat="1" ht="18" customHeight="1" x14ac:dyDescent="0.3">
      <c r="B34" s="93" t="s">
        <v>117</v>
      </c>
      <c r="C34" s="93"/>
      <c r="D34" s="27" t="s">
        <v>6</v>
      </c>
      <c r="E34" s="27" t="s">
        <v>7</v>
      </c>
      <c r="F34" s="27" t="s">
        <v>8</v>
      </c>
      <c r="G34" s="27" t="s">
        <v>9</v>
      </c>
      <c r="H34" s="27" t="s">
        <v>10</v>
      </c>
      <c r="I34" s="27" t="s">
        <v>11</v>
      </c>
      <c r="J34" s="27" t="s">
        <v>12</v>
      </c>
      <c r="K34" s="27" t="s">
        <v>13</v>
      </c>
      <c r="L34" s="27" t="s">
        <v>14</v>
      </c>
      <c r="M34" s="27" t="s">
        <v>15</v>
      </c>
      <c r="N34" s="27" t="s">
        <v>16</v>
      </c>
      <c r="O34" s="27" t="s">
        <v>17</v>
      </c>
      <c r="P34" s="28"/>
    </row>
    <row r="35" spans="2:16" s="26" customFormat="1" ht="18" customHeight="1" x14ac:dyDescent="0.2">
      <c r="B35" s="93"/>
      <c r="C35" s="93"/>
      <c r="D35" s="29">
        <f>D14+D22+D30</f>
        <v>0</v>
      </c>
      <c r="E35" s="52">
        <f t="shared" ref="E35:O35" si="3">E14+E22+E30</f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si="3"/>
        <v>0</v>
      </c>
      <c r="O35" s="52">
        <f t="shared" si="3"/>
        <v>0</v>
      </c>
      <c r="P35" s="32" t="s">
        <v>18</v>
      </c>
    </row>
    <row r="36" spans="2:16" s="26" customFormat="1" ht="18" customHeight="1" x14ac:dyDescent="0.2">
      <c r="B36" s="101" t="s">
        <v>122</v>
      </c>
      <c r="C36" s="102"/>
      <c r="D36" s="27" t="s">
        <v>6</v>
      </c>
      <c r="E36" s="27" t="s">
        <v>7</v>
      </c>
      <c r="F36" s="27" t="s">
        <v>8</v>
      </c>
      <c r="G36" s="27" t="s">
        <v>9</v>
      </c>
      <c r="H36" s="27" t="s">
        <v>10</v>
      </c>
      <c r="I36" s="27" t="s">
        <v>11</v>
      </c>
      <c r="J36" s="27" t="s">
        <v>12</v>
      </c>
      <c r="K36" s="27" t="s">
        <v>13</v>
      </c>
      <c r="L36" s="27" t="s">
        <v>14</v>
      </c>
      <c r="M36" s="27" t="s">
        <v>15</v>
      </c>
      <c r="N36" s="27" t="s">
        <v>16</v>
      </c>
      <c r="O36" s="27" t="s">
        <v>17</v>
      </c>
      <c r="P36" s="32"/>
    </row>
    <row r="37" spans="2:16" s="26" customFormat="1" ht="18" customHeight="1" x14ac:dyDescent="0.2">
      <c r="B37" s="103"/>
      <c r="C37" s="104"/>
      <c r="D37" s="29">
        <f>ROUND(D16+D24+D32,0)</f>
        <v>0</v>
      </c>
      <c r="E37" s="60">
        <f t="shared" ref="E37:O37" si="4">ROUND(E16+E24+E32,0)</f>
        <v>0</v>
      </c>
      <c r="F37" s="60">
        <f t="shared" si="4"/>
        <v>0</v>
      </c>
      <c r="G37" s="60">
        <f t="shared" si="4"/>
        <v>0</v>
      </c>
      <c r="H37" s="60">
        <f t="shared" si="4"/>
        <v>0</v>
      </c>
      <c r="I37" s="60">
        <f t="shared" si="4"/>
        <v>0</v>
      </c>
      <c r="J37" s="60">
        <f t="shared" si="4"/>
        <v>0</v>
      </c>
      <c r="K37" s="60">
        <f t="shared" si="4"/>
        <v>0</v>
      </c>
      <c r="L37" s="60">
        <f t="shared" si="4"/>
        <v>0</v>
      </c>
      <c r="M37" s="60">
        <f t="shared" si="4"/>
        <v>0</v>
      </c>
      <c r="N37" s="60">
        <f t="shared" si="4"/>
        <v>0</v>
      </c>
      <c r="O37" s="60">
        <f t="shared" si="4"/>
        <v>0</v>
      </c>
      <c r="P37" s="32" t="s">
        <v>18</v>
      </c>
    </row>
    <row r="38" spans="2:16" s="26" customFormat="1" ht="34.950000000000003" customHeight="1" x14ac:dyDescent="0.2">
      <c r="B38" s="94" t="s">
        <v>123</v>
      </c>
      <c r="C38" s="93"/>
      <c r="D38" s="115" t="e">
        <f>D17+D25+D33</f>
        <v>#N/A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32" t="s">
        <v>18</v>
      </c>
    </row>
    <row r="39" spans="2:16" s="26" customFormat="1" ht="18" customHeight="1" x14ac:dyDescent="0.2"/>
    <row r="40" spans="2:16" s="26" customFormat="1" ht="18" customHeight="1" x14ac:dyDescent="0.2">
      <c r="B40" s="26" t="s">
        <v>100</v>
      </c>
    </row>
    <row r="41" spans="2:16" s="26" customFormat="1" ht="18" customHeight="1" x14ac:dyDescent="0.2">
      <c r="B41" s="33" t="s">
        <v>101</v>
      </c>
      <c r="C41" s="27" t="s">
        <v>0</v>
      </c>
      <c r="D41" s="93" t="s">
        <v>19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27" t="s">
        <v>1</v>
      </c>
    </row>
    <row r="42" spans="2:16" s="26" customFormat="1" ht="18" customHeight="1" x14ac:dyDescent="0.2">
      <c r="B42" s="78" t="s">
        <v>102</v>
      </c>
      <c r="C42" s="27" t="s">
        <v>103</v>
      </c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  <c r="P42" s="34"/>
    </row>
    <row r="43" spans="2:16" s="26" customFormat="1" ht="18" customHeight="1" x14ac:dyDescent="0.2">
      <c r="B43" s="79"/>
      <c r="C43" s="27" t="s">
        <v>104</v>
      </c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  <c r="P43" s="34"/>
    </row>
    <row r="44" spans="2:16" s="26" customFormat="1" ht="18" customHeight="1" x14ac:dyDescent="0.3">
      <c r="B44" s="79"/>
      <c r="C44" s="84" t="s">
        <v>128</v>
      </c>
      <c r="D44" s="27" t="s">
        <v>6</v>
      </c>
      <c r="E44" s="27" t="s">
        <v>7</v>
      </c>
      <c r="F44" s="27" t="s">
        <v>8</v>
      </c>
      <c r="G44" s="27" t="s">
        <v>9</v>
      </c>
      <c r="H44" s="27" t="s">
        <v>10</v>
      </c>
      <c r="I44" s="27" t="s">
        <v>11</v>
      </c>
      <c r="J44" s="27" t="s">
        <v>12</v>
      </c>
      <c r="K44" s="27" t="s">
        <v>13</v>
      </c>
      <c r="L44" s="27" t="s">
        <v>14</v>
      </c>
      <c r="M44" s="27" t="s">
        <v>15</v>
      </c>
      <c r="N44" s="27" t="s">
        <v>16</v>
      </c>
      <c r="O44" s="27" t="s">
        <v>17</v>
      </c>
      <c r="P44" s="28"/>
    </row>
    <row r="45" spans="2:16" s="26" customFormat="1" ht="18" customHeight="1" x14ac:dyDescent="0.2">
      <c r="B45" s="79"/>
      <c r="C45" s="80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32" t="s">
        <v>18</v>
      </c>
    </row>
    <row r="46" spans="2:16" s="26" customFormat="1" hidden="1" x14ac:dyDescent="0.2">
      <c r="B46" s="79"/>
      <c r="C46" s="55" t="s">
        <v>132</v>
      </c>
      <c r="D46" s="59">
        <f>ROUND(D45,0)</f>
        <v>0</v>
      </c>
      <c r="E46" s="59">
        <f t="shared" ref="E46:O46" si="5">ROUND(E45,0)</f>
        <v>0</v>
      </c>
      <c r="F46" s="59">
        <f t="shared" si="5"/>
        <v>0</v>
      </c>
      <c r="G46" s="59">
        <f t="shared" si="5"/>
        <v>0</v>
      </c>
      <c r="H46" s="59">
        <f t="shared" si="5"/>
        <v>0</v>
      </c>
      <c r="I46" s="59">
        <f t="shared" si="5"/>
        <v>0</v>
      </c>
      <c r="J46" s="59">
        <f t="shared" si="5"/>
        <v>0</v>
      </c>
      <c r="K46" s="59">
        <f t="shared" si="5"/>
        <v>0</v>
      </c>
      <c r="L46" s="59">
        <f t="shared" si="5"/>
        <v>0</v>
      </c>
      <c r="M46" s="59">
        <f t="shared" si="5"/>
        <v>0</v>
      </c>
      <c r="N46" s="59">
        <f t="shared" si="5"/>
        <v>0</v>
      </c>
      <c r="O46" s="59">
        <f t="shared" si="5"/>
        <v>0</v>
      </c>
      <c r="P46" s="32"/>
    </row>
    <row r="47" spans="2:16" s="26" customFormat="1" ht="34.950000000000003" customHeight="1" x14ac:dyDescent="0.2">
      <c r="B47" s="79"/>
      <c r="C47" s="30" t="s">
        <v>129</v>
      </c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  <c r="P47" s="32" t="s">
        <v>18</v>
      </c>
    </row>
    <row r="48" spans="2:16" s="26" customFormat="1" hidden="1" x14ac:dyDescent="0.2">
      <c r="B48" s="80"/>
      <c r="C48" s="56" t="s">
        <v>132</v>
      </c>
      <c r="D48" s="105">
        <f>ROUND(D47,0)</f>
        <v>0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32"/>
    </row>
    <row r="49" spans="2:16" s="26" customFormat="1" ht="18" customHeight="1" x14ac:dyDescent="0.2">
      <c r="B49" s="78" t="s">
        <v>105</v>
      </c>
      <c r="C49" s="27" t="s">
        <v>103</v>
      </c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  <c r="P49" s="34"/>
    </row>
    <row r="50" spans="2:16" s="26" customFormat="1" ht="18" customHeight="1" x14ac:dyDescent="0.2">
      <c r="B50" s="79"/>
      <c r="C50" s="27" t="s">
        <v>104</v>
      </c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  <c r="P50" s="34"/>
    </row>
    <row r="51" spans="2:16" s="26" customFormat="1" ht="18" customHeight="1" x14ac:dyDescent="0.3">
      <c r="B51" s="79"/>
      <c r="C51" s="84" t="s">
        <v>128</v>
      </c>
      <c r="D51" s="27" t="s">
        <v>6</v>
      </c>
      <c r="E51" s="27" t="s">
        <v>7</v>
      </c>
      <c r="F51" s="27" t="s">
        <v>8</v>
      </c>
      <c r="G51" s="27" t="s">
        <v>9</v>
      </c>
      <c r="H51" s="27" t="s">
        <v>10</v>
      </c>
      <c r="I51" s="27" t="s">
        <v>11</v>
      </c>
      <c r="J51" s="27" t="s">
        <v>12</v>
      </c>
      <c r="K51" s="27" t="s">
        <v>13</v>
      </c>
      <c r="L51" s="27" t="s">
        <v>14</v>
      </c>
      <c r="M51" s="27" t="s">
        <v>15</v>
      </c>
      <c r="N51" s="27" t="s">
        <v>16</v>
      </c>
      <c r="O51" s="27" t="s">
        <v>17</v>
      </c>
      <c r="P51" s="28"/>
    </row>
    <row r="52" spans="2:16" s="26" customFormat="1" ht="18" customHeight="1" x14ac:dyDescent="0.2">
      <c r="B52" s="79"/>
      <c r="C52" s="9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2" t="s">
        <v>18</v>
      </c>
    </row>
    <row r="53" spans="2:16" s="26" customFormat="1" ht="18" hidden="1" customHeight="1" x14ac:dyDescent="0.2">
      <c r="B53" s="79"/>
      <c r="C53" s="55" t="s">
        <v>132</v>
      </c>
      <c r="D53" s="54">
        <f>ROUND(D52,0)</f>
        <v>0</v>
      </c>
      <c r="E53" s="54">
        <f t="shared" ref="E53" si="6">ROUND(E52,0)</f>
        <v>0</v>
      </c>
      <c r="F53" s="54">
        <f t="shared" ref="F53" si="7">ROUND(F52,0)</f>
        <v>0</v>
      </c>
      <c r="G53" s="54">
        <f t="shared" ref="G53" si="8">ROUND(G52,0)</f>
        <v>0</v>
      </c>
      <c r="H53" s="54">
        <f t="shared" ref="H53" si="9">ROUND(H52,0)</f>
        <v>0</v>
      </c>
      <c r="I53" s="54">
        <f t="shared" ref="I53" si="10">ROUND(I52,0)</f>
        <v>0</v>
      </c>
      <c r="J53" s="54">
        <f t="shared" ref="J53" si="11">ROUND(J52,0)</f>
        <v>0</v>
      </c>
      <c r="K53" s="54">
        <f t="shared" ref="K53" si="12">ROUND(K52,0)</f>
        <v>0</v>
      </c>
      <c r="L53" s="54">
        <f t="shared" ref="L53" si="13">ROUND(L52,0)</f>
        <v>0</v>
      </c>
      <c r="M53" s="54">
        <f t="shared" ref="M53" si="14">ROUND(M52,0)</f>
        <v>0</v>
      </c>
      <c r="N53" s="54">
        <f t="shared" ref="N53" si="15">ROUND(N52,0)</f>
        <v>0</v>
      </c>
      <c r="O53" s="54">
        <f t="shared" ref="O53" si="16">ROUND(O52,0)</f>
        <v>0</v>
      </c>
      <c r="P53" s="32"/>
    </row>
    <row r="54" spans="2:16" s="26" customFormat="1" ht="34.950000000000003" customHeight="1" x14ac:dyDescent="0.2">
      <c r="B54" s="79"/>
      <c r="C54" s="30" t="s">
        <v>129</v>
      </c>
      <c r="D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7"/>
      <c r="P54" s="32" t="s">
        <v>18</v>
      </c>
    </row>
    <row r="55" spans="2:16" s="26" customFormat="1" ht="18" hidden="1" customHeight="1" x14ac:dyDescent="0.2">
      <c r="B55" s="80"/>
      <c r="C55" s="56" t="s">
        <v>132</v>
      </c>
      <c r="D55" s="75">
        <f>ROUND(D54,0)</f>
        <v>0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7"/>
      <c r="P55" s="32"/>
    </row>
    <row r="56" spans="2:16" s="26" customFormat="1" ht="18" customHeight="1" x14ac:dyDescent="0.2">
      <c r="B56" s="78" t="s">
        <v>106</v>
      </c>
      <c r="C56" s="27" t="s">
        <v>103</v>
      </c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  <c r="P56" s="34"/>
    </row>
    <row r="57" spans="2:16" s="26" customFormat="1" ht="18" customHeight="1" x14ac:dyDescent="0.2">
      <c r="B57" s="79"/>
      <c r="C57" s="27" t="s">
        <v>104</v>
      </c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3"/>
      <c r="P57" s="34"/>
    </row>
    <row r="58" spans="2:16" s="26" customFormat="1" ht="18.600000000000001" customHeight="1" x14ac:dyDescent="0.3">
      <c r="B58" s="79"/>
      <c r="C58" s="84" t="s">
        <v>128</v>
      </c>
      <c r="D58" s="27" t="s">
        <v>6</v>
      </c>
      <c r="E58" s="27" t="s">
        <v>7</v>
      </c>
      <c r="F58" s="27" t="s">
        <v>8</v>
      </c>
      <c r="G58" s="27" t="s">
        <v>9</v>
      </c>
      <c r="H58" s="27" t="s">
        <v>10</v>
      </c>
      <c r="I58" s="27" t="s">
        <v>11</v>
      </c>
      <c r="J58" s="27" t="s">
        <v>12</v>
      </c>
      <c r="K58" s="27" t="s">
        <v>13</v>
      </c>
      <c r="L58" s="27" t="s">
        <v>14</v>
      </c>
      <c r="M58" s="27" t="s">
        <v>15</v>
      </c>
      <c r="N58" s="27" t="s">
        <v>16</v>
      </c>
      <c r="O58" s="27" t="s">
        <v>17</v>
      </c>
      <c r="P58" s="28"/>
    </row>
    <row r="59" spans="2:16" s="26" customFormat="1" ht="18" customHeight="1" x14ac:dyDescent="0.2">
      <c r="B59" s="79"/>
      <c r="C59" s="80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2" t="s">
        <v>18</v>
      </c>
    </row>
    <row r="60" spans="2:16" s="26" customFormat="1" ht="18" hidden="1" customHeight="1" x14ac:dyDescent="0.2">
      <c r="B60" s="79"/>
      <c r="C60" s="55" t="s">
        <v>132</v>
      </c>
      <c r="D60" s="54">
        <f>ROUND(D59,0)</f>
        <v>0</v>
      </c>
      <c r="E60" s="54">
        <f t="shared" ref="E60" si="17">ROUND(E59,0)</f>
        <v>0</v>
      </c>
      <c r="F60" s="54">
        <f t="shared" ref="F60" si="18">ROUND(F59,0)</f>
        <v>0</v>
      </c>
      <c r="G60" s="54">
        <f t="shared" ref="G60" si="19">ROUND(G59,0)</f>
        <v>0</v>
      </c>
      <c r="H60" s="54">
        <f t="shared" ref="H60" si="20">ROUND(H59,0)</f>
        <v>0</v>
      </c>
      <c r="I60" s="54">
        <f t="shared" ref="I60" si="21">ROUND(I59,0)</f>
        <v>0</v>
      </c>
      <c r="J60" s="54">
        <f t="shared" ref="J60" si="22">ROUND(J59,0)</f>
        <v>0</v>
      </c>
      <c r="K60" s="54">
        <f t="shared" ref="K60" si="23">ROUND(K59,0)</f>
        <v>0</v>
      </c>
      <c r="L60" s="54">
        <f t="shared" ref="L60" si="24">ROUND(L59,0)</f>
        <v>0</v>
      </c>
      <c r="M60" s="54">
        <f t="shared" ref="M60" si="25">ROUND(M59,0)</f>
        <v>0</v>
      </c>
      <c r="N60" s="54">
        <f t="shared" ref="N60" si="26">ROUND(N59,0)</f>
        <v>0</v>
      </c>
      <c r="O60" s="54">
        <f t="shared" ref="O60" si="27">ROUND(O59,0)</f>
        <v>0</v>
      </c>
      <c r="P60" s="32"/>
    </row>
    <row r="61" spans="2:16" s="26" customFormat="1" ht="34.950000000000003" customHeight="1" x14ac:dyDescent="0.2">
      <c r="B61" s="79"/>
      <c r="C61" s="47" t="s">
        <v>129</v>
      </c>
      <c r="D61" s="85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7"/>
      <c r="P61" s="32" t="s">
        <v>18</v>
      </c>
    </row>
    <row r="62" spans="2:16" s="26" customFormat="1" ht="18" hidden="1" customHeight="1" x14ac:dyDescent="0.2">
      <c r="B62" s="80"/>
      <c r="C62" s="56" t="s">
        <v>132</v>
      </c>
      <c r="D62" s="75">
        <f>ROUND(D61,0)</f>
        <v>0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  <c r="P62" s="32"/>
    </row>
    <row r="63" spans="2:16" s="26" customFormat="1" ht="18" customHeight="1" x14ac:dyDescent="0.2">
      <c r="B63" s="78" t="s">
        <v>107</v>
      </c>
      <c r="C63" s="27" t="s">
        <v>103</v>
      </c>
      <c r="D63" s="81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  <c r="P63" s="34"/>
    </row>
    <row r="64" spans="2:16" s="26" customFormat="1" ht="18" customHeight="1" x14ac:dyDescent="0.2">
      <c r="B64" s="79"/>
      <c r="C64" s="27" t="s">
        <v>104</v>
      </c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3"/>
      <c r="P64" s="34"/>
    </row>
    <row r="65" spans="2:16" s="26" customFormat="1" ht="18" customHeight="1" x14ac:dyDescent="0.3">
      <c r="B65" s="79"/>
      <c r="C65" s="84" t="s">
        <v>128</v>
      </c>
      <c r="D65" s="27" t="s">
        <v>6</v>
      </c>
      <c r="E65" s="27" t="s">
        <v>7</v>
      </c>
      <c r="F65" s="27" t="s">
        <v>8</v>
      </c>
      <c r="G65" s="27" t="s">
        <v>9</v>
      </c>
      <c r="H65" s="27" t="s">
        <v>10</v>
      </c>
      <c r="I65" s="27" t="s">
        <v>11</v>
      </c>
      <c r="J65" s="27" t="s">
        <v>12</v>
      </c>
      <c r="K65" s="27" t="s">
        <v>13</v>
      </c>
      <c r="L65" s="27" t="s">
        <v>14</v>
      </c>
      <c r="M65" s="27" t="s">
        <v>15</v>
      </c>
      <c r="N65" s="27" t="s">
        <v>16</v>
      </c>
      <c r="O65" s="27" t="s">
        <v>17</v>
      </c>
      <c r="P65" s="28"/>
    </row>
    <row r="66" spans="2:16" s="26" customFormat="1" ht="18" customHeight="1" x14ac:dyDescent="0.2">
      <c r="B66" s="79"/>
      <c r="C66" s="80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2" t="s">
        <v>18</v>
      </c>
    </row>
    <row r="67" spans="2:16" s="26" customFormat="1" ht="18" hidden="1" customHeight="1" x14ac:dyDescent="0.2">
      <c r="B67" s="79"/>
      <c r="C67" s="55" t="s">
        <v>132</v>
      </c>
      <c r="D67" s="54">
        <f>ROUND(D66,0)</f>
        <v>0</v>
      </c>
      <c r="E67" s="54">
        <f t="shared" ref="E67" si="28">ROUND(E66,0)</f>
        <v>0</v>
      </c>
      <c r="F67" s="54">
        <f t="shared" ref="F67" si="29">ROUND(F66,0)</f>
        <v>0</v>
      </c>
      <c r="G67" s="54">
        <f t="shared" ref="G67" si="30">ROUND(G66,0)</f>
        <v>0</v>
      </c>
      <c r="H67" s="54">
        <f t="shared" ref="H67" si="31">ROUND(H66,0)</f>
        <v>0</v>
      </c>
      <c r="I67" s="54">
        <f t="shared" ref="I67" si="32">ROUND(I66,0)</f>
        <v>0</v>
      </c>
      <c r="J67" s="54">
        <f t="shared" ref="J67" si="33">ROUND(J66,0)</f>
        <v>0</v>
      </c>
      <c r="K67" s="54">
        <f t="shared" ref="K67" si="34">ROUND(K66,0)</f>
        <v>0</v>
      </c>
      <c r="L67" s="54">
        <f t="shared" ref="L67" si="35">ROUND(L66,0)</f>
        <v>0</v>
      </c>
      <c r="M67" s="54">
        <f t="shared" ref="M67" si="36">ROUND(M66,0)</f>
        <v>0</v>
      </c>
      <c r="N67" s="54">
        <f t="shared" ref="N67" si="37">ROUND(N66,0)</f>
        <v>0</v>
      </c>
      <c r="O67" s="54">
        <f t="shared" ref="O67" si="38">ROUND(O66,0)</f>
        <v>0</v>
      </c>
      <c r="P67" s="32"/>
    </row>
    <row r="68" spans="2:16" s="26" customFormat="1" ht="34.950000000000003" customHeight="1" x14ac:dyDescent="0.2">
      <c r="B68" s="79"/>
      <c r="C68" s="47" t="s">
        <v>129</v>
      </c>
      <c r="D68" s="85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7"/>
      <c r="P68" s="32" t="s">
        <v>18</v>
      </c>
    </row>
    <row r="69" spans="2:16" s="26" customFormat="1" ht="18" hidden="1" customHeight="1" x14ac:dyDescent="0.2">
      <c r="B69" s="80"/>
      <c r="C69" s="56" t="s">
        <v>132</v>
      </c>
      <c r="D69" s="75">
        <f>ROUND(D68,0)</f>
        <v>0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32"/>
    </row>
    <row r="70" spans="2:16" s="26" customFormat="1" ht="18" customHeight="1" x14ac:dyDescent="0.2">
      <c r="B70" s="78" t="s">
        <v>108</v>
      </c>
      <c r="C70" s="27" t="s">
        <v>103</v>
      </c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3"/>
      <c r="P70" s="34"/>
    </row>
    <row r="71" spans="2:16" s="26" customFormat="1" ht="18" customHeight="1" x14ac:dyDescent="0.2">
      <c r="B71" s="79"/>
      <c r="C71" s="27" t="s">
        <v>104</v>
      </c>
      <c r="D71" s="81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3"/>
      <c r="P71" s="34"/>
    </row>
    <row r="72" spans="2:16" s="26" customFormat="1" ht="18" customHeight="1" x14ac:dyDescent="0.3">
      <c r="B72" s="79"/>
      <c r="C72" s="84" t="s">
        <v>128</v>
      </c>
      <c r="D72" s="27" t="s">
        <v>6</v>
      </c>
      <c r="E72" s="27" t="s">
        <v>7</v>
      </c>
      <c r="F72" s="27" t="s">
        <v>8</v>
      </c>
      <c r="G72" s="27" t="s">
        <v>9</v>
      </c>
      <c r="H72" s="27" t="s">
        <v>10</v>
      </c>
      <c r="I72" s="27" t="s">
        <v>11</v>
      </c>
      <c r="J72" s="27" t="s">
        <v>12</v>
      </c>
      <c r="K72" s="27" t="s">
        <v>13</v>
      </c>
      <c r="L72" s="27" t="s">
        <v>14</v>
      </c>
      <c r="M72" s="27" t="s">
        <v>15</v>
      </c>
      <c r="N72" s="27" t="s">
        <v>16</v>
      </c>
      <c r="O72" s="27" t="s">
        <v>17</v>
      </c>
      <c r="P72" s="28"/>
    </row>
    <row r="73" spans="2:16" s="26" customFormat="1" ht="18" customHeight="1" x14ac:dyDescent="0.2">
      <c r="B73" s="79"/>
      <c r="C73" s="80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2" t="s">
        <v>18</v>
      </c>
    </row>
    <row r="74" spans="2:16" s="26" customFormat="1" ht="18" hidden="1" customHeight="1" x14ac:dyDescent="0.2">
      <c r="B74" s="79"/>
      <c r="C74" s="55" t="s">
        <v>132</v>
      </c>
      <c r="D74" s="54">
        <f>ROUND(D73,0)</f>
        <v>0</v>
      </c>
      <c r="E74" s="54">
        <f t="shared" ref="E74" si="39">ROUND(E73,0)</f>
        <v>0</v>
      </c>
      <c r="F74" s="54">
        <f t="shared" ref="F74" si="40">ROUND(F73,0)</f>
        <v>0</v>
      </c>
      <c r="G74" s="54">
        <f t="shared" ref="G74" si="41">ROUND(G73,0)</f>
        <v>0</v>
      </c>
      <c r="H74" s="54">
        <f t="shared" ref="H74" si="42">ROUND(H73,0)</f>
        <v>0</v>
      </c>
      <c r="I74" s="54">
        <f t="shared" ref="I74" si="43">ROUND(I73,0)</f>
        <v>0</v>
      </c>
      <c r="J74" s="54">
        <f t="shared" ref="J74" si="44">ROUND(J73,0)</f>
        <v>0</v>
      </c>
      <c r="K74" s="54">
        <f t="shared" ref="K74" si="45">ROUND(K73,0)</f>
        <v>0</v>
      </c>
      <c r="L74" s="54">
        <f t="shared" ref="L74" si="46">ROUND(L73,0)</f>
        <v>0</v>
      </c>
      <c r="M74" s="54">
        <f t="shared" ref="M74" si="47">ROUND(M73,0)</f>
        <v>0</v>
      </c>
      <c r="N74" s="54">
        <f t="shared" ref="N74" si="48">ROUND(N73,0)</f>
        <v>0</v>
      </c>
      <c r="O74" s="54">
        <f t="shared" ref="O74" si="49">ROUND(O73,0)</f>
        <v>0</v>
      </c>
      <c r="P74" s="32"/>
    </row>
    <row r="75" spans="2:16" s="26" customFormat="1" ht="34.950000000000003" customHeight="1" x14ac:dyDescent="0.2">
      <c r="B75" s="79"/>
      <c r="C75" s="47" t="s">
        <v>129</v>
      </c>
      <c r="D75" s="85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7"/>
      <c r="P75" s="32" t="s">
        <v>18</v>
      </c>
    </row>
    <row r="76" spans="2:16" s="26" customFormat="1" ht="18" hidden="1" customHeight="1" x14ac:dyDescent="0.2">
      <c r="B76" s="80"/>
      <c r="C76" s="56" t="s">
        <v>132</v>
      </c>
      <c r="D76" s="75">
        <f>ROUND(D75,0)</f>
        <v>0</v>
      </c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7"/>
      <c r="P76" s="32"/>
    </row>
    <row r="77" spans="2:16" s="26" customFormat="1" ht="18" customHeight="1" x14ac:dyDescent="0.2">
      <c r="B77" s="78" t="s">
        <v>109</v>
      </c>
      <c r="C77" s="27" t="s">
        <v>103</v>
      </c>
      <c r="D77" s="81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3"/>
      <c r="P77" s="34"/>
    </row>
    <row r="78" spans="2:16" s="26" customFormat="1" ht="18" customHeight="1" x14ac:dyDescent="0.2">
      <c r="B78" s="79"/>
      <c r="C78" s="27" t="s">
        <v>104</v>
      </c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  <c r="P78" s="34"/>
    </row>
    <row r="79" spans="2:16" s="26" customFormat="1" ht="18" customHeight="1" x14ac:dyDescent="0.3">
      <c r="B79" s="79"/>
      <c r="C79" s="84" t="s">
        <v>128</v>
      </c>
      <c r="D79" s="27" t="s">
        <v>6</v>
      </c>
      <c r="E79" s="27" t="s">
        <v>7</v>
      </c>
      <c r="F79" s="27" t="s">
        <v>8</v>
      </c>
      <c r="G79" s="27" t="s">
        <v>9</v>
      </c>
      <c r="H79" s="27" t="s">
        <v>10</v>
      </c>
      <c r="I79" s="27" t="s">
        <v>11</v>
      </c>
      <c r="J79" s="27" t="s">
        <v>12</v>
      </c>
      <c r="K79" s="27" t="s">
        <v>13</v>
      </c>
      <c r="L79" s="27" t="s">
        <v>14</v>
      </c>
      <c r="M79" s="27" t="s">
        <v>15</v>
      </c>
      <c r="N79" s="27" t="s">
        <v>16</v>
      </c>
      <c r="O79" s="27" t="s">
        <v>17</v>
      </c>
      <c r="P79" s="28"/>
    </row>
    <row r="80" spans="2:16" s="26" customFormat="1" ht="18" customHeight="1" x14ac:dyDescent="0.2">
      <c r="B80" s="79"/>
      <c r="C80" s="80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2" t="s">
        <v>18</v>
      </c>
    </row>
    <row r="81" spans="2:16" s="26" customFormat="1" ht="18" hidden="1" customHeight="1" x14ac:dyDescent="0.2">
      <c r="B81" s="79"/>
      <c r="C81" s="55" t="s">
        <v>132</v>
      </c>
      <c r="D81" s="54">
        <f>ROUND(D80,0)</f>
        <v>0</v>
      </c>
      <c r="E81" s="54">
        <f t="shared" ref="E81" si="50">ROUND(E80,0)</f>
        <v>0</v>
      </c>
      <c r="F81" s="54">
        <f t="shared" ref="F81" si="51">ROUND(F80,0)</f>
        <v>0</v>
      </c>
      <c r="G81" s="54">
        <f t="shared" ref="G81" si="52">ROUND(G80,0)</f>
        <v>0</v>
      </c>
      <c r="H81" s="54">
        <f t="shared" ref="H81" si="53">ROUND(H80,0)</f>
        <v>0</v>
      </c>
      <c r="I81" s="54">
        <f t="shared" ref="I81" si="54">ROUND(I80,0)</f>
        <v>0</v>
      </c>
      <c r="J81" s="54">
        <f t="shared" ref="J81" si="55">ROUND(J80,0)</f>
        <v>0</v>
      </c>
      <c r="K81" s="54">
        <f t="shared" ref="K81" si="56">ROUND(K80,0)</f>
        <v>0</v>
      </c>
      <c r="L81" s="54">
        <f t="shared" ref="L81" si="57">ROUND(L80,0)</f>
        <v>0</v>
      </c>
      <c r="M81" s="54">
        <f t="shared" ref="M81" si="58">ROUND(M80,0)</f>
        <v>0</v>
      </c>
      <c r="N81" s="54">
        <f t="shared" ref="N81" si="59">ROUND(N80,0)</f>
        <v>0</v>
      </c>
      <c r="O81" s="54">
        <f t="shared" ref="O81" si="60">ROUND(O80,0)</f>
        <v>0</v>
      </c>
      <c r="P81" s="32"/>
    </row>
    <row r="82" spans="2:16" s="26" customFormat="1" ht="34.950000000000003" customHeight="1" x14ac:dyDescent="0.2">
      <c r="B82" s="79"/>
      <c r="C82" s="47" t="s">
        <v>129</v>
      </c>
      <c r="D82" s="85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32" t="s">
        <v>18</v>
      </c>
    </row>
    <row r="83" spans="2:16" s="26" customFormat="1" ht="18" hidden="1" customHeight="1" x14ac:dyDescent="0.2">
      <c r="B83" s="80"/>
      <c r="C83" s="56" t="s">
        <v>132</v>
      </c>
      <c r="D83" s="75">
        <f>ROUND(D82,0)</f>
        <v>0</v>
      </c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7"/>
      <c r="P83" s="32"/>
    </row>
    <row r="84" spans="2:16" s="26" customFormat="1" ht="18" customHeight="1" x14ac:dyDescent="0.2">
      <c r="B84" s="78" t="s">
        <v>110</v>
      </c>
      <c r="C84" s="27" t="s">
        <v>103</v>
      </c>
      <c r="D84" s="81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3"/>
      <c r="P84" s="34"/>
    </row>
    <row r="85" spans="2:16" s="26" customFormat="1" ht="18" customHeight="1" x14ac:dyDescent="0.2">
      <c r="B85" s="79"/>
      <c r="C85" s="27" t="s">
        <v>104</v>
      </c>
      <c r="D85" s="81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3"/>
      <c r="P85" s="34"/>
    </row>
    <row r="86" spans="2:16" s="26" customFormat="1" ht="18" customHeight="1" x14ac:dyDescent="0.3">
      <c r="B86" s="79"/>
      <c r="C86" s="84" t="s">
        <v>128</v>
      </c>
      <c r="D86" s="27" t="s">
        <v>6</v>
      </c>
      <c r="E86" s="27" t="s">
        <v>7</v>
      </c>
      <c r="F86" s="27" t="s">
        <v>8</v>
      </c>
      <c r="G86" s="27" t="s">
        <v>9</v>
      </c>
      <c r="H86" s="27" t="s">
        <v>10</v>
      </c>
      <c r="I86" s="27" t="s">
        <v>11</v>
      </c>
      <c r="J86" s="27" t="s">
        <v>12</v>
      </c>
      <c r="K86" s="27" t="s">
        <v>13</v>
      </c>
      <c r="L86" s="27" t="s">
        <v>14</v>
      </c>
      <c r="M86" s="27" t="s">
        <v>15</v>
      </c>
      <c r="N86" s="27" t="s">
        <v>16</v>
      </c>
      <c r="O86" s="27" t="s">
        <v>17</v>
      </c>
      <c r="P86" s="28"/>
    </row>
    <row r="87" spans="2:16" s="26" customFormat="1" ht="18" customHeight="1" x14ac:dyDescent="0.2">
      <c r="B87" s="79"/>
      <c r="C87" s="80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2" t="s">
        <v>18</v>
      </c>
    </row>
    <row r="88" spans="2:16" s="26" customFormat="1" ht="18" hidden="1" customHeight="1" x14ac:dyDescent="0.2">
      <c r="B88" s="79"/>
      <c r="C88" s="55" t="s">
        <v>132</v>
      </c>
      <c r="D88" s="54">
        <f>ROUND(D87,0)</f>
        <v>0</v>
      </c>
      <c r="E88" s="54">
        <f t="shared" ref="E88" si="61">ROUND(E87,0)</f>
        <v>0</v>
      </c>
      <c r="F88" s="54">
        <f t="shared" ref="F88" si="62">ROUND(F87,0)</f>
        <v>0</v>
      </c>
      <c r="G88" s="54">
        <f t="shared" ref="G88" si="63">ROUND(G87,0)</f>
        <v>0</v>
      </c>
      <c r="H88" s="54">
        <f t="shared" ref="H88" si="64">ROUND(H87,0)</f>
        <v>0</v>
      </c>
      <c r="I88" s="54">
        <f t="shared" ref="I88" si="65">ROUND(I87,0)</f>
        <v>0</v>
      </c>
      <c r="J88" s="54">
        <f t="shared" ref="J88" si="66">ROUND(J87,0)</f>
        <v>0</v>
      </c>
      <c r="K88" s="54">
        <f t="shared" ref="K88" si="67">ROUND(K87,0)</f>
        <v>0</v>
      </c>
      <c r="L88" s="54">
        <f t="shared" ref="L88" si="68">ROUND(L87,0)</f>
        <v>0</v>
      </c>
      <c r="M88" s="54">
        <f t="shared" ref="M88" si="69">ROUND(M87,0)</f>
        <v>0</v>
      </c>
      <c r="N88" s="54">
        <f t="shared" ref="N88" si="70">ROUND(N87,0)</f>
        <v>0</v>
      </c>
      <c r="O88" s="54">
        <f t="shared" ref="O88" si="71">ROUND(O87,0)</f>
        <v>0</v>
      </c>
      <c r="P88" s="32"/>
    </row>
    <row r="89" spans="2:16" s="26" customFormat="1" ht="34.950000000000003" customHeight="1" x14ac:dyDescent="0.2">
      <c r="B89" s="79"/>
      <c r="C89" s="47" t="s">
        <v>129</v>
      </c>
      <c r="D89" s="85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7"/>
      <c r="P89" s="32" t="s">
        <v>18</v>
      </c>
    </row>
    <row r="90" spans="2:16" s="26" customFormat="1" ht="18" hidden="1" customHeight="1" x14ac:dyDescent="0.2">
      <c r="B90" s="80"/>
      <c r="C90" s="56" t="s">
        <v>132</v>
      </c>
      <c r="D90" s="75">
        <f>ROUND(D89,0)</f>
        <v>0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7"/>
      <c r="P90" s="32"/>
    </row>
    <row r="91" spans="2:16" s="26" customFormat="1" ht="18" customHeight="1" x14ac:dyDescent="0.2">
      <c r="B91" s="78" t="s">
        <v>111</v>
      </c>
      <c r="C91" s="27" t="s">
        <v>103</v>
      </c>
      <c r="D91" s="81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3"/>
      <c r="P91" s="34"/>
    </row>
    <row r="92" spans="2:16" s="26" customFormat="1" ht="18" customHeight="1" x14ac:dyDescent="0.2">
      <c r="B92" s="79"/>
      <c r="C92" s="27" t="s">
        <v>104</v>
      </c>
      <c r="D92" s="81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3"/>
      <c r="P92" s="34"/>
    </row>
    <row r="93" spans="2:16" s="26" customFormat="1" ht="18" customHeight="1" x14ac:dyDescent="0.3">
      <c r="B93" s="79"/>
      <c r="C93" s="84" t="s">
        <v>128</v>
      </c>
      <c r="D93" s="27" t="s">
        <v>6</v>
      </c>
      <c r="E93" s="27" t="s">
        <v>7</v>
      </c>
      <c r="F93" s="27" t="s">
        <v>8</v>
      </c>
      <c r="G93" s="27" t="s">
        <v>9</v>
      </c>
      <c r="H93" s="27" t="s">
        <v>10</v>
      </c>
      <c r="I93" s="27" t="s">
        <v>11</v>
      </c>
      <c r="J93" s="27" t="s">
        <v>12</v>
      </c>
      <c r="K93" s="27" t="s">
        <v>13</v>
      </c>
      <c r="L93" s="27" t="s">
        <v>14</v>
      </c>
      <c r="M93" s="27" t="s">
        <v>15</v>
      </c>
      <c r="N93" s="27" t="s">
        <v>16</v>
      </c>
      <c r="O93" s="27" t="s">
        <v>17</v>
      </c>
      <c r="P93" s="28"/>
    </row>
    <row r="94" spans="2:16" s="26" customFormat="1" ht="18" customHeight="1" x14ac:dyDescent="0.2">
      <c r="B94" s="79"/>
      <c r="C94" s="80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2" t="s">
        <v>18</v>
      </c>
    </row>
    <row r="95" spans="2:16" s="26" customFormat="1" ht="18" hidden="1" customHeight="1" x14ac:dyDescent="0.2">
      <c r="B95" s="79"/>
      <c r="C95" s="55" t="s">
        <v>132</v>
      </c>
      <c r="D95" s="54">
        <f>ROUND(D94,0)</f>
        <v>0</v>
      </c>
      <c r="E95" s="54">
        <f t="shared" ref="E95" si="72">ROUND(E94,0)</f>
        <v>0</v>
      </c>
      <c r="F95" s="54">
        <f t="shared" ref="F95" si="73">ROUND(F94,0)</f>
        <v>0</v>
      </c>
      <c r="G95" s="54">
        <f t="shared" ref="G95" si="74">ROUND(G94,0)</f>
        <v>0</v>
      </c>
      <c r="H95" s="54">
        <f t="shared" ref="H95" si="75">ROUND(H94,0)</f>
        <v>0</v>
      </c>
      <c r="I95" s="54">
        <f t="shared" ref="I95" si="76">ROUND(I94,0)</f>
        <v>0</v>
      </c>
      <c r="J95" s="54">
        <f t="shared" ref="J95" si="77">ROUND(J94,0)</f>
        <v>0</v>
      </c>
      <c r="K95" s="54">
        <f t="shared" ref="K95" si="78">ROUND(K94,0)</f>
        <v>0</v>
      </c>
      <c r="L95" s="54">
        <f t="shared" ref="L95" si="79">ROUND(L94,0)</f>
        <v>0</v>
      </c>
      <c r="M95" s="54">
        <f t="shared" ref="M95" si="80">ROUND(M94,0)</f>
        <v>0</v>
      </c>
      <c r="N95" s="54">
        <f t="shared" ref="N95" si="81">ROUND(N94,0)</f>
        <v>0</v>
      </c>
      <c r="O95" s="54">
        <f t="shared" ref="O95" si="82">ROUND(O94,0)</f>
        <v>0</v>
      </c>
      <c r="P95" s="32"/>
    </row>
    <row r="96" spans="2:16" s="26" customFormat="1" ht="34.950000000000003" customHeight="1" x14ac:dyDescent="0.2">
      <c r="B96" s="79"/>
      <c r="C96" s="47" t="s">
        <v>129</v>
      </c>
      <c r="D96" s="85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32" t="s">
        <v>18</v>
      </c>
    </row>
    <row r="97" spans="2:16" s="26" customFormat="1" ht="18" hidden="1" customHeight="1" x14ac:dyDescent="0.2">
      <c r="B97" s="80"/>
      <c r="C97" s="56" t="s">
        <v>132</v>
      </c>
      <c r="D97" s="75">
        <f>ROUND(D96,0)</f>
        <v>0</v>
      </c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7"/>
      <c r="P97" s="32"/>
    </row>
    <row r="98" spans="2:16" s="26" customFormat="1" ht="18" customHeight="1" x14ac:dyDescent="0.2">
      <c r="B98" s="78" t="s">
        <v>112</v>
      </c>
      <c r="C98" s="27" t="s">
        <v>103</v>
      </c>
      <c r="D98" s="81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3"/>
      <c r="P98" s="34"/>
    </row>
    <row r="99" spans="2:16" s="26" customFormat="1" ht="18" customHeight="1" x14ac:dyDescent="0.2">
      <c r="B99" s="79"/>
      <c r="C99" s="27" t="s">
        <v>104</v>
      </c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3"/>
      <c r="P99" s="34"/>
    </row>
    <row r="100" spans="2:16" s="26" customFormat="1" ht="18" customHeight="1" x14ac:dyDescent="0.3">
      <c r="B100" s="79"/>
      <c r="C100" s="84" t="s">
        <v>128</v>
      </c>
      <c r="D100" s="27" t="s">
        <v>6</v>
      </c>
      <c r="E100" s="27" t="s">
        <v>7</v>
      </c>
      <c r="F100" s="27" t="s">
        <v>8</v>
      </c>
      <c r="G100" s="27" t="s">
        <v>9</v>
      </c>
      <c r="H100" s="27" t="s">
        <v>10</v>
      </c>
      <c r="I100" s="27" t="s">
        <v>11</v>
      </c>
      <c r="J100" s="27" t="s">
        <v>12</v>
      </c>
      <c r="K100" s="27" t="s">
        <v>13</v>
      </c>
      <c r="L100" s="27" t="s">
        <v>14</v>
      </c>
      <c r="M100" s="27" t="s">
        <v>15</v>
      </c>
      <c r="N100" s="27" t="s">
        <v>16</v>
      </c>
      <c r="O100" s="27" t="s">
        <v>17</v>
      </c>
      <c r="P100" s="28"/>
    </row>
    <row r="101" spans="2:16" s="26" customFormat="1" ht="18" customHeight="1" x14ac:dyDescent="0.2">
      <c r="B101" s="79"/>
      <c r="C101" s="80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2" t="s">
        <v>18</v>
      </c>
    </row>
    <row r="102" spans="2:16" s="26" customFormat="1" ht="18" hidden="1" customHeight="1" x14ac:dyDescent="0.2">
      <c r="B102" s="79"/>
      <c r="C102" s="55" t="s">
        <v>132</v>
      </c>
      <c r="D102" s="54">
        <f>ROUND(D101,0)</f>
        <v>0</v>
      </c>
      <c r="E102" s="54">
        <f t="shared" ref="E102" si="83">ROUND(E101,0)</f>
        <v>0</v>
      </c>
      <c r="F102" s="54">
        <f t="shared" ref="F102" si="84">ROUND(F101,0)</f>
        <v>0</v>
      </c>
      <c r="G102" s="54">
        <f t="shared" ref="G102" si="85">ROUND(G101,0)</f>
        <v>0</v>
      </c>
      <c r="H102" s="54">
        <f t="shared" ref="H102" si="86">ROUND(H101,0)</f>
        <v>0</v>
      </c>
      <c r="I102" s="54">
        <f t="shared" ref="I102" si="87">ROUND(I101,0)</f>
        <v>0</v>
      </c>
      <c r="J102" s="54">
        <f t="shared" ref="J102" si="88">ROUND(J101,0)</f>
        <v>0</v>
      </c>
      <c r="K102" s="54">
        <f t="shared" ref="K102" si="89">ROUND(K101,0)</f>
        <v>0</v>
      </c>
      <c r="L102" s="54">
        <f t="shared" ref="L102" si="90">ROUND(L101,0)</f>
        <v>0</v>
      </c>
      <c r="M102" s="54">
        <f t="shared" ref="M102" si="91">ROUND(M101,0)</f>
        <v>0</v>
      </c>
      <c r="N102" s="54">
        <f t="shared" ref="N102" si="92">ROUND(N101,0)</f>
        <v>0</v>
      </c>
      <c r="O102" s="54">
        <f t="shared" ref="O102" si="93">ROUND(O101,0)</f>
        <v>0</v>
      </c>
      <c r="P102" s="32"/>
    </row>
    <row r="103" spans="2:16" s="26" customFormat="1" ht="34.950000000000003" customHeight="1" x14ac:dyDescent="0.2">
      <c r="B103" s="79"/>
      <c r="C103" s="47" t="s">
        <v>129</v>
      </c>
      <c r="D103" s="85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32" t="s">
        <v>18</v>
      </c>
    </row>
    <row r="104" spans="2:16" s="26" customFormat="1" ht="18" hidden="1" customHeight="1" x14ac:dyDescent="0.2">
      <c r="B104" s="80"/>
      <c r="C104" s="56" t="s">
        <v>132</v>
      </c>
      <c r="D104" s="75">
        <f>ROUND(D103,0)</f>
        <v>0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7"/>
      <c r="P104" s="32"/>
    </row>
    <row r="105" spans="2:16" s="26" customFormat="1" ht="18" customHeight="1" x14ac:dyDescent="0.3">
      <c r="B105" s="93" t="s">
        <v>134</v>
      </c>
      <c r="C105" s="84" t="s">
        <v>128</v>
      </c>
      <c r="D105" s="27" t="s">
        <v>6</v>
      </c>
      <c r="E105" s="27" t="s">
        <v>7</v>
      </c>
      <c r="F105" s="27" t="s">
        <v>8</v>
      </c>
      <c r="G105" s="27" t="s">
        <v>9</v>
      </c>
      <c r="H105" s="27" t="s">
        <v>10</v>
      </c>
      <c r="I105" s="27" t="s">
        <v>11</v>
      </c>
      <c r="J105" s="27" t="s">
        <v>12</v>
      </c>
      <c r="K105" s="27" t="s">
        <v>13</v>
      </c>
      <c r="L105" s="27" t="s">
        <v>14</v>
      </c>
      <c r="M105" s="27" t="s">
        <v>15</v>
      </c>
      <c r="N105" s="27" t="s">
        <v>16</v>
      </c>
      <c r="O105" s="27" t="s">
        <v>17</v>
      </c>
      <c r="P105" s="28"/>
    </row>
    <row r="106" spans="2:16" s="26" customFormat="1" ht="18" customHeight="1" x14ac:dyDescent="0.2">
      <c r="B106" s="93"/>
      <c r="C106" s="80"/>
      <c r="D106" s="29">
        <f t="shared" ref="D106:O106" si="94">SUM(D46,D53,D60,D67,D74,D81,D88,D95,D102)</f>
        <v>0</v>
      </c>
      <c r="E106" s="52">
        <f t="shared" si="94"/>
        <v>0</v>
      </c>
      <c r="F106" s="52">
        <f>SUM(F46,F53,F60,F67,F74,F81,F88,F95,F102)</f>
        <v>0</v>
      </c>
      <c r="G106" s="52">
        <f t="shared" si="94"/>
        <v>0</v>
      </c>
      <c r="H106" s="52">
        <f t="shared" si="94"/>
        <v>0</v>
      </c>
      <c r="I106" s="52">
        <f t="shared" si="94"/>
        <v>0</v>
      </c>
      <c r="J106" s="52">
        <f t="shared" si="94"/>
        <v>0</v>
      </c>
      <c r="K106" s="52">
        <f t="shared" si="94"/>
        <v>0</v>
      </c>
      <c r="L106" s="52">
        <f t="shared" si="94"/>
        <v>0</v>
      </c>
      <c r="M106" s="52">
        <f t="shared" si="94"/>
        <v>0</v>
      </c>
      <c r="N106" s="52">
        <f t="shared" si="94"/>
        <v>0</v>
      </c>
      <c r="O106" s="52">
        <f t="shared" si="94"/>
        <v>0</v>
      </c>
      <c r="P106" s="32" t="s">
        <v>18</v>
      </c>
    </row>
    <row r="107" spans="2:16" s="26" customFormat="1" ht="34.950000000000003" customHeight="1" x14ac:dyDescent="0.2">
      <c r="B107" s="93"/>
      <c r="C107" s="47" t="s">
        <v>129</v>
      </c>
      <c r="D107" s="100">
        <f>SUM(D48,D55,D62,D69,D76,D83,D90,D97,D104)</f>
        <v>0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32" t="s">
        <v>18</v>
      </c>
    </row>
    <row r="108" spans="2:16" s="26" customFormat="1" ht="18" customHeight="1" x14ac:dyDescent="0.2">
      <c r="B108" s="14"/>
    </row>
    <row r="109" spans="2:16" s="26" customFormat="1" ht="18" customHeight="1" x14ac:dyDescent="0.2">
      <c r="B109" s="35" t="s">
        <v>113</v>
      </c>
    </row>
    <row r="110" spans="2:16" s="26" customFormat="1" ht="18" customHeight="1" x14ac:dyDescent="0.2">
      <c r="B110" s="93" t="s">
        <v>0</v>
      </c>
      <c r="C110" s="93"/>
      <c r="D110" s="93" t="s">
        <v>19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27" t="s">
        <v>1</v>
      </c>
    </row>
    <row r="111" spans="2:16" s="26" customFormat="1" ht="18" customHeight="1" x14ac:dyDescent="0.2">
      <c r="B111" s="93" t="s">
        <v>114</v>
      </c>
      <c r="C111" s="93"/>
      <c r="D111" s="81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3"/>
      <c r="P111" s="36"/>
    </row>
    <row r="112" spans="2:16" s="26" customFormat="1" ht="18" customHeight="1" x14ac:dyDescent="0.2">
      <c r="B112" s="88" t="s">
        <v>103</v>
      </c>
      <c r="C112" s="89"/>
      <c r="D112" s="90" t="str">
        <f>IF('入力欄(基本情報)'!C29="","",'入力欄(基本情報)'!C29)</f>
        <v/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2"/>
      <c r="P112" s="34"/>
    </row>
    <row r="113" spans="2:16" s="26" customFormat="1" ht="18" customHeight="1" x14ac:dyDescent="0.2">
      <c r="B113" s="88" t="s">
        <v>104</v>
      </c>
      <c r="C113" s="89"/>
      <c r="D113" s="90" t="str">
        <f>IF('入力欄(基本情報)'!C30="","",'入力欄(基本情報)'!C30)</f>
        <v/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2"/>
      <c r="P113" s="34"/>
    </row>
    <row r="114" spans="2:16" s="26" customFormat="1" ht="18" customHeight="1" x14ac:dyDescent="0.3">
      <c r="B114" s="94" t="s">
        <v>130</v>
      </c>
      <c r="C114" s="94"/>
      <c r="D114" s="45" t="s">
        <v>6</v>
      </c>
      <c r="E114" s="45" t="s">
        <v>7</v>
      </c>
      <c r="F114" s="45" t="s">
        <v>8</v>
      </c>
      <c r="G114" s="45" t="s">
        <v>9</v>
      </c>
      <c r="H114" s="45" t="s">
        <v>10</v>
      </c>
      <c r="I114" s="45" t="s">
        <v>11</v>
      </c>
      <c r="J114" s="45" t="s">
        <v>12</v>
      </c>
      <c r="K114" s="45" t="s">
        <v>13</v>
      </c>
      <c r="L114" s="45" t="s">
        <v>14</v>
      </c>
      <c r="M114" s="45" t="s">
        <v>15</v>
      </c>
      <c r="N114" s="45" t="s">
        <v>16</v>
      </c>
      <c r="O114" s="45" t="s">
        <v>17</v>
      </c>
      <c r="P114" s="28"/>
    </row>
    <row r="115" spans="2:16" s="26" customFormat="1" ht="18" customHeight="1" x14ac:dyDescent="0.2">
      <c r="B115" s="94"/>
      <c r="C115" s="94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32" t="s">
        <v>18</v>
      </c>
    </row>
    <row r="116" spans="2:16" s="26" customFormat="1" ht="18" hidden="1" customHeight="1" x14ac:dyDescent="0.2">
      <c r="B116" s="73" t="s">
        <v>132</v>
      </c>
      <c r="C116" s="74"/>
      <c r="D116" s="54">
        <f>ROUND(D115,0)</f>
        <v>0</v>
      </c>
      <c r="E116" s="54">
        <f t="shared" ref="E116:O116" si="95">ROUND(E115,0)</f>
        <v>0</v>
      </c>
      <c r="F116" s="54">
        <f t="shared" si="95"/>
        <v>0</v>
      </c>
      <c r="G116" s="54">
        <f t="shared" si="95"/>
        <v>0</v>
      </c>
      <c r="H116" s="54">
        <f t="shared" si="95"/>
        <v>0</v>
      </c>
      <c r="I116" s="54">
        <f t="shared" si="95"/>
        <v>0</v>
      </c>
      <c r="J116" s="54">
        <f t="shared" si="95"/>
        <v>0</v>
      </c>
      <c r="K116" s="54">
        <f t="shared" si="95"/>
        <v>0</v>
      </c>
      <c r="L116" s="54">
        <f t="shared" si="95"/>
        <v>0</v>
      </c>
      <c r="M116" s="54">
        <f t="shared" si="95"/>
        <v>0</v>
      </c>
      <c r="N116" s="54">
        <f t="shared" si="95"/>
        <v>0</v>
      </c>
      <c r="O116" s="54">
        <f t="shared" si="95"/>
        <v>0</v>
      </c>
      <c r="P116" s="32"/>
    </row>
    <row r="117" spans="2:16" s="26" customFormat="1" ht="34.950000000000003" customHeight="1" x14ac:dyDescent="0.2">
      <c r="B117" s="94" t="s">
        <v>131</v>
      </c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32" t="s">
        <v>18</v>
      </c>
    </row>
    <row r="118" spans="2:16" s="26" customFormat="1" ht="18" hidden="1" customHeight="1" x14ac:dyDescent="0.2">
      <c r="B118" s="112" t="s">
        <v>132</v>
      </c>
      <c r="C118" s="112"/>
      <c r="D118" s="113">
        <f>ROUND(D117,0)</f>
        <v>0</v>
      </c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34"/>
    </row>
    <row r="119" spans="2:16" s="26" customFormat="1" ht="19.95" customHeight="1" x14ac:dyDescent="0.2"/>
    <row r="120" spans="2:16" s="26" customFormat="1" ht="19.95" customHeight="1" x14ac:dyDescent="0.2"/>
    <row r="121" spans="2:16" s="26" customFormat="1" ht="19.95" customHeight="1" x14ac:dyDescent="0.2"/>
  </sheetData>
  <sheetProtection algorithmName="SHA-512" hashValue="qcpB5C7t/8Y6GesM2Di2v0ZEcfbRXE7m3cDL5PSaC5Z1bf7iVT40T8or8GcCCcHA4UG+MdL4VDvTFnEASqjbPg==" saltValue="cuvSDR8f4YYi7419SZGTlA==" spinCount="100000" sheet="1" objects="1" scenarios="1"/>
  <mergeCells count="106">
    <mergeCell ref="D111:O111"/>
    <mergeCell ref="B118:C118"/>
    <mergeCell ref="D118:O118"/>
    <mergeCell ref="C23:C24"/>
    <mergeCell ref="D63:O63"/>
    <mergeCell ref="D64:O64"/>
    <mergeCell ref="C65:C66"/>
    <mergeCell ref="D68:O68"/>
    <mergeCell ref="D70:O70"/>
    <mergeCell ref="D71:O71"/>
    <mergeCell ref="C72:C73"/>
    <mergeCell ref="D75:O75"/>
    <mergeCell ref="D26:O26"/>
    <mergeCell ref="D49:O49"/>
    <mergeCell ref="C28:C29"/>
    <mergeCell ref="B38:C38"/>
    <mergeCell ref="D38:O38"/>
    <mergeCell ref="D41:O41"/>
    <mergeCell ref="D43:O43"/>
    <mergeCell ref="C44:C45"/>
    <mergeCell ref="D47:O47"/>
    <mergeCell ref="C51:C52"/>
    <mergeCell ref="B34:C35"/>
    <mergeCell ref="D48:O48"/>
    <mergeCell ref="B49:B55"/>
    <mergeCell ref="D55:O55"/>
    <mergeCell ref="B56:B62"/>
    <mergeCell ref="D62:O62"/>
    <mergeCell ref="D96:O96"/>
    <mergeCell ref="D98:O98"/>
    <mergeCell ref="D84:O84"/>
    <mergeCell ref="D85:O85"/>
    <mergeCell ref="C86:C87"/>
    <mergeCell ref="D89:O89"/>
    <mergeCell ref="B1:P1"/>
    <mergeCell ref="B5:C5"/>
    <mergeCell ref="D5:O5"/>
    <mergeCell ref="B7:C7"/>
    <mergeCell ref="D7:O7"/>
    <mergeCell ref="D33:O33"/>
    <mergeCell ref="B8:C8"/>
    <mergeCell ref="D8:O8"/>
    <mergeCell ref="B9:C9"/>
    <mergeCell ref="D9:O9"/>
    <mergeCell ref="D11:O11"/>
    <mergeCell ref="B2:C2"/>
    <mergeCell ref="B10:B17"/>
    <mergeCell ref="D10:O10"/>
    <mergeCell ref="B18:B25"/>
    <mergeCell ref="D18:O18"/>
    <mergeCell ref="B26:B33"/>
    <mergeCell ref="C12:C13"/>
    <mergeCell ref="C15:C16"/>
    <mergeCell ref="D19:O19"/>
    <mergeCell ref="D27:O27"/>
    <mergeCell ref="D25:O25"/>
    <mergeCell ref="D17:O17"/>
    <mergeCell ref="C20:C21"/>
    <mergeCell ref="B117:C117"/>
    <mergeCell ref="D117:O117"/>
    <mergeCell ref="B105:B107"/>
    <mergeCell ref="C31:C32"/>
    <mergeCell ref="D42:O42"/>
    <mergeCell ref="D6:O6"/>
    <mergeCell ref="B6:C6"/>
    <mergeCell ref="D82:O82"/>
    <mergeCell ref="D91:O91"/>
    <mergeCell ref="D92:O92"/>
    <mergeCell ref="D50:O50"/>
    <mergeCell ref="D54:O54"/>
    <mergeCell ref="D56:O56"/>
    <mergeCell ref="D57:O57"/>
    <mergeCell ref="C105:C106"/>
    <mergeCell ref="D107:O107"/>
    <mergeCell ref="B36:C37"/>
    <mergeCell ref="C58:C59"/>
    <mergeCell ref="D61:O61"/>
    <mergeCell ref="C93:C94"/>
    <mergeCell ref="D77:O77"/>
    <mergeCell ref="D104:O104"/>
    <mergeCell ref="B98:B104"/>
    <mergeCell ref="B42:B48"/>
    <mergeCell ref="B116:C116"/>
    <mergeCell ref="D69:O69"/>
    <mergeCell ref="B63:B69"/>
    <mergeCell ref="D76:O76"/>
    <mergeCell ref="B70:B76"/>
    <mergeCell ref="B77:B83"/>
    <mergeCell ref="D83:O83"/>
    <mergeCell ref="B84:B90"/>
    <mergeCell ref="D90:O90"/>
    <mergeCell ref="D97:O97"/>
    <mergeCell ref="B91:B97"/>
    <mergeCell ref="D99:O99"/>
    <mergeCell ref="C100:C101"/>
    <mergeCell ref="D103:O103"/>
    <mergeCell ref="D78:O78"/>
    <mergeCell ref="C79:C80"/>
    <mergeCell ref="B112:C112"/>
    <mergeCell ref="D112:O112"/>
    <mergeCell ref="B113:C113"/>
    <mergeCell ref="D113:O113"/>
    <mergeCell ref="B110:C110"/>
    <mergeCell ref="D110:O110"/>
    <mergeCell ref="B114:C115"/>
    <mergeCell ref="B111:C111"/>
  </mergeCells>
  <phoneticPr fontId="2"/>
  <conditionalFormatting sqref="D35:O35 D37:O37">
    <cfRule type="cellIs" dxfId="9" priority="142" operator="greaterThan">
      <formula>#REF!</formula>
    </cfRule>
  </conditionalFormatting>
  <conditionalFormatting sqref="D13:O13">
    <cfRule type="cellIs" dxfId="8" priority="92" operator="greaterThan">
      <formula>$D$11</formula>
    </cfRule>
  </conditionalFormatting>
  <conditionalFormatting sqref="D11:O11">
    <cfRule type="cellIs" dxfId="7" priority="91" operator="greaterThan">
      <formula>$D$10</formula>
    </cfRule>
  </conditionalFormatting>
  <conditionalFormatting sqref="D27:O27">
    <cfRule type="cellIs" dxfId="6" priority="87" operator="greaterThan">
      <formula>$D$26</formula>
    </cfRule>
  </conditionalFormatting>
  <conditionalFormatting sqref="D19:O19">
    <cfRule type="cellIs" dxfId="5" priority="62" operator="greaterThan">
      <formula>$D$18</formula>
    </cfRule>
  </conditionalFormatting>
  <conditionalFormatting sqref="D117:O117">
    <cfRule type="cellIs" dxfId="4" priority="35" operator="greaterThan">
      <formula>$D$38-$D$107</formula>
    </cfRule>
  </conditionalFormatting>
  <conditionalFormatting sqref="B114:P115 B117:P117 B116 P116">
    <cfRule type="expression" dxfId="3" priority="34">
      <formula>#REF!&lt;&gt;"安定電源（純揚水除く）"</formula>
    </cfRule>
  </conditionalFormatting>
  <conditionalFormatting sqref="D115:O115">
    <cfRule type="cellIs" dxfId="2" priority="152" operator="greaterThan">
      <formula>D37-D106</formula>
    </cfRule>
  </conditionalFormatting>
  <conditionalFormatting sqref="D21:O21">
    <cfRule type="cellIs" dxfId="1" priority="2" operator="greaterThan">
      <formula>$D$19</formula>
    </cfRule>
  </conditionalFormatting>
  <conditionalFormatting sqref="D29:O29">
    <cfRule type="cellIs" dxfId="0" priority="1" operator="greaterThan">
      <formula>$D$27</formula>
    </cfRule>
  </conditionalFormatting>
  <dataValidations count="8">
    <dataValidation type="whole" operator="lessThanOrEqual" allowBlank="1" showInputMessage="1" showErrorMessage="1" error="送電可能電力以下の整数値を入力してください" sqref="D13:O13 D21:O21 D29:O29" xr:uid="{722984FA-6A45-4D8D-AB6C-D4EEDB78D86E}">
      <formula1>$D$11</formula1>
    </dataValidation>
    <dataValidation operator="lessThanOrEqual" allowBlank="1" showInputMessage="1" showErrorMessage="1" error="設備容量以下の整数値で入力してください" sqref="D35:O35 D37:O37" xr:uid="{584A45FA-95FE-4654-A153-AA3DD3BE436E}"/>
    <dataValidation type="whole" operator="lessThanOrEqual" allowBlank="1" showInputMessage="1" showErrorMessage="1" error="設備容量以下の整数値を入力してください" sqref="D11:O11 D27:O27 D19:O19" xr:uid="{E1B7A7DF-85B8-436A-82A7-DF9FAC93A30C}">
      <formula1>D10</formula1>
    </dataValidation>
    <dataValidation type="whole" allowBlank="1" showInputMessage="1" showErrorMessage="1" error="整数値を入力してください" sqref="D10:O10 D18:O18 D96:O96 D26:O26 D103:O103 D54:O54 D61:O61 D68:O68 D75:O75 D82:O82 D89:O89 D45:O45 D47:O47 D52:O52 D59:O59 D66:O66 D73:O73 D80:O80 D87:O87 D94:O94 D101:O101" xr:uid="{09003FD4-8BE9-4B64-841A-762F97B91D48}">
      <formula1>1</formula1>
      <formula2>999999999999999</formula2>
    </dataValidation>
    <dataValidation operator="lessThanOrEqual" allowBlank="1" showInputMessage="1" showErrorMessage="1" error="送電可能電力以下の整数値を入力してください" sqref="D14:O14 D22:O22 D30:O30" xr:uid="{9553C485-A80D-4F33-9238-84EC84378341}"/>
    <dataValidation allowBlank="1" showInputMessage="1" showErrorMessage="1" error="整数値を入力してください" sqref="D104:O104 D48:O48 D53:O53 D55:O55 D60:O60 D62:O62 D67:O67 D69:O69 D74:O74 D76:O76 D81:O81 D83:O83 D88:O88 D90:O90 D95:O95 D97:O97 D102:O102 D46:O46" xr:uid="{71202083-AF52-4BEF-98C4-7F3115471F72}"/>
    <dataValidation operator="lessThanOrEqual" allowBlank="1" showInputMessage="1" showErrorMessage="1" error="差替可能な整数値を入力してください" sqref="D116:O116" xr:uid="{AA689F65-4DA2-450E-83A5-5C3A49136935}"/>
    <dataValidation type="whole" operator="lessThanOrEqual" allowBlank="1" showInputMessage="1" showErrorMessage="1" error="差替可能な整数値を入力してください" sqref="D115:O115" xr:uid="{B929352F-BFD8-4E12-993C-86D719946724}">
      <formula1>D37-D106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16" customWidth="1"/>
    <col min="4" max="4" width="16.77734375" style="16" customWidth="1"/>
    <col min="5" max="16" width="10.77734375" style="14" customWidth="1"/>
    <col min="17" max="16384" width="8.88671875" style="15"/>
  </cols>
  <sheetData>
    <row r="1" spans="1:17" ht="16.2" x14ac:dyDescent="0.3">
      <c r="A1" s="70" t="s">
        <v>142</v>
      </c>
      <c r="B1" s="70"/>
      <c r="C1" s="70"/>
      <c r="D1" s="70"/>
    </row>
    <row r="2" spans="1:17" ht="16.2" x14ac:dyDescent="0.3">
      <c r="A2" s="133"/>
      <c r="B2" s="133"/>
      <c r="C2" s="133"/>
    </row>
    <row r="4" spans="1:17" ht="16.2" x14ac:dyDescent="0.3">
      <c r="A4" s="134" t="s">
        <v>139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6.2" x14ac:dyDescent="0.3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17" ht="16.2" x14ac:dyDescent="0.3">
      <c r="A6" s="134" t="s">
        <v>42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10" spans="1:17" ht="15.6" thickBot="1" x14ac:dyDescent="0.35"/>
    <row r="11" spans="1:17" ht="15.6" thickBot="1" x14ac:dyDescent="0.35">
      <c r="A11" s="122" t="s">
        <v>0</v>
      </c>
      <c r="B11" s="122"/>
      <c r="C11" s="122"/>
      <c r="D11" s="122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spans="1:17" ht="15.6" thickBot="1" x14ac:dyDescent="0.35">
      <c r="A12" s="121" t="s">
        <v>43</v>
      </c>
      <c r="B12" s="121"/>
      <c r="C12" s="121"/>
      <c r="D12" s="121"/>
      <c r="E12" s="120" t="str">
        <f>IF('入力欄(基本情報)'!C5="","",'入力欄(基本情報)'!C5)</f>
        <v/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7" ht="15.6" thickBot="1" x14ac:dyDescent="0.35">
      <c r="A13" s="121" t="s">
        <v>44</v>
      </c>
      <c r="B13" s="121"/>
      <c r="C13" s="121"/>
      <c r="D13" s="121"/>
      <c r="E13" s="120" t="s">
        <v>118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7" ht="15.6" thickBot="1" x14ac:dyDescent="0.35">
      <c r="A14" s="121" t="s">
        <v>46</v>
      </c>
      <c r="B14" s="121"/>
      <c r="C14" s="121"/>
      <c r="D14" s="121"/>
      <c r="E14" s="120" t="str">
        <f>IF('入力欄(基本情報)'!C7="","",'入力欄(基本情報)'!C7)</f>
        <v/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</row>
    <row r="15" spans="1:17" ht="15.6" thickBot="1" x14ac:dyDescent="0.35">
      <c r="A15" s="117" t="s">
        <v>47</v>
      </c>
      <c r="B15" s="117"/>
      <c r="C15" s="117"/>
      <c r="D15" s="11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7" ht="15.6" thickBot="1" x14ac:dyDescent="0.35">
      <c r="A16" s="121" t="s">
        <v>48</v>
      </c>
      <c r="B16" s="121"/>
      <c r="C16" s="121"/>
      <c r="D16" s="121"/>
      <c r="E16" s="120" t="str">
        <f>IF('入力欄(基本情報)'!C8="","",'入力欄(基本情報)'!C8)</f>
        <v/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</row>
    <row r="17" spans="1:16" ht="15.6" thickBot="1" x14ac:dyDescent="0.35">
      <c r="A17" s="121" t="s">
        <v>49</v>
      </c>
      <c r="B17" s="121"/>
      <c r="C17" s="121"/>
      <c r="D17" s="121"/>
      <c r="E17" s="120" t="str">
        <f>IF('入力欄(基本情報)'!C9="","",'入力欄(基本情報)'!C9)</f>
        <v/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16" ht="15.6" thickBot="1" x14ac:dyDescent="0.35">
      <c r="A18" s="121" t="s">
        <v>50</v>
      </c>
      <c r="B18" s="121"/>
      <c r="C18" s="121"/>
      <c r="D18" s="121"/>
      <c r="E18" s="120" t="str">
        <f>IF('入力欄(基本情報)'!C12="","",'入力欄(基本情報)'!C12)</f>
        <v/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ht="15.6" thickBot="1" x14ac:dyDescent="0.35">
      <c r="A19" s="121" t="s">
        <v>51</v>
      </c>
      <c r="B19" s="121"/>
      <c r="C19" s="121"/>
      <c r="D19" s="121"/>
      <c r="E19" s="120" t="str">
        <f>IF('入力欄(基本情報)'!C13="","",'入力欄(基本情報)'!C13)</f>
        <v/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</row>
    <row r="20" spans="1:16" ht="15.6" thickBot="1" x14ac:dyDescent="0.35">
      <c r="A20" s="121" t="s">
        <v>52</v>
      </c>
      <c r="B20" s="121"/>
      <c r="C20" s="121"/>
      <c r="D20" s="121"/>
      <c r="E20" s="120" t="s">
        <v>144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 ht="15.6" thickBot="1" x14ac:dyDescent="0.35">
      <c r="A21" s="121" t="s">
        <v>53</v>
      </c>
      <c r="B21" s="121"/>
      <c r="C21" s="121"/>
      <c r="D21" s="121"/>
      <c r="E21" s="120" t="str">
        <f>IF('入力欄(基本情報)'!C10="","",'入力欄(基本情報)'!C10)</f>
        <v/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</row>
    <row r="22" spans="1:16" ht="15.6" thickBot="1" x14ac:dyDescent="0.35">
      <c r="A22" s="121" t="s">
        <v>4</v>
      </c>
      <c r="B22" s="121"/>
      <c r="C22" s="121"/>
      <c r="D22" s="121"/>
      <c r="E22" s="120" t="e">
        <f>IF('入力欄(差替情報)'!D8="","",'入力欄(差替情報)'!D8)</f>
        <v>#N/A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</row>
    <row r="23" spans="1:16" ht="15.6" thickBot="1" x14ac:dyDescent="0.35">
      <c r="A23" s="121" t="s">
        <v>5</v>
      </c>
      <c r="B23" s="121"/>
      <c r="C23" s="121"/>
      <c r="D23" s="121"/>
      <c r="E23" s="120" t="str">
        <f>IF('入力欄(基本情報)'!C14="","",'入力欄(基本情報)'!C14)</f>
        <v/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</row>
    <row r="24" spans="1:16" ht="49.2" customHeight="1" thickBot="1" x14ac:dyDescent="0.35">
      <c r="A24" s="123" t="s">
        <v>54</v>
      </c>
      <c r="B24" s="122"/>
      <c r="C24" s="124" t="s">
        <v>55</v>
      </c>
      <c r="D24" s="121"/>
      <c r="E24" s="120" t="str">
        <f>IF('入力欄(基本情報)'!C30="","",'入力欄(基本情報)'!C30)</f>
        <v/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5.6" thickBot="1" x14ac:dyDescent="0.35">
      <c r="A25" s="122"/>
      <c r="B25" s="122"/>
      <c r="C25" s="122" t="s">
        <v>56</v>
      </c>
      <c r="D25" s="122"/>
      <c r="E25" s="120" t="str">
        <f>IF('入力欄(基本情報)'!C31="","",'入力欄(基本情報)'!C31)</f>
        <v/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ht="15.6" thickBot="1" x14ac:dyDescent="0.35">
      <c r="A26" s="121" t="s">
        <v>57</v>
      </c>
      <c r="B26" s="121"/>
      <c r="C26" s="121"/>
      <c r="D26" s="121"/>
      <c r="E26" s="120" t="str">
        <f>IF('入力欄(差替情報)'!D111="","",'入力欄(差替情報)'!D111)</f>
        <v/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</row>
    <row r="27" spans="1:16" ht="15.6" thickBot="1" x14ac:dyDescent="0.35">
      <c r="A27" s="122" t="s">
        <v>135</v>
      </c>
      <c r="B27" s="122"/>
      <c r="C27" s="122"/>
      <c r="D27" s="122"/>
      <c r="E27" s="20" t="s">
        <v>6</v>
      </c>
      <c r="F27" s="20" t="s">
        <v>7</v>
      </c>
      <c r="G27" s="20" t="s">
        <v>8</v>
      </c>
      <c r="H27" s="20" t="s">
        <v>9</v>
      </c>
      <c r="I27" s="20" t="s">
        <v>10</v>
      </c>
      <c r="J27" s="20" t="s">
        <v>11</v>
      </c>
      <c r="K27" s="20" t="s">
        <v>12</v>
      </c>
      <c r="L27" s="20" t="s">
        <v>13</v>
      </c>
      <c r="M27" s="20" t="s">
        <v>14</v>
      </c>
      <c r="N27" s="20" t="s">
        <v>15</v>
      </c>
      <c r="O27" s="20" t="s">
        <v>16</v>
      </c>
      <c r="P27" s="20" t="s">
        <v>17</v>
      </c>
    </row>
    <row r="28" spans="1:16" ht="15.6" customHeight="1" thickBot="1" x14ac:dyDescent="0.35">
      <c r="A28" s="117" t="s">
        <v>58</v>
      </c>
      <c r="B28" s="117"/>
      <c r="C28" s="117"/>
      <c r="D28" s="117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5.6" thickBot="1" x14ac:dyDescent="0.35">
      <c r="A29" s="121" t="s">
        <v>59</v>
      </c>
      <c r="B29" s="121"/>
      <c r="C29" s="121"/>
      <c r="D29" s="121"/>
      <c r="E29" s="48">
        <f>'入力欄(差替情報)'!D116</f>
        <v>0</v>
      </c>
      <c r="F29" s="48">
        <f>'入力欄(差替情報)'!E116</f>
        <v>0</v>
      </c>
      <c r="G29" s="48">
        <f>'入力欄(差替情報)'!F116</f>
        <v>0</v>
      </c>
      <c r="H29" s="48">
        <f>'入力欄(差替情報)'!G116</f>
        <v>0</v>
      </c>
      <c r="I29" s="48">
        <f>'入力欄(差替情報)'!H116</f>
        <v>0</v>
      </c>
      <c r="J29" s="48">
        <f>'入力欄(差替情報)'!I116</f>
        <v>0</v>
      </c>
      <c r="K29" s="48">
        <f>'入力欄(差替情報)'!J116</f>
        <v>0</v>
      </c>
      <c r="L29" s="48">
        <f>'入力欄(差替情報)'!K116</f>
        <v>0</v>
      </c>
      <c r="M29" s="48">
        <f>'入力欄(差替情報)'!L116</f>
        <v>0</v>
      </c>
      <c r="N29" s="48">
        <f>'入力欄(差替情報)'!M116</f>
        <v>0</v>
      </c>
      <c r="O29" s="48">
        <f>'入力欄(差替情報)'!N116</f>
        <v>0</v>
      </c>
      <c r="P29" s="48">
        <f>'入力欄(差替情報)'!O116</f>
        <v>0</v>
      </c>
    </row>
    <row r="30" spans="1:16" ht="15.6" thickBot="1" x14ac:dyDescent="0.35">
      <c r="A30" s="128" t="s">
        <v>60</v>
      </c>
      <c r="B30" s="117"/>
      <c r="C30" s="22" t="s">
        <v>61</v>
      </c>
      <c r="D30" s="22" t="s">
        <v>62</v>
      </c>
      <c r="E30" s="129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1"/>
    </row>
    <row r="31" spans="1:16" ht="15.6" thickBot="1" x14ac:dyDescent="0.35">
      <c r="A31" s="117"/>
      <c r="B31" s="117"/>
      <c r="C31" s="23"/>
      <c r="D31" s="23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15.6" thickBot="1" x14ac:dyDescent="0.35">
      <c r="A32" s="124" t="s">
        <v>63</v>
      </c>
      <c r="B32" s="121"/>
      <c r="C32" s="20" t="s">
        <v>61</v>
      </c>
      <c r="D32" s="20" t="s">
        <v>62</v>
      </c>
      <c r="E32" s="125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1:16" ht="15.6" thickBot="1" x14ac:dyDescent="0.35">
      <c r="A33" s="121"/>
      <c r="B33" s="121"/>
      <c r="C33" s="24"/>
      <c r="D33" s="24"/>
      <c r="E33" s="48">
        <f>IF('入力欄(差替情報)'!D106="","",'入力欄(差替情報)'!D106)</f>
        <v>0</v>
      </c>
      <c r="F33" s="48">
        <f>IF('入力欄(差替情報)'!E106="","",'入力欄(差替情報)'!E106)</f>
        <v>0</v>
      </c>
      <c r="G33" s="48">
        <f>IF('入力欄(差替情報)'!F106="","",'入力欄(差替情報)'!F106)</f>
        <v>0</v>
      </c>
      <c r="H33" s="48">
        <f>IF('入力欄(差替情報)'!G106="","",'入力欄(差替情報)'!G106)</f>
        <v>0</v>
      </c>
      <c r="I33" s="48">
        <f>IF('入力欄(差替情報)'!H106="","",'入力欄(差替情報)'!H106)</f>
        <v>0</v>
      </c>
      <c r="J33" s="48">
        <f>IF('入力欄(差替情報)'!I106="","",'入力欄(差替情報)'!I106)</f>
        <v>0</v>
      </c>
      <c r="K33" s="48">
        <f>IF('入力欄(差替情報)'!J106="","",'入力欄(差替情報)'!J106)</f>
        <v>0</v>
      </c>
      <c r="L33" s="48">
        <f>IF('入力欄(差替情報)'!K106="","",'入力欄(差替情報)'!K106)</f>
        <v>0</v>
      </c>
      <c r="M33" s="48">
        <f>IF('入力欄(差替情報)'!L106="","",'入力欄(差替情報)'!L106)</f>
        <v>0</v>
      </c>
      <c r="N33" s="48">
        <f>IF('入力欄(差替情報)'!M106="","",'入力欄(差替情報)'!M106)</f>
        <v>0</v>
      </c>
      <c r="O33" s="48">
        <f>IF('入力欄(差替情報)'!N106="","",'入力欄(差替情報)'!N106)</f>
        <v>0</v>
      </c>
      <c r="P33" s="48">
        <f>IF('入力欄(差替情報)'!O106="","",'入力欄(差替情報)'!O106)</f>
        <v>0</v>
      </c>
    </row>
    <row r="34" spans="1:16" ht="15.6" thickBot="1" x14ac:dyDescent="0.35">
      <c r="A34" s="123" t="s">
        <v>64</v>
      </c>
      <c r="B34" s="122"/>
      <c r="C34" s="121" t="s">
        <v>65</v>
      </c>
      <c r="D34" s="121"/>
      <c r="E34" s="120" t="str">
        <f>IF('入力欄(基本情報)'!C15="","",'入力欄(基本情報)'!C15)</f>
        <v/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6" ht="15.6" thickBot="1" x14ac:dyDescent="0.35">
      <c r="A35" s="122"/>
      <c r="B35" s="122"/>
      <c r="C35" s="121" t="s">
        <v>66</v>
      </c>
      <c r="D35" s="121"/>
      <c r="E35" s="120" t="str">
        <f>IF('入力欄(基本情報)'!C17="","",'入力欄(基本情報)'!C17)</f>
        <v/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</row>
    <row r="36" spans="1:16" ht="15.6" thickBot="1" x14ac:dyDescent="0.35">
      <c r="A36" s="122"/>
      <c r="B36" s="122"/>
      <c r="C36" s="121" t="s">
        <v>67</v>
      </c>
      <c r="D36" s="121"/>
      <c r="E36" s="120" t="str">
        <f>IF('入力欄(基本情報)'!C26="","",'入力欄(基本情報)'!C26)</f>
        <v/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ht="15.6" thickBot="1" x14ac:dyDescent="0.35">
      <c r="A37" s="122"/>
      <c r="B37" s="122"/>
      <c r="C37" s="121" t="s">
        <v>68</v>
      </c>
      <c r="D37" s="121"/>
      <c r="E37" s="120" t="str">
        <f>IF('入力欄(基本情報)'!C18="","",'入力欄(基本情報)'!C18)</f>
        <v/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 ht="15.6" thickBot="1" x14ac:dyDescent="0.35">
      <c r="A38" s="122"/>
      <c r="B38" s="122"/>
      <c r="C38" s="121" t="s">
        <v>69</v>
      </c>
      <c r="D38" s="121"/>
      <c r="E38" s="120" t="str">
        <f>IF('入力欄(基本情報)'!C19="","",'入力欄(基本情報)'!C19)</f>
        <v/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</row>
    <row r="39" spans="1:16" ht="15.6" thickBot="1" x14ac:dyDescent="0.35">
      <c r="A39" s="122"/>
      <c r="B39" s="122"/>
      <c r="C39" s="121" t="s">
        <v>70</v>
      </c>
      <c r="D39" s="121"/>
      <c r="E39" s="120" t="str">
        <f>IF('入力欄(基本情報)'!C25="","",'入力欄(基本情報)'!C25)</f>
        <v/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</row>
    <row r="40" spans="1:16" ht="15.6" thickBot="1" x14ac:dyDescent="0.35">
      <c r="A40" s="122"/>
      <c r="B40" s="122"/>
      <c r="C40" s="121" t="s">
        <v>71</v>
      </c>
      <c r="D40" s="121"/>
      <c r="E40" s="120" t="str">
        <f>IF('入力欄(基本情報)'!C20="","",'入力欄(基本情報)'!C20)</f>
        <v/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</row>
    <row r="41" spans="1:16" ht="15.6" thickBot="1" x14ac:dyDescent="0.35">
      <c r="A41" s="122"/>
      <c r="B41" s="122"/>
      <c r="C41" s="121" t="s">
        <v>72</v>
      </c>
      <c r="D41" s="121"/>
      <c r="E41" s="120" t="str">
        <f>IF('入力欄(基本情報)'!C21="","",'入力欄(基本情報)'!C21)</f>
        <v/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16" ht="15.6" thickBot="1" x14ac:dyDescent="0.35">
      <c r="A42" s="122"/>
      <c r="B42" s="122"/>
      <c r="C42" s="121" t="s">
        <v>73</v>
      </c>
      <c r="D42" s="121"/>
      <c r="E42" s="120" t="str">
        <f>IF('入力欄(基本情報)'!C22="","",'入力欄(基本情報)'!C22)</f>
        <v/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16" ht="15.6" thickBot="1" x14ac:dyDescent="0.35">
      <c r="A43" s="122"/>
      <c r="B43" s="122"/>
      <c r="C43" s="121" t="s">
        <v>74</v>
      </c>
      <c r="D43" s="121"/>
      <c r="E43" s="120" t="str">
        <f>IF('入力欄(基本情報)'!C23="","",'入力欄(基本情報)'!C23)</f>
        <v/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16" ht="15.6" thickBot="1" x14ac:dyDescent="0.35">
      <c r="A44" s="122" t="s">
        <v>135</v>
      </c>
      <c r="B44" s="122"/>
      <c r="C44" s="122"/>
      <c r="D44" s="122"/>
      <c r="E44" s="20" t="s">
        <v>6</v>
      </c>
      <c r="F44" s="20" t="s">
        <v>7</v>
      </c>
      <c r="G44" s="20" t="s">
        <v>8</v>
      </c>
      <c r="H44" s="20" t="s">
        <v>9</v>
      </c>
      <c r="I44" s="20" t="s">
        <v>10</v>
      </c>
      <c r="J44" s="20" t="s">
        <v>11</v>
      </c>
      <c r="K44" s="20" t="s">
        <v>12</v>
      </c>
      <c r="L44" s="20" t="s">
        <v>13</v>
      </c>
      <c r="M44" s="20" t="s">
        <v>14</v>
      </c>
      <c r="N44" s="20" t="s">
        <v>15</v>
      </c>
      <c r="O44" s="20" t="s">
        <v>16</v>
      </c>
      <c r="P44" s="20" t="s">
        <v>17</v>
      </c>
    </row>
    <row r="45" spans="1:16" ht="15.6" thickBot="1" x14ac:dyDescent="0.35">
      <c r="A45" s="117" t="s">
        <v>126</v>
      </c>
      <c r="B45" s="117"/>
      <c r="C45" s="117"/>
      <c r="D45" s="117"/>
      <c r="E45" s="48">
        <f>IF('入力欄(差替情報)'!D37="","",'入力欄(差替情報)'!D37)</f>
        <v>0</v>
      </c>
      <c r="F45" s="48">
        <f>IF('入力欄(差替情報)'!E37="","",'入力欄(差替情報)'!E37)</f>
        <v>0</v>
      </c>
      <c r="G45" s="48">
        <f>IF('入力欄(差替情報)'!F37="","",'入力欄(差替情報)'!F37)</f>
        <v>0</v>
      </c>
      <c r="H45" s="48">
        <f>IF('入力欄(差替情報)'!G37="","",'入力欄(差替情報)'!G37)</f>
        <v>0</v>
      </c>
      <c r="I45" s="48">
        <f>IF('入力欄(差替情報)'!H37="","",'入力欄(差替情報)'!H37)</f>
        <v>0</v>
      </c>
      <c r="J45" s="48">
        <f>IF('入力欄(差替情報)'!I37="","",'入力欄(差替情報)'!I37)</f>
        <v>0</v>
      </c>
      <c r="K45" s="48">
        <f>IF('入力欄(差替情報)'!J37="","",'入力欄(差替情報)'!J37)</f>
        <v>0</v>
      </c>
      <c r="L45" s="48">
        <f>IF('入力欄(差替情報)'!K37="","",'入力欄(差替情報)'!K37)</f>
        <v>0</v>
      </c>
      <c r="M45" s="48">
        <f>IF('入力欄(差替情報)'!L37="","",'入力欄(差替情報)'!L37)</f>
        <v>0</v>
      </c>
      <c r="N45" s="48">
        <f>IF('入力欄(差替情報)'!M37="","",'入力欄(差替情報)'!M37)</f>
        <v>0</v>
      </c>
      <c r="O45" s="48">
        <f>IF('入力欄(差替情報)'!N37="","",'入力欄(差替情報)'!N37)</f>
        <v>0</v>
      </c>
      <c r="P45" s="48">
        <f>IF('入力欄(差替情報)'!O37="","",'入力欄(差替情報)'!O37)</f>
        <v>0</v>
      </c>
    </row>
    <row r="46" spans="1:16" ht="15.6" thickBot="1" x14ac:dyDescent="0.35">
      <c r="A46" s="117" t="s">
        <v>75</v>
      </c>
      <c r="B46" s="117"/>
      <c r="C46" s="117"/>
      <c r="D46" s="117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5.6" thickBot="1" x14ac:dyDescent="0.35">
      <c r="A47" s="117" t="s">
        <v>76</v>
      </c>
      <c r="B47" s="117"/>
      <c r="C47" s="117"/>
      <c r="D47" s="117"/>
      <c r="E47" s="50">
        <f>E52</f>
        <v>0</v>
      </c>
      <c r="F47" s="50">
        <f t="shared" ref="F47:N47" si="0">F52</f>
        <v>0</v>
      </c>
      <c r="G47" s="50">
        <f t="shared" si="0"/>
        <v>0</v>
      </c>
      <c r="H47" s="50">
        <f t="shared" si="0"/>
        <v>0</v>
      </c>
      <c r="I47" s="50">
        <f t="shared" si="0"/>
        <v>0</v>
      </c>
      <c r="J47" s="50">
        <f t="shared" si="0"/>
        <v>0</v>
      </c>
      <c r="K47" s="50">
        <f t="shared" si="0"/>
        <v>0</v>
      </c>
      <c r="L47" s="50">
        <f t="shared" si="0"/>
        <v>0</v>
      </c>
      <c r="M47" s="50">
        <f t="shared" si="0"/>
        <v>0</v>
      </c>
      <c r="N47" s="50">
        <f t="shared" si="0"/>
        <v>0</v>
      </c>
      <c r="O47" s="50">
        <f t="shared" ref="O47:P47" si="1">O52</f>
        <v>0</v>
      </c>
      <c r="P47" s="50">
        <f t="shared" si="1"/>
        <v>0</v>
      </c>
    </row>
    <row r="48" spans="1:16" ht="15.6" thickBot="1" x14ac:dyDescent="0.35">
      <c r="A48" s="117" t="s">
        <v>77</v>
      </c>
      <c r="B48" s="117"/>
      <c r="C48" s="117"/>
      <c r="D48" s="117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ht="15.6" thickBot="1" x14ac:dyDescent="0.35">
      <c r="A49" s="117" t="s">
        <v>78</v>
      </c>
      <c r="B49" s="117"/>
      <c r="C49" s="117"/>
      <c r="D49" s="117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</row>
    <row r="50" spans="1:16" ht="15.6" thickBot="1" x14ac:dyDescent="0.35">
      <c r="A50" s="117" t="s">
        <v>79</v>
      </c>
      <c r="B50" s="117"/>
      <c r="C50" s="117"/>
      <c r="D50" s="117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 ht="15.6" thickBot="1" x14ac:dyDescent="0.35">
      <c r="A51" s="117" t="s">
        <v>80</v>
      </c>
      <c r="B51" s="117"/>
      <c r="C51" s="117"/>
      <c r="D51" s="117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1:16" ht="15.6" thickBot="1" x14ac:dyDescent="0.35">
      <c r="A52" s="117" t="s">
        <v>81</v>
      </c>
      <c r="B52" s="117"/>
      <c r="C52" s="117"/>
      <c r="D52" s="117"/>
      <c r="E52" s="50">
        <f>E29+E33</f>
        <v>0</v>
      </c>
      <c r="F52" s="58">
        <f t="shared" ref="F52:P52" si="2">F29+F33</f>
        <v>0</v>
      </c>
      <c r="G52" s="58">
        <f t="shared" si="2"/>
        <v>0</v>
      </c>
      <c r="H52" s="58">
        <f t="shared" si="2"/>
        <v>0</v>
      </c>
      <c r="I52" s="58">
        <f t="shared" si="2"/>
        <v>0</v>
      </c>
      <c r="J52" s="58">
        <f t="shared" si="2"/>
        <v>0</v>
      </c>
      <c r="K52" s="58">
        <f t="shared" si="2"/>
        <v>0</v>
      </c>
      <c r="L52" s="58">
        <f t="shared" si="2"/>
        <v>0</v>
      </c>
      <c r="M52" s="58">
        <f t="shared" si="2"/>
        <v>0</v>
      </c>
      <c r="N52" s="58">
        <f t="shared" si="2"/>
        <v>0</v>
      </c>
      <c r="O52" s="58">
        <f t="shared" si="2"/>
        <v>0</v>
      </c>
      <c r="P52" s="58">
        <f t="shared" si="2"/>
        <v>0</v>
      </c>
    </row>
    <row r="53" spans="1:16" ht="15.6" thickBot="1" x14ac:dyDescent="0.35">
      <c r="A53" s="117" t="s">
        <v>82</v>
      </c>
      <c r="B53" s="117"/>
      <c r="C53" s="117"/>
      <c r="D53" s="117"/>
      <c r="E53" s="118">
        <f>'入力欄(差替情報)'!D107+'入力欄(差替情報)'!D118</f>
        <v>0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</row>
    <row r="54" spans="1:16" ht="15.6" thickBot="1" x14ac:dyDescent="0.35">
      <c r="A54" s="117" t="s">
        <v>83</v>
      </c>
      <c r="B54" s="117"/>
      <c r="C54" s="117"/>
      <c r="D54" s="117"/>
      <c r="E54" s="50">
        <f>E45-E52</f>
        <v>0</v>
      </c>
      <c r="F54" s="50">
        <f t="shared" ref="F54:O54" si="3">F45-F52</f>
        <v>0</v>
      </c>
      <c r="G54" s="50">
        <f t="shared" si="3"/>
        <v>0</v>
      </c>
      <c r="H54" s="50">
        <f t="shared" si="3"/>
        <v>0</v>
      </c>
      <c r="I54" s="50">
        <f t="shared" si="3"/>
        <v>0</v>
      </c>
      <c r="J54" s="50">
        <f t="shared" si="3"/>
        <v>0</v>
      </c>
      <c r="K54" s="50">
        <f t="shared" si="3"/>
        <v>0</v>
      </c>
      <c r="L54" s="50">
        <f t="shared" si="3"/>
        <v>0</v>
      </c>
      <c r="M54" s="50">
        <f t="shared" si="3"/>
        <v>0</v>
      </c>
      <c r="N54" s="50">
        <f t="shared" si="3"/>
        <v>0</v>
      </c>
      <c r="O54" s="50">
        <f t="shared" si="3"/>
        <v>0</v>
      </c>
      <c r="P54" s="50">
        <f>P45-P52</f>
        <v>0</v>
      </c>
    </row>
    <row r="55" spans="1:16" ht="15.6" thickBot="1" x14ac:dyDescent="0.35">
      <c r="A55" s="117" t="s">
        <v>84</v>
      </c>
      <c r="B55" s="117"/>
      <c r="C55" s="117"/>
      <c r="D55" s="117"/>
      <c r="E55" s="118" t="e">
        <f>IF('入力欄(差替情報)'!D38-E53="","",'入力欄(差替情報)'!D38-E53)</f>
        <v>#N/A</v>
      </c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</row>
  </sheetData>
  <sheetProtection algorithmName="SHA-512" hashValue="4X+fPOfxykJWU0YBe+CYi6Stor4VYVm+D9v7ckHprfaawFvuVJkD4H8OrQ+jwk6sg+141DjSn9hsLmdZya576A==" saltValue="6dIq2IEqS7uanMHpNE9o9w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error="リストより選択してください" sqref="E13:P13" xr:uid="{4990FB97-E945-40CE-B1ED-E062EF46109C}">
      <formula1>"差替先電源等,差替元電源"</formula1>
    </dataValidation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1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41</v>
      </c>
    </row>
    <row r="3" spans="2:3" x14ac:dyDescent="0.3">
      <c r="B3" s="1" t="s">
        <v>40</v>
      </c>
      <c r="C3" s="11" t="s">
        <v>145</v>
      </c>
    </row>
    <row r="4" spans="2:3" x14ac:dyDescent="0.3">
      <c r="B4" s="1" t="s">
        <v>40</v>
      </c>
      <c r="C4" s="11"/>
    </row>
    <row r="5" spans="2:3" x14ac:dyDescent="0.3">
      <c r="C5" s="11"/>
    </row>
    <row r="8" spans="2:3" x14ac:dyDescent="0.3">
      <c r="C8" s="11"/>
    </row>
    <row r="9" spans="2:3" x14ac:dyDescent="0.3">
      <c r="C9" s="11"/>
    </row>
    <row r="10" spans="2:3" x14ac:dyDescent="0.3">
      <c r="C10" s="11"/>
    </row>
    <row r="11" spans="2:3" x14ac:dyDescent="0.3">
      <c r="C11" s="11"/>
    </row>
    <row r="12" spans="2:3" x14ac:dyDescent="0.3">
      <c r="C12" s="11"/>
    </row>
    <row r="13" spans="2:3" x14ac:dyDescent="0.3">
      <c r="C13" s="11"/>
    </row>
    <row r="14" spans="2:3" x14ac:dyDescent="0.3">
      <c r="C14" s="11"/>
    </row>
    <row r="15" spans="2:3" x14ac:dyDescent="0.3">
      <c r="C15" s="11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8C3E-B749-4848-B9AD-1CFED7D2DD81}">
  <sheetPr>
    <tabColor rgb="FF0070C0"/>
  </sheetPr>
  <dimension ref="A1:AI46"/>
  <sheetViews>
    <sheetView zoomScale="70" zoomScaleNormal="70" workbookViewId="0">
      <selection activeCell="Z32" sqref="Z32"/>
    </sheetView>
  </sheetViews>
  <sheetFormatPr defaultColWidth="9" defaultRowHeight="15" x14ac:dyDescent="0.3"/>
  <cols>
    <col min="1" max="1" width="29.109375" style="1" customWidth="1"/>
    <col min="2" max="2" width="11.2187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0.77734375" style="1" bestFit="1" customWidth="1"/>
    <col min="12" max="12" width="4" style="1" customWidth="1"/>
    <col min="13" max="13" width="6" style="1" customWidth="1"/>
    <col min="14" max="14" width="13.21875" style="1" customWidth="1"/>
    <col min="15" max="15" width="9.77734375" style="1" customWidth="1"/>
    <col min="16" max="16" width="13.33203125" style="1" bestFit="1" customWidth="1"/>
    <col min="17" max="22" width="9.77734375" style="1" bestFit="1" customWidth="1"/>
    <col min="23" max="23" width="9.88671875" style="1" customWidth="1"/>
    <col min="24" max="24" width="5.6640625" style="1" customWidth="1"/>
    <col min="25" max="25" width="6.6640625" style="1" customWidth="1"/>
    <col min="26" max="26" width="14.6640625" style="1" customWidth="1"/>
    <col min="27" max="27" width="9.77734375" style="1" customWidth="1"/>
    <col min="28" max="28" width="13.33203125" style="1" bestFit="1" customWidth="1"/>
    <col min="29" max="34" width="9.77734375" style="1" bestFit="1" customWidth="1"/>
    <col min="35" max="35" width="12.6640625" style="1" customWidth="1"/>
    <col min="36" max="16384" width="9" style="1"/>
  </cols>
  <sheetData>
    <row r="1" spans="1:35" x14ac:dyDescent="0.3">
      <c r="A1" s="9"/>
      <c r="J1" s="2" t="s">
        <v>29</v>
      </c>
      <c r="V1" s="2" t="s">
        <v>29</v>
      </c>
      <c r="AH1" s="2" t="s">
        <v>29</v>
      </c>
    </row>
    <row r="2" spans="1:35" x14ac:dyDescent="0.3">
      <c r="B2" s="65" t="s">
        <v>20</v>
      </c>
      <c r="C2" s="65" t="s">
        <v>21</v>
      </c>
      <c r="D2" s="65" t="s">
        <v>22</v>
      </c>
      <c r="E2" s="65" t="s">
        <v>23</v>
      </c>
      <c r="F2" s="65" t="s">
        <v>24</v>
      </c>
      <c r="G2" s="65" t="s">
        <v>25</v>
      </c>
      <c r="H2" s="65" t="s">
        <v>26</v>
      </c>
      <c r="I2" s="65" t="s">
        <v>27</v>
      </c>
      <c r="J2" s="65" t="s">
        <v>28</v>
      </c>
      <c r="N2" s="65" t="s">
        <v>20</v>
      </c>
      <c r="O2" s="65" t="s">
        <v>21</v>
      </c>
      <c r="P2" s="65" t="s">
        <v>22</v>
      </c>
      <c r="Q2" s="65" t="s">
        <v>23</v>
      </c>
      <c r="R2" s="65" t="s">
        <v>24</v>
      </c>
      <c r="S2" s="65" t="s">
        <v>25</v>
      </c>
      <c r="T2" s="65" t="s">
        <v>26</v>
      </c>
      <c r="U2" s="65" t="s">
        <v>27</v>
      </c>
      <c r="V2" s="65" t="s">
        <v>28</v>
      </c>
      <c r="Z2" s="65" t="s">
        <v>20</v>
      </c>
      <c r="AA2" s="65" t="s">
        <v>21</v>
      </c>
      <c r="AB2" s="65" t="s">
        <v>22</v>
      </c>
      <c r="AC2" s="65" t="s">
        <v>23</v>
      </c>
      <c r="AD2" s="65" t="s">
        <v>24</v>
      </c>
      <c r="AE2" s="65" t="s">
        <v>25</v>
      </c>
      <c r="AF2" s="65" t="s">
        <v>26</v>
      </c>
      <c r="AG2" s="65" t="s">
        <v>27</v>
      </c>
      <c r="AH2" s="65" t="s">
        <v>28</v>
      </c>
    </row>
    <row r="3" spans="1:35" x14ac:dyDescent="0.3">
      <c r="A3" s="1" t="s">
        <v>36</v>
      </c>
      <c r="B3" s="5" t="s">
        <v>32</v>
      </c>
      <c r="M3" s="1" t="s">
        <v>36</v>
      </c>
      <c r="N3" s="6" t="s">
        <v>33</v>
      </c>
      <c r="O3" s="2"/>
      <c r="P3" s="2"/>
      <c r="Q3" s="2"/>
      <c r="R3" s="2"/>
      <c r="S3" s="2"/>
      <c r="T3" s="2"/>
      <c r="U3" s="2"/>
      <c r="V3" s="2"/>
      <c r="W3" s="2"/>
      <c r="Y3" s="1" t="s">
        <v>36</v>
      </c>
      <c r="Z3" s="6" t="s">
        <v>34</v>
      </c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3">
      <c r="A4" s="2" t="s">
        <v>6</v>
      </c>
      <c r="B4" s="64">
        <v>2.4358675753022845E-2</v>
      </c>
      <c r="C4" s="64">
        <v>3.1212620579254991E-2</v>
      </c>
      <c r="D4" s="64">
        <v>1.6105204192489092E-2</v>
      </c>
      <c r="E4" s="64">
        <v>3.494980055501478E-2</v>
      </c>
      <c r="F4" s="64">
        <v>7.1250558029097216E-2</v>
      </c>
      <c r="G4" s="64">
        <v>1.4103285650509901E-2</v>
      </c>
      <c r="H4" s="64">
        <v>1.5899016436208536E-2</v>
      </c>
      <c r="I4" s="64">
        <v>2.0080077345877339E-2</v>
      </c>
      <c r="J4" s="64">
        <v>5.7864423008335986E-3</v>
      </c>
      <c r="M4" s="2" t="s">
        <v>6</v>
      </c>
      <c r="N4" s="64">
        <v>0.233900303175713</v>
      </c>
      <c r="O4" s="64">
        <v>0.33234806147102963</v>
      </c>
      <c r="P4" s="64">
        <v>0.37087000599670655</v>
      </c>
      <c r="Q4" s="64">
        <v>0.2769694879978124</v>
      </c>
      <c r="R4" s="64">
        <v>0.17611513355700983</v>
      </c>
      <c r="S4" s="64">
        <v>0.2788377039823684</v>
      </c>
      <c r="T4" s="64">
        <v>0.15929654688710571</v>
      </c>
      <c r="U4" s="64">
        <v>0.28195982956810423</v>
      </c>
      <c r="V4" s="64">
        <v>0.17221236761345035</v>
      </c>
      <c r="Y4" s="2" t="s">
        <v>6</v>
      </c>
      <c r="Z4" s="64">
        <v>0.36239239515192506</v>
      </c>
      <c r="AA4" s="64">
        <v>0.68978823794566924</v>
      </c>
      <c r="AB4" s="64">
        <v>0.51159149367092283</v>
      </c>
      <c r="AC4" s="64">
        <v>0.45223379975175987</v>
      </c>
      <c r="AD4" s="64">
        <v>0.60953297102189308</v>
      </c>
      <c r="AE4" s="64">
        <v>0.42154175755956069</v>
      </c>
      <c r="AF4" s="64">
        <v>0.42309494216421062</v>
      </c>
      <c r="AG4" s="64">
        <v>0.39993142564881845</v>
      </c>
      <c r="AH4" s="64">
        <v>0.25563299628540487</v>
      </c>
    </row>
    <row r="5" spans="1:35" x14ac:dyDescent="0.3">
      <c r="A5" s="2" t="s">
        <v>7</v>
      </c>
      <c r="B5" s="64">
        <v>7.2948136008578329E-2</v>
      </c>
      <c r="C5" s="64">
        <v>0.12339260909929592</v>
      </c>
      <c r="D5" s="64">
        <v>9.38755458232855E-2</v>
      </c>
      <c r="E5" s="64">
        <v>9.7570336360657164E-2</v>
      </c>
      <c r="F5" s="64">
        <v>0.16879212503007263</v>
      </c>
      <c r="G5" s="64">
        <v>0.14032440658651002</v>
      </c>
      <c r="H5" s="64">
        <v>0.14308726148770815</v>
      </c>
      <c r="I5" s="64">
        <v>0.14700133928096606</v>
      </c>
      <c r="J5" s="64">
        <v>3.1707994728112761E-2</v>
      </c>
      <c r="M5" s="2" t="s">
        <v>7</v>
      </c>
      <c r="N5" s="64">
        <v>0.15452303931108011</v>
      </c>
      <c r="O5" s="64">
        <v>0.14818647971366336</v>
      </c>
      <c r="P5" s="64">
        <v>9.7840620087609395E-2</v>
      </c>
      <c r="Q5" s="64">
        <v>0.10844634796029326</v>
      </c>
      <c r="R5" s="64">
        <v>7.2911420091216567E-2</v>
      </c>
      <c r="S5" s="64">
        <v>0.24031986003909567</v>
      </c>
      <c r="T5" s="64">
        <v>0.10834770651343986</v>
      </c>
      <c r="U5" s="64">
        <v>0.12208398071593682</v>
      </c>
      <c r="V5" s="64">
        <v>9.3006776411315106E-2</v>
      </c>
      <c r="Y5" s="2" t="s">
        <v>7</v>
      </c>
      <c r="Z5" s="64">
        <v>0.62561542487994437</v>
      </c>
      <c r="AA5" s="64">
        <v>0.66386682874929304</v>
      </c>
      <c r="AB5" s="64">
        <v>0.61728997076716685</v>
      </c>
      <c r="AC5" s="64">
        <v>0.55583626549750331</v>
      </c>
      <c r="AD5" s="64">
        <v>0.71499867281189522</v>
      </c>
      <c r="AE5" s="64">
        <v>0.56850638930478703</v>
      </c>
      <c r="AF5" s="64">
        <v>0.34214627092644484</v>
      </c>
      <c r="AG5" s="64">
        <v>0.51273947492510397</v>
      </c>
      <c r="AH5" s="64">
        <v>0.29724799356884624</v>
      </c>
    </row>
    <row r="6" spans="1:35" x14ac:dyDescent="0.3">
      <c r="A6" s="2" t="s">
        <v>8</v>
      </c>
      <c r="B6" s="64">
        <v>9.4723119885253407E-2</v>
      </c>
      <c r="C6" s="64">
        <v>0.18462157707732441</v>
      </c>
      <c r="D6" s="64">
        <v>0.15141458803785271</v>
      </c>
      <c r="E6" s="64">
        <v>0.17580756246157489</v>
      </c>
      <c r="F6" s="64">
        <v>0.23537612716139142</v>
      </c>
      <c r="G6" s="64">
        <v>0.17864368666583519</v>
      </c>
      <c r="H6" s="64">
        <v>0.16993170394224522</v>
      </c>
      <c r="I6" s="64">
        <v>0.18113057066521118</v>
      </c>
      <c r="J6" s="64">
        <v>7.8563052418832699E-2</v>
      </c>
      <c r="M6" s="2" t="s">
        <v>8</v>
      </c>
      <c r="N6" s="64">
        <v>0.1448912611331947</v>
      </c>
      <c r="O6" s="64">
        <v>0.12070515917053996</v>
      </c>
      <c r="P6" s="64">
        <v>0.11136748930324371</v>
      </c>
      <c r="Q6" s="64">
        <v>0.11978343861844154</v>
      </c>
      <c r="R6" s="64">
        <v>5.9037337529954007E-2</v>
      </c>
      <c r="S6" s="64">
        <v>0.18363914266293463</v>
      </c>
      <c r="T6" s="64">
        <v>0.10432845717596223</v>
      </c>
      <c r="U6" s="64">
        <v>0.18460552023253579</v>
      </c>
      <c r="V6" s="64">
        <v>0.11551031316048338</v>
      </c>
      <c r="Y6" s="2" t="s">
        <v>8</v>
      </c>
      <c r="Z6" s="64">
        <v>0.54773190972848185</v>
      </c>
      <c r="AA6" s="64">
        <v>0.49895273219906278</v>
      </c>
      <c r="AB6" s="64">
        <v>0.57678224529841804</v>
      </c>
      <c r="AC6" s="64">
        <v>0.48772318676046783</v>
      </c>
      <c r="AD6" s="64">
        <v>0.55476343957927632</v>
      </c>
      <c r="AE6" s="64">
        <v>0.56474367972786665</v>
      </c>
      <c r="AF6" s="64">
        <v>0.35897564912215529</v>
      </c>
      <c r="AG6" s="64">
        <v>0.53694209233241064</v>
      </c>
      <c r="AH6" s="64">
        <v>0.42174847770967877</v>
      </c>
    </row>
    <row r="7" spans="1:35" x14ac:dyDescent="0.3">
      <c r="A7" s="2" t="s">
        <v>9</v>
      </c>
      <c r="B7" s="64">
        <v>8.4996637625578034E-2</v>
      </c>
      <c r="C7" s="64">
        <v>0.17437859682017381</v>
      </c>
      <c r="D7" s="64">
        <v>0.20869554873188911</v>
      </c>
      <c r="E7" s="64">
        <v>0.23465184435250741</v>
      </c>
      <c r="F7" s="64">
        <v>0.28342547636044596</v>
      </c>
      <c r="G7" s="64">
        <v>0.23264030260864424</v>
      </c>
      <c r="H7" s="64">
        <v>0.26003165117035631</v>
      </c>
      <c r="I7" s="64">
        <v>0.27200714368437928</v>
      </c>
      <c r="J7" s="64">
        <v>7.9630396647151866E-2</v>
      </c>
      <c r="M7" s="2" t="s">
        <v>9</v>
      </c>
      <c r="N7" s="64">
        <v>0.11457184306308114</v>
      </c>
      <c r="O7" s="64">
        <v>9.2748648243756809E-2</v>
      </c>
      <c r="P7" s="64">
        <v>0.15250301012233167</v>
      </c>
      <c r="Q7" s="64">
        <v>0.12891565797077953</v>
      </c>
      <c r="R7" s="64">
        <v>8.4901254431889867E-2</v>
      </c>
      <c r="S7" s="64">
        <v>8.3583233637755647E-2</v>
      </c>
      <c r="T7" s="64">
        <v>7.9256944554527434E-2</v>
      </c>
      <c r="U7" s="64">
        <v>9.1763719387848525E-2</v>
      </c>
      <c r="V7" s="64">
        <v>5.0491326274954118E-2</v>
      </c>
      <c r="Y7" s="2" t="s">
        <v>9</v>
      </c>
      <c r="Z7" s="64">
        <v>0.38481834739781801</v>
      </c>
      <c r="AA7" s="64">
        <v>0.47047990295967534</v>
      </c>
      <c r="AB7" s="64">
        <v>0.52059185777008044</v>
      </c>
      <c r="AC7" s="64">
        <v>0.51977128723975818</v>
      </c>
      <c r="AD7" s="64">
        <v>0.52237388897158232</v>
      </c>
      <c r="AE7" s="64">
        <v>0.57939736256843066</v>
      </c>
      <c r="AF7" s="64">
        <v>0.43337543350436747</v>
      </c>
      <c r="AG7" s="64">
        <v>0.58136537495852514</v>
      </c>
      <c r="AH7" s="64">
        <v>0.41119714765971055</v>
      </c>
    </row>
    <row r="8" spans="1:35" x14ac:dyDescent="0.3">
      <c r="A8" s="2" t="s">
        <v>10</v>
      </c>
      <c r="B8" s="64">
        <v>8.714823640267208E-2</v>
      </c>
      <c r="C8" s="64">
        <v>0.21306436657519032</v>
      </c>
      <c r="D8" s="64">
        <v>0.22017310381285526</v>
      </c>
      <c r="E8" s="64">
        <v>0.2586063953142157</v>
      </c>
      <c r="F8" s="64">
        <v>0.32390440954983307</v>
      </c>
      <c r="G8" s="64">
        <v>0.25848250183400939</v>
      </c>
      <c r="H8" s="64">
        <v>0.2724897320910874</v>
      </c>
      <c r="I8" s="64">
        <v>0.28761673824153167</v>
      </c>
      <c r="J8" s="64">
        <v>9.1479731793405822E-2</v>
      </c>
      <c r="M8" s="2" t="s">
        <v>10</v>
      </c>
      <c r="N8" s="64">
        <v>9.3941850327434018E-2</v>
      </c>
      <c r="O8" s="64">
        <v>0.12066271566855796</v>
      </c>
      <c r="P8" s="64">
        <v>6.7250759434209093E-2</v>
      </c>
      <c r="Q8" s="64">
        <v>0.12379321434735335</v>
      </c>
      <c r="R8" s="64">
        <v>8.3107110146816307E-2</v>
      </c>
      <c r="S8" s="64">
        <v>0.11658460157169505</v>
      </c>
      <c r="T8" s="64">
        <v>9.5633752146134246E-2</v>
      </c>
      <c r="U8" s="64">
        <v>0.12728494192132719</v>
      </c>
      <c r="V8" s="64">
        <v>7.3368721961266967E-2</v>
      </c>
      <c r="Y8" s="2" t="s">
        <v>10</v>
      </c>
      <c r="Z8" s="64">
        <v>0.39950617427040669</v>
      </c>
      <c r="AA8" s="64">
        <v>0.40277358472544961</v>
      </c>
      <c r="AB8" s="64">
        <v>0.49752058371810365</v>
      </c>
      <c r="AC8" s="64">
        <v>0.44988917484495194</v>
      </c>
      <c r="AD8" s="64">
        <v>0.42776920973130184</v>
      </c>
      <c r="AE8" s="64">
        <v>0.48211030986877457</v>
      </c>
      <c r="AF8" s="64">
        <v>0.34276398115645496</v>
      </c>
      <c r="AG8" s="64">
        <v>0.49176255052940804</v>
      </c>
      <c r="AH8" s="64">
        <v>0.37340325697527565</v>
      </c>
    </row>
    <row r="9" spans="1:35" x14ac:dyDescent="0.3">
      <c r="A9" s="2" t="s">
        <v>11</v>
      </c>
      <c r="B9" s="64">
        <v>6.7545659413586562E-2</v>
      </c>
      <c r="C9" s="64">
        <v>0.14059845037165256</v>
      </c>
      <c r="D9" s="64">
        <v>0.14566489955036963</v>
      </c>
      <c r="E9" s="64">
        <v>0.15471957838632627</v>
      </c>
      <c r="F9" s="64">
        <v>0.2018904461210968</v>
      </c>
      <c r="G9" s="64">
        <v>0.15927190610633257</v>
      </c>
      <c r="H9" s="64">
        <v>0.15554984090309304</v>
      </c>
      <c r="I9" s="64">
        <v>0.18515584713675773</v>
      </c>
      <c r="J9" s="64">
        <v>6.6790269103506647E-2</v>
      </c>
      <c r="M9" s="2" t="s">
        <v>11</v>
      </c>
      <c r="N9" s="64">
        <v>0.1344781814906521</v>
      </c>
      <c r="O9" s="64">
        <v>0.14799153236641405</v>
      </c>
      <c r="P9" s="64">
        <v>0.17388643528703357</v>
      </c>
      <c r="Q9" s="64">
        <v>0.11745936667370642</v>
      </c>
      <c r="R9" s="64">
        <v>9.9281863164071379E-2</v>
      </c>
      <c r="S9" s="64">
        <v>0.13680570055763261</v>
      </c>
      <c r="T9" s="64">
        <v>9.793949422796086E-2</v>
      </c>
      <c r="U9" s="64">
        <v>0.16222548133215603</v>
      </c>
      <c r="V9" s="64">
        <v>7.1714188052657224E-2</v>
      </c>
      <c r="Y9" s="2" t="s">
        <v>11</v>
      </c>
      <c r="Z9" s="64">
        <v>0.33675883019912478</v>
      </c>
      <c r="AA9" s="64">
        <v>0.37398936662549287</v>
      </c>
      <c r="AB9" s="64">
        <v>0.47421706203050201</v>
      </c>
      <c r="AC9" s="64">
        <v>0.43568408936913361</v>
      </c>
      <c r="AD9" s="64">
        <v>0.38435853587936858</v>
      </c>
      <c r="AE9" s="64">
        <v>0.43355292886109148</v>
      </c>
      <c r="AF9" s="64">
        <v>0.35805131221000541</v>
      </c>
      <c r="AG9" s="64">
        <v>0.50793322290324849</v>
      </c>
      <c r="AH9" s="64">
        <v>0.3757485401654721</v>
      </c>
    </row>
    <row r="10" spans="1:35" x14ac:dyDescent="0.3">
      <c r="A10" s="2" t="s">
        <v>12</v>
      </c>
      <c r="B10" s="64">
        <v>1.9709465008366792E-2</v>
      </c>
      <c r="C10" s="64">
        <v>0.10592278185388329</v>
      </c>
      <c r="D10" s="64">
        <v>0.11775502409020557</v>
      </c>
      <c r="E10" s="64">
        <v>0.13338027187190776</v>
      </c>
      <c r="F10" s="64">
        <v>0.16686951378048784</v>
      </c>
      <c r="G10" s="64">
        <v>0.13962775549151921</v>
      </c>
      <c r="H10" s="64">
        <v>0.14161972899650738</v>
      </c>
      <c r="I10" s="64">
        <v>0.16625669934738646</v>
      </c>
      <c r="J10" s="64">
        <v>4.8665782665474694E-2</v>
      </c>
      <c r="M10" s="2" t="s">
        <v>12</v>
      </c>
      <c r="N10" s="64">
        <v>0.16295646133319416</v>
      </c>
      <c r="O10" s="64">
        <v>0.21245033193928675</v>
      </c>
      <c r="P10" s="64">
        <v>0.24716829659489403</v>
      </c>
      <c r="Q10" s="64">
        <v>0.17038186458303167</v>
      </c>
      <c r="R10" s="64">
        <v>0.13698330944290632</v>
      </c>
      <c r="S10" s="64">
        <v>0.15607169085804432</v>
      </c>
      <c r="T10" s="64">
        <v>0.13411891626557609</v>
      </c>
      <c r="U10" s="64">
        <v>0.20362469786077902</v>
      </c>
      <c r="V10" s="64">
        <v>0.1190738726841125</v>
      </c>
      <c r="Y10" s="2" t="s">
        <v>12</v>
      </c>
      <c r="Z10" s="64">
        <v>0.30800115706559417</v>
      </c>
      <c r="AA10" s="64">
        <v>0.2883637130480195</v>
      </c>
      <c r="AB10" s="64">
        <v>0.37190516192246603</v>
      </c>
      <c r="AC10" s="64">
        <v>0.35587246289585134</v>
      </c>
      <c r="AD10" s="64">
        <v>0.29995902208311503</v>
      </c>
      <c r="AE10" s="64">
        <v>0.3192729219779879</v>
      </c>
      <c r="AF10" s="64">
        <v>0.24128850932086346</v>
      </c>
      <c r="AG10" s="64">
        <v>0.3889231054920167</v>
      </c>
      <c r="AH10" s="64">
        <v>0.27394164121161108</v>
      </c>
    </row>
    <row r="11" spans="1:35" x14ac:dyDescent="0.3">
      <c r="A11" s="2" t="s">
        <v>13</v>
      </c>
      <c r="B11" s="64">
        <v>2.0708317639957048E-3</v>
      </c>
      <c r="C11" s="64">
        <v>9.3581897020168989E-3</v>
      </c>
      <c r="D11" s="64">
        <v>4.0185175604151606E-3</v>
      </c>
      <c r="E11" s="64">
        <v>4.3123558159119321E-3</v>
      </c>
      <c r="F11" s="64">
        <v>1.1225083821653808E-2</v>
      </c>
      <c r="G11" s="64">
        <v>3.2354666093940086E-3</v>
      </c>
      <c r="H11" s="64">
        <v>4.8888022368253183E-3</v>
      </c>
      <c r="I11" s="64">
        <v>6.5335593657319746E-3</v>
      </c>
      <c r="J11" s="64">
        <v>7.4738045582045133E-4</v>
      </c>
      <c r="M11" s="2" t="s">
        <v>13</v>
      </c>
      <c r="N11" s="64">
        <v>0.24860626384559625</v>
      </c>
      <c r="O11" s="64">
        <v>0.30303207162603107</v>
      </c>
      <c r="P11" s="64">
        <v>0.16940394626535951</v>
      </c>
      <c r="Q11" s="64">
        <v>0.27970743156586264</v>
      </c>
      <c r="R11" s="64">
        <v>0.26361085241621829</v>
      </c>
      <c r="S11" s="64">
        <v>0.27977513333957266</v>
      </c>
      <c r="T11" s="64">
        <v>0.19305063225089072</v>
      </c>
      <c r="U11" s="64">
        <v>0.34924225352251742</v>
      </c>
      <c r="V11" s="64">
        <v>0.17361128438022849</v>
      </c>
      <c r="Y11" s="2" t="s">
        <v>13</v>
      </c>
      <c r="Z11" s="64">
        <v>0.28963110467947484</v>
      </c>
      <c r="AA11" s="64">
        <v>0.4100831012495304</v>
      </c>
      <c r="AB11" s="64">
        <v>0.35207747468811296</v>
      </c>
      <c r="AC11" s="64">
        <v>0.28664702107432011</v>
      </c>
      <c r="AD11" s="64">
        <v>0.33301559571193018</v>
      </c>
      <c r="AE11" s="64">
        <v>0.28802511069308612</v>
      </c>
      <c r="AF11" s="64">
        <v>0.17752698654242813</v>
      </c>
      <c r="AG11" s="64">
        <v>0.26023328043014421</v>
      </c>
      <c r="AH11" s="64">
        <v>0.22084791802345202</v>
      </c>
    </row>
    <row r="12" spans="1:35" x14ac:dyDescent="0.3">
      <c r="A12" s="2" t="s">
        <v>14</v>
      </c>
      <c r="B12" s="64">
        <v>4.9649891585113824E-3</v>
      </c>
      <c r="C12" s="64">
        <v>8.0673536302862201E-3</v>
      </c>
      <c r="D12" s="64">
        <v>6.0033421305304259E-3</v>
      </c>
      <c r="E12" s="64">
        <v>3.9744999330213616E-2</v>
      </c>
      <c r="F12" s="64">
        <v>2.2080267974829773E-2</v>
      </c>
      <c r="G12" s="64">
        <v>3.4501111907090071E-2</v>
      </c>
      <c r="H12" s="64">
        <v>3.3670563719449112E-2</v>
      </c>
      <c r="I12" s="64">
        <v>4.2497560333597306E-2</v>
      </c>
      <c r="J12" s="64">
        <v>5.3947359916457485E-3</v>
      </c>
      <c r="M12" s="2" t="s">
        <v>14</v>
      </c>
      <c r="N12" s="64">
        <v>0.28294371359616965</v>
      </c>
      <c r="O12" s="64">
        <v>0.49605556267396672</v>
      </c>
      <c r="P12" s="64">
        <v>0.22535590650409218</v>
      </c>
      <c r="Q12" s="64">
        <v>0.26893408519124834</v>
      </c>
      <c r="R12" s="64">
        <v>0.25837496731601656</v>
      </c>
      <c r="S12" s="64">
        <v>0.28492704158893256</v>
      </c>
      <c r="T12" s="64">
        <v>0.25030916211438908</v>
      </c>
      <c r="U12" s="64">
        <v>0.31668698256789479</v>
      </c>
      <c r="V12" s="64">
        <v>0.24588964225957743</v>
      </c>
      <c r="Y12" s="2" t="s">
        <v>14</v>
      </c>
      <c r="Z12" s="64">
        <v>0.28648577097957806</v>
      </c>
      <c r="AA12" s="64">
        <v>0.49910557369685282</v>
      </c>
      <c r="AB12" s="64">
        <v>0.36551163216723481</v>
      </c>
      <c r="AC12" s="64">
        <v>0.28039490692832503</v>
      </c>
      <c r="AD12" s="64">
        <v>0.40798502603522069</v>
      </c>
      <c r="AE12" s="64">
        <v>0.33132090128632807</v>
      </c>
      <c r="AF12" s="64">
        <v>0.2514511188634771</v>
      </c>
      <c r="AG12" s="64">
        <v>0.2918870194980987</v>
      </c>
      <c r="AH12" s="64">
        <v>0.2193982236357862</v>
      </c>
    </row>
    <row r="13" spans="1:35" x14ac:dyDescent="0.3">
      <c r="A13" s="2" t="s">
        <v>15</v>
      </c>
      <c r="B13" s="64">
        <v>1.4008387784454072E-2</v>
      </c>
      <c r="C13" s="64">
        <v>4.0058076783620174E-2</v>
      </c>
      <c r="D13" s="64">
        <v>2.5334174412395365E-2</v>
      </c>
      <c r="E13" s="64">
        <v>5.1158882516708262E-2</v>
      </c>
      <c r="F13" s="64">
        <v>2.6673226669493604E-2</v>
      </c>
      <c r="G13" s="64">
        <v>3.7869743122103228E-2</v>
      </c>
      <c r="H13" s="64">
        <v>4.1497982051472093E-2</v>
      </c>
      <c r="I13" s="64">
        <v>5.2381165858430619E-2</v>
      </c>
      <c r="J13" s="64">
        <v>1.4185832082726743E-2</v>
      </c>
      <c r="M13" s="2" t="s">
        <v>15</v>
      </c>
      <c r="N13" s="64">
        <v>0.19777256069565796</v>
      </c>
      <c r="O13" s="64">
        <v>0.45286722089815279</v>
      </c>
      <c r="P13" s="64">
        <v>0.22399923533666591</v>
      </c>
      <c r="Q13" s="64">
        <v>0.3475669108548563</v>
      </c>
      <c r="R13" s="64">
        <v>0.23414968855244378</v>
      </c>
      <c r="S13" s="64">
        <v>0.3426581181815378</v>
      </c>
      <c r="T13" s="64">
        <v>0.25544755871070512</v>
      </c>
      <c r="U13" s="64">
        <v>0.41818901497636846</v>
      </c>
      <c r="V13" s="64">
        <v>0.204361392263569</v>
      </c>
      <c r="Y13" s="2" t="s">
        <v>15</v>
      </c>
      <c r="Z13" s="64">
        <v>0.24896351185324858</v>
      </c>
      <c r="AA13" s="64">
        <v>0.39108887389650565</v>
      </c>
      <c r="AB13" s="64">
        <v>0.32036856602701408</v>
      </c>
      <c r="AC13" s="64">
        <v>0.23882088884474989</v>
      </c>
      <c r="AD13" s="64">
        <v>0.33171233066187233</v>
      </c>
      <c r="AE13" s="64">
        <v>0.33246775487332125</v>
      </c>
      <c r="AF13" s="64">
        <v>0.32260141423190974</v>
      </c>
      <c r="AG13" s="64">
        <v>0.25828994773356623</v>
      </c>
      <c r="AH13" s="64">
        <v>0.21294765250129588</v>
      </c>
    </row>
    <row r="14" spans="1:35" x14ac:dyDescent="0.3">
      <c r="A14" s="2" t="s">
        <v>16</v>
      </c>
      <c r="B14" s="64">
        <v>1.4334568619070408E-2</v>
      </c>
      <c r="C14" s="64">
        <v>1.3528594521030569E-2</v>
      </c>
      <c r="D14" s="64">
        <v>1.1855006818548999E-2</v>
      </c>
      <c r="E14" s="64">
        <v>2.9692082199814906E-2</v>
      </c>
      <c r="F14" s="64">
        <v>1.6018474858441038E-2</v>
      </c>
      <c r="G14" s="64">
        <v>3.0952586292506062E-2</v>
      </c>
      <c r="H14" s="64">
        <v>2.2418050413716629E-2</v>
      </c>
      <c r="I14" s="64">
        <v>3.7650910410400508E-2</v>
      </c>
      <c r="J14" s="64">
        <v>7.2007193612074567E-3</v>
      </c>
      <c r="M14" s="2" t="s">
        <v>16</v>
      </c>
      <c r="N14" s="64">
        <v>0.26087481090935188</v>
      </c>
      <c r="O14" s="64">
        <v>0.5218161391483116</v>
      </c>
      <c r="P14" s="64">
        <v>0.2645010026825112</v>
      </c>
      <c r="Q14" s="64">
        <v>0.42945921257247888</v>
      </c>
      <c r="R14" s="64">
        <v>0.26379618164954455</v>
      </c>
      <c r="S14" s="64">
        <v>0.38843696582814075</v>
      </c>
      <c r="T14" s="64">
        <v>0.26151408961756289</v>
      </c>
      <c r="U14" s="64">
        <v>0.44022226957686561</v>
      </c>
      <c r="V14" s="64">
        <v>0.238780402107374</v>
      </c>
      <c r="Y14" s="2" t="s">
        <v>16</v>
      </c>
      <c r="Z14" s="64">
        <v>0.24898552918847122</v>
      </c>
      <c r="AA14" s="64">
        <v>0.40894018222190709</v>
      </c>
      <c r="AB14" s="64">
        <v>0.28874124298062148</v>
      </c>
      <c r="AC14" s="64">
        <v>0.25463941848003685</v>
      </c>
      <c r="AD14" s="64">
        <v>0.32566691376756696</v>
      </c>
      <c r="AE14" s="64">
        <v>0.36247022655691158</v>
      </c>
      <c r="AF14" s="64">
        <v>0.39956159711402151</v>
      </c>
      <c r="AG14" s="64">
        <v>0.33726888209014583</v>
      </c>
      <c r="AH14" s="64">
        <v>0.23300854435735702</v>
      </c>
    </row>
    <row r="15" spans="1:35" x14ac:dyDescent="0.3">
      <c r="A15" s="2" t="s">
        <v>17</v>
      </c>
      <c r="B15" s="64">
        <v>1.1785286957376484E-2</v>
      </c>
      <c r="C15" s="64">
        <v>1.5261728689312228E-2</v>
      </c>
      <c r="D15" s="64">
        <v>8.5707376909945465E-3</v>
      </c>
      <c r="E15" s="64">
        <v>1.5562588180689505E-2</v>
      </c>
      <c r="F15" s="64">
        <v>3.6992292340686406E-2</v>
      </c>
      <c r="G15" s="64">
        <v>1.7980332752910121E-2</v>
      </c>
      <c r="H15" s="64">
        <v>1.9744168620379792E-2</v>
      </c>
      <c r="I15" s="64">
        <v>2.8258365710449332E-2</v>
      </c>
      <c r="J15" s="64">
        <v>4.7007901988743847E-3</v>
      </c>
      <c r="M15" s="2" t="s">
        <v>17</v>
      </c>
      <c r="N15" s="64">
        <v>0.21112649826260071</v>
      </c>
      <c r="O15" s="64">
        <v>0.3574490397935482</v>
      </c>
      <c r="P15" s="64">
        <v>0.30151015428671279</v>
      </c>
      <c r="Q15" s="64">
        <v>0.4215628986576731</v>
      </c>
      <c r="R15" s="64">
        <v>0.23525431256275378</v>
      </c>
      <c r="S15" s="64">
        <v>0.307491059495832</v>
      </c>
      <c r="T15" s="64">
        <v>0.2603271837608146</v>
      </c>
      <c r="U15" s="64">
        <v>0.42699510365339816</v>
      </c>
      <c r="V15" s="64">
        <v>0.22196375553678097</v>
      </c>
      <c r="Y15" s="2" t="s">
        <v>17</v>
      </c>
      <c r="Z15" s="64">
        <v>0.22409863515314585</v>
      </c>
      <c r="AA15" s="64">
        <v>0.51115119771281059</v>
      </c>
      <c r="AB15" s="64">
        <v>0.3440507619166252</v>
      </c>
      <c r="AC15" s="64">
        <v>0.33556805403002671</v>
      </c>
      <c r="AD15" s="64">
        <v>0.42660041300665597</v>
      </c>
      <c r="AE15" s="64">
        <v>0.37615475276812871</v>
      </c>
      <c r="AF15" s="64">
        <v>0.47469042550159929</v>
      </c>
      <c r="AG15" s="64">
        <v>0.44210194047927326</v>
      </c>
      <c r="AH15" s="64">
        <v>0.2526527150417624</v>
      </c>
    </row>
    <row r="16" spans="1:3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M16" s="2"/>
      <c r="N16" s="2"/>
      <c r="O16" s="2"/>
      <c r="P16" s="2"/>
      <c r="Q16" s="2"/>
      <c r="R16" s="2"/>
      <c r="S16" s="2"/>
      <c r="T16" s="2"/>
      <c r="U16" s="2"/>
      <c r="V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5" x14ac:dyDescent="0.3">
      <c r="A17" s="2"/>
      <c r="B17" s="6" t="s">
        <v>35</v>
      </c>
      <c r="C17" s="2"/>
      <c r="D17" s="2"/>
      <c r="E17" s="2"/>
      <c r="F17" s="2"/>
      <c r="G17" s="2"/>
      <c r="H17" s="2"/>
      <c r="I17" s="2"/>
      <c r="J17" s="2"/>
      <c r="K17" s="7" t="s">
        <v>143</v>
      </c>
      <c r="M17" s="2"/>
      <c r="N17" s="6" t="s">
        <v>35</v>
      </c>
      <c r="O17" s="2"/>
      <c r="P17" s="2"/>
      <c r="Q17" s="2"/>
      <c r="R17" s="2"/>
      <c r="S17" s="2"/>
      <c r="T17" s="2"/>
      <c r="U17" s="2"/>
      <c r="V17" s="2"/>
      <c r="W17" s="7" t="s">
        <v>30</v>
      </c>
      <c r="Y17" s="2"/>
      <c r="Z17" s="6" t="s">
        <v>35</v>
      </c>
      <c r="AA17" s="2"/>
      <c r="AB17" s="2"/>
      <c r="AC17" s="2"/>
      <c r="AD17" s="2"/>
      <c r="AE17" s="2"/>
      <c r="AF17" s="2"/>
      <c r="AG17" s="2"/>
      <c r="AH17" s="2"/>
      <c r="AI17" s="7" t="s">
        <v>30</v>
      </c>
    </row>
    <row r="18" spans="1:35" x14ac:dyDescent="0.3">
      <c r="A18" s="2" t="s">
        <v>6</v>
      </c>
      <c r="B18" s="8">
        <f>IF('入力欄(差替情報)'!$D$9=B$2,B4*'入力欄(差替情報)'!$D$14/1000,0)</f>
        <v>0</v>
      </c>
      <c r="C18" s="8">
        <f>IF('入力欄(差替情報)'!$D$9=C$2,C4*'入力欄(差替情報)'!$D$14/1000,0)</f>
        <v>0</v>
      </c>
      <c r="D18" s="8">
        <f>IF('入力欄(差替情報)'!$D$9=D$2,D4*'入力欄(差替情報)'!$D$14/1000,0)</f>
        <v>0</v>
      </c>
      <c r="E18" s="8">
        <f>IF('入力欄(差替情報)'!$D$9=E$2,E4*'入力欄(差替情報)'!$D$14/1000,0)</f>
        <v>0</v>
      </c>
      <c r="F18" s="8">
        <f>IF('入力欄(差替情報)'!$D$9=F$2,F4*'入力欄(差替情報)'!$D$14/1000,0)</f>
        <v>0</v>
      </c>
      <c r="G18" s="8">
        <f>IF('入力欄(差替情報)'!$D$9=G$2,G4*'入力欄(差替情報)'!$D$14/1000,0)</f>
        <v>0</v>
      </c>
      <c r="H18" s="8">
        <f>IF('入力欄(差替情報)'!$D$9=H$2,H4*'入力欄(差替情報)'!$D$14/1000,0)</f>
        <v>0</v>
      </c>
      <c r="I18" s="8">
        <f>IF('入力欄(差替情報)'!$D$9=I$2,I4*'入力欄(差替情報)'!$D$14/1000,0)</f>
        <v>0</v>
      </c>
      <c r="J18" s="8">
        <f>IF('入力欄(差替情報)'!$D$9=J$2,J4*'入力欄(差替情報)'!$D$14/1000,0)</f>
        <v>0</v>
      </c>
      <c r="K18" s="66">
        <f>SUM(B18:J18)*1000</f>
        <v>0</v>
      </c>
      <c r="M18" s="2" t="s">
        <v>6</v>
      </c>
      <c r="N18" s="8">
        <f>IF('入力欄(差替情報)'!$D$9=N$2,N4*'入力欄(差替情報)'!$D$22/1000,0)</f>
        <v>0</v>
      </c>
      <c r="O18" s="8">
        <f>IF('入力欄(差替情報)'!$D$9=O$2,O4*'入力欄(差替情報)'!$D$22/1000,0)</f>
        <v>0</v>
      </c>
      <c r="P18" s="8">
        <f>IF('入力欄(差替情報)'!$D$9=P$2,P4*'入力欄(差替情報)'!$D$22/1000,0)</f>
        <v>0</v>
      </c>
      <c r="Q18" s="8">
        <f>IF('入力欄(差替情報)'!$D$9=Q$2,Q4*'入力欄(差替情報)'!$D$22/1000,0)</f>
        <v>0</v>
      </c>
      <c r="R18" s="8">
        <f>IF('入力欄(差替情報)'!$D$9=R$2,R4*'入力欄(差替情報)'!$D$22/1000,0)</f>
        <v>0</v>
      </c>
      <c r="S18" s="8">
        <f>IF('入力欄(差替情報)'!$D$9=S$2,S4*'入力欄(差替情報)'!$D$22/1000,0)</f>
        <v>0</v>
      </c>
      <c r="T18" s="8">
        <f>IF('入力欄(差替情報)'!$D$9=T$2,T4*'入力欄(差替情報)'!$D$22/1000,0)</f>
        <v>0</v>
      </c>
      <c r="U18" s="8">
        <f>IF('入力欄(差替情報)'!$D$9=U$2,U4*'入力欄(差替情報)'!$D$22/1000,0)</f>
        <v>0</v>
      </c>
      <c r="V18" s="8">
        <f>IF('入力欄(差替情報)'!$D$9=V$2,V4*'入力欄(差替情報)'!$D$22/1000,0)</f>
        <v>0</v>
      </c>
      <c r="W18" s="67">
        <f>SUM(N18:V18)*1000</f>
        <v>0</v>
      </c>
      <c r="Y18" s="2" t="s">
        <v>6</v>
      </c>
      <c r="Z18" s="10">
        <f>IF('入力欄(差替情報)'!$D$9=Z$2,Z4*'入力欄(差替情報)'!$D$30/1000,0)</f>
        <v>0</v>
      </c>
      <c r="AA18" s="10">
        <f>IF('入力欄(差替情報)'!$D$9=AA$2,AA4*'入力欄(差替情報)'!$D$30/1000,0)</f>
        <v>0</v>
      </c>
      <c r="AB18" s="10">
        <f>IF('入力欄(差替情報)'!$D$9=AB$2,AB4*'入力欄(差替情報)'!$D$30/1000,0)</f>
        <v>0</v>
      </c>
      <c r="AC18" s="10">
        <f>IF('入力欄(差替情報)'!$D$9=AC$2,AC4*'入力欄(差替情報)'!$D$30/1000,0)</f>
        <v>0</v>
      </c>
      <c r="AD18" s="10">
        <f>IF('入力欄(差替情報)'!$D$9=AD$2,AD4*'入力欄(差替情報)'!$D$30/1000,0)</f>
        <v>0</v>
      </c>
      <c r="AE18" s="10">
        <f>IF('入力欄(差替情報)'!$D$9=AE$2,AE4*'入力欄(差替情報)'!$D$30/1000,0)</f>
        <v>0</v>
      </c>
      <c r="AF18" s="10">
        <f>IF('入力欄(差替情報)'!$D$9=AF$2,AF4*'入力欄(差替情報)'!$D$30/1000,0)</f>
        <v>0</v>
      </c>
      <c r="AG18" s="10">
        <f>IF('入力欄(差替情報)'!$D$9=AG$2,AG4*'入力欄(差替情報)'!$D$30/1000,0)</f>
        <v>0</v>
      </c>
      <c r="AH18" s="10">
        <f>IF('入力欄(差替情報)'!$D$9=AH$2,AH4*'入力欄(差替情報)'!$D$30/1000,0)</f>
        <v>0</v>
      </c>
      <c r="AI18" s="68">
        <f>SUM(Z18:AH18)*1000</f>
        <v>0</v>
      </c>
    </row>
    <row r="19" spans="1:35" x14ac:dyDescent="0.3">
      <c r="A19" s="2" t="s">
        <v>7</v>
      </c>
      <c r="B19" s="8">
        <f>IF('入力欄(差替情報)'!$D$9=B$2,B5*'入力欄(差替情報)'!$E$14/1000,0)</f>
        <v>0</v>
      </c>
      <c r="C19" s="8">
        <f>IF('入力欄(差替情報)'!$D$9=C$2,C5*'入力欄(差替情報)'!$E$14/1000,0)</f>
        <v>0</v>
      </c>
      <c r="D19" s="8">
        <f>IF('入力欄(差替情報)'!$D$9=D$2,D5*'入力欄(差替情報)'!$E$14/1000,0)</f>
        <v>0</v>
      </c>
      <c r="E19" s="8">
        <f>IF('入力欄(差替情報)'!$D$9=E$2,E5*'入力欄(差替情報)'!$E$14/1000,0)</f>
        <v>0</v>
      </c>
      <c r="F19" s="8">
        <f>IF('入力欄(差替情報)'!$D$9=F$2,F5*'入力欄(差替情報)'!$E$14/1000,0)</f>
        <v>0</v>
      </c>
      <c r="G19" s="8">
        <f>IF('入力欄(差替情報)'!$D$9=G$2,G5*'入力欄(差替情報)'!$E$14/1000,0)</f>
        <v>0</v>
      </c>
      <c r="H19" s="8">
        <f>IF('入力欄(差替情報)'!$D$9=H$2,H5*'入力欄(差替情報)'!$E$14/1000,0)</f>
        <v>0</v>
      </c>
      <c r="I19" s="8">
        <f>IF('入力欄(差替情報)'!$D$9=I$2,I5*'入力欄(差替情報)'!$E$14/1000,0)</f>
        <v>0</v>
      </c>
      <c r="J19" s="8">
        <f>IF('入力欄(差替情報)'!$D$9=J$2,J5*'入力欄(差替情報)'!$E$14/1000,0)</f>
        <v>0</v>
      </c>
      <c r="K19" s="66">
        <f t="shared" ref="K19:K29" si="0">SUM(B19:J19)*1000</f>
        <v>0</v>
      </c>
      <c r="M19" s="2" t="s">
        <v>7</v>
      </c>
      <c r="N19" s="8">
        <f>IF('入力欄(差替情報)'!$D$9=N$2,N5*'入力欄(差替情報)'!$E$22/1000,0)</f>
        <v>0</v>
      </c>
      <c r="O19" s="8">
        <f>IF('入力欄(差替情報)'!$D$9=O$2,O5*'入力欄(差替情報)'!$E$22/1000,0)</f>
        <v>0</v>
      </c>
      <c r="P19" s="8">
        <f>IF('入力欄(差替情報)'!$D$9=P$2,P5*'入力欄(差替情報)'!$E$22/1000,0)</f>
        <v>0</v>
      </c>
      <c r="Q19" s="8">
        <f>IF('入力欄(差替情報)'!$D$9=Q$2,Q5*'入力欄(差替情報)'!$E$22/1000,0)</f>
        <v>0</v>
      </c>
      <c r="R19" s="8">
        <f>IF('入力欄(差替情報)'!$D$9=R$2,R5*'入力欄(差替情報)'!$E$22/1000,0)</f>
        <v>0</v>
      </c>
      <c r="S19" s="8">
        <f>IF('入力欄(差替情報)'!$D$9=S$2,S5*'入力欄(差替情報)'!$E$22/1000,0)</f>
        <v>0</v>
      </c>
      <c r="T19" s="8">
        <f>IF('入力欄(差替情報)'!$D$9=T$2,T5*'入力欄(差替情報)'!$E$22/1000,0)</f>
        <v>0</v>
      </c>
      <c r="U19" s="8">
        <f>IF('入力欄(差替情報)'!$D$9=U$2,U5*'入力欄(差替情報)'!$E$22/1000,0)</f>
        <v>0</v>
      </c>
      <c r="V19" s="8">
        <f>IF('入力欄(差替情報)'!$D$9=V$2,V5*'入力欄(差替情報)'!$E$22/1000,0)</f>
        <v>0</v>
      </c>
      <c r="W19" s="67">
        <f t="shared" ref="W19:W29" si="1">SUM(N19:V19)*1000</f>
        <v>0</v>
      </c>
      <c r="Y19" s="2" t="s">
        <v>7</v>
      </c>
      <c r="Z19" s="10">
        <f>IF('入力欄(差替情報)'!$D$9=Z$2,Z5*'入力欄(差替情報)'!$E$30/1000,0)</f>
        <v>0</v>
      </c>
      <c r="AA19" s="10">
        <f>IF('入力欄(差替情報)'!$D$9=AA$2,AA5*'入力欄(差替情報)'!$E$30/1000,0)</f>
        <v>0</v>
      </c>
      <c r="AB19" s="10">
        <f>IF('入力欄(差替情報)'!$D$9=AB$2,AB5*'入力欄(差替情報)'!$E$30/1000,0)</f>
        <v>0</v>
      </c>
      <c r="AC19" s="10">
        <f>IF('入力欄(差替情報)'!$D$9=AC$2,AC5*'入力欄(差替情報)'!$E$30/1000,0)</f>
        <v>0</v>
      </c>
      <c r="AD19" s="10">
        <f>IF('入力欄(差替情報)'!$D$9=AD$2,AD5*'入力欄(差替情報)'!$E$30/1000,0)</f>
        <v>0</v>
      </c>
      <c r="AE19" s="10">
        <f>IF('入力欄(差替情報)'!$D$9=AE$2,AE5*'入力欄(差替情報)'!$E$30/1000,0)</f>
        <v>0</v>
      </c>
      <c r="AF19" s="10">
        <f>IF('入力欄(差替情報)'!$D$9=AF$2,AF5*'入力欄(差替情報)'!$E$30/1000,0)</f>
        <v>0</v>
      </c>
      <c r="AG19" s="10">
        <f>IF('入力欄(差替情報)'!$D$9=AG$2,AG5*'入力欄(差替情報)'!$E$30/1000,0)</f>
        <v>0</v>
      </c>
      <c r="AH19" s="10">
        <f>IF('入力欄(差替情報)'!$D$9=AH$2,AH5*'入力欄(差替情報)'!$E$30/1000,0)</f>
        <v>0</v>
      </c>
      <c r="AI19" s="68">
        <f t="shared" ref="AI19:AI29" si="2">SUM(Z19:AH19)*1000</f>
        <v>0</v>
      </c>
    </row>
    <row r="20" spans="1:35" x14ac:dyDescent="0.3">
      <c r="A20" s="2" t="s">
        <v>8</v>
      </c>
      <c r="B20" s="8">
        <f>IF('入力欄(差替情報)'!$D$9=B$2,B6*'入力欄(差替情報)'!$F$14/1000,0)</f>
        <v>0</v>
      </c>
      <c r="C20" s="8">
        <f>IF('入力欄(差替情報)'!$D$9=C$2,C6*'入力欄(差替情報)'!$F$14/1000,0)</f>
        <v>0</v>
      </c>
      <c r="D20" s="8">
        <f>IF('入力欄(差替情報)'!$D$9=D$2,D6*'入力欄(差替情報)'!$F$14/1000,0)</f>
        <v>0</v>
      </c>
      <c r="E20" s="8">
        <f>IF('入力欄(差替情報)'!$D$9=E$2,E6*'入力欄(差替情報)'!$F$14/1000,0)</f>
        <v>0</v>
      </c>
      <c r="F20" s="8">
        <f>IF('入力欄(差替情報)'!$D$9=F$2,F6*'入力欄(差替情報)'!$F$14/1000,0)</f>
        <v>0</v>
      </c>
      <c r="G20" s="8">
        <f>IF('入力欄(差替情報)'!$D$9=G$2,G6*'入力欄(差替情報)'!$F$14/1000,0)</f>
        <v>0</v>
      </c>
      <c r="H20" s="8">
        <f>IF('入力欄(差替情報)'!$D$9=H$2,H6*'入力欄(差替情報)'!$F$14/1000,0)</f>
        <v>0</v>
      </c>
      <c r="I20" s="8">
        <f>IF('入力欄(差替情報)'!$D$9=I$2,I6*'入力欄(差替情報)'!$F$14/1000,0)</f>
        <v>0</v>
      </c>
      <c r="J20" s="8">
        <f>IF('入力欄(差替情報)'!$D$9=J$2,J6*'入力欄(差替情報)'!$F$14/1000,0)</f>
        <v>0</v>
      </c>
      <c r="K20" s="66">
        <f t="shared" si="0"/>
        <v>0</v>
      </c>
      <c r="M20" s="2" t="s">
        <v>8</v>
      </c>
      <c r="N20" s="8">
        <f>IF('入力欄(差替情報)'!$D$9=N$2,N6*'入力欄(差替情報)'!$F$22/1000,0)</f>
        <v>0</v>
      </c>
      <c r="O20" s="8">
        <f>IF('入力欄(差替情報)'!$D$9=O$2,O6*'入力欄(差替情報)'!$F$22/1000,0)</f>
        <v>0</v>
      </c>
      <c r="P20" s="8">
        <f>IF('入力欄(差替情報)'!$D$9=P$2,P6*'入力欄(差替情報)'!$F$22/1000,0)</f>
        <v>0</v>
      </c>
      <c r="Q20" s="8">
        <f>IF('入力欄(差替情報)'!$D$9=Q$2,Q6*'入力欄(差替情報)'!$F$22/1000,0)</f>
        <v>0</v>
      </c>
      <c r="R20" s="8">
        <f>IF('入力欄(差替情報)'!$D$9=R$2,R6*'入力欄(差替情報)'!$F$22/1000,0)</f>
        <v>0</v>
      </c>
      <c r="S20" s="8">
        <f>IF('入力欄(差替情報)'!$D$9=S$2,S6*'入力欄(差替情報)'!$F$22/1000,0)</f>
        <v>0</v>
      </c>
      <c r="T20" s="8">
        <f>IF('入力欄(差替情報)'!$D$9=T$2,T6*'入力欄(差替情報)'!$F$22/1000,0)</f>
        <v>0</v>
      </c>
      <c r="U20" s="8">
        <f>IF('入力欄(差替情報)'!$D$9=U$2,U6*'入力欄(差替情報)'!$F$22/1000,0)</f>
        <v>0</v>
      </c>
      <c r="V20" s="8">
        <f>IF('入力欄(差替情報)'!$D$9=V$2,V6*'入力欄(差替情報)'!$F$22/1000,0)</f>
        <v>0</v>
      </c>
      <c r="W20" s="67">
        <f t="shared" si="1"/>
        <v>0</v>
      </c>
      <c r="Y20" s="2" t="s">
        <v>8</v>
      </c>
      <c r="Z20" s="10">
        <f>IF('入力欄(差替情報)'!$D$9=Z$2,Z6*'入力欄(差替情報)'!$F$30/1000,0)</f>
        <v>0</v>
      </c>
      <c r="AA20" s="10">
        <f>IF('入力欄(差替情報)'!$D$9=AA$2,AA6*'入力欄(差替情報)'!$F$30/1000,0)</f>
        <v>0</v>
      </c>
      <c r="AB20" s="10">
        <f>IF('入力欄(差替情報)'!$D$9=AB$2,AB6*'入力欄(差替情報)'!$F$30/1000,0)</f>
        <v>0</v>
      </c>
      <c r="AC20" s="10">
        <f>IF('入力欄(差替情報)'!$D$9=AC$2,AC6*'入力欄(差替情報)'!$F$30/1000,0)</f>
        <v>0</v>
      </c>
      <c r="AD20" s="10">
        <f>IF('入力欄(差替情報)'!$D$9=AD$2,AD6*'入力欄(差替情報)'!$F$30/1000,0)</f>
        <v>0</v>
      </c>
      <c r="AE20" s="10">
        <f>IF('入力欄(差替情報)'!$D$9=AE$2,AE6*'入力欄(差替情報)'!$F$30/1000,0)</f>
        <v>0</v>
      </c>
      <c r="AF20" s="10">
        <f>IF('入力欄(差替情報)'!$D$9=AF$2,AF6*'入力欄(差替情報)'!$F$30/1000,0)</f>
        <v>0</v>
      </c>
      <c r="AG20" s="10">
        <f>IF('入力欄(差替情報)'!$D$9=AG$2,AG6*'入力欄(差替情報)'!$F$30/1000,0)</f>
        <v>0</v>
      </c>
      <c r="AH20" s="10">
        <f>IF('入力欄(差替情報)'!$D$9=AH$2,AH6*'入力欄(差替情報)'!$F$30/1000,0)</f>
        <v>0</v>
      </c>
      <c r="AI20" s="68">
        <f t="shared" si="2"/>
        <v>0</v>
      </c>
    </row>
    <row r="21" spans="1:35" x14ac:dyDescent="0.3">
      <c r="A21" s="2" t="s">
        <v>9</v>
      </c>
      <c r="B21" s="8">
        <f>IF('入力欄(差替情報)'!$D$9=B$2,B7*'入力欄(差替情報)'!$G$14/1000,0)</f>
        <v>0</v>
      </c>
      <c r="C21" s="8">
        <f>IF('入力欄(差替情報)'!$D$9=C$2,C7*'入力欄(差替情報)'!$G$14/1000,0)</f>
        <v>0</v>
      </c>
      <c r="D21" s="8">
        <f>IF('入力欄(差替情報)'!$D$9=D$2,D7*'入力欄(差替情報)'!$G$14/1000,0)</f>
        <v>0</v>
      </c>
      <c r="E21" s="8">
        <f>IF('入力欄(差替情報)'!$D$9=E$2,E7*'入力欄(差替情報)'!$G$14/1000,0)</f>
        <v>0</v>
      </c>
      <c r="F21" s="8">
        <f>IF('入力欄(差替情報)'!$D$9=F$2,F7*'入力欄(差替情報)'!$G$14/1000,0)</f>
        <v>0</v>
      </c>
      <c r="G21" s="8">
        <f>IF('入力欄(差替情報)'!$D$9=G$2,G7*'入力欄(差替情報)'!$G$14/1000,0)</f>
        <v>0</v>
      </c>
      <c r="H21" s="8">
        <f>IF('入力欄(差替情報)'!$D$9=H$2,H7*'入力欄(差替情報)'!$G$14/1000,0)</f>
        <v>0</v>
      </c>
      <c r="I21" s="8">
        <f>IF('入力欄(差替情報)'!$D$9=I$2,I7*'入力欄(差替情報)'!$G$14/1000,0)</f>
        <v>0</v>
      </c>
      <c r="J21" s="8">
        <f>IF('入力欄(差替情報)'!$D$9=J$2,J7*'入力欄(差替情報)'!$G$14/1000,0)</f>
        <v>0</v>
      </c>
      <c r="K21" s="66">
        <f t="shared" si="0"/>
        <v>0</v>
      </c>
      <c r="M21" s="2" t="s">
        <v>9</v>
      </c>
      <c r="N21" s="8">
        <f>IF('入力欄(差替情報)'!$D$9=N$2,N7*'入力欄(差替情報)'!$G$22/1000,0)</f>
        <v>0</v>
      </c>
      <c r="O21" s="8">
        <f>IF('入力欄(差替情報)'!$D$9=O$2,O7*'入力欄(差替情報)'!$G$22/1000,0)</f>
        <v>0</v>
      </c>
      <c r="P21" s="8">
        <f>IF('入力欄(差替情報)'!$D$9=P$2,P7*'入力欄(差替情報)'!$G$22/1000,0)</f>
        <v>0</v>
      </c>
      <c r="Q21" s="8">
        <f>IF('入力欄(差替情報)'!$D$9=Q$2,Q7*'入力欄(差替情報)'!$G$22/1000,0)</f>
        <v>0</v>
      </c>
      <c r="R21" s="8">
        <f>IF('入力欄(差替情報)'!$D$9=R$2,R7*'入力欄(差替情報)'!$G$22/1000,0)</f>
        <v>0</v>
      </c>
      <c r="S21" s="8">
        <f>IF('入力欄(差替情報)'!$D$9=S$2,S7*'入力欄(差替情報)'!$G$22/1000,0)</f>
        <v>0</v>
      </c>
      <c r="T21" s="8">
        <f>IF('入力欄(差替情報)'!$D$9=T$2,T7*'入力欄(差替情報)'!$G$22/1000,0)</f>
        <v>0</v>
      </c>
      <c r="U21" s="8">
        <f>IF('入力欄(差替情報)'!$D$9=U$2,U7*'入力欄(差替情報)'!$G$22/1000,0)</f>
        <v>0</v>
      </c>
      <c r="V21" s="8">
        <f>IF('入力欄(差替情報)'!$D$9=V$2,V7*'入力欄(差替情報)'!$G$22/1000,0)</f>
        <v>0</v>
      </c>
      <c r="W21" s="67">
        <f t="shared" si="1"/>
        <v>0</v>
      </c>
      <c r="Y21" s="2" t="s">
        <v>9</v>
      </c>
      <c r="Z21" s="10">
        <f>IF('入力欄(差替情報)'!$D$9=Z$2,Z7*'入力欄(差替情報)'!$G$30/1000,0)</f>
        <v>0</v>
      </c>
      <c r="AA21" s="10">
        <f>IF('入力欄(差替情報)'!$D$9=AA$2,AA7*'入力欄(差替情報)'!$G$30/1000,0)</f>
        <v>0</v>
      </c>
      <c r="AB21" s="10">
        <f>IF('入力欄(差替情報)'!$D$9=AB$2,AB7*'入力欄(差替情報)'!$G$30/1000,0)</f>
        <v>0</v>
      </c>
      <c r="AC21" s="10">
        <f>IF('入力欄(差替情報)'!$D$9=AC$2,AC7*'入力欄(差替情報)'!$G$30/1000,0)</f>
        <v>0</v>
      </c>
      <c r="AD21" s="10">
        <f>IF('入力欄(差替情報)'!$D$9=AD$2,AD7*'入力欄(差替情報)'!$G$30/1000,0)</f>
        <v>0</v>
      </c>
      <c r="AE21" s="10">
        <f>IF('入力欄(差替情報)'!$D$9=AE$2,AE7*'入力欄(差替情報)'!$G$30/1000,0)</f>
        <v>0</v>
      </c>
      <c r="AF21" s="10">
        <f>IF('入力欄(差替情報)'!$D$9=AF$2,AF7*'入力欄(差替情報)'!$G$30/1000,0)</f>
        <v>0</v>
      </c>
      <c r="AG21" s="10">
        <f>IF('入力欄(差替情報)'!$D$9=AG$2,AG7*'入力欄(差替情報)'!$G$30/1000,0)</f>
        <v>0</v>
      </c>
      <c r="AH21" s="10">
        <f>IF('入力欄(差替情報)'!$D$9=AH$2,AH7*'入力欄(差替情報)'!$G$30/1000,0)</f>
        <v>0</v>
      </c>
      <c r="AI21" s="68">
        <f t="shared" si="2"/>
        <v>0</v>
      </c>
    </row>
    <row r="22" spans="1:35" x14ac:dyDescent="0.3">
      <c r="A22" s="2" t="s">
        <v>10</v>
      </c>
      <c r="B22" s="8">
        <f>IF('入力欄(差替情報)'!$D$9=B$2,B8*'入力欄(差替情報)'!$H$14/1000,0)</f>
        <v>0</v>
      </c>
      <c r="C22" s="8">
        <f>IF('入力欄(差替情報)'!$D$9=C$2,C8*'入力欄(差替情報)'!$H$14/1000,0)</f>
        <v>0</v>
      </c>
      <c r="D22" s="8">
        <f>IF('入力欄(差替情報)'!$D$9=D$2,D8*'入力欄(差替情報)'!$H$14/1000,0)</f>
        <v>0</v>
      </c>
      <c r="E22" s="8">
        <f>IF('入力欄(差替情報)'!$D$9=E$2,E8*'入力欄(差替情報)'!$H$14/1000,0)</f>
        <v>0</v>
      </c>
      <c r="F22" s="8">
        <f>IF('入力欄(差替情報)'!$D$9=F$2,F8*'入力欄(差替情報)'!$H$14/1000,0)</f>
        <v>0</v>
      </c>
      <c r="G22" s="8">
        <f>IF('入力欄(差替情報)'!$D$9=G$2,G8*'入力欄(差替情報)'!$H$14/1000,0)</f>
        <v>0</v>
      </c>
      <c r="H22" s="8">
        <f>IF('入力欄(差替情報)'!$D$9=H$2,H8*'入力欄(差替情報)'!$H$14/1000,0)</f>
        <v>0</v>
      </c>
      <c r="I22" s="8">
        <f>IF('入力欄(差替情報)'!$D$9=I$2,I8*'入力欄(差替情報)'!$H$14/1000,0)</f>
        <v>0</v>
      </c>
      <c r="J22" s="8">
        <f>IF('入力欄(差替情報)'!$D$9=J$2,J8*'入力欄(差替情報)'!$H$14/1000,0)</f>
        <v>0</v>
      </c>
      <c r="K22" s="66">
        <f t="shared" si="0"/>
        <v>0</v>
      </c>
      <c r="M22" s="2" t="s">
        <v>10</v>
      </c>
      <c r="N22" s="8">
        <f>IF('入力欄(差替情報)'!$D$9=N$2,N8*'入力欄(差替情報)'!$H$22/1000,0)</f>
        <v>0</v>
      </c>
      <c r="O22" s="8">
        <f>IF('入力欄(差替情報)'!$D$9=O$2,O8*'入力欄(差替情報)'!$H$22/1000,0)</f>
        <v>0</v>
      </c>
      <c r="P22" s="8">
        <f>IF('入力欄(差替情報)'!$D$9=P$2,P8*'入力欄(差替情報)'!$H$22/1000,0)</f>
        <v>0</v>
      </c>
      <c r="Q22" s="8">
        <f>IF('入力欄(差替情報)'!$D$9=Q$2,Q8*'入力欄(差替情報)'!$H$22/1000,0)</f>
        <v>0</v>
      </c>
      <c r="R22" s="8">
        <f>IF('入力欄(差替情報)'!$D$9=R$2,R8*'入力欄(差替情報)'!$H$22/1000,0)</f>
        <v>0</v>
      </c>
      <c r="S22" s="8">
        <f>IF('入力欄(差替情報)'!$D$9=S$2,S8*'入力欄(差替情報)'!$H$22/1000,0)</f>
        <v>0</v>
      </c>
      <c r="T22" s="8">
        <f>IF('入力欄(差替情報)'!$D$9=T$2,T8*'入力欄(差替情報)'!$H$22/1000,0)</f>
        <v>0</v>
      </c>
      <c r="U22" s="8">
        <f>IF('入力欄(差替情報)'!$D$9=U$2,U8*'入力欄(差替情報)'!$H$22/1000,0)</f>
        <v>0</v>
      </c>
      <c r="V22" s="8">
        <f>IF('入力欄(差替情報)'!$D$9=V$2,V8*'入力欄(差替情報)'!$H$22/1000,0)</f>
        <v>0</v>
      </c>
      <c r="W22" s="67">
        <f t="shared" si="1"/>
        <v>0</v>
      </c>
      <c r="Y22" s="2" t="s">
        <v>10</v>
      </c>
      <c r="Z22" s="10">
        <f>IF('入力欄(差替情報)'!$D$9=Z$2,Z8*'入力欄(差替情報)'!$H$30/1000,0)</f>
        <v>0</v>
      </c>
      <c r="AA22" s="10">
        <f>IF('入力欄(差替情報)'!$D$9=AA$2,AA8*'入力欄(差替情報)'!$H$30/1000,0)</f>
        <v>0</v>
      </c>
      <c r="AB22" s="10">
        <f>IF('入力欄(差替情報)'!$D$9=AB$2,AB8*'入力欄(差替情報)'!$H$30/1000,0)</f>
        <v>0</v>
      </c>
      <c r="AC22" s="10">
        <f>IF('入力欄(差替情報)'!$D$9=AC$2,AC8*'入力欄(差替情報)'!$H$30/1000,0)</f>
        <v>0</v>
      </c>
      <c r="AD22" s="10">
        <f>IF('入力欄(差替情報)'!$D$9=AD$2,AD8*'入力欄(差替情報)'!$H$30/1000,0)</f>
        <v>0</v>
      </c>
      <c r="AE22" s="10">
        <f>IF('入力欄(差替情報)'!$D$9=AE$2,AE8*'入力欄(差替情報)'!$H$30/1000,0)</f>
        <v>0</v>
      </c>
      <c r="AF22" s="10">
        <f>IF('入力欄(差替情報)'!$D$9=AF$2,AF8*'入力欄(差替情報)'!$H$30/1000,0)</f>
        <v>0</v>
      </c>
      <c r="AG22" s="10">
        <f>IF('入力欄(差替情報)'!$D$9=AG$2,AG8*'入力欄(差替情報)'!$H$30/1000,0)</f>
        <v>0</v>
      </c>
      <c r="AH22" s="10">
        <f>IF('入力欄(差替情報)'!$D$9=AH$2,AH8*'入力欄(差替情報)'!$H$30/1000,0)</f>
        <v>0</v>
      </c>
      <c r="AI22" s="68">
        <f t="shared" si="2"/>
        <v>0</v>
      </c>
    </row>
    <row r="23" spans="1:35" x14ac:dyDescent="0.3">
      <c r="A23" s="2" t="s">
        <v>11</v>
      </c>
      <c r="B23" s="8">
        <f>IF('入力欄(差替情報)'!$D$9=B$2,B9*'入力欄(差替情報)'!$I$14/1000,0)</f>
        <v>0</v>
      </c>
      <c r="C23" s="8">
        <f>IF('入力欄(差替情報)'!$D$9=C$2,C9*'入力欄(差替情報)'!$I$14/1000,0)</f>
        <v>0</v>
      </c>
      <c r="D23" s="8">
        <f>IF('入力欄(差替情報)'!$D$9=D$2,D9*'入力欄(差替情報)'!$I$14/1000,0)</f>
        <v>0</v>
      </c>
      <c r="E23" s="8">
        <f>IF('入力欄(差替情報)'!$D$9=E$2,E9*'入力欄(差替情報)'!$I$14/1000,0)</f>
        <v>0</v>
      </c>
      <c r="F23" s="8">
        <f>IF('入力欄(差替情報)'!$D$9=F$2,F9*'入力欄(差替情報)'!$I$14/1000,0)</f>
        <v>0</v>
      </c>
      <c r="G23" s="8">
        <f>IF('入力欄(差替情報)'!$D$9=G$2,G9*'入力欄(差替情報)'!$I$14/1000,0)</f>
        <v>0</v>
      </c>
      <c r="H23" s="8">
        <f>IF('入力欄(差替情報)'!$D$9=H$2,H9*'入力欄(差替情報)'!$I$14/1000,0)</f>
        <v>0</v>
      </c>
      <c r="I23" s="8">
        <f>IF('入力欄(差替情報)'!$D$9=I$2,I9*'入力欄(差替情報)'!$I$14/1000,0)</f>
        <v>0</v>
      </c>
      <c r="J23" s="8">
        <f>IF('入力欄(差替情報)'!$D$9=J$2,J9*'入力欄(差替情報)'!$I$14/1000,0)</f>
        <v>0</v>
      </c>
      <c r="K23" s="66">
        <f t="shared" si="0"/>
        <v>0</v>
      </c>
      <c r="M23" s="2" t="s">
        <v>11</v>
      </c>
      <c r="N23" s="8">
        <f>IF('入力欄(差替情報)'!$D$9=N$2,N9*'入力欄(差替情報)'!$I$22/1000,0)</f>
        <v>0</v>
      </c>
      <c r="O23" s="8">
        <f>IF('入力欄(差替情報)'!$D$9=O$2,O9*'入力欄(差替情報)'!$I$22/1000,0)</f>
        <v>0</v>
      </c>
      <c r="P23" s="8">
        <f>IF('入力欄(差替情報)'!$D$9=P$2,P9*'入力欄(差替情報)'!$I$22/1000,0)</f>
        <v>0</v>
      </c>
      <c r="Q23" s="8">
        <f>IF('入力欄(差替情報)'!$D$9=Q$2,Q9*'入力欄(差替情報)'!$I$22/1000,0)</f>
        <v>0</v>
      </c>
      <c r="R23" s="8">
        <f>IF('入力欄(差替情報)'!$D$9=R$2,R9*'入力欄(差替情報)'!$I$22/1000,0)</f>
        <v>0</v>
      </c>
      <c r="S23" s="8">
        <f>IF('入力欄(差替情報)'!$D$9=S$2,S9*'入力欄(差替情報)'!$I$22/1000,0)</f>
        <v>0</v>
      </c>
      <c r="T23" s="8">
        <f>IF('入力欄(差替情報)'!$D$9=T$2,T9*'入力欄(差替情報)'!$I$22/1000,0)</f>
        <v>0</v>
      </c>
      <c r="U23" s="8">
        <f>IF('入力欄(差替情報)'!$D$9=U$2,U9*'入力欄(差替情報)'!$I$22/1000,0)</f>
        <v>0</v>
      </c>
      <c r="V23" s="8">
        <f>IF('入力欄(差替情報)'!$D$9=V$2,V9*'入力欄(差替情報)'!$I$22/1000,0)</f>
        <v>0</v>
      </c>
      <c r="W23" s="67">
        <f t="shared" si="1"/>
        <v>0</v>
      </c>
      <c r="Y23" s="2" t="s">
        <v>11</v>
      </c>
      <c r="Z23" s="10">
        <f>IF('入力欄(差替情報)'!$D$9=Z$2,Z9*'入力欄(差替情報)'!$I$30/1000,0)</f>
        <v>0</v>
      </c>
      <c r="AA23" s="10">
        <f>IF('入力欄(差替情報)'!$D$9=AA$2,AA9*'入力欄(差替情報)'!$I$30/1000,0)</f>
        <v>0</v>
      </c>
      <c r="AB23" s="10">
        <f>IF('入力欄(差替情報)'!$D$9=AB$2,AB9*'入力欄(差替情報)'!$I$30/1000,0)</f>
        <v>0</v>
      </c>
      <c r="AC23" s="10">
        <f>IF('入力欄(差替情報)'!$D$9=AC$2,AC9*'入力欄(差替情報)'!$I$30/1000,0)</f>
        <v>0</v>
      </c>
      <c r="AD23" s="10">
        <f>IF('入力欄(差替情報)'!$D$9=AD$2,AD9*'入力欄(差替情報)'!$I$30/1000,0)</f>
        <v>0</v>
      </c>
      <c r="AE23" s="10">
        <f>IF('入力欄(差替情報)'!$D$9=AE$2,AE9*'入力欄(差替情報)'!$I$30/1000,0)</f>
        <v>0</v>
      </c>
      <c r="AF23" s="10">
        <f>IF('入力欄(差替情報)'!$D$9=AF$2,AF9*'入力欄(差替情報)'!$I$30/1000,0)</f>
        <v>0</v>
      </c>
      <c r="AG23" s="10">
        <f>IF('入力欄(差替情報)'!$D$9=AG$2,AG9*'入力欄(差替情報)'!$I$30/1000,0)</f>
        <v>0</v>
      </c>
      <c r="AH23" s="10">
        <f>IF('入力欄(差替情報)'!$D$9=AH$2,AH9*'入力欄(差替情報)'!$I$30/1000,0)</f>
        <v>0</v>
      </c>
      <c r="AI23" s="68">
        <f t="shared" si="2"/>
        <v>0</v>
      </c>
    </row>
    <row r="24" spans="1:35" x14ac:dyDescent="0.3">
      <c r="A24" s="2" t="s">
        <v>12</v>
      </c>
      <c r="B24" s="8">
        <f>IF('入力欄(差替情報)'!$D$9=B$2,B10*'入力欄(差替情報)'!$J$14/1000,0)</f>
        <v>0</v>
      </c>
      <c r="C24" s="8">
        <f>IF('入力欄(差替情報)'!$D$9=C$2,C10*'入力欄(差替情報)'!$J$14/1000,0)</f>
        <v>0</v>
      </c>
      <c r="D24" s="8">
        <f>IF('入力欄(差替情報)'!$D$9=D$2,D10*'入力欄(差替情報)'!$J$14/1000,0)</f>
        <v>0</v>
      </c>
      <c r="E24" s="8">
        <f>IF('入力欄(差替情報)'!$D$9=E$2,E10*'入力欄(差替情報)'!$J$14/1000,0)</f>
        <v>0</v>
      </c>
      <c r="F24" s="8">
        <f>IF('入力欄(差替情報)'!$D$9=F$2,F10*'入力欄(差替情報)'!$J$14/1000,0)</f>
        <v>0</v>
      </c>
      <c r="G24" s="8">
        <f>IF('入力欄(差替情報)'!$D$9=G$2,G10*'入力欄(差替情報)'!$J$14/1000,0)</f>
        <v>0</v>
      </c>
      <c r="H24" s="8">
        <f>IF('入力欄(差替情報)'!$D$9=H$2,H10*'入力欄(差替情報)'!$J$14/1000,0)</f>
        <v>0</v>
      </c>
      <c r="I24" s="8">
        <f>IF('入力欄(差替情報)'!$D$9=I$2,I10*'入力欄(差替情報)'!$J$14/1000,0)</f>
        <v>0</v>
      </c>
      <c r="J24" s="8">
        <f>IF('入力欄(差替情報)'!$D$9=J$2,J10*'入力欄(差替情報)'!$J$14/1000,0)</f>
        <v>0</v>
      </c>
      <c r="K24" s="66">
        <f t="shared" si="0"/>
        <v>0</v>
      </c>
      <c r="M24" s="2" t="s">
        <v>12</v>
      </c>
      <c r="N24" s="8">
        <f>IF('入力欄(差替情報)'!$D$9=N$2,N10*'入力欄(差替情報)'!$J$22/1000,0)</f>
        <v>0</v>
      </c>
      <c r="O24" s="8">
        <f>IF('入力欄(差替情報)'!$D$9=O$2,O10*'入力欄(差替情報)'!$J$22/1000,0)</f>
        <v>0</v>
      </c>
      <c r="P24" s="8">
        <f>IF('入力欄(差替情報)'!$D$9=P$2,P10*'入力欄(差替情報)'!$J$22/1000,0)</f>
        <v>0</v>
      </c>
      <c r="Q24" s="8">
        <f>IF('入力欄(差替情報)'!$D$9=Q$2,Q10*'入力欄(差替情報)'!$J$22/1000,0)</f>
        <v>0</v>
      </c>
      <c r="R24" s="8">
        <f>IF('入力欄(差替情報)'!$D$9=R$2,R10*'入力欄(差替情報)'!$J$22/1000,0)</f>
        <v>0</v>
      </c>
      <c r="S24" s="8">
        <f>IF('入力欄(差替情報)'!$D$9=S$2,S10*'入力欄(差替情報)'!$J$22/1000,0)</f>
        <v>0</v>
      </c>
      <c r="T24" s="8">
        <f>IF('入力欄(差替情報)'!$D$9=T$2,T10*'入力欄(差替情報)'!$J$22/1000,0)</f>
        <v>0</v>
      </c>
      <c r="U24" s="8">
        <f>IF('入力欄(差替情報)'!$D$9=U$2,U10*'入力欄(差替情報)'!$J$22/1000,0)</f>
        <v>0</v>
      </c>
      <c r="V24" s="8">
        <f>IF('入力欄(差替情報)'!$D$9=V$2,V10*'入力欄(差替情報)'!$J$22/1000,0)</f>
        <v>0</v>
      </c>
      <c r="W24" s="67">
        <f t="shared" si="1"/>
        <v>0</v>
      </c>
      <c r="Y24" s="2" t="s">
        <v>12</v>
      </c>
      <c r="Z24" s="10">
        <f>IF('入力欄(差替情報)'!$D$9=Z$2,Z10*'入力欄(差替情報)'!$J$30/1000,0)</f>
        <v>0</v>
      </c>
      <c r="AA24" s="10">
        <f>IF('入力欄(差替情報)'!$D$9=AA$2,AA10*'入力欄(差替情報)'!$J$30/1000,0)</f>
        <v>0</v>
      </c>
      <c r="AB24" s="10">
        <f>IF('入力欄(差替情報)'!$D$9=AB$2,AB10*'入力欄(差替情報)'!$J$30/1000,0)</f>
        <v>0</v>
      </c>
      <c r="AC24" s="10">
        <f>IF('入力欄(差替情報)'!$D$9=AC$2,AC10*'入力欄(差替情報)'!$J$30/1000,0)</f>
        <v>0</v>
      </c>
      <c r="AD24" s="10">
        <f>IF('入力欄(差替情報)'!$D$9=AD$2,AD10*'入力欄(差替情報)'!$J$30/1000,0)</f>
        <v>0</v>
      </c>
      <c r="AE24" s="10">
        <f>IF('入力欄(差替情報)'!$D$9=AE$2,AE10*'入力欄(差替情報)'!$J$30/1000,0)</f>
        <v>0</v>
      </c>
      <c r="AF24" s="10">
        <f>IF('入力欄(差替情報)'!$D$9=AF$2,AF10*'入力欄(差替情報)'!$J$30/1000,0)</f>
        <v>0</v>
      </c>
      <c r="AG24" s="10">
        <f>IF('入力欄(差替情報)'!$D$9=AG$2,AG10*'入力欄(差替情報)'!$J$30/1000,0)</f>
        <v>0</v>
      </c>
      <c r="AH24" s="10">
        <f>IF('入力欄(差替情報)'!$D$9=AH$2,AH10*'入力欄(差替情報)'!$J$30/1000,0)</f>
        <v>0</v>
      </c>
      <c r="AI24" s="68">
        <f t="shared" si="2"/>
        <v>0</v>
      </c>
    </row>
    <row r="25" spans="1:35" x14ac:dyDescent="0.3">
      <c r="A25" s="2" t="s">
        <v>13</v>
      </c>
      <c r="B25" s="8">
        <f>IF('入力欄(差替情報)'!$D$9=B$2,B11*'入力欄(差替情報)'!$K$14/1000,0)</f>
        <v>0</v>
      </c>
      <c r="C25" s="8">
        <f>IF('入力欄(差替情報)'!$D$9=C$2,C11*'入力欄(差替情報)'!$K$14/1000,0)</f>
        <v>0</v>
      </c>
      <c r="D25" s="8">
        <f>IF('入力欄(差替情報)'!$D$9=D$2,D11*'入力欄(差替情報)'!$K$14/1000,0)</f>
        <v>0</v>
      </c>
      <c r="E25" s="8">
        <f>IF('入力欄(差替情報)'!$D$9=E$2,E11*'入力欄(差替情報)'!$K$14/1000,0)</f>
        <v>0</v>
      </c>
      <c r="F25" s="8">
        <f>IF('入力欄(差替情報)'!$D$9=F$2,F11*'入力欄(差替情報)'!$K$14/1000,0)</f>
        <v>0</v>
      </c>
      <c r="G25" s="8">
        <f>IF('入力欄(差替情報)'!$D$9=G$2,G11*'入力欄(差替情報)'!$K$14/1000,0)</f>
        <v>0</v>
      </c>
      <c r="H25" s="8">
        <f>IF('入力欄(差替情報)'!$D$9=H$2,H11*'入力欄(差替情報)'!$K$14/1000,0)</f>
        <v>0</v>
      </c>
      <c r="I25" s="8">
        <f>IF('入力欄(差替情報)'!$D$9=I$2,I11*'入力欄(差替情報)'!$K$14/1000,0)</f>
        <v>0</v>
      </c>
      <c r="J25" s="8">
        <f>IF('入力欄(差替情報)'!$D$9=J$2,J11*'入力欄(差替情報)'!$K$14/1000,0)</f>
        <v>0</v>
      </c>
      <c r="K25" s="66">
        <f t="shared" si="0"/>
        <v>0</v>
      </c>
      <c r="M25" s="2" t="s">
        <v>13</v>
      </c>
      <c r="N25" s="8">
        <f>IF('入力欄(差替情報)'!$D$9=N$2,N11*'入力欄(差替情報)'!$K$22/1000,0)</f>
        <v>0</v>
      </c>
      <c r="O25" s="8">
        <f>IF('入力欄(差替情報)'!$D$9=O$2,O11*'入力欄(差替情報)'!$K$22/1000,0)</f>
        <v>0</v>
      </c>
      <c r="P25" s="8">
        <f>IF('入力欄(差替情報)'!$D$9=P$2,P11*'入力欄(差替情報)'!$K$22/1000,0)</f>
        <v>0</v>
      </c>
      <c r="Q25" s="8">
        <f>IF('入力欄(差替情報)'!$D$9=Q$2,Q11*'入力欄(差替情報)'!$K$22/1000,0)</f>
        <v>0</v>
      </c>
      <c r="R25" s="8">
        <f>IF('入力欄(差替情報)'!$D$9=R$2,R11*'入力欄(差替情報)'!$K$22/1000,0)</f>
        <v>0</v>
      </c>
      <c r="S25" s="8">
        <f>IF('入力欄(差替情報)'!$D$9=S$2,S11*'入力欄(差替情報)'!$K$22/1000,0)</f>
        <v>0</v>
      </c>
      <c r="T25" s="8">
        <f>IF('入力欄(差替情報)'!$D$9=T$2,T11*'入力欄(差替情報)'!$K$22/1000,0)</f>
        <v>0</v>
      </c>
      <c r="U25" s="8">
        <f>IF('入力欄(差替情報)'!$D$9=U$2,U11*'入力欄(差替情報)'!$K$22/1000,0)</f>
        <v>0</v>
      </c>
      <c r="V25" s="8">
        <f>IF('入力欄(差替情報)'!$D$9=V$2,V11*'入力欄(差替情報)'!$K$22/1000,0)</f>
        <v>0</v>
      </c>
      <c r="W25" s="67">
        <f t="shared" si="1"/>
        <v>0</v>
      </c>
      <c r="Y25" s="2" t="s">
        <v>13</v>
      </c>
      <c r="Z25" s="10">
        <f>IF('入力欄(差替情報)'!$D$9=Z$2,Z11*'入力欄(差替情報)'!$K$30/1000,0)</f>
        <v>0</v>
      </c>
      <c r="AA25" s="10">
        <f>IF('入力欄(差替情報)'!$D$9=AA$2,AA11*'入力欄(差替情報)'!$K$30/1000,0)</f>
        <v>0</v>
      </c>
      <c r="AB25" s="10">
        <f>IF('入力欄(差替情報)'!$D$9=AB$2,AB11*'入力欄(差替情報)'!$K$30/1000,0)</f>
        <v>0</v>
      </c>
      <c r="AC25" s="10">
        <f>IF('入力欄(差替情報)'!$D$9=AC$2,AC11*'入力欄(差替情報)'!$K$30/1000,0)</f>
        <v>0</v>
      </c>
      <c r="AD25" s="10">
        <f>IF('入力欄(差替情報)'!$D$9=AD$2,AD11*'入力欄(差替情報)'!$K$30/1000,0)</f>
        <v>0</v>
      </c>
      <c r="AE25" s="10">
        <f>IF('入力欄(差替情報)'!$D$9=AE$2,AE11*'入力欄(差替情報)'!$K$30/1000,0)</f>
        <v>0</v>
      </c>
      <c r="AF25" s="10">
        <f>IF('入力欄(差替情報)'!$D$9=AF$2,AF11*'入力欄(差替情報)'!$K$30/1000,0)</f>
        <v>0</v>
      </c>
      <c r="AG25" s="10">
        <f>IF('入力欄(差替情報)'!$D$9=AG$2,AG11*'入力欄(差替情報)'!$K$30/1000,0)</f>
        <v>0</v>
      </c>
      <c r="AH25" s="10">
        <f>IF('入力欄(差替情報)'!$D$9=AH$2,AH11*'入力欄(差替情報)'!$K$30/1000,0)</f>
        <v>0</v>
      </c>
      <c r="AI25" s="68">
        <f t="shared" si="2"/>
        <v>0</v>
      </c>
    </row>
    <row r="26" spans="1:35" x14ac:dyDescent="0.3">
      <c r="A26" s="2" t="s">
        <v>14</v>
      </c>
      <c r="B26" s="8">
        <f>IF('入力欄(差替情報)'!$D$9=B$2,B12*'入力欄(差替情報)'!$L$14/1000,0)</f>
        <v>0</v>
      </c>
      <c r="C26" s="8">
        <f>IF('入力欄(差替情報)'!$D$9=C$2,C12*'入力欄(差替情報)'!$L$14/1000,0)</f>
        <v>0</v>
      </c>
      <c r="D26" s="8">
        <f>IF('入力欄(差替情報)'!$D$9=D$2,D12*'入力欄(差替情報)'!$L$14/1000,0)</f>
        <v>0</v>
      </c>
      <c r="E26" s="8">
        <f>IF('入力欄(差替情報)'!$D$9=E$2,E12*'入力欄(差替情報)'!$L$14/1000,0)</f>
        <v>0</v>
      </c>
      <c r="F26" s="8">
        <f>IF('入力欄(差替情報)'!$D$9=F$2,F12*'入力欄(差替情報)'!$L$14/1000,0)</f>
        <v>0</v>
      </c>
      <c r="G26" s="8">
        <f>IF('入力欄(差替情報)'!$D$9=G$2,G12*'入力欄(差替情報)'!$L$14/1000,0)</f>
        <v>0</v>
      </c>
      <c r="H26" s="8">
        <f>IF('入力欄(差替情報)'!$D$9=H$2,H12*'入力欄(差替情報)'!$L$14/1000,0)</f>
        <v>0</v>
      </c>
      <c r="I26" s="8">
        <f>IF('入力欄(差替情報)'!$D$9=I$2,I12*'入力欄(差替情報)'!$L$14/1000,0)</f>
        <v>0</v>
      </c>
      <c r="J26" s="8">
        <f>IF('入力欄(差替情報)'!$D$9=J$2,J12*'入力欄(差替情報)'!$L$14/1000,0)</f>
        <v>0</v>
      </c>
      <c r="K26" s="66">
        <f t="shared" si="0"/>
        <v>0</v>
      </c>
      <c r="M26" s="2" t="s">
        <v>14</v>
      </c>
      <c r="N26" s="8">
        <f>IF('入力欄(差替情報)'!$D$9=N$2,N12*'入力欄(差替情報)'!$L$22/1000,0)</f>
        <v>0</v>
      </c>
      <c r="O26" s="8">
        <f>IF('入力欄(差替情報)'!$D$9=O$2,O12*'入力欄(差替情報)'!$L$22/1000,0)</f>
        <v>0</v>
      </c>
      <c r="P26" s="8">
        <f>IF('入力欄(差替情報)'!$D$9=P$2,P12*'入力欄(差替情報)'!$L$22/1000,0)</f>
        <v>0</v>
      </c>
      <c r="Q26" s="8">
        <f>IF('入力欄(差替情報)'!$D$9=Q$2,Q12*'入力欄(差替情報)'!$L$22/1000,0)</f>
        <v>0</v>
      </c>
      <c r="R26" s="8">
        <f>IF('入力欄(差替情報)'!$D$9=R$2,R12*'入力欄(差替情報)'!$L$22/1000,0)</f>
        <v>0</v>
      </c>
      <c r="S26" s="8">
        <f>IF('入力欄(差替情報)'!$D$9=S$2,S12*'入力欄(差替情報)'!$L$22/1000,0)</f>
        <v>0</v>
      </c>
      <c r="T26" s="8">
        <f>IF('入力欄(差替情報)'!$D$9=T$2,T12*'入力欄(差替情報)'!$L$22/1000,0)</f>
        <v>0</v>
      </c>
      <c r="U26" s="8">
        <f>IF('入力欄(差替情報)'!$D$9=U$2,U12*'入力欄(差替情報)'!$L$22/1000,0)</f>
        <v>0</v>
      </c>
      <c r="V26" s="8">
        <f>IF('入力欄(差替情報)'!$D$9=V$2,V12*'入力欄(差替情報)'!$L$22/1000,0)</f>
        <v>0</v>
      </c>
      <c r="W26" s="67">
        <f t="shared" si="1"/>
        <v>0</v>
      </c>
      <c r="Y26" s="2" t="s">
        <v>14</v>
      </c>
      <c r="Z26" s="10">
        <f>IF('入力欄(差替情報)'!$D$9=Z$2,Z12*'入力欄(差替情報)'!$L$30/1000,0)</f>
        <v>0</v>
      </c>
      <c r="AA26" s="10">
        <f>IF('入力欄(差替情報)'!$D$9=AA$2,AA12*'入力欄(差替情報)'!$L$30/1000,0)</f>
        <v>0</v>
      </c>
      <c r="AB26" s="10">
        <f>IF('入力欄(差替情報)'!$D$9=AB$2,AB12*'入力欄(差替情報)'!$L$30/1000,0)</f>
        <v>0</v>
      </c>
      <c r="AC26" s="10">
        <f>IF('入力欄(差替情報)'!$D$9=AC$2,AC12*'入力欄(差替情報)'!$L$30/1000,0)</f>
        <v>0</v>
      </c>
      <c r="AD26" s="10">
        <f>IF('入力欄(差替情報)'!$D$9=AD$2,AD12*'入力欄(差替情報)'!$L$30/1000,0)</f>
        <v>0</v>
      </c>
      <c r="AE26" s="10">
        <f>IF('入力欄(差替情報)'!$D$9=AE$2,AE12*'入力欄(差替情報)'!$L$30/1000,0)</f>
        <v>0</v>
      </c>
      <c r="AF26" s="10">
        <f>IF('入力欄(差替情報)'!$D$9=AF$2,AF12*'入力欄(差替情報)'!$L$30/1000,0)</f>
        <v>0</v>
      </c>
      <c r="AG26" s="10">
        <f>IF('入力欄(差替情報)'!$D$9=AG$2,AG12*'入力欄(差替情報)'!$L$30/1000,0)</f>
        <v>0</v>
      </c>
      <c r="AH26" s="10">
        <f>IF('入力欄(差替情報)'!$D$9=AH$2,AH12*'入力欄(差替情報)'!$L$30/1000,0)</f>
        <v>0</v>
      </c>
      <c r="AI26" s="68">
        <f t="shared" si="2"/>
        <v>0</v>
      </c>
    </row>
    <row r="27" spans="1:35" x14ac:dyDescent="0.3">
      <c r="A27" s="2" t="s">
        <v>15</v>
      </c>
      <c r="B27" s="8">
        <f>IF('入力欄(差替情報)'!$D$9=B$2,B13*'入力欄(差替情報)'!$M$14/1000,0)</f>
        <v>0</v>
      </c>
      <c r="C27" s="8">
        <f>IF('入力欄(差替情報)'!$D$9=C$2,C13*'入力欄(差替情報)'!$M$14/1000,0)</f>
        <v>0</v>
      </c>
      <c r="D27" s="8">
        <f>IF('入力欄(差替情報)'!$D$9=D$2,D13*'入力欄(差替情報)'!$M$14/1000,0)</f>
        <v>0</v>
      </c>
      <c r="E27" s="8">
        <f>IF('入力欄(差替情報)'!$D$9=E$2,E13*'入力欄(差替情報)'!$M$14/1000,0)</f>
        <v>0</v>
      </c>
      <c r="F27" s="8">
        <f>IF('入力欄(差替情報)'!$D$9=F$2,F13*'入力欄(差替情報)'!$M$14/1000,0)</f>
        <v>0</v>
      </c>
      <c r="G27" s="8">
        <f>IF('入力欄(差替情報)'!$D$9=G$2,G13*'入力欄(差替情報)'!$M$14/1000,0)</f>
        <v>0</v>
      </c>
      <c r="H27" s="8">
        <f>IF('入力欄(差替情報)'!$D$9=H$2,H13*'入力欄(差替情報)'!$M$14/1000,0)</f>
        <v>0</v>
      </c>
      <c r="I27" s="8">
        <f>IF('入力欄(差替情報)'!$D$9=I$2,I13*'入力欄(差替情報)'!$M$14/1000,0)</f>
        <v>0</v>
      </c>
      <c r="J27" s="8">
        <f>IF('入力欄(差替情報)'!$D$9=J$2,J13*'入力欄(差替情報)'!$M$14/1000,0)</f>
        <v>0</v>
      </c>
      <c r="K27" s="66">
        <f t="shared" si="0"/>
        <v>0</v>
      </c>
      <c r="M27" s="2" t="s">
        <v>15</v>
      </c>
      <c r="N27" s="8">
        <f>IF('入力欄(差替情報)'!$D$9=N$2,N13*'入力欄(差替情報)'!$M$22/1000,0)</f>
        <v>0</v>
      </c>
      <c r="O27" s="8">
        <f>IF('入力欄(差替情報)'!$D$9=O$2,O13*'入力欄(差替情報)'!$M$22/1000,0)</f>
        <v>0</v>
      </c>
      <c r="P27" s="8">
        <f>IF('入力欄(差替情報)'!$D$9=P$2,P13*'入力欄(差替情報)'!$M$22/1000,0)</f>
        <v>0</v>
      </c>
      <c r="Q27" s="8">
        <f>IF('入力欄(差替情報)'!$D$9=Q$2,Q13*'入力欄(差替情報)'!$M$22/1000,0)</f>
        <v>0</v>
      </c>
      <c r="R27" s="8">
        <f>IF('入力欄(差替情報)'!$D$9=R$2,R13*'入力欄(差替情報)'!$M$22/1000,0)</f>
        <v>0</v>
      </c>
      <c r="S27" s="8">
        <f>IF('入力欄(差替情報)'!$D$9=S$2,S13*'入力欄(差替情報)'!$M$22/1000,0)</f>
        <v>0</v>
      </c>
      <c r="T27" s="8">
        <f>IF('入力欄(差替情報)'!$D$9=T$2,T13*'入力欄(差替情報)'!$M$22/1000,0)</f>
        <v>0</v>
      </c>
      <c r="U27" s="8">
        <f>IF('入力欄(差替情報)'!$D$9=U$2,U13*'入力欄(差替情報)'!$M$22/1000,0)</f>
        <v>0</v>
      </c>
      <c r="V27" s="8">
        <f>IF('入力欄(差替情報)'!$D$9=V$2,V13*'入力欄(差替情報)'!$M$22/1000,0)</f>
        <v>0</v>
      </c>
      <c r="W27" s="67">
        <f t="shared" si="1"/>
        <v>0</v>
      </c>
      <c r="Y27" s="2" t="s">
        <v>15</v>
      </c>
      <c r="Z27" s="10">
        <f>IF('入力欄(差替情報)'!$D$9=Z$2,Z13*'入力欄(差替情報)'!$M$30/1000,0)</f>
        <v>0</v>
      </c>
      <c r="AA27" s="10">
        <f>IF('入力欄(差替情報)'!$D$9=AA$2,AA13*'入力欄(差替情報)'!$M$30/1000,0)</f>
        <v>0</v>
      </c>
      <c r="AB27" s="10">
        <f>IF('入力欄(差替情報)'!$D$9=AB$2,AB13*'入力欄(差替情報)'!$M$30/1000,0)</f>
        <v>0</v>
      </c>
      <c r="AC27" s="10">
        <f>IF('入力欄(差替情報)'!$D$9=AC$2,AC13*'入力欄(差替情報)'!$M$30/1000,0)</f>
        <v>0</v>
      </c>
      <c r="AD27" s="10">
        <f>IF('入力欄(差替情報)'!$D$9=AD$2,AD13*'入力欄(差替情報)'!$M$30/1000,0)</f>
        <v>0</v>
      </c>
      <c r="AE27" s="10">
        <f>IF('入力欄(差替情報)'!$D$9=AE$2,AE13*'入力欄(差替情報)'!$M$30/1000,0)</f>
        <v>0</v>
      </c>
      <c r="AF27" s="10">
        <f>IF('入力欄(差替情報)'!$D$9=AF$2,AF13*'入力欄(差替情報)'!$M$30/1000,0)</f>
        <v>0</v>
      </c>
      <c r="AG27" s="10">
        <f>IF('入力欄(差替情報)'!$D$9=AG$2,AG13*'入力欄(差替情報)'!$M$30/1000,0)</f>
        <v>0</v>
      </c>
      <c r="AH27" s="10">
        <f>IF('入力欄(差替情報)'!$D$9=AH$2,AH13*'入力欄(差替情報)'!$M$30/1000,0)</f>
        <v>0</v>
      </c>
      <c r="AI27" s="68">
        <f t="shared" si="2"/>
        <v>0</v>
      </c>
    </row>
    <row r="28" spans="1:35" x14ac:dyDescent="0.3">
      <c r="A28" s="2" t="s">
        <v>16</v>
      </c>
      <c r="B28" s="8">
        <f>IF('入力欄(差替情報)'!$D$9=B$2,B14*'入力欄(差替情報)'!$N$14/1000,0)</f>
        <v>0</v>
      </c>
      <c r="C28" s="8">
        <f>IF('入力欄(差替情報)'!$D$9=C$2,C14*'入力欄(差替情報)'!$N$14/1000,0)</f>
        <v>0</v>
      </c>
      <c r="D28" s="8">
        <f>IF('入力欄(差替情報)'!$D$9=D$2,D14*'入力欄(差替情報)'!$N$14/1000,0)</f>
        <v>0</v>
      </c>
      <c r="E28" s="8">
        <f>IF('入力欄(差替情報)'!$D$9=E$2,E14*'入力欄(差替情報)'!$N$14/1000,0)</f>
        <v>0</v>
      </c>
      <c r="F28" s="8">
        <f>IF('入力欄(差替情報)'!$D$9=F$2,F14*'入力欄(差替情報)'!$N$14/1000,0)</f>
        <v>0</v>
      </c>
      <c r="G28" s="8">
        <f>IF('入力欄(差替情報)'!$D$9=G$2,G14*'入力欄(差替情報)'!$N$14/1000,0)</f>
        <v>0</v>
      </c>
      <c r="H28" s="8">
        <f>IF('入力欄(差替情報)'!$D$9=H$2,H14*'入力欄(差替情報)'!$N$14/1000,0)</f>
        <v>0</v>
      </c>
      <c r="I28" s="8">
        <f>IF('入力欄(差替情報)'!$D$9=I$2,I14*'入力欄(差替情報)'!$N$14/1000,0)</f>
        <v>0</v>
      </c>
      <c r="J28" s="8">
        <f>IF('入力欄(差替情報)'!$D$9=J$2,J14*'入力欄(差替情報)'!$N$14/1000,0)</f>
        <v>0</v>
      </c>
      <c r="K28" s="66">
        <f t="shared" si="0"/>
        <v>0</v>
      </c>
      <c r="M28" s="2" t="s">
        <v>16</v>
      </c>
      <c r="N28" s="8">
        <f>IF('入力欄(差替情報)'!$D$9=N$2,N14*'入力欄(差替情報)'!$N$22/1000,0)</f>
        <v>0</v>
      </c>
      <c r="O28" s="8">
        <f>IF('入力欄(差替情報)'!$D$9=O$2,O14*'入力欄(差替情報)'!$N$22/1000,0)</f>
        <v>0</v>
      </c>
      <c r="P28" s="8">
        <f>IF('入力欄(差替情報)'!$D$9=P$2,P14*'入力欄(差替情報)'!$N$22/1000,0)</f>
        <v>0</v>
      </c>
      <c r="Q28" s="8">
        <f>IF('入力欄(差替情報)'!$D$9=Q$2,Q14*'入力欄(差替情報)'!$N$22/1000,0)</f>
        <v>0</v>
      </c>
      <c r="R28" s="8">
        <f>IF('入力欄(差替情報)'!$D$9=R$2,R14*'入力欄(差替情報)'!$N$22/1000,0)</f>
        <v>0</v>
      </c>
      <c r="S28" s="8">
        <f>IF('入力欄(差替情報)'!$D$9=S$2,S14*'入力欄(差替情報)'!$N$22/1000,0)</f>
        <v>0</v>
      </c>
      <c r="T28" s="8">
        <f>IF('入力欄(差替情報)'!$D$9=T$2,T14*'入力欄(差替情報)'!$N$22/1000,0)</f>
        <v>0</v>
      </c>
      <c r="U28" s="8">
        <f>IF('入力欄(差替情報)'!$D$9=U$2,U14*'入力欄(差替情報)'!$N$22/1000,0)</f>
        <v>0</v>
      </c>
      <c r="V28" s="8">
        <f>IF('入力欄(差替情報)'!$D$9=V$2,V14*'入力欄(差替情報)'!$N$22/1000,0)</f>
        <v>0</v>
      </c>
      <c r="W28" s="67">
        <f t="shared" si="1"/>
        <v>0</v>
      </c>
      <c r="Y28" s="2" t="s">
        <v>16</v>
      </c>
      <c r="Z28" s="10">
        <f>IF('入力欄(差替情報)'!$D$9=Z$2,Z14*'入力欄(差替情報)'!$N$30/1000,0)</f>
        <v>0</v>
      </c>
      <c r="AA28" s="10">
        <f>IF('入力欄(差替情報)'!$D$9=AA$2,AA14*'入力欄(差替情報)'!$N$30/1000,0)</f>
        <v>0</v>
      </c>
      <c r="AB28" s="10">
        <f>IF('入力欄(差替情報)'!$D$9=AB$2,AB14*'入力欄(差替情報)'!$N$30/1000,0)</f>
        <v>0</v>
      </c>
      <c r="AC28" s="10">
        <f>IF('入力欄(差替情報)'!$D$9=AC$2,AC14*'入力欄(差替情報)'!$N$30/1000,0)</f>
        <v>0</v>
      </c>
      <c r="AD28" s="10">
        <f>IF('入力欄(差替情報)'!$D$9=AD$2,AD14*'入力欄(差替情報)'!$N$30/1000,0)</f>
        <v>0</v>
      </c>
      <c r="AE28" s="10">
        <f>IF('入力欄(差替情報)'!$D$9=AE$2,AE14*'入力欄(差替情報)'!$N$30/1000,0)</f>
        <v>0</v>
      </c>
      <c r="AF28" s="10">
        <f>IF('入力欄(差替情報)'!$D$9=AF$2,AF14*'入力欄(差替情報)'!$N$30/1000,0)</f>
        <v>0</v>
      </c>
      <c r="AG28" s="10">
        <f>IF('入力欄(差替情報)'!$D$9=AG$2,AG14*'入力欄(差替情報)'!$N$30/1000,0)</f>
        <v>0</v>
      </c>
      <c r="AH28" s="10">
        <f>IF('入力欄(差替情報)'!$D$9=AH$2,AH14*'入力欄(差替情報)'!$N$30/1000,0)</f>
        <v>0</v>
      </c>
      <c r="AI28" s="68">
        <f t="shared" si="2"/>
        <v>0</v>
      </c>
    </row>
    <row r="29" spans="1:35" x14ac:dyDescent="0.3">
      <c r="A29" s="2" t="s">
        <v>17</v>
      </c>
      <c r="B29" s="8">
        <f>IF('入力欄(差替情報)'!$D$9=B$2,B15*'入力欄(差替情報)'!$O$14/1000,0)</f>
        <v>0</v>
      </c>
      <c r="C29" s="8">
        <f>IF('入力欄(差替情報)'!$D$9=C$2,C15*'入力欄(差替情報)'!$O$14/1000,0)</f>
        <v>0</v>
      </c>
      <c r="D29" s="8">
        <f>IF('入力欄(差替情報)'!$D$9=D$2,D15*'入力欄(差替情報)'!$O$14/1000,0)</f>
        <v>0</v>
      </c>
      <c r="E29" s="8">
        <f>IF('入力欄(差替情報)'!$D$9=E$2,E15*'入力欄(差替情報)'!$O$14/1000,0)</f>
        <v>0</v>
      </c>
      <c r="F29" s="8">
        <f>IF('入力欄(差替情報)'!$D$9=F$2,F15*'入力欄(差替情報)'!$O$14/1000,0)</f>
        <v>0</v>
      </c>
      <c r="G29" s="8">
        <f>IF('入力欄(差替情報)'!$D$9=G$2,G15*'入力欄(差替情報)'!$O$14/1000,0)</f>
        <v>0</v>
      </c>
      <c r="H29" s="8">
        <f>IF('入力欄(差替情報)'!$D$9=H$2,H15*'入力欄(差替情報)'!$O$14/1000,0)</f>
        <v>0</v>
      </c>
      <c r="I29" s="8">
        <f>IF('入力欄(差替情報)'!$D$9=I$2,I15*'入力欄(差替情報)'!$O$14/1000,0)</f>
        <v>0</v>
      </c>
      <c r="J29" s="8">
        <f>IF('入力欄(差替情報)'!$D$9=J$2,J15*'入力欄(差替情報)'!$O$14/1000,0)</f>
        <v>0</v>
      </c>
      <c r="K29" s="66">
        <f t="shared" si="0"/>
        <v>0</v>
      </c>
      <c r="M29" s="2" t="s">
        <v>17</v>
      </c>
      <c r="N29" s="8">
        <f>IF('入力欄(差替情報)'!$D$9=N$2,N15*'入力欄(差替情報)'!$O$22/1000,0)</f>
        <v>0</v>
      </c>
      <c r="O29" s="8">
        <f>IF('入力欄(差替情報)'!$D$9=O$2,O15*'入力欄(差替情報)'!$O$22/1000,0)</f>
        <v>0</v>
      </c>
      <c r="P29" s="8">
        <f>IF('入力欄(差替情報)'!$D$9=P$2,P15*'入力欄(差替情報)'!$O$22/1000,0)</f>
        <v>0</v>
      </c>
      <c r="Q29" s="8">
        <f>IF('入力欄(差替情報)'!$D$9=Q$2,Q15*'入力欄(差替情報)'!$O$22/1000,0)</f>
        <v>0</v>
      </c>
      <c r="R29" s="8">
        <f>IF('入力欄(差替情報)'!$D$9=R$2,R15*'入力欄(差替情報)'!$O$22/1000,0)</f>
        <v>0</v>
      </c>
      <c r="S29" s="8">
        <f>IF('入力欄(差替情報)'!$D$9=S$2,S15*'入力欄(差替情報)'!$O$22/1000,0)</f>
        <v>0</v>
      </c>
      <c r="T29" s="8">
        <f>IF('入力欄(差替情報)'!$D$9=T$2,T15*'入力欄(差替情報)'!$O$22/1000,0)</f>
        <v>0</v>
      </c>
      <c r="U29" s="8">
        <f>IF('入力欄(差替情報)'!$D$9=U$2,U15*'入力欄(差替情報)'!$O$22/1000,0)</f>
        <v>0</v>
      </c>
      <c r="V29" s="8">
        <f>IF('入力欄(差替情報)'!$D$9=V$2,V15*'入力欄(差替情報)'!$O$22/1000,0)</f>
        <v>0</v>
      </c>
      <c r="W29" s="67">
        <f t="shared" si="1"/>
        <v>0</v>
      </c>
      <c r="Y29" s="2" t="s">
        <v>17</v>
      </c>
      <c r="Z29" s="10">
        <f>IF('入力欄(差替情報)'!$D$9=Z$2,Z15*'入力欄(差替情報)'!$O$30/1000,0)</f>
        <v>0</v>
      </c>
      <c r="AA29" s="10">
        <f>IF('入力欄(差替情報)'!$D$9=AA$2,AA15*'入力欄(差替情報)'!$O$30/1000,0)</f>
        <v>0</v>
      </c>
      <c r="AB29" s="10">
        <f>IF('入力欄(差替情報)'!$D$9=AB$2,AB15*'入力欄(差替情報)'!$O$30/1000,0)</f>
        <v>0</v>
      </c>
      <c r="AC29" s="10">
        <f>IF('入力欄(差替情報)'!$D$9=AC$2,AC15*'入力欄(差替情報)'!$O$30/1000,0)</f>
        <v>0</v>
      </c>
      <c r="AD29" s="10">
        <f>IF('入力欄(差替情報)'!$D$9=AD$2,AD15*'入力欄(差替情報)'!$O$30/1000,0)</f>
        <v>0</v>
      </c>
      <c r="AE29" s="10">
        <f>IF('入力欄(差替情報)'!$D$9=AE$2,AE15*'入力欄(差替情報)'!$O$30/1000,0)</f>
        <v>0</v>
      </c>
      <c r="AF29" s="10">
        <f>IF('入力欄(差替情報)'!$D$9=AF$2,AF15*'入力欄(差替情報)'!$O$30/1000,0)</f>
        <v>0</v>
      </c>
      <c r="AG29" s="10">
        <f>IF('入力欄(差替情報)'!$D$9=AG$2,AG15*'入力欄(差替情報)'!$O$30/1000,0)</f>
        <v>0</v>
      </c>
      <c r="AH29" s="10">
        <f>IF('入力欄(差替情報)'!$D$9=AH$2,AH15*'入力欄(差替情報)'!$O$30/1000,0)</f>
        <v>0</v>
      </c>
      <c r="AI29" s="68">
        <f t="shared" si="2"/>
        <v>0</v>
      </c>
    </row>
    <row r="30" spans="1:35" x14ac:dyDescent="0.3">
      <c r="B30" s="2"/>
      <c r="C30" s="2"/>
      <c r="D30" s="2"/>
      <c r="E30" s="2"/>
      <c r="F30" s="2"/>
      <c r="G30" s="2"/>
      <c r="H30" s="2"/>
      <c r="I30" s="2"/>
      <c r="J30" s="2"/>
      <c r="K30" s="12"/>
      <c r="N30" s="2"/>
      <c r="O30" s="2"/>
      <c r="P30" s="2"/>
      <c r="Q30" s="2"/>
      <c r="R30" s="2"/>
      <c r="S30" s="2"/>
      <c r="T30" s="2"/>
      <c r="U30" s="2"/>
      <c r="V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5" ht="15.6" thickBot="1" x14ac:dyDescent="0.35">
      <c r="W31" s="1">
        <v>11695.015158785654</v>
      </c>
    </row>
    <row r="32" spans="1:35" ht="15.6" thickBot="1" x14ac:dyDescent="0.35">
      <c r="A32" s="1" t="s">
        <v>37</v>
      </c>
      <c r="B32" s="69" t="e">
        <f>'入力欄(差替情報)'!$D$11*計算用!B34</f>
        <v>#N/A</v>
      </c>
      <c r="F32" s="4"/>
      <c r="M32" s="1" t="s">
        <v>37</v>
      </c>
      <c r="N32" s="69" t="e">
        <f>'入力欄(差替情報)'!$D$19*$N$34</f>
        <v>#N/A</v>
      </c>
      <c r="W32" s="1">
        <v>7726.1519655540051</v>
      </c>
      <c r="Y32" s="1" t="s">
        <v>37</v>
      </c>
      <c r="Z32" s="69" t="e">
        <f>'入力欄(差替情報)'!$D$27*$Z$34</f>
        <v>#N/A</v>
      </c>
    </row>
    <row r="33" spans="1:27" ht="15.6" thickBot="1" x14ac:dyDescent="0.35">
      <c r="W33" s="1">
        <v>7244.5630566597347</v>
      </c>
    </row>
    <row r="34" spans="1:27" ht="15.6" thickBot="1" x14ac:dyDescent="0.35">
      <c r="A34" s="1" t="s">
        <v>38</v>
      </c>
      <c r="B34" s="13" t="e">
        <f>VLOOKUP('入力欄(基本情報)'!$C$14,$B$38:$C$46,2,FALSE)</f>
        <v>#N/A</v>
      </c>
      <c r="M34" s="1" t="s">
        <v>38</v>
      </c>
      <c r="N34" s="13" t="e">
        <f>VLOOKUP('入力欄(基本情報)'!$C$14,$N$38:$O$46,2,FALSE)</f>
        <v>#N/A</v>
      </c>
      <c r="W34" s="1">
        <v>5728.5921531540571</v>
      </c>
      <c r="Y34" s="1" t="s">
        <v>38</v>
      </c>
      <c r="Z34" s="13" t="e">
        <f>VLOOKUP('入力欄(基本情報)'!$C$14,$Z$38:$AA$46,2,FALSE)</f>
        <v>#N/A</v>
      </c>
    </row>
    <row r="35" spans="1:27" x14ac:dyDescent="0.3">
      <c r="W35" s="1">
        <v>4697.0925163717011</v>
      </c>
    </row>
    <row r="36" spans="1:27" x14ac:dyDescent="0.3">
      <c r="W36" s="1">
        <v>6723.9090745326048</v>
      </c>
    </row>
    <row r="37" spans="1:27" x14ac:dyDescent="0.3">
      <c r="C37" s="6" t="s">
        <v>136</v>
      </c>
      <c r="O37" s="6" t="s">
        <v>140</v>
      </c>
      <c r="W37" s="1">
        <v>8147.8230666597074</v>
      </c>
      <c r="AA37" s="6" t="s">
        <v>141</v>
      </c>
    </row>
    <row r="38" spans="1:27" x14ac:dyDescent="0.3">
      <c r="B38" s="3" t="s">
        <v>20</v>
      </c>
      <c r="C38" s="61">
        <v>4.9365742017868725E-2</v>
      </c>
      <c r="N38" s="3" t="s">
        <v>20</v>
      </c>
      <c r="O38" s="61">
        <v>0.22184027595482503</v>
      </c>
      <c r="W38" s="1">
        <v>12430.313192279813</v>
      </c>
      <c r="Z38" s="3" t="s">
        <v>20</v>
      </c>
      <c r="AA38" s="61">
        <v>0.42207809807399016</v>
      </c>
    </row>
    <row r="39" spans="1:27" x14ac:dyDescent="0.3">
      <c r="B39" s="3" t="s">
        <v>21</v>
      </c>
      <c r="C39" s="61">
        <v>0.10489751937653892</v>
      </c>
      <c r="N39" s="3" t="s">
        <v>21</v>
      </c>
      <c r="O39" s="61">
        <v>0.32735771908052741</v>
      </c>
      <c r="W39" s="1">
        <v>14147.185679808483</v>
      </c>
      <c r="Z39" s="3" t="s">
        <v>21</v>
      </c>
      <c r="AA39" s="61">
        <v>0.55530527673566898</v>
      </c>
    </row>
    <row r="40" spans="1:27" x14ac:dyDescent="0.3">
      <c r="B40" s="3" t="s">
        <v>22</v>
      </c>
      <c r="C40" s="61">
        <v>9.9947098302160559E-2</v>
      </c>
      <c r="N40" s="3" t="s">
        <v>22</v>
      </c>
      <c r="O40" s="61">
        <v>0.2381838477130164</v>
      </c>
      <c r="W40" s="1">
        <v>9888.6280347828979</v>
      </c>
      <c r="Z40" s="3" t="s">
        <v>22</v>
      </c>
      <c r="AA40" s="61">
        <v>0.51887604484725625</v>
      </c>
    </row>
    <row r="41" spans="1:27" x14ac:dyDescent="0.3">
      <c r="B41" s="3" t="s">
        <v>23</v>
      </c>
      <c r="C41" s="61">
        <v>0.12179769280648875</v>
      </c>
      <c r="N41" s="3" t="s">
        <v>23</v>
      </c>
      <c r="O41" s="61">
        <v>0.27653266504888641</v>
      </c>
      <c r="W41" s="1">
        <v>13043.740545467594</v>
      </c>
      <c r="Z41" s="3" t="s">
        <v>23</v>
      </c>
      <c r="AA41" s="61">
        <v>0.4607010451204826</v>
      </c>
    </row>
    <row r="42" spans="1:27" x14ac:dyDescent="0.3">
      <c r="B42" s="3" t="s">
        <v>24</v>
      </c>
      <c r="C42" s="61">
        <v>0.15490079224728767</v>
      </c>
      <c r="N42" s="3" t="s">
        <v>24</v>
      </c>
      <c r="O42" s="61">
        <v>0.19480430008522417</v>
      </c>
      <c r="W42" s="1">
        <v>10556.324913130036</v>
      </c>
      <c r="Z42" s="3" t="s">
        <v>24</v>
      </c>
      <c r="AA42" s="61">
        <v>0.52858772467937876</v>
      </c>
    </row>
    <row r="43" spans="1:27" x14ac:dyDescent="0.3">
      <c r="B43" s="3" t="s">
        <v>25</v>
      </c>
      <c r="C43" s="61">
        <v>0.12352802827993691</v>
      </c>
      <c r="N43" s="3" t="s">
        <v>25</v>
      </c>
      <c r="O43" s="61">
        <v>0.27714160908347368</v>
      </c>
      <c r="Z43" s="3" t="s">
        <v>25</v>
      </c>
      <c r="AA43" s="61">
        <v>0.50094694020260366</v>
      </c>
    </row>
    <row r="44" spans="1:27" x14ac:dyDescent="0.3">
      <c r="B44" s="3" t="s">
        <v>26</v>
      </c>
      <c r="C44" s="61">
        <v>0.12681470317515278</v>
      </c>
      <c r="N44" s="3" t="s">
        <v>26</v>
      </c>
      <c r="O44" s="61">
        <v>0.19797727170544543</v>
      </c>
      <c r="Z44" s="3" t="s">
        <v>26</v>
      </c>
      <c r="AA44" s="61">
        <v>0.40846808323343636</v>
      </c>
    </row>
    <row r="45" spans="1:27" x14ac:dyDescent="0.3">
      <c r="B45" s="3" t="s">
        <v>27</v>
      </c>
      <c r="C45" s="61">
        <v>0.14124455221591273</v>
      </c>
      <c r="N45" s="3" t="s">
        <v>27</v>
      </c>
      <c r="O45" s="61">
        <v>0.30939443517975912</v>
      </c>
      <c r="Z45" s="3" t="s">
        <v>27</v>
      </c>
      <c r="AA45" s="61">
        <v>0.49597805119013261</v>
      </c>
    </row>
    <row r="46" spans="1:27" x14ac:dyDescent="0.3">
      <c r="B46" s="3" t="s">
        <v>28</v>
      </c>
      <c r="C46" s="61">
        <v>4.3054765123523804E-2</v>
      </c>
      <c r="N46" s="3" t="s">
        <v>28</v>
      </c>
      <c r="O46" s="61">
        <v>0.17623604383225736</v>
      </c>
      <c r="Z46" s="3" t="s">
        <v>28</v>
      </c>
      <c r="AA46" s="61">
        <v>0.35126486209264574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2025-05-28T05:45:51Z</dcterms:modified>
</cp:coreProperties>
</file>