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odeName="ThisWorkbook" defaultThemeVersion="124226"/>
  <xr:revisionPtr revIDLastSave="0" documentId="13_ncr:1_{53E1B637-A9CF-4639-9FE4-4D8BA8665827}" xr6:coauthVersionLast="36" xr6:coauthVersionMax="36" xr10:uidLastSave="{00000000-0000-0000-0000-000000000000}"/>
  <workbookProtection workbookAlgorithmName="SHA-512" workbookHashValue="7DdEFGz13VAujrN2yvnHqhkk34xUOkwQzRJbbKUyH7hUYW5CQ7uw5/DENUGOUk4jVfOfg7C1j5pHqlQy+pyCRA==" workbookSaltValue="X5rz5hpzEy5aro4lnlp0mA==" workbookSpinCount="100000" lockStructure="1"/>
  <bookViews>
    <workbookView xWindow="0" yWindow="0" windowWidth="17256" windowHeight="4824" tabRatio="875" xr2:uid="{00000000-000D-0000-FFFF-FFFF00000000}"/>
  </bookViews>
  <sheets>
    <sheet name="入力欄(基本情報)" sheetId="21" r:id="rId1"/>
    <sheet name="入力欄(差替情報)" sheetId="22" r:id="rId2"/>
    <sheet name="提出用（算定諸元一覧(差替先)）" sheetId="15" r:id="rId3"/>
    <sheet name="webにUP時は非表示にする⇒" sheetId="13" state="hidden" r:id="rId4"/>
    <sheet name="計算用(差替先差替可能容量)" sheetId="19" state="hidden" r:id="rId5"/>
    <sheet name="調整係数一覧" sheetId="7" state="hidden" r:id="rId6"/>
  </sheets>
  <definedNames>
    <definedName name="_xlnm.Print_Area" localSheetId="0">'入力欄(基本情報)'!$A$1:$D$31</definedName>
  </definedNames>
  <calcPr calcId="191029"/>
</workbook>
</file>

<file path=xl/calcChain.xml><?xml version="1.0" encoding="utf-8"?>
<calcChain xmlns="http://schemas.openxmlformats.org/spreadsheetml/2006/main">
  <c r="O155" i="22" l="1"/>
  <c r="N155" i="22"/>
  <c r="M155" i="22"/>
  <c r="L155" i="22"/>
  <c r="K155" i="22"/>
  <c r="J155" i="22"/>
  <c r="I155" i="22"/>
  <c r="H155" i="22"/>
  <c r="G155" i="22"/>
  <c r="F155" i="22"/>
  <c r="E155" i="22"/>
  <c r="D155" i="22"/>
  <c r="B38" i="19" l="1"/>
  <c r="C38" i="19" l="1"/>
  <c r="D38" i="19"/>
  <c r="E38" i="19"/>
  <c r="F38" i="19"/>
  <c r="G38" i="19"/>
  <c r="H38" i="19"/>
  <c r="I38" i="19"/>
  <c r="J38" i="19"/>
  <c r="C39" i="19"/>
  <c r="D39" i="19"/>
  <c r="E39" i="19"/>
  <c r="F39" i="19"/>
  <c r="G39" i="19"/>
  <c r="H39" i="19"/>
  <c r="I39" i="19"/>
  <c r="J39" i="19"/>
  <c r="C40" i="19"/>
  <c r="D40" i="19"/>
  <c r="E40" i="19"/>
  <c r="F40" i="19"/>
  <c r="G40" i="19"/>
  <c r="H40" i="19"/>
  <c r="I40" i="19"/>
  <c r="J40" i="19"/>
  <c r="C41" i="19"/>
  <c r="D41" i="19"/>
  <c r="E41" i="19"/>
  <c r="F41" i="19"/>
  <c r="G41" i="19"/>
  <c r="H41" i="19"/>
  <c r="I41" i="19"/>
  <c r="J41" i="19"/>
  <c r="C42" i="19"/>
  <c r="D42" i="19"/>
  <c r="E42" i="19"/>
  <c r="F42" i="19"/>
  <c r="G42" i="19"/>
  <c r="H42" i="19"/>
  <c r="I42" i="19"/>
  <c r="J42" i="19"/>
  <c r="C43" i="19"/>
  <c r="D43" i="19"/>
  <c r="E43" i="19"/>
  <c r="F43" i="19"/>
  <c r="G43" i="19"/>
  <c r="H43" i="19"/>
  <c r="I43" i="19"/>
  <c r="J43" i="19"/>
  <c r="C44" i="19"/>
  <c r="D44" i="19"/>
  <c r="E44" i="19"/>
  <c r="F44" i="19"/>
  <c r="G44" i="19"/>
  <c r="H44" i="19"/>
  <c r="I44" i="19"/>
  <c r="J44" i="19"/>
  <c r="C45" i="19"/>
  <c r="D45" i="19"/>
  <c r="E45" i="19"/>
  <c r="F45" i="19"/>
  <c r="G45" i="19"/>
  <c r="H45" i="19"/>
  <c r="I45" i="19"/>
  <c r="J45" i="19"/>
  <c r="C46" i="19"/>
  <c r="D46" i="19"/>
  <c r="E46" i="19"/>
  <c r="F46" i="19"/>
  <c r="G46" i="19"/>
  <c r="H46" i="19"/>
  <c r="I46" i="19"/>
  <c r="J46" i="19"/>
  <c r="C47" i="19"/>
  <c r="D47" i="19"/>
  <c r="E47" i="19"/>
  <c r="F47" i="19"/>
  <c r="G47" i="19"/>
  <c r="H47" i="19"/>
  <c r="I47" i="19"/>
  <c r="J47" i="19"/>
  <c r="C48" i="19"/>
  <c r="D48" i="19"/>
  <c r="E48" i="19"/>
  <c r="F48" i="19"/>
  <c r="G48" i="19"/>
  <c r="H48" i="19"/>
  <c r="I48" i="19"/>
  <c r="J48" i="19"/>
  <c r="C49" i="19"/>
  <c r="D49" i="19"/>
  <c r="E49" i="19"/>
  <c r="F49" i="19"/>
  <c r="G49" i="19"/>
  <c r="H49" i="19"/>
  <c r="I49" i="19"/>
  <c r="J49" i="19"/>
  <c r="B39" i="19"/>
  <c r="B40" i="19"/>
  <c r="B41" i="19"/>
  <c r="B42" i="19"/>
  <c r="B43" i="19"/>
  <c r="B44" i="19"/>
  <c r="B45" i="19"/>
  <c r="B46" i="19"/>
  <c r="B47" i="19"/>
  <c r="B48" i="19"/>
  <c r="B49" i="19"/>
  <c r="E157" i="22" l="1"/>
  <c r="F157" i="22"/>
  <c r="G157" i="22"/>
  <c r="H157" i="22"/>
  <c r="I157" i="22"/>
  <c r="J157" i="22"/>
  <c r="K157" i="22"/>
  <c r="L157" i="22"/>
  <c r="M157" i="22"/>
  <c r="N157" i="22"/>
  <c r="O157" i="22"/>
  <c r="D157" i="22"/>
  <c r="E161" i="22" l="1"/>
  <c r="F161" i="22"/>
  <c r="G161" i="22"/>
  <c r="H161" i="22"/>
  <c r="I161" i="22"/>
  <c r="J161" i="22"/>
  <c r="K161" i="22"/>
  <c r="L161" i="22"/>
  <c r="M161" i="22"/>
  <c r="N161" i="22"/>
  <c r="O161" i="22"/>
  <c r="D161" i="22"/>
  <c r="E153" i="22" l="1"/>
  <c r="F153" i="22"/>
  <c r="G153" i="22"/>
  <c r="H153" i="22"/>
  <c r="I153" i="22"/>
  <c r="J153" i="22"/>
  <c r="K153" i="22"/>
  <c r="L153" i="22"/>
  <c r="M153" i="22"/>
  <c r="N153" i="22"/>
  <c r="O153" i="22"/>
  <c r="D153" i="22"/>
  <c r="O162" i="22" l="1"/>
  <c r="J162" i="22"/>
  <c r="G162" i="22"/>
  <c r="H162" i="22"/>
  <c r="I162" i="22"/>
  <c r="K162" i="22"/>
  <c r="D162" i="22"/>
  <c r="L162" i="22"/>
  <c r="E162" i="22"/>
  <c r="M162" i="22"/>
  <c r="F162" i="22"/>
  <c r="N162" i="22"/>
  <c r="D164" i="22"/>
  <c r="D136" i="22" l="1"/>
  <c r="O133" i="22"/>
  <c r="O134" i="22" s="1"/>
  <c r="N133" i="22"/>
  <c r="N134" i="22" s="1"/>
  <c r="M133" i="22"/>
  <c r="M134" i="22" s="1"/>
  <c r="L133" i="22"/>
  <c r="L134" i="22" s="1"/>
  <c r="K133" i="22"/>
  <c r="K134" i="22" s="1"/>
  <c r="J133" i="22"/>
  <c r="J134" i="22" s="1"/>
  <c r="I133" i="22"/>
  <c r="I134" i="22" s="1"/>
  <c r="H133" i="22"/>
  <c r="H134" i="22" s="1"/>
  <c r="G133" i="22"/>
  <c r="G134" i="22" s="1"/>
  <c r="F133" i="22"/>
  <c r="F134" i="22" s="1"/>
  <c r="E133" i="22"/>
  <c r="E134" i="22" s="1"/>
  <c r="D133" i="22"/>
  <c r="D134" i="22" s="1"/>
  <c r="O130" i="22"/>
  <c r="N130" i="22"/>
  <c r="M130" i="22"/>
  <c r="L130" i="22"/>
  <c r="K130" i="22"/>
  <c r="J130" i="22"/>
  <c r="I130" i="22"/>
  <c r="H130" i="22"/>
  <c r="G130" i="22"/>
  <c r="F130" i="22"/>
  <c r="E130" i="22"/>
  <c r="D130" i="22"/>
  <c r="D124" i="22"/>
  <c r="O121" i="22"/>
  <c r="N121" i="22"/>
  <c r="M121" i="22"/>
  <c r="L121" i="22"/>
  <c r="L122" i="22" s="1"/>
  <c r="K121" i="22"/>
  <c r="J121" i="22"/>
  <c r="I121" i="22"/>
  <c r="I122" i="22" s="1"/>
  <c r="H121" i="22"/>
  <c r="G121" i="22"/>
  <c r="G122" i="22" s="1"/>
  <c r="F121" i="22"/>
  <c r="F122" i="22" s="1"/>
  <c r="E121" i="22"/>
  <c r="D121" i="22"/>
  <c r="D122" i="22" s="1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D112" i="22"/>
  <c r="O109" i="22"/>
  <c r="O110" i="22" s="1"/>
  <c r="N109" i="22"/>
  <c r="N110" i="22" s="1"/>
  <c r="M109" i="22"/>
  <c r="M110" i="22" s="1"/>
  <c r="L109" i="22"/>
  <c r="L110" i="22" s="1"/>
  <c r="K109" i="22"/>
  <c r="K110" i="22" s="1"/>
  <c r="J109" i="22"/>
  <c r="J110" i="22" s="1"/>
  <c r="I109" i="22"/>
  <c r="I110" i="22" s="1"/>
  <c r="H109" i="22"/>
  <c r="H110" i="22" s="1"/>
  <c r="G109" i="22"/>
  <c r="G110" i="22" s="1"/>
  <c r="F109" i="22"/>
  <c r="F110" i="22" s="1"/>
  <c r="E109" i="22"/>
  <c r="E110" i="22" s="1"/>
  <c r="D109" i="22"/>
  <c r="D110" i="22" s="1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D100" i="22"/>
  <c r="O97" i="22"/>
  <c r="O98" i="22" s="1"/>
  <c r="N97" i="22"/>
  <c r="N98" i="22" s="1"/>
  <c r="M97" i="22"/>
  <c r="M98" i="22" s="1"/>
  <c r="L97" i="22"/>
  <c r="L98" i="22" s="1"/>
  <c r="K97" i="22"/>
  <c r="K98" i="22" s="1"/>
  <c r="J97" i="22"/>
  <c r="J98" i="22" s="1"/>
  <c r="I97" i="22"/>
  <c r="I98" i="22" s="1"/>
  <c r="H97" i="22"/>
  <c r="H98" i="22" s="1"/>
  <c r="G97" i="22"/>
  <c r="G98" i="22" s="1"/>
  <c r="F97" i="22"/>
  <c r="F98" i="22" s="1"/>
  <c r="E97" i="22"/>
  <c r="E98" i="22" s="1"/>
  <c r="D97" i="22"/>
  <c r="D98" i="22" s="1"/>
  <c r="O94" i="22"/>
  <c r="N94" i="22"/>
  <c r="M94" i="22"/>
  <c r="L94" i="22"/>
  <c r="K94" i="22"/>
  <c r="J94" i="22"/>
  <c r="I94" i="22"/>
  <c r="H94" i="22"/>
  <c r="G94" i="22"/>
  <c r="F94" i="22"/>
  <c r="E94" i="22"/>
  <c r="D94" i="22"/>
  <c r="D88" i="22"/>
  <c r="O85" i="22"/>
  <c r="O86" i="22" s="1"/>
  <c r="N85" i="22"/>
  <c r="N86" i="22" s="1"/>
  <c r="M85" i="22"/>
  <c r="M86" i="22" s="1"/>
  <c r="L85" i="22"/>
  <c r="L86" i="22" s="1"/>
  <c r="K85" i="22"/>
  <c r="K86" i="22" s="1"/>
  <c r="J85" i="22"/>
  <c r="J86" i="22" s="1"/>
  <c r="I85" i="22"/>
  <c r="I86" i="22" s="1"/>
  <c r="H85" i="22"/>
  <c r="H86" i="22" s="1"/>
  <c r="G85" i="22"/>
  <c r="G86" i="22" s="1"/>
  <c r="F85" i="22"/>
  <c r="F86" i="22" s="1"/>
  <c r="E85" i="22"/>
  <c r="E86" i="22" s="1"/>
  <c r="D85" i="22"/>
  <c r="D86" i="22" s="1"/>
  <c r="O82" i="22"/>
  <c r="N82" i="22"/>
  <c r="M82" i="22"/>
  <c r="L82" i="22"/>
  <c r="K82" i="22"/>
  <c r="J82" i="22"/>
  <c r="I82" i="22"/>
  <c r="H82" i="22"/>
  <c r="G82" i="22"/>
  <c r="F82" i="22"/>
  <c r="E82" i="22"/>
  <c r="D82" i="22"/>
  <c r="D76" i="22"/>
  <c r="O73" i="22"/>
  <c r="O74" i="22" s="1"/>
  <c r="N73" i="22"/>
  <c r="N74" i="22" s="1"/>
  <c r="M73" i="22"/>
  <c r="M74" i="22" s="1"/>
  <c r="L73" i="22"/>
  <c r="L74" i="22" s="1"/>
  <c r="K73" i="22"/>
  <c r="K74" i="22" s="1"/>
  <c r="J73" i="22"/>
  <c r="J74" i="22" s="1"/>
  <c r="I73" i="22"/>
  <c r="I74" i="22" s="1"/>
  <c r="H73" i="22"/>
  <c r="H74" i="22" s="1"/>
  <c r="G73" i="22"/>
  <c r="G74" i="22" s="1"/>
  <c r="F73" i="22"/>
  <c r="F74" i="22" s="1"/>
  <c r="E73" i="22"/>
  <c r="E74" i="22" s="1"/>
  <c r="D73" i="22"/>
  <c r="D74" i="22" s="1"/>
  <c r="O70" i="22"/>
  <c r="N70" i="22"/>
  <c r="M70" i="22"/>
  <c r="L70" i="22"/>
  <c r="K70" i="22"/>
  <c r="J70" i="22"/>
  <c r="I70" i="22"/>
  <c r="H70" i="22"/>
  <c r="G70" i="22"/>
  <c r="F70" i="22"/>
  <c r="E70" i="22"/>
  <c r="D70" i="22"/>
  <c r="D64" i="22"/>
  <c r="O61" i="22"/>
  <c r="O62" i="22" s="1"/>
  <c r="N61" i="22"/>
  <c r="N62" i="22" s="1"/>
  <c r="M61" i="22"/>
  <c r="M62" i="22" s="1"/>
  <c r="L61" i="22"/>
  <c r="L62" i="22" s="1"/>
  <c r="K61" i="22"/>
  <c r="K62" i="22" s="1"/>
  <c r="J61" i="22"/>
  <c r="J62" i="22" s="1"/>
  <c r="I61" i="22"/>
  <c r="I62" i="22" s="1"/>
  <c r="H61" i="22"/>
  <c r="H62" i="22" s="1"/>
  <c r="G61" i="22"/>
  <c r="G62" i="22" s="1"/>
  <c r="F61" i="22"/>
  <c r="F62" i="22" s="1"/>
  <c r="E61" i="22"/>
  <c r="E62" i="22" s="1"/>
  <c r="D61" i="22"/>
  <c r="D62" i="22" s="1"/>
  <c r="O58" i="22"/>
  <c r="N58" i="22"/>
  <c r="M58" i="22"/>
  <c r="L58" i="22"/>
  <c r="K58" i="22"/>
  <c r="J58" i="22"/>
  <c r="I58" i="22"/>
  <c r="H58" i="22"/>
  <c r="G58" i="22"/>
  <c r="F58" i="22"/>
  <c r="E58" i="22"/>
  <c r="D58" i="22"/>
  <c r="D52" i="22"/>
  <c r="O49" i="22"/>
  <c r="O50" i="22" s="1"/>
  <c r="N49" i="22"/>
  <c r="N50" i="22" s="1"/>
  <c r="M49" i="22"/>
  <c r="M50" i="22" s="1"/>
  <c r="L49" i="22"/>
  <c r="L50" i="22" s="1"/>
  <c r="K49" i="22"/>
  <c r="K50" i="22" s="1"/>
  <c r="J49" i="22"/>
  <c r="J50" i="22" s="1"/>
  <c r="I49" i="22"/>
  <c r="I50" i="22" s="1"/>
  <c r="H49" i="22"/>
  <c r="H50" i="22" s="1"/>
  <c r="G49" i="22"/>
  <c r="G50" i="22" s="1"/>
  <c r="F49" i="22"/>
  <c r="F50" i="22" s="1"/>
  <c r="E49" i="22"/>
  <c r="E50" i="22" s="1"/>
  <c r="D49" i="22"/>
  <c r="D50" i="22" s="1"/>
  <c r="O46" i="22"/>
  <c r="N46" i="22"/>
  <c r="M46" i="22"/>
  <c r="L46" i="22"/>
  <c r="K46" i="22"/>
  <c r="J46" i="22"/>
  <c r="I46" i="22"/>
  <c r="H46" i="22"/>
  <c r="G46" i="22"/>
  <c r="F46" i="22"/>
  <c r="E46" i="22"/>
  <c r="D46" i="22"/>
  <c r="D40" i="22"/>
  <c r="O37" i="22"/>
  <c r="O38" i="22" s="1"/>
  <c r="N37" i="22"/>
  <c r="N38" i="22" s="1"/>
  <c r="M37" i="22"/>
  <c r="M38" i="22" s="1"/>
  <c r="L37" i="22"/>
  <c r="L38" i="22" s="1"/>
  <c r="K37" i="22"/>
  <c r="K38" i="22" s="1"/>
  <c r="J37" i="22"/>
  <c r="J38" i="22" s="1"/>
  <c r="I37" i="22"/>
  <c r="I38" i="22" s="1"/>
  <c r="H37" i="22"/>
  <c r="H38" i="22" s="1"/>
  <c r="G37" i="22"/>
  <c r="G38" i="22" s="1"/>
  <c r="F37" i="22"/>
  <c r="F38" i="22" s="1"/>
  <c r="E37" i="22"/>
  <c r="E38" i="22" s="1"/>
  <c r="D37" i="22"/>
  <c r="D38" i="22" s="1"/>
  <c r="E34" i="22"/>
  <c r="F34" i="22"/>
  <c r="G34" i="22"/>
  <c r="H34" i="22"/>
  <c r="I34" i="22"/>
  <c r="J34" i="22"/>
  <c r="K34" i="22"/>
  <c r="L34" i="22"/>
  <c r="M34" i="22"/>
  <c r="N34" i="22"/>
  <c r="O34" i="22"/>
  <c r="D34" i="22"/>
  <c r="E18" i="22"/>
  <c r="F18" i="22"/>
  <c r="G18" i="22"/>
  <c r="H18" i="22"/>
  <c r="I18" i="22"/>
  <c r="J18" i="22"/>
  <c r="K18" i="22"/>
  <c r="L18" i="22"/>
  <c r="M18" i="22"/>
  <c r="N18" i="22"/>
  <c r="O18" i="22"/>
  <c r="D18" i="22"/>
  <c r="E15" i="22"/>
  <c r="F15" i="22"/>
  <c r="G15" i="22"/>
  <c r="H15" i="22"/>
  <c r="I15" i="22"/>
  <c r="J15" i="22"/>
  <c r="K15" i="22"/>
  <c r="L15" i="22"/>
  <c r="M15" i="22"/>
  <c r="N15" i="22"/>
  <c r="O15" i="22"/>
  <c r="D15" i="22"/>
  <c r="I142" i="22" l="1"/>
  <c r="J122" i="22"/>
  <c r="J138" i="22" s="1"/>
  <c r="K122" i="22"/>
  <c r="E122" i="22"/>
  <c r="E138" i="22" s="1"/>
  <c r="M122" i="22"/>
  <c r="M138" i="22" s="1"/>
  <c r="N122" i="22"/>
  <c r="N138" i="22" s="1"/>
  <c r="O122" i="22"/>
  <c r="O142" i="22" s="1"/>
  <c r="H122" i="22"/>
  <c r="H138" i="22" s="1"/>
  <c r="D138" i="22"/>
  <c r="L138" i="22"/>
  <c r="F138" i="22"/>
  <c r="G138" i="22"/>
  <c r="O138" i="22"/>
  <c r="K138" i="22"/>
  <c r="I138" i="22"/>
  <c r="K142" i="22"/>
  <c r="L142" i="22"/>
  <c r="D142" i="22"/>
  <c r="F142" i="22"/>
  <c r="G142" i="22"/>
  <c r="E142" i="22"/>
  <c r="M142" i="22"/>
  <c r="D141" i="22"/>
  <c r="J140" i="22"/>
  <c r="E140" i="22"/>
  <c r="M140" i="22"/>
  <c r="H140" i="22"/>
  <c r="G140" i="22"/>
  <c r="O140" i="22"/>
  <c r="I140" i="22"/>
  <c r="K140" i="22"/>
  <c r="L140" i="22"/>
  <c r="F140" i="22"/>
  <c r="N140" i="22"/>
  <c r="D140" i="22"/>
  <c r="F46" i="15"/>
  <c r="G46" i="15"/>
  <c r="H46" i="15"/>
  <c r="I46" i="15"/>
  <c r="J46" i="15"/>
  <c r="K46" i="15"/>
  <c r="L46" i="15"/>
  <c r="M46" i="15"/>
  <c r="N46" i="15"/>
  <c r="O46" i="15"/>
  <c r="P46" i="15"/>
  <c r="E46" i="15"/>
  <c r="N142" i="22" l="1"/>
  <c r="J142" i="22"/>
  <c r="H142" i="22"/>
  <c r="F33" i="15" l="1"/>
  <c r="G33" i="15"/>
  <c r="H33" i="15"/>
  <c r="I33" i="15"/>
  <c r="J33" i="15"/>
  <c r="K33" i="15"/>
  <c r="L33" i="15"/>
  <c r="M33" i="15"/>
  <c r="N33" i="15"/>
  <c r="O33" i="15"/>
  <c r="P33" i="15"/>
  <c r="E33" i="15"/>
  <c r="D148" i="22" l="1"/>
  <c r="D147" i="22"/>
  <c r="D9" i="22" l="1"/>
  <c r="B52" i="19" s="1"/>
  <c r="D8" i="22"/>
  <c r="D7" i="22"/>
  <c r="D6" i="22"/>
  <c r="F63" i="19" l="1"/>
  <c r="G62" i="19"/>
  <c r="H61" i="19"/>
  <c r="I60" i="19"/>
  <c r="J59" i="19"/>
  <c r="D57" i="19"/>
  <c r="F55" i="19"/>
  <c r="G54" i="19"/>
  <c r="H53" i="19"/>
  <c r="I52" i="19"/>
  <c r="G57" i="19"/>
  <c r="D52" i="19"/>
  <c r="G55" i="19"/>
  <c r="F62" i="19"/>
  <c r="G61" i="19"/>
  <c r="H60" i="19"/>
  <c r="I59" i="19"/>
  <c r="J58" i="19"/>
  <c r="D56" i="19"/>
  <c r="F54" i="19"/>
  <c r="G53" i="19"/>
  <c r="H52" i="19"/>
  <c r="F53" i="19"/>
  <c r="I63" i="19"/>
  <c r="D60" i="19"/>
  <c r="I55" i="19"/>
  <c r="J60" i="19"/>
  <c r="I53" i="19"/>
  <c r="D63" i="19"/>
  <c r="F61" i="19"/>
  <c r="G60" i="19"/>
  <c r="H59" i="19"/>
  <c r="I58" i="19"/>
  <c r="J57" i="19"/>
  <c r="D55" i="19"/>
  <c r="G52" i="19"/>
  <c r="F58" i="19"/>
  <c r="J52" i="19"/>
  <c r="D62" i="19"/>
  <c r="F60" i="19"/>
  <c r="G59" i="19"/>
  <c r="H58" i="19"/>
  <c r="I57" i="19"/>
  <c r="J56" i="19"/>
  <c r="D54" i="19"/>
  <c r="F52" i="19"/>
  <c r="J62" i="19"/>
  <c r="H56" i="19"/>
  <c r="I61" i="19"/>
  <c r="H54" i="19"/>
  <c r="J63" i="19"/>
  <c r="D61" i="19"/>
  <c r="F59" i="19"/>
  <c r="G58" i="19"/>
  <c r="H57" i="19"/>
  <c r="I56" i="19"/>
  <c r="J55" i="19"/>
  <c r="D53" i="19"/>
  <c r="J54" i="19"/>
  <c r="H62" i="19"/>
  <c r="H63" i="19"/>
  <c r="I62" i="19"/>
  <c r="J61" i="19"/>
  <c r="D59" i="19"/>
  <c r="F57" i="19"/>
  <c r="G56" i="19"/>
  <c r="H55" i="19"/>
  <c r="I54" i="19"/>
  <c r="J53" i="19"/>
  <c r="D58" i="19"/>
  <c r="G63" i="19"/>
  <c r="F56" i="19"/>
  <c r="E43" i="15"/>
  <c r="E42" i="15"/>
  <c r="E41" i="15"/>
  <c r="E40" i="15"/>
  <c r="E39" i="15"/>
  <c r="E38" i="15"/>
  <c r="E37" i="15"/>
  <c r="E36" i="15"/>
  <c r="E35" i="15"/>
  <c r="E34" i="15"/>
  <c r="E26" i="15"/>
  <c r="E25" i="15"/>
  <c r="E24" i="15"/>
  <c r="E23" i="15"/>
  <c r="E22" i="15"/>
  <c r="E21" i="15"/>
  <c r="E19" i="15"/>
  <c r="E18" i="15"/>
  <c r="E17" i="15"/>
  <c r="E16" i="15"/>
  <c r="E14" i="15"/>
  <c r="E12" i="15"/>
  <c r="E20" i="22"/>
  <c r="F20" i="22"/>
  <c r="G20" i="22"/>
  <c r="H20" i="22"/>
  <c r="I20" i="22"/>
  <c r="J20" i="22"/>
  <c r="K20" i="22"/>
  <c r="L20" i="22"/>
  <c r="M20" i="22"/>
  <c r="N20" i="22"/>
  <c r="O20" i="22"/>
  <c r="C202" i="7"/>
  <c r="D202" i="7"/>
  <c r="E202" i="7"/>
  <c r="F202" i="7"/>
  <c r="G202" i="7"/>
  <c r="H202" i="7"/>
  <c r="I202" i="7"/>
  <c r="J202" i="7"/>
  <c r="K202" i="7"/>
  <c r="L202" i="7"/>
  <c r="M202" i="7"/>
  <c r="C203" i="7"/>
  <c r="D203" i="7"/>
  <c r="E203" i="7"/>
  <c r="F203" i="7"/>
  <c r="G203" i="7"/>
  <c r="H203" i="7"/>
  <c r="I203" i="7"/>
  <c r="J203" i="7"/>
  <c r="K203" i="7"/>
  <c r="L203" i="7"/>
  <c r="M203" i="7"/>
  <c r="C204" i="7"/>
  <c r="D204" i="7"/>
  <c r="E204" i="7"/>
  <c r="F204" i="7"/>
  <c r="G204" i="7"/>
  <c r="H204" i="7"/>
  <c r="I204" i="7"/>
  <c r="J204" i="7"/>
  <c r="K204" i="7"/>
  <c r="L204" i="7"/>
  <c r="M204" i="7"/>
  <c r="C205" i="7"/>
  <c r="D205" i="7"/>
  <c r="E205" i="7"/>
  <c r="F205" i="7"/>
  <c r="G205" i="7"/>
  <c r="H205" i="7"/>
  <c r="I205" i="7"/>
  <c r="J205" i="7"/>
  <c r="K205" i="7"/>
  <c r="L205" i="7"/>
  <c r="M205" i="7"/>
  <c r="C206" i="7"/>
  <c r="D206" i="7"/>
  <c r="E206" i="7"/>
  <c r="F206" i="7"/>
  <c r="G206" i="7"/>
  <c r="H206" i="7"/>
  <c r="I206" i="7"/>
  <c r="J206" i="7"/>
  <c r="K206" i="7"/>
  <c r="L206" i="7"/>
  <c r="M206" i="7"/>
  <c r="C207" i="7"/>
  <c r="D207" i="7"/>
  <c r="E207" i="7"/>
  <c r="F207" i="7"/>
  <c r="G207" i="7"/>
  <c r="H207" i="7"/>
  <c r="I207" i="7"/>
  <c r="J207" i="7"/>
  <c r="K207" i="7"/>
  <c r="L207" i="7"/>
  <c r="M207" i="7"/>
  <c r="C208" i="7"/>
  <c r="D208" i="7"/>
  <c r="E208" i="7"/>
  <c r="F208" i="7"/>
  <c r="G208" i="7"/>
  <c r="H208" i="7"/>
  <c r="I208" i="7"/>
  <c r="J208" i="7"/>
  <c r="K208" i="7"/>
  <c r="L208" i="7"/>
  <c r="M208" i="7"/>
  <c r="C209" i="7"/>
  <c r="D209" i="7"/>
  <c r="E209" i="7"/>
  <c r="F209" i="7"/>
  <c r="G209" i="7"/>
  <c r="H209" i="7"/>
  <c r="I209" i="7"/>
  <c r="J209" i="7"/>
  <c r="K209" i="7"/>
  <c r="L209" i="7"/>
  <c r="M209" i="7"/>
  <c r="C210" i="7"/>
  <c r="D210" i="7"/>
  <c r="E210" i="7"/>
  <c r="F210" i="7"/>
  <c r="G210" i="7"/>
  <c r="H210" i="7"/>
  <c r="I210" i="7"/>
  <c r="J210" i="7"/>
  <c r="K210" i="7"/>
  <c r="L210" i="7"/>
  <c r="M210" i="7"/>
  <c r="C211" i="7"/>
  <c r="D211" i="7"/>
  <c r="E211" i="7"/>
  <c r="F211" i="7"/>
  <c r="G211" i="7"/>
  <c r="H211" i="7"/>
  <c r="I211" i="7"/>
  <c r="J211" i="7"/>
  <c r="K211" i="7"/>
  <c r="L211" i="7"/>
  <c r="M211" i="7"/>
  <c r="C212" i="7"/>
  <c r="D212" i="7"/>
  <c r="E212" i="7"/>
  <c r="F212" i="7"/>
  <c r="G212" i="7"/>
  <c r="H212" i="7"/>
  <c r="I212" i="7"/>
  <c r="J212" i="7"/>
  <c r="K212" i="7"/>
  <c r="L212" i="7"/>
  <c r="M212" i="7"/>
  <c r="C213" i="7"/>
  <c r="D213" i="7"/>
  <c r="E213" i="7"/>
  <c r="F213" i="7"/>
  <c r="G213" i="7"/>
  <c r="H213" i="7"/>
  <c r="I213" i="7"/>
  <c r="J213" i="7"/>
  <c r="K213" i="7"/>
  <c r="L213" i="7"/>
  <c r="M213" i="7"/>
  <c r="C214" i="7"/>
  <c r="D214" i="7"/>
  <c r="E214" i="7"/>
  <c r="F214" i="7"/>
  <c r="G214" i="7"/>
  <c r="H214" i="7"/>
  <c r="I214" i="7"/>
  <c r="J214" i="7"/>
  <c r="K214" i="7"/>
  <c r="L214" i="7"/>
  <c r="M214" i="7"/>
  <c r="C215" i="7"/>
  <c r="D215" i="7"/>
  <c r="E215" i="7"/>
  <c r="F215" i="7"/>
  <c r="G215" i="7"/>
  <c r="H215" i="7"/>
  <c r="I215" i="7"/>
  <c r="J215" i="7"/>
  <c r="K215" i="7"/>
  <c r="L215" i="7"/>
  <c r="M215" i="7"/>
  <c r="C216" i="7"/>
  <c r="D216" i="7"/>
  <c r="E216" i="7"/>
  <c r="F216" i="7"/>
  <c r="G216" i="7"/>
  <c r="H216" i="7"/>
  <c r="I216" i="7"/>
  <c r="J216" i="7"/>
  <c r="K216" i="7"/>
  <c r="L216" i="7"/>
  <c r="M216" i="7"/>
  <c r="C217" i="7"/>
  <c r="D217" i="7"/>
  <c r="E217" i="7"/>
  <c r="F217" i="7"/>
  <c r="G217" i="7"/>
  <c r="H217" i="7"/>
  <c r="I217" i="7"/>
  <c r="J217" i="7"/>
  <c r="K217" i="7"/>
  <c r="L217" i="7"/>
  <c r="M217" i="7"/>
  <c r="C218" i="7"/>
  <c r="D218" i="7"/>
  <c r="E218" i="7"/>
  <c r="F218" i="7"/>
  <c r="G218" i="7"/>
  <c r="H218" i="7"/>
  <c r="I218" i="7"/>
  <c r="J218" i="7"/>
  <c r="K218" i="7"/>
  <c r="L218" i="7"/>
  <c r="M218" i="7"/>
  <c r="C219" i="7"/>
  <c r="D219" i="7"/>
  <c r="E219" i="7"/>
  <c r="F219" i="7"/>
  <c r="G219" i="7"/>
  <c r="H219" i="7"/>
  <c r="I219" i="7"/>
  <c r="J219" i="7"/>
  <c r="K219" i="7"/>
  <c r="L219" i="7"/>
  <c r="M219" i="7"/>
  <c r="C220" i="7"/>
  <c r="D220" i="7"/>
  <c r="E220" i="7"/>
  <c r="F220" i="7"/>
  <c r="G220" i="7"/>
  <c r="H220" i="7"/>
  <c r="I220" i="7"/>
  <c r="J220" i="7"/>
  <c r="K220" i="7"/>
  <c r="L220" i="7"/>
  <c r="M220" i="7"/>
  <c r="C221" i="7"/>
  <c r="D221" i="7"/>
  <c r="E221" i="7"/>
  <c r="F221" i="7"/>
  <c r="G221" i="7"/>
  <c r="H221" i="7"/>
  <c r="I221" i="7"/>
  <c r="J221" i="7"/>
  <c r="K221" i="7"/>
  <c r="L221" i="7"/>
  <c r="M221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02" i="7"/>
  <c r="D20" i="22"/>
  <c r="L47" i="15" l="1"/>
  <c r="K22" i="22"/>
  <c r="E59" i="19" s="1"/>
  <c r="K47" i="15"/>
  <c r="J22" i="22"/>
  <c r="E58" i="19" s="1"/>
  <c r="J47" i="15"/>
  <c r="I22" i="22"/>
  <c r="I47" i="15"/>
  <c r="H22" i="22"/>
  <c r="E56" i="19" s="1"/>
  <c r="P47" i="15"/>
  <c r="O22" i="22"/>
  <c r="B63" i="19" s="1"/>
  <c r="H47" i="15"/>
  <c r="G22" i="22"/>
  <c r="E55" i="19" s="1"/>
  <c r="O47" i="15"/>
  <c r="N22" i="22"/>
  <c r="B62" i="19" s="1"/>
  <c r="G47" i="15"/>
  <c r="F22" i="22"/>
  <c r="E54" i="19" s="1"/>
  <c r="N47" i="15"/>
  <c r="M22" i="22"/>
  <c r="B61" i="19" s="1"/>
  <c r="F47" i="15"/>
  <c r="E22" i="22"/>
  <c r="B53" i="19" s="1"/>
  <c r="E47" i="15"/>
  <c r="D22" i="22"/>
  <c r="M47" i="15"/>
  <c r="L22" i="22"/>
  <c r="E60" i="19" s="1"/>
  <c r="O158" i="22"/>
  <c r="N158" i="22"/>
  <c r="M158" i="22"/>
  <c r="E158" i="22"/>
  <c r="D158" i="22"/>
  <c r="L158" i="22"/>
  <c r="B59" i="19"/>
  <c r="K158" i="22"/>
  <c r="G158" i="22"/>
  <c r="B54" i="19"/>
  <c r="F158" i="22"/>
  <c r="B58" i="19"/>
  <c r="J158" i="22"/>
  <c r="B57" i="19"/>
  <c r="I158" i="22"/>
  <c r="B56" i="19"/>
  <c r="H158" i="22"/>
  <c r="B60" i="19" l="1"/>
  <c r="B55" i="19"/>
  <c r="B66" i="19"/>
  <c r="E53" i="19"/>
  <c r="E57" i="19"/>
  <c r="E52" i="19"/>
  <c r="E63" i="19"/>
  <c r="E61" i="19"/>
  <c r="E62" i="19"/>
  <c r="C60" i="19"/>
  <c r="C54" i="19"/>
  <c r="C56" i="19"/>
  <c r="C57" i="19"/>
  <c r="C53" i="19"/>
  <c r="C55" i="19"/>
  <c r="C58" i="19"/>
  <c r="C62" i="19"/>
  <c r="C61" i="19"/>
  <c r="C63" i="19"/>
  <c r="C59" i="19"/>
  <c r="C52" i="19"/>
  <c r="H29" i="15" l="1"/>
  <c r="P29" i="15"/>
  <c r="O29" i="15"/>
  <c r="M29" i="15"/>
  <c r="G29" i="15"/>
  <c r="K29" i="15"/>
  <c r="N29" i="15"/>
  <c r="L29" i="15"/>
  <c r="F29" i="15"/>
  <c r="J29" i="15"/>
  <c r="I29" i="15"/>
  <c r="E29" i="15" l="1"/>
  <c r="E52" i="15" s="1"/>
  <c r="E53" i="15" l="1"/>
  <c r="C21" i="19" l="1"/>
  <c r="C67" i="19" s="1"/>
  <c r="P52" i="15"/>
  <c r="O52" i="15"/>
  <c r="N52" i="15"/>
  <c r="M52" i="15"/>
  <c r="L52" i="15"/>
  <c r="K52" i="15"/>
  <c r="J52" i="15"/>
  <c r="I52" i="15"/>
  <c r="H52" i="15"/>
  <c r="G52" i="15"/>
  <c r="F52" i="15"/>
  <c r="C71" i="19" l="1"/>
  <c r="C70" i="19"/>
  <c r="C77" i="19"/>
  <c r="C73" i="19"/>
  <c r="C69" i="19"/>
  <c r="C75" i="19"/>
  <c r="C76" i="19"/>
  <c r="C66" i="19"/>
  <c r="C72" i="19"/>
  <c r="C74" i="19"/>
  <c r="D21" i="19"/>
  <c r="C68" i="19"/>
  <c r="D75" i="19" l="1"/>
  <c r="D69" i="19"/>
  <c r="D77" i="19"/>
  <c r="D70" i="19"/>
  <c r="D73" i="19"/>
  <c r="D68" i="19"/>
  <c r="E21" i="19"/>
  <c r="D74" i="19"/>
  <c r="D71" i="19"/>
  <c r="D66" i="19"/>
  <c r="D72" i="19"/>
  <c r="D67" i="19"/>
  <c r="D76" i="19"/>
  <c r="E66" i="19" l="1"/>
  <c r="E76" i="19"/>
  <c r="F21" i="19"/>
  <c r="E68" i="19"/>
  <c r="E73" i="19"/>
  <c r="E75" i="19"/>
  <c r="E72" i="19"/>
  <c r="E67" i="19"/>
  <c r="E71" i="19"/>
  <c r="E70" i="19"/>
  <c r="E69" i="19"/>
  <c r="E77" i="19"/>
  <c r="E74" i="19"/>
  <c r="F70" i="19" l="1"/>
  <c r="F66" i="19"/>
  <c r="F77" i="19"/>
  <c r="G21" i="19"/>
  <c r="F76" i="19"/>
  <c r="F69" i="19"/>
  <c r="F68" i="19"/>
  <c r="F73" i="19"/>
  <c r="F75" i="19"/>
  <c r="F72" i="19"/>
  <c r="F67" i="19"/>
  <c r="F71" i="19"/>
  <c r="F74" i="19"/>
  <c r="G75" i="19" l="1"/>
  <c r="G72" i="19"/>
  <c r="G67" i="19"/>
  <c r="G71" i="19"/>
  <c r="G74" i="19"/>
  <c r="G68" i="19"/>
  <c r="G70" i="19"/>
  <c r="G66" i="19"/>
  <c r="G76" i="19"/>
  <c r="G77" i="19"/>
  <c r="H21" i="19"/>
  <c r="G69" i="19"/>
  <c r="G73" i="19"/>
  <c r="H69" i="19" l="1"/>
  <c r="H73" i="19"/>
  <c r="H76" i="19"/>
  <c r="H72" i="19"/>
  <c r="H68" i="19"/>
  <c r="H71" i="19"/>
  <c r="H75" i="19"/>
  <c r="H74" i="19"/>
  <c r="H67" i="19"/>
  <c r="H70" i="19"/>
  <c r="H66" i="19"/>
  <c r="H77" i="19"/>
  <c r="I21" i="19"/>
  <c r="I67" i="19" l="1"/>
  <c r="I74" i="19"/>
  <c r="I70" i="19"/>
  <c r="I66" i="19"/>
  <c r="I77" i="19"/>
  <c r="J21" i="19"/>
  <c r="I69" i="19"/>
  <c r="I73" i="19"/>
  <c r="I75" i="19"/>
  <c r="I76" i="19"/>
  <c r="I72" i="19"/>
  <c r="I68" i="19"/>
  <c r="I71" i="19"/>
  <c r="J66" i="19" l="1"/>
  <c r="B80" i="19" s="1"/>
  <c r="J77" i="19"/>
  <c r="J73" i="19"/>
  <c r="J69" i="19"/>
  <c r="J72" i="19"/>
  <c r="J76" i="19"/>
  <c r="J71" i="19"/>
  <c r="J75" i="19"/>
  <c r="J74" i="19"/>
  <c r="J68" i="19"/>
  <c r="J70" i="19"/>
  <c r="J67" i="19"/>
  <c r="K59" i="19" l="1"/>
  <c r="K24" i="22" s="1"/>
  <c r="L54" i="15" s="1"/>
  <c r="K54" i="19"/>
  <c r="F24" i="22" s="1"/>
  <c r="G54" i="15" s="1"/>
  <c r="K62" i="19"/>
  <c r="N24" i="22" s="1"/>
  <c r="O54" i="15" s="1"/>
  <c r="K56" i="19"/>
  <c r="H24" i="22" s="1"/>
  <c r="I54" i="15" s="1"/>
  <c r="K63" i="19"/>
  <c r="O24" i="22" s="1"/>
  <c r="P54" i="15" s="1"/>
  <c r="K57" i="19"/>
  <c r="I24" i="22" s="1"/>
  <c r="J54" i="15" s="1"/>
  <c r="K55" i="19"/>
  <c r="G24" i="22" s="1"/>
  <c r="H54" i="15" s="1"/>
  <c r="K58" i="19"/>
  <c r="J24" i="22" s="1"/>
  <c r="K54" i="15" s="1"/>
  <c r="K52" i="19"/>
  <c r="D24" i="22" s="1"/>
  <c r="E54" i="15" s="1"/>
  <c r="K53" i="19"/>
  <c r="E24" i="22" s="1"/>
  <c r="F54" i="15" s="1"/>
  <c r="B69" i="19" l="1"/>
  <c r="B83" i="19" s="1"/>
  <c r="B67" i="19"/>
  <c r="B81" i="19" s="1"/>
  <c r="K60" i="19"/>
  <c r="L24" i="22" s="1"/>
  <c r="M54" i="15" s="1"/>
  <c r="B74" i="19"/>
  <c r="B88" i="19" s="1"/>
  <c r="B71" i="19"/>
  <c r="B85" i="19" s="1"/>
  <c r="B76" i="19"/>
  <c r="B90" i="19" s="1"/>
  <c r="B68" i="19"/>
  <c r="B82" i="19" s="1"/>
  <c r="B77" i="19"/>
  <c r="B91" i="19" s="1"/>
  <c r="B75" i="19"/>
  <c r="B89" i="19" s="1"/>
  <c r="K61" i="19"/>
  <c r="M24" i="22" s="1"/>
  <c r="N54" i="15" s="1"/>
  <c r="B70" i="19"/>
  <c r="B84" i="19" s="1"/>
  <c r="B73" i="19"/>
  <c r="B87" i="19" s="1"/>
  <c r="B72" i="19"/>
  <c r="B86" i="19" s="1"/>
  <c r="B92" i="19" l="1"/>
  <c r="B94" i="19"/>
  <c r="B97" i="19" s="1"/>
  <c r="D25" i="22" s="1"/>
  <c r="E55" i="15" s="1"/>
  <c r="B99" i="19" l="1"/>
</calcChain>
</file>

<file path=xl/sharedStrings.xml><?xml version="1.0" encoding="utf-8"?>
<sst xmlns="http://schemas.openxmlformats.org/spreadsheetml/2006/main" count="785" uniqueCount="180">
  <si>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</si>
  <si>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</si>
  <si>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</si>
  <si>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容量を提供する
電源等の区分</t>
    <rPh sb="0" eb="2">
      <t>ヨウリョウ</t>
    </rPh>
    <rPh sb="3" eb="5">
      <t>テイキョウ</t>
    </rPh>
    <rPh sb="8" eb="10">
      <t>デンゲン</t>
    </rPh>
    <rPh sb="10" eb="11">
      <t>ナド</t>
    </rPh>
    <rPh sb="12" eb="14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</si>
  <si>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</si>
  <si>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</si>
  <si>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設備容量</t>
    <rPh sb="0" eb="2">
      <t>セツビ</t>
    </rPh>
    <rPh sb="2" eb="4">
      <t>ヨウリョウ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</si>
  <si>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</si>
  <si>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</si>
  <si>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</si>
  <si>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</si>
  <si>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</si>
  <si>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</si>
  <si>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</si>
  <si>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</si>
  <si>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</si>
  <si>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</si>
  <si>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</si>
  <si>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</si>
  <si>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</si>
  <si>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</si>
  <si>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</si>
  <si>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</si>
  <si>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</si>
  <si>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</si>
  <si>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</si>
  <si>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</si>
  <si>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</si>
  <si>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</si>
  <si>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</si>
  <si>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(MW)</t>
    <phoneticPr fontId="2"/>
  </si>
  <si>
    <t>②再エネ除きの調達量</t>
    <rPh sb="1" eb="2">
      <t>サイ</t>
    </rPh>
    <rPh sb="4" eb="5">
      <t>ノゾ</t>
    </rPh>
    <rPh sb="7" eb="9">
      <t>チョウタツ</t>
    </rPh>
    <rPh sb="9" eb="10">
      <t>リョウ</t>
    </rPh>
    <phoneticPr fontId="2"/>
  </si>
  <si>
    <t>エリア合計</t>
    <rPh sb="3" eb="5">
      <t>ゴウケイ</t>
    </rPh>
    <phoneticPr fontId="2"/>
  </si>
  <si>
    <t>月換算</t>
    <rPh sb="0" eb="1">
      <t>ツキ</t>
    </rPh>
    <rPh sb="1" eb="3">
      <t>カンサン</t>
    </rPh>
    <phoneticPr fontId="2"/>
  </si>
  <si>
    <t>　（最小期待量からの増分）</t>
    <rPh sb="2" eb="4">
      <t>サイショウ</t>
    </rPh>
    <rPh sb="4" eb="6">
      <t>キタイ</t>
    </rPh>
    <rPh sb="6" eb="7">
      <t>リョウ</t>
    </rPh>
    <rPh sb="10" eb="12">
      <t>ゾウブン</t>
    </rPh>
    <phoneticPr fontId="2"/>
  </si>
  <si>
    <t>(参考)基準値</t>
    <rPh sb="1" eb="3">
      <t>サンコウ</t>
    </rPh>
    <rPh sb="4" eb="6">
      <t>キジュン</t>
    </rPh>
    <rPh sb="6" eb="7">
      <t>アタイ</t>
    </rPh>
    <phoneticPr fontId="2"/>
  </si>
  <si>
    <t>合計</t>
    <rPh sb="0" eb="2">
      <t>ゴウケイ</t>
    </rPh>
    <phoneticPr fontId="2"/>
  </si>
  <si>
    <t>安定電源</t>
    <rPh sb="0" eb="2">
      <t>アンテイ</t>
    </rPh>
    <rPh sb="2" eb="4">
      <t>デンゲン</t>
    </rPh>
    <phoneticPr fontId="2"/>
  </si>
  <si>
    <t>各月の管理容量</t>
    <rPh sb="0" eb="2">
      <t>カクツキ</t>
    </rPh>
    <rPh sb="3" eb="5">
      <t>カンリ</t>
    </rPh>
    <rPh sb="5" eb="7">
      <t>ヨウリョウ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</si>
  <si>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</si>
  <si>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</si>
  <si>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</si>
  <si>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</si>
  <si>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</si>
  <si>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</si>
  <si>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</si>
  <si>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</si>
  <si>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</si>
  <si>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選択エリア</t>
    <rPh sb="0" eb="2">
      <t>センタク</t>
    </rPh>
    <phoneticPr fontId="2"/>
  </si>
  <si>
    <t>(参考)調整係数(%)</t>
    <rPh sb="1" eb="3">
      <t>サンコウ</t>
    </rPh>
    <rPh sb="4" eb="6">
      <t>チョウセイ</t>
    </rPh>
    <rPh sb="6" eb="8">
      <t>ケイスウ</t>
    </rPh>
    <phoneticPr fontId="2"/>
  </si>
  <si>
    <t>kWh</t>
    <phoneticPr fontId="2"/>
  </si>
  <si>
    <t>h</t>
    <phoneticPr fontId="2"/>
  </si>
  <si>
    <t>%</t>
    <phoneticPr fontId="2"/>
  </si>
  <si>
    <t>：手入力(他ファイルよりマクロ貼り付け可能)</t>
    <rPh sb="1" eb="2">
      <t>テ</t>
    </rPh>
    <rPh sb="2" eb="4">
      <t>ニュウリョク</t>
    </rPh>
    <rPh sb="5" eb="6">
      <t>ホカ</t>
    </rPh>
    <rPh sb="15" eb="16">
      <t>ハ</t>
    </rPh>
    <rPh sb="17" eb="18">
      <t>ツ</t>
    </rPh>
    <rPh sb="19" eb="21">
      <t>カノウ</t>
    </rPh>
    <phoneticPr fontId="2"/>
  </si>
  <si>
    <t>③必要予備率(再エネ除き後)</t>
    <rPh sb="1" eb="3">
      <t>ヒツヨウ</t>
    </rPh>
    <rPh sb="3" eb="5">
      <t>ヨビ</t>
    </rPh>
    <rPh sb="5" eb="6">
      <t>リツ</t>
    </rPh>
    <rPh sb="7" eb="8">
      <t>サイ</t>
    </rPh>
    <rPh sb="10" eb="11">
      <t>ノゾ</t>
    </rPh>
    <rPh sb="12" eb="13">
      <t>ゴ</t>
    </rPh>
    <phoneticPr fontId="2"/>
  </si>
  <si>
    <t>④持続的予備率</t>
    <rPh sb="1" eb="3">
      <t>ジゾク</t>
    </rPh>
    <rPh sb="3" eb="4">
      <t>テキ</t>
    </rPh>
    <rPh sb="4" eb="6">
      <t>ヨビ</t>
    </rPh>
    <rPh sb="6" eb="7">
      <t>リツ</t>
    </rPh>
    <phoneticPr fontId="2"/>
  </si>
  <si>
    <t>⑥必要供給力(再エネ除き)</t>
    <rPh sb="1" eb="3">
      <t>ヒツヨウ</t>
    </rPh>
    <rPh sb="3" eb="6">
      <t>キョウキュウリョク</t>
    </rPh>
    <rPh sb="7" eb="8">
      <t>サイ</t>
    </rPh>
    <rPh sb="10" eb="11">
      <t>ノゾ</t>
    </rPh>
    <phoneticPr fontId="2"/>
  </si>
  <si>
    <t>⑦揚水供給力</t>
    <rPh sb="1" eb="2">
      <t>ヨウ</t>
    </rPh>
    <rPh sb="2" eb="3">
      <t>スイ</t>
    </rPh>
    <rPh sb="3" eb="6">
      <t>キョウキュウリョク</t>
    </rPh>
    <phoneticPr fontId="2"/>
  </si>
  <si>
    <t>⑧最小期待量からの増分除き</t>
    <rPh sb="1" eb="3">
      <t>サイショウ</t>
    </rPh>
    <rPh sb="3" eb="5">
      <t>キタイ</t>
    </rPh>
    <rPh sb="5" eb="6">
      <t>リョウ</t>
    </rPh>
    <rPh sb="9" eb="11">
      <t>ゾウブン</t>
    </rPh>
    <rPh sb="11" eb="12">
      <t>ノゾ</t>
    </rPh>
    <phoneticPr fontId="2"/>
  </si>
  <si>
    <t>⑨停止可能量</t>
    <rPh sb="1" eb="3">
      <t>テイシ</t>
    </rPh>
    <rPh sb="3" eb="6">
      <t>カノウリョウ</t>
    </rPh>
    <phoneticPr fontId="2"/>
  </si>
  <si>
    <t>⑩カウント可能な設備量</t>
    <rPh sb="5" eb="7">
      <t>カノウ</t>
    </rPh>
    <rPh sb="8" eb="10">
      <t>セツビ</t>
    </rPh>
    <rPh sb="10" eb="11">
      <t>リョウ</t>
    </rPh>
    <phoneticPr fontId="2"/>
  </si>
  <si>
    <t>⑪期待容量(単位：kW)</t>
    <rPh sb="1" eb="3">
      <t>キタイ</t>
    </rPh>
    <rPh sb="3" eb="5">
      <t>ヨウリョウ</t>
    </rPh>
    <rPh sb="6" eb="8">
      <t>タンイ</t>
    </rPh>
    <phoneticPr fontId="2"/>
  </si>
  <si>
    <t>年度更新時に数値をアップデートする必要があるのは、以下の2シート</t>
    <rPh sb="0" eb="2">
      <t>ネンド</t>
    </rPh>
    <rPh sb="2" eb="4">
      <t>コウシン</t>
    </rPh>
    <rPh sb="4" eb="5">
      <t>ジ</t>
    </rPh>
    <rPh sb="6" eb="8">
      <t>スウチ</t>
    </rPh>
    <rPh sb="17" eb="19">
      <t>ヒツヨウ</t>
    </rPh>
    <rPh sb="25" eb="27">
      <t>イカ</t>
    </rPh>
    <phoneticPr fontId="2"/>
  </si>
  <si>
    <t>　　</t>
    <phoneticPr fontId="2"/>
  </si>
  <si>
    <t>計算用(期待容量)</t>
  </si>
  <si>
    <t>調整係数一覧</t>
  </si>
  <si>
    <r>
      <t>また、以下のシートの注釈を修正する必要があるので注意(現状、変更すべき箇所は</t>
    </r>
    <r>
      <rPr>
        <b/>
        <sz val="11"/>
        <color rgb="FFFF0000"/>
        <rFont val="Meiryo UI"/>
        <family val="3"/>
        <charset val="128"/>
      </rPr>
      <t>朱太字</t>
    </r>
    <r>
      <rPr>
        <sz val="11"/>
        <color theme="1"/>
        <rFont val="Meiryo UI"/>
        <family val="3"/>
        <charset val="128"/>
      </rPr>
      <t>としている)</t>
    </r>
    <rPh sb="3" eb="5">
      <t>イカ</t>
    </rPh>
    <rPh sb="10" eb="12">
      <t>チュウシャク</t>
    </rPh>
    <rPh sb="13" eb="15">
      <t>シュウセイ</t>
    </rPh>
    <rPh sb="17" eb="19">
      <t>ヒツヨウ</t>
    </rPh>
    <rPh sb="24" eb="26">
      <t>チュウイ</t>
    </rPh>
    <rPh sb="27" eb="29">
      <t>ゲンジョウ</t>
    </rPh>
    <rPh sb="30" eb="32">
      <t>ヘンコウ</t>
    </rPh>
    <rPh sb="35" eb="37">
      <t>カショ</t>
    </rPh>
    <rPh sb="38" eb="39">
      <t>シュ</t>
    </rPh>
    <rPh sb="39" eb="41">
      <t>フトジ</t>
    </rPh>
    <phoneticPr fontId="2"/>
  </si>
  <si>
    <t>記載例</t>
    <rPh sb="0" eb="2">
      <t>キサイ</t>
    </rPh>
    <rPh sb="2" eb="3">
      <t>レイ</t>
    </rPh>
    <phoneticPr fontId="2"/>
  </si>
  <si>
    <t>入力</t>
    <rPh sb="0" eb="2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</si>
  <si>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</si>
  <si>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</si>
  <si>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差替先電源等</t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</si>
  <si>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</si>
  <si>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</si>
  <si>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</si>
  <si>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</si>
  <si>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</si>
  <si>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</si>
  <si>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</si>
  <si>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</si>
  <si>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</si>
  <si>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</si>
  <si>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</si>
  <si>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</si>
  <si>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</si>
  <si>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</si>
  <si>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</si>
  <si>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</si>
  <si>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</si>
  <si>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</si>
  <si>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</si>
  <si>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</si>
  <si>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</si>
  <si>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</si>
  <si>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</si>
  <si>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</si>
  <si>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</si>
  <si>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</si>
  <si>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</si>
  <si>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</si>
  <si>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</si>
  <si>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</si>
  <si>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</si>
  <si>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</si>
  <si>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</si>
  <si>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</si>
  <si>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</si>
  <si>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</si>
  <si>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</si>
  <si>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</si>
  <si>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</si>
  <si>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申請要件</t>
    <rPh sb="0" eb="2">
      <t>シンセイ</t>
    </rPh>
    <rPh sb="2" eb="4">
      <t>ヨウケン</t>
    </rPh>
    <phoneticPr fontId="2"/>
  </si>
  <si>
    <t>容量を提供する電源等区分</t>
    <rPh sb="0" eb="2">
      <t>ヨウリョウ</t>
    </rPh>
    <rPh sb="3" eb="5">
      <t>テイキョウ</t>
    </rPh>
    <rPh sb="7" eb="9">
      <t>デンゲン</t>
    </rPh>
    <rPh sb="9" eb="10">
      <t>トウ</t>
    </rPh>
    <rPh sb="10" eb="12">
      <t>クブン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</si>
  <si>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</si>
  <si>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</si>
  <si>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</si>
  <si>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</si>
  <si>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</si>
  <si>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</si>
  <si>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</si>
  <si>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</si>
  <si>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</si>
  <si>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</si>
  <si>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</si>
  <si>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</si>
  <si>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</si>
  <si>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</si>
  <si>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</si>
  <si>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</si>
  <si>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</si>
  <si>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</si>
  <si>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</si>
  <si>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</si>
  <si>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</si>
  <si>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</si>
  <si>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</si>
  <si>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</si>
  <si>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</si>
  <si>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</si>
  <si>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</si>
  <si>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差替期間</t>
    <rPh sb="0" eb="2">
      <t>サシカ</t>
    </rPh>
    <rPh sb="2" eb="4">
      <t>キカン</t>
    </rPh>
    <phoneticPr fontId="2"/>
  </si>
  <si>
    <t>各月の運転継続時間</t>
    <rPh sb="0" eb="2">
      <t>カクツキ</t>
    </rPh>
    <rPh sb="3" eb="5">
      <t>ウンテン</t>
    </rPh>
    <rPh sb="5" eb="7">
      <t>ケイゾク</t>
    </rPh>
    <rPh sb="7" eb="9">
      <t>ジカン</t>
    </rPh>
    <phoneticPr fontId="2"/>
  </si>
  <si>
    <t>各月の上池容量</t>
    <phoneticPr fontId="2"/>
  </si>
  <si>
    <t>各月の調整係数</t>
    <phoneticPr fontId="2"/>
  </si>
  <si>
    <t>：手入力欄(差替情報)(他ファイルよりマクロ貼り付け可能)</t>
    <rPh sb="1" eb="2">
      <t>テ</t>
    </rPh>
    <rPh sb="12" eb="13">
      <t>ホカ</t>
    </rPh>
    <rPh sb="22" eb="23">
      <t>ハ</t>
    </rPh>
    <rPh sb="24" eb="25">
      <t>ツ</t>
    </rPh>
    <rPh sb="26" eb="28">
      <t>カノウ</t>
    </rPh>
    <phoneticPr fontId="2"/>
  </si>
  <si>
    <t>入力箇所</t>
    <rPh sb="0" eb="2">
      <t>ニュウリョク</t>
    </rPh>
    <rPh sb="2" eb="4">
      <t>カショ</t>
    </rPh>
    <phoneticPr fontId="2"/>
  </si>
  <si>
    <t>各月の送電可能電力</t>
    <rPh sb="0" eb="2">
      <t>カクツキ</t>
    </rPh>
    <rPh sb="3" eb="5">
      <t>ソウデン</t>
    </rPh>
    <rPh sb="5" eb="7">
      <t>カノウ</t>
    </rPh>
    <rPh sb="7" eb="9">
      <t>デンリョク</t>
    </rPh>
    <phoneticPr fontId="2"/>
  </si>
  <si>
    <t>kW</t>
    <phoneticPr fontId="2"/>
  </si>
  <si>
    <t>12月</t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</si>
  <si>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</si>
  <si>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差替容量
（年間）</t>
    <rPh sb="0" eb="2">
      <t>サシカ</t>
    </rPh>
    <rPh sb="2" eb="4">
      <t>ヨウリョウ</t>
    </rPh>
    <rPh sb="6" eb="8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</si>
  <si>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</si>
  <si>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</si>
  <si>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差替済管理容量
（各月）</t>
    <rPh sb="0" eb="2">
      <t>サシカ</t>
    </rPh>
    <rPh sb="2" eb="3">
      <t>ズ</t>
    </rPh>
    <rPh sb="3" eb="5">
      <t>カンリ</t>
    </rPh>
    <rPh sb="5" eb="7">
      <t>ヨウリョウ</t>
    </rPh>
    <rPh sb="9" eb="11">
      <t>カクツキ</t>
    </rPh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</si>
  <si>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</si>
  <si>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</si>
  <si>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差替済容量
（各月）</t>
    <rPh sb="0" eb="2">
      <t>サシカ</t>
    </rPh>
    <rPh sb="2" eb="3">
      <t>ズミ</t>
    </rPh>
    <rPh sb="3" eb="5">
      <t>ヨウリョウ</t>
    </rPh>
    <rPh sb="7" eb="9">
      <t>カクツキ</t>
    </rPh>
    <phoneticPr fontId="2"/>
  </si>
  <si>
    <t>kW</t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</si>
  <si>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</si>
  <si>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</si>
  <si>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四捨五入</t>
    <rPh sb="0" eb="4">
      <t>シシャゴニュウ</t>
    </rPh>
    <phoneticPr fontId="2"/>
  </si>
  <si>
    <t>4月</t>
    <phoneticPr fontId="2"/>
  </si>
  <si>
    <t>四捨五入</t>
    <rPh sb="0" eb="4">
      <t>シシャゴニュウ</t>
    </rPh>
    <phoneticPr fontId="2"/>
  </si>
  <si>
    <t>差替管理容量</t>
    <rPh sb="0" eb="2">
      <t>サシカ</t>
    </rPh>
    <rPh sb="2" eb="4">
      <t>カンリ</t>
    </rPh>
    <rPh sb="4" eb="6">
      <t>ヨウリョウ</t>
    </rPh>
    <phoneticPr fontId="2"/>
  </si>
  <si>
    <t>差替元電源等の電源等区分</t>
    <rPh sb="0" eb="2">
      <t>サシカ</t>
    </rPh>
    <rPh sb="2" eb="3">
      <t>モト</t>
    </rPh>
    <rPh sb="3" eb="5">
      <t>デンゲン</t>
    </rPh>
    <rPh sb="5" eb="6">
      <t>トウ</t>
    </rPh>
    <rPh sb="7" eb="9">
      <t>デンゲン</t>
    </rPh>
    <rPh sb="9" eb="10">
      <t>トウ</t>
    </rPh>
    <rPh sb="10" eb="12">
      <t>クブン</t>
    </rPh>
    <phoneticPr fontId="2"/>
  </si>
  <si>
    <t>アセスメント対象容量</t>
    <rPh sb="6" eb="8">
      <t>タイショウ</t>
    </rPh>
    <rPh sb="8" eb="10">
      <t>ヨウリョウ</t>
    </rPh>
    <phoneticPr fontId="2"/>
  </si>
  <si>
    <t>5月</t>
    <phoneticPr fontId="2"/>
  </si>
  <si>
    <t>差替元電源等のエリア名</t>
    <rPh sb="0" eb="2">
      <t>サシカ</t>
    </rPh>
    <rPh sb="2" eb="3">
      <t>モト</t>
    </rPh>
    <rPh sb="3" eb="5">
      <t>デンゲン</t>
    </rPh>
    <rPh sb="5" eb="6">
      <t>トウ</t>
    </rPh>
    <rPh sb="10" eb="11">
      <t>メイ</t>
    </rPh>
    <phoneticPr fontId="2"/>
  </si>
  <si>
    <t>差替元電源の調整係数</t>
    <rPh sb="0" eb="2">
      <t>サシカ</t>
    </rPh>
    <rPh sb="2" eb="3">
      <t>モト</t>
    </rPh>
    <rPh sb="3" eb="5">
      <t>デンゲン</t>
    </rPh>
    <rPh sb="6" eb="8">
      <t>チョウセイ</t>
    </rPh>
    <rPh sb="8" eb="10">
      <t>ケイスウ</t>
    </rPh>
    <phoneticPr fontId="2"/>
  </si>
  <si>
    <t>差替元電源等の各月の運転継続時間</t>
    <rPh sb="0" eb="2">
      <t>サシカ</t>
    </rPh>
    <rPh sb="2" eb="3">
      <t>モト</t>
    </rPh>
    <rPh sb="3" eb="5">
      <t>デンゲン</t>
    </rPh>
    <rPh sb="5" eb="6">
      <t>トウ</t>
    </rPh>
    <rPh sb="7" eb="9">
      <t>カクツキ</t>
    </rPh>
    <rPh sb="10" eb="12">
      <t>ウンテン</t>
    </rPh>
    <rPh sb="12" eb="14">
      <t>ケイゾク</t>
    </rPh>
    <rPh sb="14" eb="16">
      <t>ジカン</t>
    </rPh>
    <phoneticPr fontId="2"/>
  </si>
  <si>
    <t>kW</t>
    <phoneticPr fontId="2"/>
  </si>
  <si>
    <t>差替先入力用（対象実需給年度：2026年度）</t>
    <phoneticPr fontId="2"/>
  </si>
  <si>
    <t>差替先入力用（対象実需給年度：2026年度）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</si>
  <si>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差替先用（対象実需給年度：2026年度）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</si>
  <si>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</si>
  <si>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</si>
  <si>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①必要供給力(安定電源)</t>
    <rPh sb="1" eb="3">
      <t>ヒツヨウ</t>
    </rPh>
    <rPh sb="3" eb="6">
      <t>キョウキュウリョク</t>
    </rPh>
    <rPh sb="7" eb="9">
      <t>アンテイ</t>
    </rPh>
    <rPh sb="9" eb="11">
      <t>デンゲン</t>
    </rPh>
    <phoneticPr fontId="2"/>
  </si>
  <si>
    <t>⑤再エネ各月kW</t>
    <rPh sb="1" eb="2">
      <t>サイ</t>
    </rPh>
    <rPh sb="4" eb="6">
      <t>カクツキ</t>
    </rPh>
    <phoneticPr fontId="2"/>
  </si>
  <si>
    <t>揚水（純揚水）、蓄電池</t>
    <rPh sb="0" eb="2">
      <t>ヨウスイ</t>
    </rPh>
    <rPh sb="3" eb="4">
      <t>ジュン</t>
    </rPh>
    <rPh sb="4" eb="6">
      <t>ヨウスイ</t>
    </rPh>
    <rPh sb="8" eb="11">
      <t>チクデンチ</t>
    </rPh>
    <phoneticPr fontId="2"/>
  </si>
  <si>
    <t>＜対象：水力（純揚水）、蓄電池＞</t>
    <rPh sb="1" eb="3">
      <t>タイショウ</t>
    </rPh>
    <rPh sb="4" eb="6">
      <t>スイリョク</t>
    </rPh>
    <rPh sb="7" eb="8">
      <t>ジュン</t>
    </rPh>
    <rPh sb="8" eb="10">
      <t>ヨウスイ</t>
    </rPh>
    <rPh sb="12" eb="15">
      <t>チクデンチ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</si>
</sst>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0.0&quot;ヶ月&quot;"/>
    <numFmt numFmtId="180" formatCode="0.000&quot;ヶ月&quot;"/>
    <numFmt numFmtId="181" formatCode="0&quot;h&quot;"/>
    <numFmt numFmtId="182" formatCode="#,##0.00000_ "/>
    <numFmt numFmtId="183" formatCode="0&quot;月&quot;"/>
    <numFmt numFmtId="184" formatCode="#,##0.000_ "/>
    <numFmt numFmtId="185" formatCode="#,##0_ ;[Red]\-#,##0\ 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indexed="64"/>
      </diagonal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7" fontId="1" fillId="0" borderId="0" xfId="0" applyNumberFormat="1" applyFont="1" applyFill="1" applyBorder="1"/>
    <xf numFmtId="176" fontId="1" fillId="0" borderId="5" xfId="0" applyNumberFormat="1" applyFont="1" applyBorder="1"/>
    <xf numFmtId="0" fontId="1" fillId="0" borderId="0" xfId="0" applyFont="1" applyAlignment="1">
      <alignment horizontal="right"/>
    </xf>
    <xf numFmtId="176" fontId="1" fillId="0" borderId="0" xfId="0" applyNumberFormat="1" applyFont="1"/>
    <xf numFmtId="179" fontId="5" fillId="3" borderId="0" xfId="0" applyNumberFormat="1" applyFont="1" applyFill="1"/>
    <xf numFmtId="180" fontId="1" fillId="0" borderId="5" xfId="0" applyNumberFormat="1" applyFont="1" applyBorder="1"/>
    <xf numFmtId="177" fontId="1" fillId="0" borderId="0" xfId="0" applyNumberFormat="1" applyFont="1"/>
    <xf numFmtId="176" fontId="1" fillId="0" borderId="6" xfId="0" applyNumberFormat="1" applyFont="1" applyBorder="1" applyAlignment="1">
      <alignment shrinkToFit="1"/>
    </xf>
    <xf numFmtId="182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183" fontId="1" fillId="2" borderId="8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3" fontId="1" fillId="0" borderId="8" xfId="0" applyNumberFormat="1" applyFont="1" applyFill="1" applyBorder="1" applyAlignment="1">
      <alignment horizontal="center" vertical="center"/>
    </xf>
    <xf numFmtId="181" fontId="1" fillId="0" borderId="2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/>
    <xf numFmtId="184" fontId="1" fillId="0" borderId="5" xfId="0" applyNumberFormat="1" applyFont="1" applyBorder="1"/>
    <xf numFmtId="0" fontId="9" fillId="0" borderId="0" xfId="0" applyFont="1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185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6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77" fontId="5" fillId="3" borderId="5" xfId="0" applyNumberFormat="1" applyFont="1" applyFill="1" applyBorder="1"/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181" fontId="1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178" fontId="1" fillId="7" borderId="28" xfId="0" applyNumberFormat="1" applyFont="1" applyFill="1" applyBorder="1"/>
    <xf numFmtId="176" fontId="5" fillId="3" borderId="5" xfId="0" applyNumberFormat="1" applyFont="1" applyFill="1" applyBorder="1" applyAlignment="1">
      <alignment horizontal="center" vertical="center"/>
    </xf>
    <xf numFmtId="178" fontId="5" fillId="7" borderId="29" xfId="0" applyNumberFormat="1" applyFont="1" applyFill="1" applyBorder="1"/>
    <xf numFmtId="178" fontId="1" fillId="7" borderId="29" xfId="0" applyNumberFormat="1" applyFont="1" applyFill="1" applyBorder="1"/>
    <xf numFmtId="178" fontId="5" fillId="3" borderId="9" xfId="0" applyNumberFormat="1" applyFont="1" applyFill="1" applyBorder="1" applyAlignment="1">
      <alignment horizontal="center" vertical="center"/>
    </xf>
    <xf numFmtId="178" fontId="5" fillId="3" borderId="10" xfId="0" applyNumberFormat="1" applyFont="1" applyFill="1" applyBorder="1" applyAlignment="1">
      <alignment horizontal="center" vertical="center"/>
    </xf>
    <xf numFmtId="178" fontId="5" fillId="3" borderId="11" xfId="0" applyNumberFormat="1" applyFont="1" applyFill="1" applyBorder="1" applyAlignment="1">
      <alignment horizontal="center" vertical="center"/>
    </xf>
    <xf numFmtId="178" fontId="5" fillId="3" borderId="12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78" fontId="5" fillId="3" borderId="13" xfId="0" applyNumberFormat="1" applyFont="1" applyFill="1" applyBorder="1" applyAlignment="1">
      <alignment horizontal="center" vertical="center"/>
    </xf>
    <xf numFmtId="178" fontId="5" fillId="3" borderId="14" xfId="0" applyNumberFormat="1" applyFont="1" applyFill="1" applyBorder="1" applyAlignment="1">
      <alignment horizontal="center" vertical="center"/>
    </xf>
    <xf numFmtId="178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26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85" fontId="10" fillId="0" borderId="1" xfId="0" applyNumberFormat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85" fontId="10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0" fontId="1" fillId="2" borderId="22" xfId="0" applyFont="1" applyFill="1" applyBorder="1" applyAlignment="1" applyProtection="1">
      <alignment horizontal="center" vertical="center"/>
      <protection hidden="1"/>
    </xf>
    <xf numFmtId="185" fontId="10" fillId="0" borderId="2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4" xfId="0" applyNumberFormat="1" applyFont="1" applyFill="1" applyBorder="1" applyAlignment="1" applyProtection="1">
      <alignment horizontal="center" vertical="center"/>
      <protection locked="0" hidden="1"/>
    </xf>
    <xf numFmtId="185" fontId="10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2" xfId="0" applyFont="1" applyFill="1" applyBorder="1" applyAlignment="1" applyProtection="1">
      <alignment horizontal="center" vertical="center" wrapText="1"/>
      <protection hidden="1"/>
    </xf>
    <xf numFmtId="185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7" fillId="7" borderId="17" xfId="0" applyFont="1" applyFill="1" applyBorder="1" applyAlignment="1" applyProtection="1">
      <alignment horizontal="left" vertical="center"/>
      <protection hidden="1"/>
    </xf>
    <xf numFmtId="185" fontId="10" fillId="2" borderId="17" xfId="0" applyNumberFormat="1" applyFont="1" applyFill="1" applyBorder="1" applyAlignment="1" applyProtection="1">
      <alignment horizontal="center" vertical="center"/>
      <protection hidden="1"/>
    </xf>
    <xf numFmtId="0" fontId="1" fillId="7" borderId="17" xfId="0" applyFont="1" applyFill="1" applyBorder="1" applyAlignment="1" applyProtection="1">
      <alignment horizontal="center" vertical="center"/>
      <protection hidden="1"/>
    </xf>
    <xf numFmtId="0" fontId="1" fillId="5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left" vertical="center"/>
      <protection hidden="1"/>
    </xf>
    <xf numFmtId="185" fontId="10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horizontal="center" vertical="center" wrapText="1"/>
      <protection hidden="1"/>
    </xf>
    <xf numFmtId="0" fontId="7" fillId="6" borderId="17" xfId="0" applyFont="1" applyFill="1" applyBorder="1" applyAlignment="1" applyProtection="1">
      <alignment horizontal="left" vertical="center" wrapText="1"/>
      <protection hidden="1"/>
    </xf>
    <xf numFmtId="0" fontId="1" fillId="6" borderId="18" xfId="0" applyFont="1" applyFill="1" applyBorder="1" applyAlignment="1" applyProtection="1">
      <alignment horizontal="center" vertical="center"/>
      <protection hidden="1"/>
    </xf>
    <xf numFmtId="0" fontId="1" fillId="6" borderId="19" xfId="0" applyFont="1" applyFill="1" applyBorder="1" applyAlignment="1" applyProtection="1">
      <alignment horizontal="center" vertical="center"/>
      <protection hidden="1"/>
    </xf>
    <xf numFmtId="0" fontId="1" fillId="6" borderId="20" xfId="0" applyFont="1" applyFill="1" applyBorder="1" applyAlignment="1" applyProtection="1">
      <alignment horizontal="center" vertical="center"/>
      <protection hidden="1"/>
    </xf>
    <xf numFmtId="49" fontId="1" fillId="5" borderId="17" xfId="0" applyNumberFormat="1" applyFont="1" applyFill="1" applyBorder="1" applyAlignment="1" applyProtection="1">
      <alignment horizontal="center" vertical="center"/>
      <protection hidden="1"/>
    </xf>
    <xf numFmtId="0" fontId="7" fillId="7" borderId="17" xfId="0" applyFont="1" applyFill="1" applyBorder="1" applyAlignment="1" applyProtection="1">
      <alignment horizontal="left" vertical="center" wrapText="1"/>
      <protection hidden="1"/>
    </xf>
    <xf numFmtId="0" fontId="1" fillId="7" borderId="18" xfId="0" applyFont="1" applyFill="1" applyBorder="1" applyAlignment="1" applyProtection="1">
      <alignment horizontal="center" vertical="center"/>
      <protection hidden="1"/>
    </xf>
    <xf numFmtId="0" fontId="1" fillId="7" borderId="19" xfId="0" applyFont="1" applyFill="1" applyBorder="1" applyAlignment="1" applyProtection="1">
      <alignment horizontal="center" vertical="center"/>
      <protection hidden="1"/>
    </xf>
    <xf numFmtId="0" fontId="1" fillId="7" borderId="2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6" borderId="17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file:///\\172.18.25.71\&#23481;&#37327;&#24066;&#22580;\05_&#23455;&#21209;&#20307;&#21046;&#27083;&#31689;\03%20%20&#38283;&#35373;&#28310;&#20633;&#25903;&#25588;&#26989;&#21209;&#22996;&#35351;\07%20%20&#12513;&#12452;&#12531;&#12458;&#12540;&#12463;&#12471;&#12519;&#12531;&#21215;&#38598;&#35201;&#32177;\02&#12288;&#21215;&#38598;&#35201;&#32177;\&#35201;&#32177;&#21029;&#28155;&#27096;&#24335;\&#27096;&#24335;2_&#26399;&#24453;&#23481;&#37327;&#31561;&#31639;&#23450;&#35576;&#20803;&#19968;&#35239;&#65288;&#35519;&#25972;&#20418;&#25968;&#21547;&#12416;&#65289;\04%202026&#21521;&#12369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142091</xdr:colOff>
      <xdr:row>3</xdr:row>
      <xdr:rowOff>226359</xdr:rowOff>
    </xdr:from>
    <xdr:to>
      <xdr:col>19</xdr:col>
      <xdr:colOff>500230</xdr:colOff>
      <xdr:row>5</xdr:row>
      <xdr:rowOff>78890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45197" y="826994"/>
          <a:ext cx="2186939" cy="336625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107577</xdr:colOff>
      <xdr:row>8</xdr:row>
      <xdr:rowOff>71719</xdr:rowOff>
    </xdr:from>
    <xdr:to>
      <xdr:col>20</xdr:col>
      <xdr:colOff>366657</xdr:colOff>
      <xdr:row>11</xdr:row>
      <xdr:rowOff>8965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716871" y="1855695"/>
          <a:ext cx="2697480" cy="636494"/>
        </a:xfrm>
        <a:prstGeom prst="wedgeRoundRectCallout">
          <a:avLst>
            <a:gd name="adj1" fmla="val -74905"/>
            <a:gd name="adj2" fmla="val 59607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設備容量以下の整数値を入力してください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116542</xdr:colOff>
      <xdr:row>13</xdr:row>
      <xdr:rowOff>224119</xdr:rowOff>
    </xdr:from>
    <xdr:to>
      <xdr:col>20</xdr:col>
      <xdr:colOff>475130</xdr:colOff>
      <xdr:row>19</xdr:row>
      <xdr:rowOff>152400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932024" y="3173507"/>
          <a:ext cx="2796988" cy="860611"/>
        </a:xfrm>
        <a:prstGeom prst="wedgeRoundRectCallout">
          <a:avLst>
            <a:gd name="adj1" fmla="val -76899"/>
            <a:gd name="adj2" fmla="val -4884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各月の送電可能電力以下の整数値を入力してください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補修等に伴う出力減少分は差し引かないでください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26</xdr:row>
      <xdr:rowOff>188260</xdr:rowOff>
    </xdr:from>
    <xdr:to>
      <xdr:col>20</xdr:col>
      <xdr:colOff>129540</xdr:colOff>
      <xdr:row>29</xdr:row>
      <xdr:rowOff>134920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761694" y="5235389"/>
          <a:ext cx="2415540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過去に電源等差替を実施している場合は、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-10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差替内容を差替契約毎に記載してください</a:t>
          </a:r>
          <a:endParaRPr kumimoji="1" lang="en-US" altLang="ja-JP" sz="1000" b="0" i="0" u="none" strike="noStrike" kern="0" cap="none" spc="-10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16</xdr:col>
      <xdr:colOff>89647</xdr:colOff>
      <xdr:row>142</xdr:row>
      <xdr:rowOff>107576</xdr:rowOff>
    </xdr:from>
    <xdr:to>
      <xdr:col>18</xdr:col>
      <xdr:colOff>555811</xdr:colOff>
      <xdr:row>145</xdr:row>
      <xdr:rowOff>54236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416118" y="26302447"/>
          <a:ext cx="1685364" cy="645907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134471</xdr:colOff>
      <xdr:row>145</xdr:row>
      <xdr:rowOff>179294</xdr:rowOff>
    </xdr:from>
    <xdr:to>
      <xdr:col>19</xdr:col>
      <xdr:colOff>323628</xdr:colOff>
      <xdr:row>148</xdr:row>
      <xdr:rowOff>62753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460942" y="27073412"/>
          <a:ext cx="2017957" cy="582706"/>
        </a:xfrm>
        <a:prstGeom prst="wedgeRoundRectCallout">
          <a:avLst>
            <a:gd name="adj1" fmla="val -85626"/>
            <a:gd name="adj2" fmla="val -5004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2026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116540</xdr:colOff>
      <xdr:row>148</xdr:row>
      <xdr:rowOff>152399</xdr:rowOff>
    </xdr:from>
    <xdr:to>
      <xdr:col>21</xdr:col>
      <xdr:colOff>233081</xdr:colOff>
      <xdr:row>154</xdr:row>
      <xdr:rowOff>26896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443011" y="27745764"/>
          <a:ext cx="3164541" cy="1039908"/>
        </a:xfrm>
        <a:prstGeom prst="wedgeRoundRectCallout">
          <a:avLst>
            <a:gd name="adj1" fmla="val -74976"/>
            <a:gd name="adj2" fmla="val -46173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・差替元電源の電源等区分を選択してください。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・差替元電源の電源等区分が安定電源（純揚水のみ）の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場合、「エリア名」、「各月の運転継続時間」を、差替元電源の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差替容量等算定諸元一覧に基づき入力してください。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161365</xdr:colOff>
      <xdr:row>159</xdr:row>
      <xdr:rowOff>116541</xdr:rowOff>
    </xdr:from>
    <xdr:to>
      <xdr:col>21</xdr:col>
      <xdr:colOff>259977</xdr:colOff>
      <xdr:row>165</xdr:row>
      <xdr:rowOff>8964</xdr:rowOff>
    </xdr:to>
    <xdr:sp macro="" textlink="">
      <xdr:nvSpPr>
        <xdr:cNvPr id="16" name="角丸四角形吹き出し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487836" y="29825576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</xdr:row>
      <xdr:rowOff>125505</xdr:rowOff>
    </xdr:from>
    <xdr:to>
      <xdr:col>2</xdr:col>
      <xdr:colOff>35860</xdr:colOff>
      <xdr:row>6</xdr:row>
      <xdr:rowOff>134469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34471" y="331693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89647</xdr:colOff>
      <xdr:row>3</xdr:row>
      <xdr:rowOff>22412</xdr:rowOff>
    </xdr:from>
    <xdr:to>
      <xdr:col>15</xdr:col>
      <xdr:colOff>382521</xdr:colOff>
      <xdr:row>11</xdr:row>
      <xdr:rowOff>76873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5CAB11-D1FE-432B-9EA6-D3D33E32DCAC}"/>
            </a:ext>
          </a:extLst>
        </xdr:cNvPr>
        <xdr:cNvSpPr txBox="1"/>
      </xdr:nvSpPr>
      <xdr:spPr>
        <a:xfrm>
          <a:off x="8157882" y="593912"/>
          <a:ext cx="4405433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89647</xdr:colOff>
      <xdr:row>2</xdr:row>
      <xdr:rowOff>56030</xdr:rowOff>
    </xdr:from>
    <xdr:to>
      <xdr:col>18</xdr:col>
      <xdr:colOff>382522</xdr:colOff>
      <xdr:row>10</xdr:row>
      <xdr:rowOff>110491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3B65A-0F86-4B7B-8EE6-5655D01CC9EF}"/>
            </a:ext>
          </a:extLst>
        </xdr:cNvPr>
        <xdr:cNvSpPr txBox="1"/>
      </xdr:nvSpPr>
      <xdr:spPr>
        <a:xfrm>
          <a:off x="8303559" y="437030"/>
          <a:ext cx="3374492" cy="157846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2026</a:t>
          </a:r>
          <a:r>
            <a:rPr kumimoji="1" lang="ja-JP" altLang="en-US" sz="1100">
              <a:solidFill>
                <a:srgbClr val="FF0000"/>
              </a:solidFill>
            </a:rPr>
            <a:t>向けメイン</a:t>
          </a:r>
          <a:r>
            <a:rPr kumimoji="1" lang="en-US" altLang="ja-JP" sz="1100">
              <a:solidFill>
                <a:srgbClr val="FF0000"/>
              </a:solidFill>
            </a:rPr>
            <a:t>AX</a:t>
          </a:r>
          <a:r>
            <a:rPr kumimoji="1" lang="ja-JP" altLang="en-US" sz="1100">
              <a:solidFill>
                <a:srgbClr val="FF0000"/>
              </a:solidFill>
            </a:rPr>
            <a:t>用　期待容量等算定諸元一覧より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rgbClr val="FF0000"/>
              </a:solidFill>
            </a:rPr>
            <a:t>\\172.18.25.71\</a:t>
          </a:r>
          <a:r>
            <a:rPr kumimoji="1" lang="ja-JP" altLang="en-US" sz="1100">
              <a:solidFill>
                <a:srgbClr val="FF0000"/>
              </a:solidFill>
            </a:rPr>
            <a:t>容量市場</a:t>
          </a:r>
          <a:r>
            <a:rPr kumimoji="1" lang="en-US" altLang="ja-JP" sz="1100">
              <a:solidFill>
                <a:srgbClr val="FF0000"/>
              </a:solidFill>
            </a:rPr>
            <a:t>\05_</a:t>
          </a:r>
          <a:r>
            <a:rPr kumimoji="1" lang="ja-JP" altLang="en-US" sz="1100">
              <a:solidFill>
                <a:srgbClr val="FF0000"/>
              </a:solidFill>
            </a:rPr>
            <a:t>実務体制構築</a:t>
          </a:r>
          <a:r>
            <a:rPr kumimoji="1" lang="en-US" altLang="ja-JP" sz="1100">
              <a:solidFill>
                <a:srgbClr val="FF0000"/>
              </a:solidFill>
            </a:rPr>
            <a:t>\03  </a:t>
          </a:r>
          <a:r>
            <a:rPr kumimoji="1" lang="ja-JP" altLang="en-US" sz="1100">
              <a:solidFill>
                <a:srgbClr val="FF0000"/>
              </a:solidFill>
            </a:rPr>
            <a:t>開設準備支援業務委託</a:t>
          </a:r>
          <a:r>
            <a:rPr kumimoji="1" lang="en-US" altLang="ja-JP" sz="1100">
              <a:solidFill>
                <a:srgbClr val="FF0000"/>
              </a:solidFill>
            </a:rPr>
            <a:t>\07  </a:t>
          </a:r>
          <a:r>
            <a:rPr kumimoji="1" lang="ja-JP" altLang="en-US" sz="1100">
              <a:solidFill>
                <a:srgbClr val="FF0000"/>
              </a:solidFill>
            </a:rPr>
            <a:t>メインオークション募集要綱</a:t>
          </a:r>
          <a:r>
            <a:rPr kumimoji="1" lang="en-US" altLang="ja-JP" sz="1100">
              <a:solidFill>
                <a:srgbClr val="FF0000"/>
              </a:solidFill>
            </a:rPr>
            <a:t>\02</a:t>
          </a:r>
          <a:r>
            <a:rPr kumimoji="1" lang="ja-JP" altLang="en-US" sz="1100">
              <a:solidFill>
                <a:srgbClr val="FF0000"/>
              </a:solidFill>
            </a:rPr>
            <a:t>　募集要綱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要綱別添様式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2_</a:t>
          </a:r>
          <a:r>
            <a:rPr kumimoji="1" lang="ja-JP" altLang="en-US" sz="1100">
              <a:solidFill>
                <a:srgbClr val="FF0000"/>
              </a:solidFill>
            </a:rPr>
            <a:t>期待容量等算定諸元一覧（調整係数含む）</a:t>
          </a:r>
          <a:r>
            <a:rPr kumimoji="1" lang="en-US" altLang="ja-JP" sz="1100">
              <a:solidFill>
                <a:srgbClr val="FF0000"/>
              </a:solidFill>
            </a:rPr>
            <a:t>\04 2026</a:t>
          </a:r>
          <a:r>
            <a:rPr kumimoji="1" lang="ja-JP" altLang="en-US" sz="1100">
              <a:solidFill>
                <a:srgbClr val="FF0000"/>
              </a:solidFill>
            </a:rPr>
            <a:t>向け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C6A1E-2670-4651-B8F6-D6A0025F42F7}">
  <dimension ref="B1:D47"/>
  <sheetViews>
    <sheetView tabSelected="1" zoomScale="90" zoomScaleNormal="90" workbookViewId="0">
      <selection activeCell="E14" sqref="E14"/>
    </sheetView>
  </sheetViews>
  <sheetFormatPr defaultRowHeight="15" x14ac:dyDescent="0.3"/>
  <cols>
    <col min="1" max="1" width="8.77734375" style="25" customWidth="1"/>
    <col min="2" max="2" width="25.6640625" style="25" bestFit="1" customWidth="1"/>
    <col min="3" max="3" width="85.77734375" style="25" customWidth="1"/>
    <col min="4" max="5" width="8.88671875" style="25"/>
    <col min="6" max="6" width="10.77734375" style="25" customWidth="1"/>
    <col min="7" max="16384" width="8.88671875" style="25"/>
  </cols>
  <sheetData>
    <row r="1" spans="2:4" ht="16.2" x14ac:dyDescent="0.3">
      <c r="B1" s="100" t="s">
        <v>171</v>
      </c>
      <c r="C1" s="100"/>
      <c r="D1" s="100"/>
    </row>
    <row r="2" spans="2:4" ht="16.2" x14ac:dyDescent="0.3">
      <c r="B2" s="26" t="s">
        <v>145</v>
      </c>
      <c r="C2" s="27"/>
      <c r="D2" s="27"/>
    </row>
    <row r="4" spans="2:4" s="29" customFormat="1" ht="19.95" customHeight="1" x14ac:dyDescent="0.2">
      <c r="B4" s="101" t="s">
        <v>110</v>
      </c>
      <c r="C4" s="102"/>
      <c r="D4" s="28" t="s">
        <v>1</v>
      </c>
    </row>
    <row r="5" spans="2:4" s="29" customFormat="1" ht="19.95" customHeight="1" x14ac:dyDescent="0.2">
      <c r="B5" s="30" t="s">
        <v>69</v>
      </c>
      <c r="C5" s="36"/>
      <c r="D5" s="31"/>
    </row>
    <row r="6" spans="2:4" s="29" customFormat="1" ht="19.95" customHeight="1" x14ac:dyDescent="0.2">
      <c r="B6" s="30" t="s">
        <v>70</v>
      </c>
      <c r="C6" s="32" t="s">
        <v>71</v>
      </c>
      <c r="D6" s="31"/>
    </row>
    <row r="7" spans="2:4" s="29" customFormat="1" ht="19.95" customHeight="1" x14ac:dyDescent="0.2">
      <c r="B7" s="30" t="s">
        <v>111</v>
      </c>
      <c r="C7" s="36"/>
      <c r="D7" s="31"/>
    </row>
    <row r="8" spans="2:4" s="29" customFormat="1" ht="19.95" customHeight="1" x14ac:dyDescent="0.2">
      <c r="B8" s="30" t="s">
        <v>74</v>
      </c>
      <c r="C8" s="36"/>
      <c r="D8" s="31"/>
    </row>
    <row r="9" spans="2:4" s="29" customFormat="1" ht="19.95" customHeight="1" x14ac:dyDescent="0.2">
      <c r="B9" s="30" t="s">
        <v>75</v>
      </c>
      <c r="C9" s="60"/>
      <c r="D9" s="31"/>
    </row>
    <row r="10" spans="2:4" s="29" customFormat="1" ht="19.95" customHeight="1" x14ac:dyDescent="0.2">
      <c r="B10" s="30" t="s">
        <v>112</v>
      </c>
      <c r="C10" s="32" t="s">
        <v>37</v>
      </c>
      <c r="D10" s="31"/>
    </row>
    <row r="11" spans="2:4" s="29" customFormat="1" ht="19.95" customHeight="1" x14ac:dyDescent="0.2">
      <c r="B11" s="30" t="s">
        <v>4</v>
      </c>
      <c r="C11" s="32" t="s">
        <v>178</v>
      </c>
      <c r="D11" s="31"/>
    </row>
    <row r="12" spans="2:4" s="29" customFormat="1" ht="19.95" customHeight="1" x14ac:dyDescent="0.2">
      <c r="B12" s="30" t="s">
        <v>88</v>
      </c>
      <c r="C12" s="36"/>
      <c r="D12" s="31"/>
    </row>
    <row r="13" spans="2:4" s="29" customFormat="1" ht="19.95" customHeight="1" x14ac:dyDescent="0.2">
      <c r="B13" s="30" t="s">
        <v>77</v>
      </c>
      <c r="C13" s="60"/>
      <c r="D13" s="31"/>
    </row>
    <row r="14" spans="2:4" s="29" customFormat="1" ht="19.95" customHeight="1" x14ac:dyDescent="0.2">
      <c r="B14" s="30" t="s">
        <v>5</v>
      </c>
      <c r="C14" s="36"/>
      <c r="D14" s="31"/>
    </row>
    <row r="15" spans="2:4" s="29" customFormat="1" ht="19.95" customHeight="1" x14ac:dyDescent="0.2">
      <c r="B15" s="30" t="s">
        <v>113</v>
      </c>
      <c r="C15" s="37"/>
      <c r="D15" s="31" t="s">
        <v>19</v>
      </c>
    </row>
    <row r="16" spans="2:4" s="29" customFormat="1" ht="19.95" customHeight="1" x14ac:dyDescent="0.2">
      <c r="B16" s="30" t="s">
        <v>114</v>
      </c>
      <c r="C16" s="36"/>
      <c r="D16" s="31"/>
    </row>
    <row r="17" spans="2:4" s="29" customFormat="1" ht="19.95" customHeight="1" x14ac:dyDescent="0.2">
      <c r="B17" s="30" t="s">
        <v>115</v>
      </c>
      <c r="C17" s="37"/>
      <c r="D17" s="31" t="s">
        <v>19</v>
      </c>
    </row>
    <row r="18" spans="2:4" s="29" customFormat="1" ht="19.95" customHeight="1" x14ac:dyDescent="0.2">
      <c r="B18" s="30" t="s">
        <v>94</v>
      </c>
      <c r="C18" s="36"/>
      <c r="D18" s="31"/>
    </row>
    <row r="19" spans="2:4" s="29" customFormat="1" ht="19.95" customHeight="1" x14ac:dyDescent="0.2">
      <c r="B19" s="30" t="s">
        <v>116</v>
      </c>
      <c r="C19" s="37"/>
      <c r="D19" s="31" t="s">
        <v>19</v>
      </c>
    </row>
    <row r="20" spans="2:4" s="29" customFormat="1" ht="19.95" customHeight="1" x14ac:dyDescent="0.2">
      <c r="B20" s="30" t="s">
        <v>97</v>
      </c>
      <c r="C20" s="36"/>
      <c r="D20" s="31"/>
    </row>
    <row r="21" spans="2:4" s="29" customFormat="1" ht="19.95" customHeight="1" x14ac:dyDescent="0.2">
      <c r="B21" s="30" t="s">
        <v>117</v>
      </c>
      <c r="C21" s="37"/>
      <c r="D21" s="31" t="s">
        <v>19</v>
      </c>
    </row>
    <row r="22" spans="2:4" s="29" customFormat="1" ht="19.95" customHeight="1" x14ac:dyDescent="0.2">
      <c r="B22" s="30" t="s">
        <v>99</v>
      </c>
      <c r="C22" s="36"/>
      <c r="D22" s="31"/>
    </row>
    <row r="23" spans="2:4" s="29" customFormat="1" ht="19.95" customHeight="1" x14ac:dyDescent="0.2">
      <c r="B23" s="30" t="s">
        <v>118</v>
      </c>
      <c r="C23" s="37"/>
      <c r="D23" s="31" t="s">
        <v>19</v>
      </c>
    </row>
    <row r="24" spans="2:4" s="29" customFormat="1" ht="19.95" customHeight="1" x14ac:dyDescent="0.2">
      <c r="B24" s="30" t="s">
        <v>119</v>
      </c>
      <c r="C24" s="36"/>
      <c r="D24" s="31"/>
    </row>
    <row r="25" spans="2:4" s="29" customFormat="1" ht="19.95" customHeight="1" x14ac:dyDescent="0.2">
      <c r="B25" s="30" t="s">
        <v>120</v>
      </c>
      <c r="C25" s="37"/>
      <c r="D25" s="31" t="s">
        <v>19</v>
      </c>
    </row>
    <row r="26" spans="2:4" s="29" customFormat="1" ht="19.95" customHeight="1" x14ac:dyDescent="0.2">
      <c r="B26" s="30" t="s">
        <v>121</v>
      </c>
      <c r="C26" s="37"/>
      <c r="D26" s="31" t="s">
        <v>19</v>
      </c>
    </row>
    <row r="27" spans="2:4" s="29" customFormat="1" ht="19.95" customHeight="1" x14ac:dyDescent="0.2"/>
    <row r="28" spans="2:4" s="29" customFormat="1" ht="19.95" customHeight="1" x14ac:dyDescent="0.2">
      <c r="B28" s="33" t="s">
        <v>122</v>
      </c>
      <c r="C28" s="34" t="s">
        <v>123</v>
      </c>
      <c r="D28" s="30"/>
    </row>
    <row r="29" spans="2:4" s="29" customFormat="1" ht="19.95" customHeight="1" x14ac:dyDescent="0.2">
      <c r="B29" s="30" t="s">
        <v>87</v>
      </c>
      <c r="C29" s="66"/>
      <c r="D29" s="35"/>
    </row>
    <row r="30" spans="2:4" s="29" customFormat="1" ht="19.95" customHeight="1" x14ac:dyDescent="0.2">
      <c r="B30" s="30" t="s">
        <v>88</v>
      </c>
      <c r="C30" s="36"/>
      <c r="D30" s="31"/>
    </row>
    <row r="31" spans="2:4" s="29" customFormat="1" ht="19.95" customHeight="1" x14ac:dyDescent="0.2">
      <c r="B31" s="30" t="s">
        <v>77</v>
      </c>
      <c r="C31" s="60"/>
      <c r="D31" s="31"/>
    </row>
    <row r="32" spans="2:4" s="29" customFormat="1" ht="19.95" customHeight="1" x14ac:dyDescent="0.2"/>
    <row r="33" s="29" customFormat="1" ht="19.95" customHeight="1" x14ac:dyDescent="0.2"/>
    <row r="34" s="29" customFormat="1" ht="19.95" customHeight="1" x14ac:dyDescent="0.2"/>
    <row r="35" s="29" customFormat="1" ht="19.95" customHeight="1" x14ac:dyDescent="0.2"/>
    <row r="36" s="29" customFormat="1" ht="19.95" customHeight="1" x14ac:dyDescent="0.2"/>
    <row r="37" s="29" customFormat="1" ht="19.95" customHeight="1" x14ac:dyDescent="0.2"/>
    <row r="38" s="29" customFormat="1" ht="19.95" customHeight="1" x14ac:dyDescent="0.2"/>
    <row r="39" s="29" customFormat="1" ht="19.95" customHeight="1" x14ac:dyDescent="0.2"/>
    <row r="40" s="29" customFormat="1" ht="19.95" customHeight="1" x14ac:dyDescent="0.2"/>
    <row r="41" s="29" customFormat="1" ht="19.95" customHeight="1" x14ac:dyDescent="0.2"/>
    <row r="42" s="29" customFormat="1" ht="19.95" customHeight="1" x14ac:dyDescent="0.2"/>
    <row r="43" s="29" customFormat="1" ht="19.95" customHeight="1" x14ac:dyDescent="0.2"/>
    <row r="44" s="29" customFormat="1" ht="19.95" customHeight="1" x14ac:dyDescent="0.2"/>
    <row r="45" s="29" customFormat="1" ht="19.95" customHeight="1" x14ac:dyDescent="0.2"/>
    <row r="46" s="29" customFormat="1" ht="19.95" customHeight="1" x14ac:dyDescent="0.2"/>
    <row r="47" s="29" customFormat="1" ht="19.95" customHeight="1" x14ac:dyDescent="0.2"/>
  </sheetData>
  <sheetProtection algorithmName="SHA-512" hashValue="jrmyT5ost3PAxyqxhsNAckhyXp4FxRc+6prXiAlNr2pRu54P98ST+NpBikCOb9ILPSEhPFIg8IFUH/3/xcmTLg==" saltValue="Q6LCWOap3TZ8rJHhXMmglQ==" spinCount="100000" sheet="1" objects="1" scenarios="1"/>
  <mergeCells count="2">
    <mergeCell ref="B1:D1"/>
    <mergeCell ref="B4:C4"/>
  </mergeCells>
  <phoneticPr fontId="2"/>
  <conditionalFormatting sqref="C30:C31">
    <cfRule type="expression" dxfId="59" priority="10">
      <formula>$C$5="差替先掲示板への掲載"</formula>
    </cfRule>
  </conditionalFormatting>
  <conditionalFormatting sqref="C19">
    <cfRule type="expression" dxfId="58" priority="9">
      <formula>$C$18="非応札"</formula>
    </cfRule>
  </conditionalFormatting>
  <conditionalFormatting sqref="C21">
    <cfRule type="expression" dxfId="57" priority="8">
      <formula>$C$20="非応札"</formula>
    </cfRule>
  </conditionalFormatting>
  <conditionalFormatting sqref="C22">
    <cfRule type="expression" dxfId="56" priority="7">
      <formula>OR($C$18="非落札",$C$18="非応札")</formula>
    </cfRule>
  </conditionalFormatting>
  <conditionalFormatting sqref="C23">
    <cfRule type="expression" dxfId="55" priority="6">
      <formula>OR($C$18="非落札",$C$18="非応札",$C$22="非応札")</formula>
    </cfRule>
  </conditionalFormatting>
  <conditionalFormatting sqref="C24">
    <cfRule type="expression" dxfId="54" priority="5">
      <formula>OR($C$18="非落札",$C$18="非応札")</formula>
    </cfRule>
  </conditionalFormatting>
  <conditionalFormatting sqref="C25">
    <cfRule type="expression" dxfId="53" priority="4">
      <formula>OR($C$18="非落札",$C$18="非応札",$C$24="無")</formula>
    </cfRule>
  </conditionalFormatting>
  <conditionalFormatting sqref="C26">
    <cfRule type="expression" dxfId="52" priority="3">
      <formula>AND(OR($C$18="非落札",$C$18="非応札"),OR($C$20="非落札",$C$20="非応札"))</formula>
    </cfRule>
  </conditionalFormatting>
  <conditionalFormatting sqref="C17">
    <cfRule type="expression" dxfId="51" priority="2">
      <formula>$C$16="無"</formula>
    </cfRule>
  </conditionalFormatting>
  <conditionalFormatting sqref="C29">
    <cfRule type="expression" dxfId="50" priority="1">
      <formula>$C$5="差替先掲示板への掲載"</formula>
    </cfRule>
  </conditionalFormatting>
  <dataValidations count="6">
    <dataValidation type="list" allowBlank="1" showInputMessage="1" showErrorMessage="1" sqref="C18 C20 C22" xr:uid="{D44665A2-2C6A-4500-9B4B-4321642BD604}">
      <formula1>"落札,非落札,非応札"</formula1>
    </dataValidation>
    <dataValidation type="list" allowBlank="1" showInputMessage="1" showErrorMessage="1" sqref="C24 C16" xr:uid="{520C6F5B-5E16-445A-97C7-93DA272D8038}">
      <formula1>"有,無"</formula1>
    </dataValidation>
    <dataValidation type="list" allowBlank="1" showInputMessage="1" showErrorMessage="1" sqref="C14" xr:uid="{5643C523-38B4-47FD-B3D0-77F5EB4E1AE9}">
      <formula1>"北海道,東北,東京,中部,北陸,関西,中国,四国,九州"</formula1>
    </dataValidation>
    <dataValidation type="list" allowBlank="1" showInputMessage="1" showErrorMessage="1" sqref="C7" xr:uid="{9D2B954C-78DC-4254-AC80-BFD48747826F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5" xr:uid="{868E7344-F4DF-4D18-B74E-0FC0D1BD95EF}">
      <formula1>"差替先掲示板への掲載,電源等差替への申込"</formula1>
    </dataValidation>
    <dataValidation type="whole" allowBlank="1" showInputMessage="1" showErrorMessage="1" sqref="C15 C17 C21 C23 C25 C26" xr:uid="{4FEC38DE-EE7A-468C-B23E-315C4A41D70E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DFBF-092F-4AD1-804F-9CF5E330E8D5}">
  <dimension ref="B1:Q187"/>
  <sheetViews>
    <sheetView view="pageBreakPreview" zoomScale="70" zoomScaleNormal="86" zoomScaleSheetLayoutView="70" workbookViewId="0">
      <selection activeCell="D155" sqref="D155"/>
    </sheetView>
  </sheetViews>
  <sheetFormatPr defaultRowHeight="15" x14ac:dyDescent="0.3"/>
  <cols>
    <col min="1" max="1" width="5.6640625" style="25" customWidth="1"/>
    <col min="2" max="2" width="8.88671875" style="25"/>
    <col min="3" max="3" width="28.21875" style="25" bestFit="1" customWidth="1"/>
    <col min="4" max="15" width="10.77734375" style="25" customWidth="1"/>
    <col min="16" max="16" width="8.33203125" style="25" customWidth="1"/>
    <col min="17" max="16384" width="8.88671875" style="25"/>
  </cols>
  <sheetData>
    <row r="1" spans="2:16" ht="16.2" x14ac:dyDescent="0.3">
      <c r="B1" s="100" t="s">
        <v>172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16.2" x14ac:dyDescent="0.3">
      <c r="B2" s="139" t="s">
        <v>145</v>
      </c>
      <c r="C2" s="13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2:16" s="29" customFormat="1" ht="19.95" customHeight="1" x14ac:dyDescent="0.2">
      <c r="B4" s="29" t="s">
        <v>124</v>
      </c>
    </row>
    <row r="5" spans="2:16" s="29" customFormat="1" ht="18" customHeight="1" x14ac:dyDescent="0.2">
      <c r="B5" s="118" t="s">
        <v>0</v>
      </c>
      <c r="C5" s="118"/>
      <c r="D5" s="118" t="s">
        <v>20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28" t="s">
        <v>1</v>
      </c>
    </row>
    <row r="6" spans="2:16" s="29" customFormat="1" ht="18" customHeight="1" x14ac:dyDescent="0.3">
      <c r="B6" s="118" t="s">
        <v>2</v>
      </c>
      <c r="C6" s="118"/>
      <c r="D6" s="135" t="str">
        <f>IF('入力欄(基本情報)'!C13="","",'入力欄(基本情報)'!C13)</f>
        <v/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  <c r="P6" s="38"/>
    </row>
    <row r="7" spans="2:16" s="29" customFormat="1" ht="18" customHeight="1" x14ac:dyDescent="0.3">
      <c r="B7" s="118" t="s">
        <v>3</v>
      </c>
      <c r="C7" s="118"/>
      <c r="D7" s="138" t="str">
        <f>IF('入力欄(基本情報)'!C10="","",'入力欄(基本情報)'!C10)</f>
        <v>安定電源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38"/>
    </row>
    <row r="8" spans="2:16" s="29" customFormat="1" ht="18" customHeight="1" x14ac:dyDescent="0.3">
      <c r="B8" s="118" t="s">
        <v>4</v>
      </c>
      <c r="C8" s="118"/>
      <c r="D8" s="138" t="str">
        <f>IF('入力欄(基本情報)'!C11="","",'入力欄(基本情報)'!C11)</f>
        <v>揚水（純揚水）、蓄電池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38"/>
    </row>
    <row r="9" spans="2:16" s="29" customFormat="1" ht="18" customHeight="1" x14ac:dyDescent="0.3">
      <c r="B9" s="118" t="s">
        <v>5</v>
      </c>
      <c r="C9" s="118"/>
      <c r="D9" s="138" t="str">
        <f>IF('入力欄(基本情報)'!C14="","",'入力欄(基本情報)'!C14)</f>
        <v/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38"/>
    </row>
    <row r="10" spans="2:16" s="29" customFormat="1" ht="18" customHeight="1" x14ac:dyDescent="0.2">
      <c r="B10" s="118" t="s">
        <v>6</v>
      </c>
      <c r="C10" s="118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39" t="s">
        <v>19</v>
      </c>
    </row>
    <row r="11" spans="2:16" s="29" customFormat="1" ht="18" customHeight="1" x14ac:dyDescent="0.2">
      <c r="B11" s="109" t="s">
        <v>146</v>
      </c>
      <c r="C11" s="110"/>
      <c r="D11" s="28" t="s">
        <v>7</v>
      </c>
      <c r="E11" s="28" t="s">
        <v>166</v>
      </c>
      <c r="F11" s="28" t="s">
        <v>9</v>
      </c>
      <c r="G11" s="28" t="s">
        <v>10</v>
      </c>
      <c r="H11" s="28" t="s">
        <v>11</v>
      </c>
      <c r="I11" s="28" t="s">
        <v>12</v>
      </c>
      <c r="J11" s="28" t="s">
        <v>13</v>
      </c>
      <c r="K11" s="28" t="s">
        <v>14</v>
      </c>
      <c r="L11" s="28" t="s">
        <v>148</v>
      </c>
      <c r="M11" s="28" t="s">
        <v>16</v>
      </c>
      <c r="N11" s="28" t="s">
        <v>17</v>
      </c>
      <c r="O11" s="28" t="s">
        <v>18</v>
      </c>
      <c r="P11" s="39"/>
    </row>
    <row r="12" spans="2:16" s="29" customFormat="1" ht="18" customHeight="1" x14ac:dyDescent="0.2">
      <c r="B12" s="111"/>
      <c r="C12" s="11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39" t="s">
        <v>147</v>
      </c>
    </row>
    <row r="13" spans="2:16" s="29" customFormat="1" ht="18" customHeight="1" x14ac:dyDescent="0.3">
      <c r="B13" s="118" t="s">
        <v>38</v>
      </c>
      <c r="C13" s="118"/>
      <c r="D13" s="28" t="s">
        <v>161</v>
      </c>
      <c r="E13" s="28" t="s">
        <v>8</v>
      </c>
      <c r="F13" s="28" t="s">
        <v>9</v>
      </c>
      <c r="G13" s="28" t="s">
        <v>10</v>
      </c>
      <c r="H13" s="28" t="s">
        <v>11</v>
      </c>
      <c r="I13" s="28" t="s">
        <v>12</v>
      </c>
      <c r="J13" s="28" t="s">
        <v>13</v>
      </c>
      <c r="K13" s="28" t="s">
        <v>14</v>
      </c>
      <c r="L13" s="28" t="s">
        <v>15</v>
      </c>
      <c r="M13" s="28" t="s">
        <v>16</v>
      </c>
      <c r="N13" s="28" t="s">
        <v>17</v>
      </c>
      <c r="O13" s="28" t="s">
        <v>18</v>
      </c>
      <c r="P13" s="38"/>
    </row>
    <row r="14" spans="2:16" s="29" customFormat="1" ht="18" customHeight="1" x14ac:dyDescent="0.2">
      <c r="B14" s="118"/>
      <c r="C14" s="118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39" t="s">
        <v>19</v>
      </c>
    </row>
    <row r="15" spans="2:16" s="29" customFormat="1" ht="18" hidden="1" customHeight="1" x14ac:dyDescent="0.2">
      <c r="B15" s="113" t="s">
        <v>160</v>
      </c>
      <c r="C15" s="114"/>
      <c r="D15" s="73">
        <f>ROUND(D14,0)</f>
        <v>0</v>
      </c>
      <c r="E15" s="73">
        <f t="shared" ref="E15:O15" si="0">ROUND(E14,0)</f>
        <v>0</v>
      </c>
      <c r="F15" s="73">
        <f t="shared" si="0"/>
        <v>0</v>
      </c>
      <c r="G15" s="73">
        <f t="shared" si="0"/>
        <v>0</v>
      </c>
      <c r="H15" s="73">
        <f t="shared" si="0"/>
        <v>0</v>
      </c>
      <c r="I15" s="73">
        <f t="shared" si="0"/>
        <v>0</v>
      </c>
      <c r="J15" s="73">
        <f t="shared" si="0"/>
        <v>0</v>
      </c>
      <c r="K15" s="73">
        <f t="shared" si="0"/>
        <v>0</v>
      </c>
      <c r="L15" s="73">
        <f t="shared" si="0"/>
        <v>0</v>
      </c>
      <c r="M15" s="73">
        <f t="shared" si="0"/>
        <v>0</v>
      </c>
      <c r="N15" s="73">
        <f t="shared" si="0"/>
        <v>0</v>
      </c>
      <c r="O15" s="73">
        <f t="shared" si="0"/>
        <v>0</v>
      </c>
      <c r="P15" s="39"/>
    </row>
    <row r="16" spans="2:16" s="29" customFormat="1" ht="18" customHeight="1" x14ac:dyDescent="0.2">
      <c r="B16" s="109" t="s">
        <v>141</v>
      </c>
      <c r="C16" s="110"/>
      <c r="D16" s="28" t="s">
        <v>7</v>
      </c>
      <c r="E16" s="28" t="s">
        <v>8</v>
      </c>
      <c r="F16" s="28" t="s">
        <v>9</v>
      </c>
      <c r="G16" s="28" t="s">
        <v>10</v>
      </c>
      <c r="H16" s="28" t="s">
        <v>11</v>
      </c>
      <c r="I16" s="28" t="s">
        <v>12</v>
      </c>
      <c r="J16" s="28" t="s">
        <v>13</v>
      </c>
      <c r="K16" s="28" t="s">
        <v>14</v>
      </c>
      <c r="L16" s="28" t="s">
        <v>15</v>
      </c>
      <c r="M16" s="28" t="s">
        <v>16</v>
      </c>
      <c r="N16" s="28" t="s">
        <v>17</v>
      </c>
      <c r="O16" s="28" t="s">
        <v>18</v>
      </c>
      <c r="P16" s="39"/>
    </row>
    <row r="17" spans="2:16" s="29" customFormat="1" ht="18" customHeight="1" x14ac:dyDescent="0.2">
      <c r="B17" s="111"/>
      <c r="C17" s="112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39" t="s">
        <v>51</v>
      </c>
    </row>
    <row r="18" spans="2:16" s="29" customFormat="1" ht="18" hidden="1" customHeight="1" x14ac:dyDescent="0.2">
      <c r="B18" s="113" t="s">
        <v>160</v>
      </c>
      <c r="C18" s="114"/>
      <c r="D18" s="74">
        <f>ROUND(D17,0)</f>
        <v>0</v>
      </c>
      <c r="E18" s="74">
        <f t="shared" ref="E18:O18" si="1">ROUND(E17,0)</f>
        <v>0</v>
      </c>
      <c r="F18" s="74">
        <f t="shared" si="1"/>
        <v>0</v>
      </c>
      <c r="G18" s="74">
        <f t="shared" si="1"/>
        <v>0</v>
      </c>
      <c r="H18" s="74">
        <f t="shared" si="1"/>
        <v>0</v>
      </c>
      <c r="I18" s="74">
        <f t="shared" si="1"/>
        <v>0</v>
      </c>
      <c r="J18" s="74">
        <f t="shared" si="1"/>
        <v>0</v>
      </c>
      <c r="K18" s="74">
        <f t="shared" si="1"/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39"/>
    </row>
    <row r="19" spans="2:16" s="29" customFormat="1" ht="18" customHeight="1" x14ac:dyDescent="0.2">
      <c r="B19" s="109" t="s">
        <v>142</v>
      </c>
      <c r="C19" s="110"/>
      <c r="D19" s="28" t="s">
        <v>7</v>
      </c>
      <c r="E19" s="28" t="s">
        <v>8</v>
      </c>
      <c r="F19" s="28" t="s">
        <v>9</v>
      </c>
      <c r="G19" s="28" t="s">
        <v>10</v>
      </c>
      <c r="H19" s="28" t="s">
        <v>11</v>
      </c>
      <c r="I19" s="28" t="s">
        <v>12</v>
      </c>
      <c r="J19" s="28" t="s">
        <v>13</v>
      </c>
      <c r="K19" s="28" t="s">
        <v>14</v>
      </c>
      <c r="L19" s="28" t="s">
        <v>15</v>
      </c>
      <c r="M19" s="28" t="s">
        <v>16</v>
      </c>
      <c r="N19" s="28" t="s">
        <v>17</v>
      </c>
      <c r="O19" s="28" t="s">
        <v>18</v>
      </c>
      <c r="P19" s="39"/>
    </row>
    <row r="20" spans="2:16" s="29" customFormat="1" ht="18" customHeight="1" x14ac:dyDescent="0.2">
      <c r="B20" s="111"/>
      <c r="C20" s="112"/>
      <c r="D20" s="40">
        <f>D14*D17</f>
        <v>0</v>
      </c>
      <c r="E20" s="40">
        <f t="shared" ref="E20:O20" si="2">E14*E17</f>
        <v>0</v>
      </c>
      <c r="F20" s="40">
        <f t="shared" si="2"/>
        <v>0</v>
      </c>
      <c r="G20" s="40">
        <f t="shared" si="2"/>
        <v>0</v>
      </c>
      <c r="H20" s="40">
        <f t="shared" si="2"/>
        <v>0</v>
      </c>
      <c r="I20" s="40">
        <f t="shared" si="2"/>
        <v>0</v>
      </c>
      <c r="J20" s="40">
        <f t="shared" si="2"/>
        <v>0</v>
      </c>
      <c r="K20" s="40">
        <f t="shared" si="2"/>
        <v>0</v>
      </c>
      <c r="L20" s="40">
        <f t="shared" si="2"/>
        <v>0</v>
      </c>
      <c r="M20" s="40">
        <f t="shared" si="2"/>
        <v>0</v>
      </c>
      <c r="N20" s="40">
        <f t="shared" si="2"/>
        <v>0</v>
      </c>
      <c r="O20" s="40">
        <f t="shared" si="2"/>
        <v>0</v>
      </c>
      <c r="P20" s="39" t="s">
        <v>50</v>
      </c>
    </row>
    <row r="21" spans="2:16" s="29" customFormat="1" ht="18" customHeight="1" x14ac:dyDescent="0.2">
      <c r="B21" s="109" t="s">
        <v>143</v>
      </c>
      <c r="C21" s="110"/>
      <c r="D21" s="28" t="s">
        <v>7</v>
      </c>
      <c r="E21" s="28" t="s">
        <v>8</v>
      </c>
      <c r="F21" s="28" t="s">
        <v>9</v>
      </c>
      <c r="G21" s="28" t="s">
        <v>10</v>
      </c>
      <c r="H21" s="28" t="s">
        <v>11</v>
      </c>
      <c r="I21" s="28" t="s">
        <v>12</v>
      </c>
      <c r="J21" s="28" t="s">
        <v>13</v>
      </c>
      <c r="K21" s="28" t="s">
        <v>14</v>
      </c>
      <c r="L21" s="28" t="s">
        <v>15</v>
      </c>
      <c r="M21" s="28" t="s">
        <v>16</v>
      </c>
      <c r="N21" s="28" t="s">
        <v>17</v>
      </c>
      <c r="O21" s="28" t="s">
        <v>18</v>
      </c>
      <c r="P21" s="39"/>
    </row>
    <row r="22" spans="2:16" s="29" customFormat="1" ht="18" customHeight="1" x14ac:dyDescent="0.2">
      <c r="B22" s="111"/>
      <c r="C22" s="112"/>
      <c r="D22" s="41" t="e">
        <f>IF(D$18&gt;=MAX(調整係数一覧!$A$202:$A$221),VLOOKUP(MAX(調整係数一覧!$A$202:$A$221),調整係数一覧!$A$202:$M$221,COLUMN(D$22)-2,0),VLOOKUP(D$18,調整係数一覧!$A$202:$M$221,COLUMN(D$22)-2,0))</f>
        <v>#N/A</v>
      </c>
      <c r="E22" s="41" t="e">
        <f>IF(E$18&gt;=MAX(調整係数一覧!$A$202:$A$221),VLOOKUP(MAX(調整係数一覧!$A$202:$A$221),調整係数一覧!$A$202:$M$221,COLUMN(E$22)-2,0),VLOOKUP(E$18,調整係数一覧!$A$202:$M$221,COLUMN(E$22)-2,0))</f>
        <v>#N/A</v>
      </c>
      <c r="F22" s="41" t="e">
        <f>IF(F$18&gt;=MAX(調整係数一覧!$A$202:$A$221),VLOOKUP(MAX(調整係数一覧!$A$202:$A$221),調整係数一覧!$A$202:$M$221,COLUMN(F$22)-2,0),VLOOKUP(F$18,調整係数一覧!$A$202:$M$221,COLUMN(F$22)-2,0))</f>
        <v>#N/A</v>
      </c>
      <c r="G22" s="41" t="e">
        <f>IF(G$18&gt;=MAX(調整係数一覧!$A$202:$A$221),VLOOKUP(MAX(調整係数一覧!$A$202:$A$221),調整係数一覧!$A$202:$M$221,COLUMN(G$22)-2,0),VLOOKUP(G$18,調整係数一覧!$A$202:$M$221,COLUMN(G$22)-2,0))</f>
        <v>#N/A</v>
      </c>
      <c r="H22" s="41" t="e">
        <f>IF(H$18&gt;=MAX(調整係数一覧!$A$202:$A$221),VLOOKUP(MAX(調整係数一覧!$A$202:$A$221),調整係数一覧!$A$202:$M$221,COLUMN(H$22)-2,0),VLOOKUP(H$18,調整係数一覧!$A$202:$M$221,COLUMN(H$22)-2,0))</f>
        <v>#N/A</v>
      </c>
      <c r="I22" s="41" t="e">
        <f>IF(I$18&gt;=MAX(調整係数一覧!$A$202:$A$221),VLOOKUP(MAX(調整係数一覧!$A$202:$A$221),調整係数一覧!$A$202:$M$221,COLUMN(I$22)-2,0),VLOOKUP(I$18,調整係数一覧!$A$202:$M$221,COLUMN(I$22)-2,0))</f>
        <v>#N/A</v>
      </c>
      <c r="J22" s="41" t="e">
        <f>IF(J$18&gt;=MAX(調整係数一覧!$A$202:$A$221),VLOOKUP(MAX(調整係数一覧!$A$202:$A$221),調整係数一覧!$A$202:$M$221,COLUMN(J$22)-2,0),VLOOKUP(J$18,調整係数一覧!$A$202:$M$221,COLUMN(J$22)-2,0))</f>
        <v>#N/A</v>
      </c>
      <c r="K22" s="41" t="e">
        <f>IF(K$18&gt;=MAX(調整係数一覧!$A$202:$A$221),VLOOKUP(MAX(調整係数一覧!$A$202:$A$221),調整係数一覧!$A$202:$M$221,COLUMN(K$22)-2,0),VLOOKUP(K$18,調整係数一覧!$A$202:$M$221,COLUMN(K$22)-2,0))</f>
        <v>#N/A</v>
      </c>
      <c r="L22" s="41" t="e">
        <f>IF(L$18&gt;=MAX(調整係数一覧!$A$202:$A$221),VLOOKUP(MAX(調整係数一覧!$A$202:$A$221),調整係数一覧!$A$202:$M$221,COLUMN(L$22)-2,0),VLOOKUP(L$18,調整係数一覧!$A$202:$M$221,COLUMN(L$22)-2,0))</f>
        <v>#N/A</v>
      </c>
      <c r="M22" s="41" t="e">
        <f>IF(M$18&gt;=MAX(調整係数一覧!$A$202:$A$221),VLOOKUP(MAX(調整係数一覧!$A$202:$A$221),調整係数一覧!$A$202:$M$221,COLUMN(M$22)-2,0),VLOOKUP(M$18,調整係数一覧!$A$202:$M$221,COLUMN(M$22)-2,0))</f>
        <v>#N/A</v>
      </c>
      <c r="N22" s="41" t="e">
        <f>IF(N$18&gt;=MAX(調整係数一覧!$A$202:$A$221),VLOOKUP(MAX(調整係数一覧!$A$202:$A$221),調整係数一覧!$A$202:$M$221,COLUMN(N$22)-2,0),VLOOKUP(N$18,調整係数一覧!$A$202:$M$221,COLUMN(N$22)-2,0))</f>
        <v>#N/A</v>
      </c>
      <c r="O22" s="41" t="e">
        <f>IF(O$18&gt;=MAX(調整係数一覧!$A$202:$A$221),VLOOKUP(MAX(調整係数一覧!$A$202:$A$221),調整係数一覧!$A$202:$M$221,COLUMN(O$22)-2,0),VLOOKUP(O$18,調整係数一覧!$A$202:$M$221,COLUMN(O$22)-2,0))</f>
        <v>#N/A</v>
      </c>
      <c r="P22" s="39" t="s">
        <v>52</v>
      </c>
    </row>
    <row r="23" spans="2:16" s="29" customFormat="1" ht="18" customHeight="1" x14ac:dyDescent="0.2">
      <c r="B23" s="121" t="s">
        <v>151</v>
      </c>
      <c r="C23" s="110"/>
      <c r="D23" s="59" t="s">
        <v>7</v>
      </c>
      <c r="E23" s="59" t="s">
        <v>8</v>
      </c>
      <c r="F23" s="59" t="s">
        <v>9</v>
      </c>
      <c r="G23" s="59" t="s">
        <v>10</v>
      </c>
      <c r="H23" s="59" t="s">
        <v>11</v>
      </c>
      <c r="I23" s="59" t="s">
        <v>12</v>
      </c>
      <c r="J23" s="59" t="s">
        <v>13</v>
      </c>
      <c r="K23" s="59" t="s">
        <v>14</v>
      </c>
      <c r="L23" s="59" t="s">
        <v>15</v>
      </c>
      <c r="M23" s="59" t="s">
        <v>16</v>
      </c>
      <c r="N23" s="59" t="s">
        <v>17</v>
      </c>
      <c r="O23" s="59" t="s">
        <v>18</v>
      </c>
      <c r="P23" s="39"/>
    </row>
    <row r="24" spans="2:16" s="29" customFormat="1" ht="18" customHeight="1" x14ac:dyDescent="0.2">
      <c r="B24" s="111"/>
      <c r="C24" s="112"/>
      <c r="D24" s="62">
        <f>ROUND(1000*'計算用(差替先差替可能容量)'!K52,0)</f>
        <v>0</v>
      </c>
      <c r="E24" s="62">
        <f>ROUND(1000*'計算用(差替先差替可能容量)'!K53,0)</f>
        <v>0</v>
      </c>
      <c r="F24" s="62">
        <f>ROUND(1000*'計算用(差替先差替可能容量)'!K54,0)</f>
        <v>0</v>
      </c>
      <c r="G24" s="62">
        <f>ROUND(1000*'計算用(差替先差替可能容量)'!K55,0)</f>
        <v>0</v>
      </c>
      <c r="H24" s="62">
        <f>ROUND(1000*'計算用(差替先差替可能容量)'!K56,0)</f>
        <v>0</v>
      </c>
      <c r="I24" s="62">
        <f>ROUND(1000*'計算用(差替先差替可能容量)'!K57,0)</f>
        <v>0</v>
      </c>
      <c r="J24" s="62">
        <f>ROUND(1000*'計算用(差替先差替可能容量)'!K58,0)</f>
        <v>0</v>
      </c>
      <c r="K24" s="62">
        <f>ROUND(1000*'計算用(差替先差替可能容量)'!K59,0)</f>
        <v>0</v>
      </c>
      <c r="L24" s="62">
        <f>ROUND(1000*'計算用(差替先差替可能容量)'!K60,0)</f>
        <v>0</v>
      </c>
      <c r="M24" s="62">
        <f>ROUND(1000*'計算用(差替先差替可能容量)'!K61,0)</f>
        <v>0</v>
      </c>
      <c r="N24" s="62">
        <f>ROUND(1000*'計算用(差替先差替可能容量)'!K62,0)</f>
        <v>0</v>
      </c>
      <c r="O24" s="62">
        <f>ROUND(1000*'計算用(差替先差替可能容量)'!K63,0)</f>
        <v>0</v>
      </c>
      <c r="P24" s="39" t="s">
        <v>152</v>
      </c>
    </row>
    <row r="25" spans="2:16" s="29" customFormat="1" ht="34.950000000000003" customHeight="1" x14ac:dyDescent="0.2">
      <c r="B25" s="119" t="s">
        <v>149</v>
      </c>
      <c r="C25" s="118"/>
      <c r="D25" s="133">
        <f>ROUND('計算用(差替先差替可能容量)'!B97,0)</f>
        <v>0</v>
      </c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39" t="s">
        <v>19</v>
      </c>
    </row>
    <row r="26" spans="2:16" s="29" customFormat="1" ht="18" customHeight="1" x14ac:dyDescent="0.2"/>
    <row r="27" spans="2:16" s="29" customFormat="1" ht="18" customHeight="1" x14ac:dyDescent="0.2">
      <c r="B27" s="29" t="s">
        <v>125</v>
      </c>
    </row>
    <row r="28" spans="2:16" s="29" customFormat="1" ht="18" customHeight="1" x14ac:dyDescent="0.2">
      <c r="B28" s="30" t="s">
        <v>126</v>
      </c>
      <c r="C28" s="28" t="s">
        <v>0</v>
      </c>
      <c r="D28" s="118" t="s">
        <v>20</v>
      </c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28" t="s">
        <v>1</v>
      </c>
    </row>
    <row r="29" spans="2:16" s="29" customFormat="1" ht="18" customHeight="1" x14ac:dyDescent="0.2">
      <c r="B29" s="125" t="s">
        <v>127</v>
      </c>
      <c r="C29" s="28" t="s">
        <v>128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  <c r="P29" s="32"/>
    </row>
    <row r="30" spans="2:16" s="29" customFormat="1" ht="18" customHeight="1" x14ac:dyDescent="0.2">
      <c r="B30" s="126"/>
      <c r="C30" s="28" t="s">
        <v>129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32"/>
    </row>
    <row r="31" spans="2:16" s="29" customFormat="1" ht="18" customHeight="1" x14ac:dyDescent="0.2">
      <c r="B31" s="126"/>
      <c r="C31" s="76" t="s">
        <v>164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80"/>
    </row>
    <row r="32" spans="2:16" s="29" customFormat="1" ht="18" customHeight="1" x14ac:dyDescent="0.3">
      <c r="B32" s="126"/>
      <c r="C32" s="131" t="s">
        <v>153</v>
      </c>
      <c r="D32" s="28" t="s">
        <v>7</v>
      </c>
      <c r="E32" s="28" t="s">
        <v>8</v>
      </c>
      <c r="F32" s="28" t="s">
        <v>9</v>
      </c>
      <c r="G32" s="28" t="s">
        <v>10</v>
      </c>
      <c r="H32" s="28" t="s">
        <v>11</v>
      </c>
      <c r="I32" s="28" t="s">
        <v>12</v>
      </c>
      <c r="J32" s="28" t="s">
        <v>13</v>
      </c>
      <c r="K32" s="28" t="s">
        <v>14</v>
      </c>
      <c r="L32" s="28" t="s">
        <v>15</v>
      </c>
      <c r="M32" s="28" t="s">
        <v>16</v>
      </c>
      <c r="N32" s="28" t="s">
        <v>17</v>
      </c>
      <c r="O32" s="28" t="s">
        <v>18</v>
      </c>
      <c r="P32" s="38"/>
    </row>
    <row r="33" spans="2:17" s="29" customFormat="1" ht="18" customHeight="1" x14ac:dyDescent="0.2">
      <c r="B33" s="126"/>
      <c r="C33" s="12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39" t="s">
        <v>19</v>
      </c>
    </row>
    <row r="34" spans="2:17" s="29" customFormat="1" hidden="1" x14ac:dyDescent="0.2">
      <c r="B34" s="126"/>
      <c r="C34" s="75" t="s">
        <v>160</v>
      </c>
      <c r="D34" s="73">
        <f>ROUND(D33,0)</f>
        <v>0</v>
      </c>
      <c r="E34" s="73">
        <f t="shared" ref="E34:O34" si="3">ROUND(E33,0)</f>
        <v>0</v>
      </c>
      <c r="F34" s="73">
        <f t="shared" si="3"/>
        <v>0</v>
      </c>
      <c r="G34" s="73">
        <f t="shared" si="3"/>
        <v>0</v>
      </c>
      <c r="H34" s="73">
        <f t="shared" si="3"/>
        <v>0</v>
      </c>
      <c r="I34" s="73">
        <f t="shared" si="3"/>
        <v>0</v>
      </c>
      <c r="J34" s="73">
        <f t="shared" si="3"/>
        <v>0</v>
      </c>
      <c r="K34" s="73">
        <f t="shared" si="3"/>
        <v>0</v>
      </c>
      <c r="L34" s="73">
        <f t="shared" si="3"/>
        <v>0</v>
      </c>
      <c r="M34" s="73">
        <f t="shared" si="3"/>
        <v>0</v>
      </c>
      <c r="N34" s="73">
        <f t="shared" si="3"/>
        <v>0</v>
      </c>
      <c r="O34" s="73">
        <f t="shared" si="3"/>
        <v>0</v>
      </c>
      <c r="P34" s="39"/>
    </row>
    <row r="35" spans="2:17" s="29" customFormat="1" ht="18" customHeight="1" x14ac:dyDescent="0.2">
      <c r="B35" s="126"/>
      <c r="C35" s="131" t="s">
        <v>156</v>
      </c>
      <c r="D35" s="63" t="s">
        <v>7</v>
      </c>
      <c r="E35" s="63" t="s">
        <v>8</v>
      </c>
      <c r="F35" s="63" t="s">
        <v>9</v>
      </c>
      <c r="G35" s="63" t="s">
        <v>10</v>
      </c>
      <c r="H35" s="63" t="s">
        <v>11</v>
      </c>
      <c r="I35" s="63" t="s">
        <v>12</v>
      </c>
      <c r="J35" s="63" t="s">
        <v>13</v>
      </c>
      <c r="K35" s="63" t="s">
        <v>14</v>
      </c>
      <c r="L35" s="63" t="s">
        <v>15</v>
      </c>
      <c r="M35" s="63" t="s">
        <v>16</v>
      </c>
      <c r="N35" s="63" t="s">
        <v>17</v>
      </c>
      <c r="O35" s="63" t="s">
        <v>18</v>
      </c>
      <c r="P35" s="39"/>
    </row>
    <row r="36" spans="2:17" s="29" customFormat="1" ht="18" customHeight="1" x14ac:dyDescent="0.2">
      <c r="B36" s="126"/>
      <c r="C36" s="127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39" t="s">
        <v>19</v>
      </c>
    </row>
    <row r="37" spans="2:17" s="29" customFormat="1" hidden="1" x14ac:dyDescent="0.2">
      <c r="B37" s="126"/>
      <c r="C37" s="80" t="s">
        <v>160</v>
      </c>
      <c r="D37" s="73">
        <f>ROUND(D36,0)</f>
        <v>0</v>
      </c>
      <c r="E37" s="73">
        <f t="shared" ref="E37" si="4">ROUND(E36,0)</f>
        <v>0</v>
      </c>
      <c r="F37" s="73">
        <f t="shared" ref="F37" si="5">ROUND(F36,0)</f>
        <v>0</v>
      </c>
      <c r="G37" s="73">
        <f t="shared" ref="G37" si="6">ROUND(G36,0)</f>
        <v>0</v>
      </c>
      <c r="H37" s="73">
        <f t="shared" ref="H37" si="7">ROUND(H36,0)</f>
        <v>0</v>
      </c>
      <c r="I37" s="73">
        <f t="shared" ref="I37" si="8">ROUND(I36,0)</f>
        <v>0</v>
      </c>
      <c r="J37" s="73">
        <f t="shared" ref="J37" si="9">ROUND(J36,0)</f>
        <v>0</v>
      </c>
      <c r="K37" s="73">
        <f t="shared" ref="K37" si="10">ROUND(K36,0)</f>
        <v>0</v>
      </c>
      <c r="L37" s="73">
        <f t="shared" ref="L37" si="11">ROUND(L36,0)</f>
        <v>0</v>
      </c>
      <c r="M37" s="73">
        <f t="shared" ref="M37" si="12">ROUND(M36,0)</f>
        <v>0</v>
      </c>
      <c r="N37" s="73">
        <f t="shared" ref="N37" si="13">ROUND(N36,0)</f>
        <v>0</v>
      </c>
      <c r="O37" s="73">
        <f t="shared" ref="O37" si="14">ROUND(O36,0)</f>
        <v>0</v>
      </c>
      <c r="P37" s="39"/>
    </row>
    <row r="38" spans="2:17" s="29" customFormat="1" hidden="1" x14ac:dyDescent="0.2">
      <c r="B38" s="126"/>
      <c r="C38" s="75" t="s">
        <v>165</v>
      </c>
      <c r="D38" s="77">
        <f t="shared" ref="D38:O38" si="15">IF($D31="安定電源（純揚水のみ）",D34,D37)</f>
        <v>0</v>
      </c>
      <c r="E38" s="77">
        <f t="shared" si="15"/>
        <v>0</v>
      </c>
      <c r="F38" s="77">
        <f t="shared" si="15"/>
        <v>0</v>
      </c>
      <c r="G38" s="77">
        <f t="shared" si="15"/>
        <v>0</v>
      </c>
      <c r="H38" s="77">
        <f t="shared" si="15"/>
        <v>0</v>
      </c>
      <c r="I38" s="77">
        <f t="shared" si="15"/>
        <v>0</v>
      </c>
      <c r="J38" s="77">
        <f t="shared" si="15"/>
        <v>0</v>
      </c>
      <c r="K38" s="77">
        <f t="shared" si="15"/>
        <v>0</v>
      </c>
      <c r="L38" s="77">
        <f t="shared" si="15"/>
        <v>0</v>
      </c>
      <c r="M38" s="77">
        <f t="shared" si="15"/>
        <v>0</v>
      </c>
      <c r="N38" s="77">
        <f t="shared" si="15"/>
        <v>0</v>
      </c>
      <c r="O38" s="77">
        <f t="shared" si="15"/>
        <v>0</v>
      </c>
      <c r="P38" s="39"/>
    </row>
    <row r="39" spans="2:17" s="29" customFormat="1" ht="34.950000000000003" customHeight="1" x14ac:dyDescent="0.2">
      <c r="B39" s="126"/>
      <c r="C39" s="42" t="s">
        <v>154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39" t="s">
        <v>19</v>
      </c>
      <c r="Q39" s="43"/>
    </row>
    <row r="40" spans="2:17" s="29" customFormat="1" ht="18" hidden="1" customHeight="1" x14ac:dyDescent="0.2">
      <c r="B40" s="127"/>
      <c r="C40" s="75" t="s">
        <v>160</v>
      </c>
      <c r="D40" s="128">
        <f>ROUND(D39,0)</f>
        <v>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  <c r="P40" s="39"/>
      <c r="Q40" s="43"/>
    </row>
    <row r="41" spans="2:17" s="29" customFormat="1" ht="18" customHeight="1" x14ac:dyDescent="0.2">
      <c r="B41" s="125" t="s">
        <v>130</v>
      </c>
      <c r="C41" s="28" t="s">
        <v>128</v>
      </c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32"/>
    </row>
    <row r="42" spans="2:17" s="29" customFormat="1" ht="18" customHeight="1" x14ac:dyDescent="0.2">
      <c r="B42" s="126"/>
      <c r="C42" s="28" t="s">
        <v>129</v>
      </c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32"/>
    </row>
    <row r="43" spans="2:17" s="29" customFormat="1" ht="18" customHeight="1" x14ac:dyDescent="0.2">
      <c r="B43" s="126"/>
      <c r="C43" s="76" t="s">
        <v>164</v>
      </c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80"/>
    </row>
    <row r="44" spans="2:17" s="29" customFormat="1" ht="18" customHeight="1" x14ac:dyDescent="0.3">
      <c r="B44" s="126"/>
      <c r="C44" s="131" t="s">
        <v>153</v>
      </c>
      <c r="D44" s="28" t="s">
        <v>7</v>
      </c>
      <c r="E44" s="28" t="s">
        <v>8</v>
      </c>
      <c r="F44" s="28" t="s">
        <v>9</v>
      </c>
      <c r="G44" s="28" t="s">
        <v>10</v>
      </c>
      <c r="H44" s="28" t="s">
        <v>11</v>
      </c>
      <c r="I44" s="28" t="s">
        <v>12</v>
      </c>
      <c r="J44" s="28" t="s">
        <v>13</v>
      </c>
      <c r="K44" s="28" t="s">
        <v>14</v>
      </c>
      <c r="L44" s="28" t="s">
        <v>15</v>
      </c>
      <c r="M44" s="28" t="s">
        <v>16</v>
      </c>
      <c r="N44" s="28" t="s">
        <v>17</v>
      </c>
      <c r="O44" s="28" t="s">
        <v>18</v>
      </c>
      <c r="P44" s="38"/>
    </row>
    <row r="45" spans="2:17" s="29" customFormat="1" ht="18" customHeight="1" x14ac:dyDescent="0.2">
      <c r="B45" s="126"/>
      <c r="C45" s="12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39" t="s">
        <v>19</v>
      </c>
    </row>
    <row r="46" spans="2:17" s="29" customFormat="1" ht="18" hidden="1" customHeight="1" x14ac:dyDescent="0.2">
      <c r="B46" s="126"/>
      <c r="C46" s="75" t="s">
        <v>160</v>
      </c>
      <c r="D46" s="73">
        <f>ROUND(D45,0)</f>
        <v>0</v>
      </c>
      <c r="E46" s="73">
        <f t="shared" ref="E46" si="16">ROUND(E45,0)</f>
        <v>0</v>
      </c>
      <c r="F46" s="73">
        <f t="shared" ref="F46" si="17">ROUND(F45,0)</f>
        <v>0</v>
      </c>
      <c r="G46" s="73">
        <f t="shared" ref="G46" si="18">ROUND(G45,0)</f>
        <v>0</v>
      </c>
      <c r="H46" s="73">
        <f t="shared" ref="H46" si="19">ROUND(H45,0)</f>
        <v>0</v>
      </c>
      <c r="I46" s="73">
        <f t="shared" ref="I46" si="20">ROUND(I45,0)</f>
        <v>0</v>
      </c>
      <c r="J46" s="73">
        <f t="shared" ref="J46" si="21">ROUND(J45,0)</f>
        <v>0</v>
      </c>
      <c r="K46" s="73">
        <f t="shared" ref="K46" si="22">ROUND(K45,0)</f>
        <v>0</v>
      </c>
      <c r="L46" s="73">
        <f t="shared" ref="L46" si="23">ROUND(L45,0)</f>
        <v>0</v>
      </c>
      <c r="M46" s="73">
        <f t="shared" ref="M46" si="24">ROUND(M45,0)</f>
        <v>0</v>
      </c>
      <c r="N46" s="73">
        <f t="shared" ref="N46" si="25">ROUND(N45,0)</f>
        <v>0</v>
      </c>
      <c r="O46" s="73">
        <f t="shared" ref="O46" si="26">ROUND(O45,0)</f>
        <v>0</v>
      </c>
      <c r="P46" s="39"/>
    </row>
    <row r="47" spans="2:17" s="29" customFormat="1" ht="18" customHeight="1" x14ac:dyDescent="0.2">
      <c r="B47" s="126"/>
      <c r="C47" s="131" t="s">
        <v>156</v>
      </c>
      <c r="D47" s="63" t="s">
        <v>7</v>
      </c>
      <c r="E47" s="63" t="s">
        <v>8</v>
      </c>
      <c r="F47" s="63" t="s">
        <v>9</v>
      </c>
      <c r="G47" s="63" t="s">
        <v>10</v>
      </c>
      <c r="H47" s="63" t="s">
        <v>11</v>
      </c>
      <c r="I47" s="63" t="s">
        <v>12</v>
      </c>
      <c r="J47" s="63" t="s">
        <v>13</v>
      </c>
      <c r="K47" s="63" t="s">
        <v>14</v>
      </c>
      <c r="L47" s="63" t="s">
        <v>15</v>
      </c>
      <c r="M47" s="63" t="s">
        <v>16</v>
      </c>
      <c r="N47" s="63" t="s">
        <v>17</v>
      </c>
      <c r="O47" s="63" t="s">
        <v>18</v>
      </c>
      <c r="P47" s="39"/>
    </row>
    <row r="48" spans="2:17" s="29" customFormat="1" ht="18" customHeight="1" x14ac:dyDescent="0.2">
      <c r="B48" s="126"/>
      <c r="C48" s="127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39" t="s">
        <v>19</v>
      </c>
    </row>
    <row r="49" spans="2:16" s="29" customFormat="1" ht="18" hidden="1" customHeight="1" x14ac:dyDescent="0.2">
      <c r="B49" s="126"/>
      <c r="C49" s="80" t="s">
        <v>160</v>
      </c>
      <c r="D49" s="73">
        <f t="shared" ref="D49:O49" si="27">ROUND(D48,0)</f>
        <v>0</v>
      </c>
      <c r="E49" s="73">
        <f t="shared" si="27"/>
        <v>0</v>
      </c>
      <c r="F49" s="73">
        <f t="shared" si="27"/>
        <v>0</v>
      </c>
      <c r="G49" s="73">
        <f t="shared" si="27"/>
        <v>0</v>
      </c>
      <c r="H49" s="73">
        <f t="shared" si="27"/>
        <v>0</v>
      </c>
      <c r="I49" s="73">
        <f t="shared" si="27"/>
        <v>0</v>
      </c>
      <c r="J49" s="73">
        <f t="shared" si="27"/>
        <v>0</v>
      </c>
      <c r="K49" s="73">
        <f t="shared" si="27"/>
        <v>0</v>
      </c>
      <c r="L49" s="73">
        <f t="shared" si="27"/>
        <v>0</v>
      </c>
      <c r="M49" s="73">
        <f t="shared" si="27"/>
        <v>0</v>
      </c>
      <c r="N49" s="73">
        <f t="shared" si="27"/>
        <v>0</v>
      </c>
      <c r="O49" s="73">
        <f t="shared" si="27"/>
        <v>0</v>
      </c>
      <c r="P49" s="39"/>
    </row>
    <row r="50" spans="2:16" s="29" customFormat="1" ht="18" hidden="1" customHeight="1" x14ac:dyDescent="0.2">
      <c r="B50" s="126"/>
      <c r="C50" s="75" t="s">
        <v>165</v>
      </c>
      <c r="D50" s="77">
        <f t="shared" ref="D50:O50" si="28">IF($D43="安定電源（純揚水のみ）",D46,D49)</f>
        <v>0</v>
      </c>
      <c r="E50" s="77">
        <f t="shared" si="28"/>
        <v>0</v>
      </c>
      <c r="F50" s="77">
        <f t="shared" si="28"/>
        <v>0</v>
      </c>
      <c r="G50" s="77">
        <f t="shared" si="28"/>
        <v>0</v>
      </c>
      <c r="H50" s="77">
        <f t="shared" si="28"/>
        <v>0</v>
      </c>
      <c r="I50" s="77">
        <f t="shared" si="28"/>
        <v>0</v>
      </c>
      <c r="J50" s="77">
        <f t="shared" si="28"/>
        <v>0</v>
      </c>
      <c r="K50" s="77">
        <f t="shared" si="28"/>
        <v>0</v>
      </c>
      <c r="L50" s="77">
        <f t="shared" si="28"/>
        <v>0</v>
      </c>
      <c r="M50" s="77">
        <f t="shared" si="28"/>
        <v>0</v>
      </c>
      <c r="N50" s="77">
        <f t="shared" si="28"/>
        <v>0</v>
      </c>
      <c r="O50" s="77">
        <f t="shared" si="28"/>
        <v>0</v>
      </c>
      <c r="P50" s="39"/>
    </row>
    <row r="51" spans="2:16" s="29" customFormat="1" ht="34.950000000000003" customHeight="1" x14ac:dyDescent="0.2">
      <c r="B51" s="126"/>
      <c r="C51" s="61" t="s">
        <v>154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39" t="s">
        <v>19</v>
      </c>
    </row>
    <row r="52" spans="2:16" s="29" customFormat="1" ht="18" hidden="1" customHeight="1" x14ac:dyDescent="0.2">
      <c r="B52" s="127"/>
      <c r="C52" s="75" t="s">
        <v>160</v>
      </c>
      <c r="D52" s="128">
        <f>ROUND(D51,0)</f>
        <v>0</v>
      </c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30"/>
      <c r="P52" s="39"/>
    </row>
    <row r="53" spans="2:16" s="29" customFormat="1" ht="18" customHeight="1" x14ac:dyDescent="0.2">
      <c r="B53" s="125" t="s">
        <v>131</v>
      </c>
      <c r="C53" s="28" t="s">
        <v>128</v>
      </c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8"/>
      <c r="P53" s="32"/>
    </row>
    <row r="54" spans="2:16" s="29" customFormat="1" ht="18" customHeight="1" x14ac:dyDescent="0.2">
      <c r="B54" s="126"/>
      <c r="C54" s="28" t="s">
        <v>129</v>
      </c>
      <c r="D54" s="106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8"/>
      <c r="P54" s="32"/>
    </row>
    <row r="55" spans="2:16" s="29" customFormat="1" ht="18" customHeight="1" x14ac:dyDescent="0.2">
      <c r="B55" s="126"/>
      <c r="C55" s="76" t="s">
        <v>164</v>
      </c>
      <c r="D55" s="106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8"/>
      <c r="P55" s="80"/>
    </row>
    <row r="56" spans="2:16" s="29" customFormat="1" ht="18" customHeight="1" x14ac:dyDescent="0.3">
      <c r="B56" s="126"/>
      <c r="C56" s="131" t="s">
        <v>153</v>
      </c>
      <c r="D56" s="28" t="s">
        <v>7</v>
      </c>
      <c r="E56" s="28" t="s">
        <v>8</v>
      </c>
      <c r="F56" s="28" t="s">
        <v>9</v>
      </c>
      <c r="G56" s="28" t="s">
        <v>10</v>
      </c>
      <c r="H56" s="28" t="s">
        <v>11</v>
      </c>
      <c r="I56" s="28" t="s">
        <v>12</v>
      </c>
      <c r="J56" s="28" t="s">
        <v>13</v>
      </c>
      <c r="K56" s="28" t="s">
        <v>14</v>
      </c>
      <c r="L56" s="28" t="s">
        <v>15</v>
      </c>
      <c r="M56" s="28" t="s">
        <v>16</v>
      </c>
      <c r="N56" s="28" t="s">
        <v>17</v>
      </c>
      <c r="O56" s="28" t="s">
        <v>18</v>
      </c>
      <c r="P56" s="38"/>
    </row>
    <row r="57" spans="2:16" s="29" customFormat="1" ht="18" customHeight="1" x14ac:dyDescent="0.2">
      <c r="B57" s="126"/>
      <c r="C57" s="12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39" t="s">
        <v>19</v>
      </c>
    </row>
    <row r="58" spans="2:16" s="29" customFormat="1" ht="18" hidden="1" customHeight="1" x14ac:dyDescent="0.2">
      <c r="B58" s="126"/>
      <c r="C58" s="75" t="s">
        <v>160</v>
      </c>
      <c r="D58" s="73">
        <f>ROUND(D57,0)</f>
        <v>0</v>
      </c>
      <c r="E58" s="73">
        <f t="shared" ref="E58" si="29">ROUND(E57,0)</f>
        <v>0</v>
      </c>
      <c r="F58" s="73">
        <f t="shared" ref="F58" si="30">ROUND(F57,0)</f>
        <v>0</v>
      </c>
      <c r="G58" s="73">
        <f t="shared" ref="G58" si="31">ROUND(G57,0)</f>
        <v>0</v>
      </c>
      <c r="H58" s="73">
        <f t="shared" ref="H58" si="32">ROUND(H57,0)</f>
        <v>0</v>
      </c>
      <c r="I58" s="73">
        <f t="shared" ref="I58" si="33">ROUND(I57,0)</f>
        <v>0</v>
      </c>
      <c r="J58" s="73">
        <f t="shared" ref="J58" si="34">ROUND(J57,0)</f>
        <v>0</v>
      </c>
      <c r="K58" s="73">
        <f t="shared" ref="K58" si="35">ROUND(K57,0)</f>
        <v>0</v>
      </c>
      <c r="L58" s="73">
        <f t="shared" ref="L58" si="36">ROUND(L57,0)</f>
        <v>0</v>
      </c>
      <c r="M58" s="73">
        <f t="shared" ref="M58" si="37">ROUND(M57,0)</f>
        <v>0</v>
      </c>
      <c r="N58" s="73">
        <f t="shared" ref="N58" si="38">ROUND(N57,0)</f>
        <v>0</v>
      </c>
      <c r="O58" s="73">
        <f t="shared" ref="O58" si="39">ROUND(O57,0)</f>
        <v>0</v>
      </c>
      <c r="P58" s="39"/>
    </row>
    <row r="59" spans="2:16" s="29" customFormat="1" ht="18" customHeight="1" x14ac:dyDescent="0.2">
      <c r="B59" s="126"/>
      <c r="C59" s="131" t="s">
        <v>156</v>
      </c>
      <c r="D59" s="63" t="s">
        <v>7</v>
      </c>
      <c r="E59" s="63" t="s">
        <v>8</v>
      </c>
      <c r="F59" s="63" t="s">
        <v>9</v>
      </c>
      <c r="G59" s="63" t="s">
        <v>10</v>
      </c>
      <c r="H59" s="63" t="s">
        <v>11</v>
      </c>
      <c r="I59" s="63" t="s">
        <v>12</v>
      </c>
      <c r="J59" s="63" t="s">
        <v>13</v>
      </c>
      <c r="K59" s="63" t="s">
        <v>14</v>
      </c>
      <c r="L59" s="63" t="s">
        <v>15</v>
      </c>
      <c r="M59" s="63" t="s">
        <v>16</v>
      </c>
      <c r="N59" s="63" t="s">
        <v>17</v>
      </c>
      <c r="O59" s="63" t="s">
        <v>18</v>
      </c>
      <c r="P59" s="39"/>
    </row>
    <row r="60" spans="2:16" s="29" customFormat="1" ht="18" customHeight="1" x14ac:dyDescent="0.2">
      <c r="B60" s="126"/>
      <c r="C60" s="127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39" t="s">
        <v>19</v>
      </c>
    </row>
    <row r="61" spans="2:16" s="29" customFormat="1" ht="18" hidden="1" customHeight="1" x14ac:dyDescent="0.2">
      <c r="B61" s="126"/>
      <c r="C61" s="80" t="s">
        <v>160</v>
      </c>
      <c r="D61" s="73">
        <f>ROUND(D60,0)</f>
        <v>0</v>
      </c>
      <c r="E61" s="73">
        <f t="shared" ref="E61" si="40">ROUND(E60,0)</f>
        <v>0</v>
      </c>
      <c r="F61" s="73">
        <f t="shared" ref="F61" si="41">ROUND(F60,0)</f>
        <v>0</v>
      </c>
      <c r="G61" s="73">
        <f t="shared" ref="G61" si="42">ROUND(G60,0)</f>
        <v>0</v>
      </c>
      <c r="H61" s="73">
        <f t="shared" ref="H61" si="43">ROUND(H60,0)</f>
        <v>0</v>
      </c>
      <c r="I61" s="73">
        <f t="shared" ref="I61" si="44">ROUND(I60,0)</f>
        <v>0</v>
      </c>
      <c r="J61" s="73">
        <f t="shared" ref="J61" si="45">ROUND(J60,0)</f>
        <v>0</v>
      </c>
      <c r="K61" s="73">
        <f t="shared" ref="K61" si="46">ROUND(K60,0)</f>
        <v>0</v>
      </c>
      <c r="L61" s="73">
        <f t="shared" ref="L61" si="47">ROUND(L60,0)</f>
        <v>0</v>
      </c>
      <c r="M61" s="73">
        <f t="shared" ref="M61" si="48">ROUND(M60,0)</f>
        <v>0</v>
      </c>
      <c r="N61" s="73">
        <f t="shared" ref="N61" si="49">ROUND(N60,0)</f>
        <v>0</v>
      </c>
      <c r="O61" s="73">
        <f t="shared" ref="O61" si="50">ROUND(O60,0)</f>
        <v>0</v>
      </c>
      <c r="P61" s="39"/>
    </row>
    <row r="62" spans="2:16" s="29" customFormat="1" ht="18" hidden="1" customHeight="1" x14ac:dyDescent="0.2">
      <c r="B62" s="126"/>
      <c r="C62" s="75" t="s">
        <v>165</v>
      </c>
      <c r="D62" s="77">
        <f t="shared" ref="D62:O62" si="51">IF($D55="安定電源（純揚水のみ）",D58,D61)</f>
        <v>0</v>
      </c>
      <c r="E62" s="77">
        <f t="shared" si="51"/>
        <v>0</v>
      </c>
      <c r="F62" s="77">
        <f t="shared" si="51"/>
        <v>0</v>
      </c>
      <c r="G62" s="77">
        <f t="shared" si="51"/>
        <v>0</v>
      </c>
      <c r="H62" s="77">
        <f t="shared" si="51"/>
        <v>0</v>
      </c>
      <c r="I62" s="77">
        <f t="shared" si="51"/>
        <v>0</v>
      </c>
      <c r="J62" s="77">
        <f t="shared" si="51"/>
        <v>0</v>
      </c>
      <c r="K62" s="77">
        <f t="shared" si="51"/>
        <v>0</v>
      </c>
      <c r="L62" s="77">
        <f t="shared" si="51"/>
        <v>0</v>
      </c>
      <c r="M62" s="77">
        <f t="shared" si="51"/>
        <v>0</v>
      </c>
      <c r="N62" s="77">
        <f t="shared" si="51"/>
        <v>0</v>
      </c>
      <c r="O62" s="77">
        <f t="shared" si="51"/>
        <v>0</v>
      </c>
      <c r="P62" s="39"/>
    </row>
    <row r="63" spans="2:16" s="29" customFormat="1" ht="34.950000000000003" customHeight="1" x14ac:dyDescent="0.2">
      <c r="B63" s="126"/>
      <c r="C63" s="61" t="s">
        <v>154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39" t="s">
        <v>19</v>
      </c>
    </row>
    <row r="64" spans="2:16" s="29" customFormat="1" ht="18" hidden="1" customHeight="1" x14ac:dyDescent="0.2">
      <c r="B64" s="127"/>
      <c r="C64" s="75" t="s">
        <v>160</v>
      </c>
      <c r="D64" s="128">
        <f>ROUND(D63,0)</f>
        <v>0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0"/>
      <c r="P64" s="39"/>
    </row>
    <row r="65" spans="2:16" s="29" customFormat="1" ht="18" customHeight="1" x14ac:dyDescent="0.2">
      <c r="B65" s="125" t="s">
        <v>132</v>
      </c>
      <c r="C65" s="28" t="s">
        <v>128</v>
      </c>
      <c r="D65" s="106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8"/>
      <c r="P65" s="32"/>
    </row>
    <row r="66" spans="2:16" s="29" customFormat="1" ht="18" customHeight="1" x14ac:dyDescent="0.2">
      <c r="B66" s="126"/>
      <c r="C66" s="28" t="s">
        <v>129</v>
      </c>
      <c r="D66" s="106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32"/>
    </row>
    <row r="67" spans="2:16" s="29" customFormat="1" ht="18" customHeight="1" x14ac:dyDescent="0.2">
      <c r="B67" s="126"/>
      <c r="C67" s="76" t="s">
        <v>164</v>
      </c>
      <c r="D67" s="106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8"/>
      <c r="P67" s="80"/>
    </row>
    <row r="68" spans="2:16" s="29" customFormat="1" ht="18" customHeight="1" x14ac:dyDescent="0.3">
      <c r="B68" s="126"/>
      <c r="C68" s="131" t="s">
        <v>153</v>
      </c>
      <c r="D68" s="28" t="s">
        <v>7</v>
      </c>
      <c r="E68" s="28" t="s">
        <v>8</v>
      </c>
      <c r="F68" s="28" t="s">
        <v>9</v>
      </c>
      <c r="G68" s="28" t="s">
        <v>10</v>
      </c>
      <c r="H68" s="28" t="s">
        <v>11</v>
      </c>
      <c r="I68" s="28" t="s">
        <v>12</v>
      </c>
      <c r="J68" s="28" t="s">
        <v>13</v>
      </c>
      <c r="K68" s="28" t="s">
        <v>14</v>
      </c>
      <c r="L68" s="28" t="s">
        <v>15</v>
      </c>
      <c r="M68" s="28" t="s">
        <v>16</v>
      </c>
      <c r="N68" s="28" t="s">
        <v>17</v>
      </c>
      <c r="O68" s="28" t="s">
        <v>18</v>
      </c>
      <c r="P68" s="38"/>
    </row>
    <row r="69" spans="2:16" s="29" customFormat="1" ht="18" customHeight="1" x14ac:dyDescent="0.2">
      <c r="B69" s="126"/>
      <c r="C69" s="12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39" t="s">
        <v>19</v>
      </c>
    </row>
    <row r="70" spans="2:16" s="29" customFormat="1" ht="18" hidden="1" customHeight="1" x14ac:dyDescent="0.2">
      <c r="B70" s="126"/>
      <c r="C70" s="75" t="s">
        <v>160</v>
      </c>
      <c r="D70" s="73">
        <f>ROUND(D69,0)</f>
        <v>0</v>
      </c>
      <c r="E70" s="73">
        <f t="shared" ref="E70" si="52">ROUND(E69,0)</f>
        <v>0</v>
      </c>
      <c r="F70" s="73">
        <f t="shared" ref="F70" si="53">ROUND(F69,0)</f>
        <v>0</v>
      </c>
      <c r="G70" s="73">
        <f t="shared" ref="G70" si="54">ROUND(G69,0)</f>
        <v>0</v>
      </c>
      <c r="H70" s="73">
        <f t="shared" ref="H70" si="55">ROUND(H69,0)</f>
        <v>0</v>
      </c>
      <c r="I70" s="73">
        <f t="shared" ref="I70" si="56">ROUND(I69,0)</f>
        <v>0</v>
      </c>
      <c r="J70" s="73">
        <f t="shared" ref="J70" si="57">ROUND(J69,0)</f>
        <v>0</v>
      </c>
      <c r="K70" s="73">
        <f t="shared" ref="K70" si="58">ROUND(K69,0)</f>
        <v>0</v>
      </c>
      <c r="L70" s="73">
        <f t="shared" ref="L70" si="59">ROUND(L69,0)</f>
        <v>0</v>
      </c>
      <c r="M70" s="73">
        <f t="shared" ref="M70" si="60">ROUND(M69,0)</f>
        <v>0</v>
      </c>
      <c r="N70" s="73">
        <f t="shared" ref="N70" si="61">ROUND(N69,0)</f>
        <v>0</v>
      </c>
      <c r="O70" s="73">
        <f t="shared" ref="O70" si="62">ROUND(O69,0)</f>
        <v>0</v>
      </c>
      <c r="P70" s="39"/>
    </row>
    <row r="71" spans="2:16" s="29" customFormat="1" ht="18" customHeight="1" x14ac:dyDescent="0.2">
      <c r="B71" s="126"/>
      <c r="C71" s="131" t="s">
        <v>156</v>
      </c>
      <c r="D71" s="63" t="s">
        <v>7</v>
      </c>
      <c r="E71" s="63" t="s">
        <v>8</v>
      </c>
      <c r="F71" s="63" t="s">
        <v>9</v>
      </c>
      <c r="G71" s="63" t="s">
        <v>10</v>
      </c>
      <c r="H71" s="63" t="s">
        <v>11</v>
      </c>
      <c r="I71" s="63" t="s">
        <v>12</v>
      </c>
      <c r="J71" s="63" t="s">
        <v>13</v>
      </c>
      <c r="K71" s="63" t="s">
        <v>14</v>
      </c>
      <c r="L71" s="63" t="s">
        <v>15</v>
      </c>
      <c r="M71" s="63" t="s">
        <v>16</v>
      </c>
      <c r="N71" s="63" t="s">
        <v>17</v>
      </c>
      <c r="O71" s="63" t="s">
        <v>18</v>
      </c>
      <c r="P71" s="39"/>
    </row>
    <row r="72" spans="2:16" s="29" customFormat="1" ht="18" customHeight="1" x14ac:dyDescent="0.2">
      <c r="B72" s="126"/>
      <c r="C72" s="127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39" t="s">
        <v>19</v>
      </c>
    </row>
    <row r="73" spans="2:16" s="29" customFormat="1" ht="18" hidden="1" customHeight="1" x14ac:dyDescent="0.2">
      <c r="B73" s="126"/>
      <c r="C73" s="80" t="s">
        <v>160</v>
      </c>
      <c r="D73" s="73">
        <f>ROUND(D72,0)</f>
        <v>0</v>
      </c>
      <c r="E73" s="73">
        <f t="shared" ref="E73" si="63">ROUND(E72,0)</f>
        <v>0</v>
      </c>
      <c r="F73" s="73">
        <f t="shared" ref="F73" si="64">ROUND(F72,0)</f>
        <v>0</v>
      </c>
      <c r="G73" s="73">
        <f t="shared" ref="G73" si="65">ROUND(G72,0)</f>
        <v>0</v>
      </c>
      <c r="H73" s="73">
        <f t="shared" ref="H73" si="66">ROUND(H72,0)</f>
        <v>0</v>
      </c>
      <c r="I73" s="73">
        <f t="shared" ref="I73" si="67">ROUND(I72,0)</f>
        <v>0</v>
      </c>
      <c r="J73" s="73">
        <f t="shared" ref="J73" si="68">ROUND(J72,0)</f>
        <v>0</v>
      </c>
      <c r="K73" s="73">
        <f t="shared" ref="K73" si="69">ROUND(K72,0)</f>
        <v>0</v>
      </c>
      <c r="L73" s="73">
        <f t="shared" ref="L73" si="70">ROUND(L72,0)</f>
        <v>0</v>
      </c>
      <c r="M73" s="73">
        <f t="shared" ref="M73" si="71">ROUND(M72,0)</f>
        <v>0</v>
      </c>
      <c r="N73" s="73">
        <f t="shared" ref="N73" si="72">ROUND(N72,0)</f>
        <v>0</v>
      </c>
      <c r="O73" s="73">
        <f t="shared" ref="O73" si="73">ROUND(O72,0)</f>
        <v>0</v>
      </c>
      <c r="P73" s="39"/>
    </row>
    <row r="74" spans="2:16" s="29" customFormat="1" ht="18" hidden="1" customHeight="1" x14ac:dyDescent="0.2">
      <c r="B74" s="126"/>
      <c r="C74" s="75" t="s">
        <v>165</v>
      </c>
      <c r="D74" s="77">
        <f t="shared" ref="D74:O74" si="74">IF($D67="安定電源（純揚水のみ）",D70,D73)</f>
        <v>0</v>
      </c>
      <c r="E74" s="77">
        <f t="shared" si="74"/>
        <v>0</v>
      </c>
      <c r="F74" s="77">
        <f t="shared" si="74"/>
        <v>0</v>
      </c>
      <c r="G74" s="77">
        <f t="shared" si="74"/>
        <v>0</v>
      </c>
      <c r="H74" s="77">
        <f t="shared" si="74"/>
        <v>0</v>
      </c>
      <c r="I74" s="77">
        <f t="shared" si="74"/>
        <v>0</v>
      </c>
      <c r="J74" s="77">
        <f t="shared" si="74"/>
        <v>0</v>
      </c>
      <c r="K74" s="77">
        <f t="shared" si="74"/>
        <v>0</v>
      </c>
      <c r="L74" s="77">
        <f t="shared" si="74"/>
        <v>0</v>
      </c>
      <c r="M74" s="77">
        <f t="shared" si="74"/>
        <v>0</v>
      </c>
      <c r="N74" s="77">
        <f t="shared" si="74"/>
        <v>0</v>
      </c>
      <c r="O74" s="77">
        <f t="shared" si="74"/>
        <v>0</v>
      </c>
      <c r="P74" s="39"/>
    </row>
    <row r="75" spans="2:16" s="29" customFormat="1" ht="34.950000000000003" customHeight="1" x14ac:dyDescent="0.2">
      <c r="B75" s="126"/>
      <c r="C75" s="61" t="s">
        <v>154</v>
      </c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39" t="s">
        <v>19</v>
      </c>
    </row>
    <row r="76" spans="2:16" s="29" customFormat="1" ht="18" hidden="1" customHeight="1" x14ac:dyDescent="0.2">
      <c r="B76" s="127"/>
      <c r="C76" s="75" t="s">
        <v>160</v>
      </c>
      <c r="D76" s="128">
        <f>ROUND(D75,0)</f>
        <v>0</v>
      </c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30"/>
      <c r="P76" s="39"/>
    </row>
    <row r="77" spans="2:16" s="29" customFormat="1" ht="18" customHeight="1" x14ac:dyDescent="0.2">
      <c r="B77" s="125" t="s">
        <v>133</v>
      </c>
      <c r="C77" s="28" t="s">
        <v>128</v>
      </c>
      <c r="D77" s="106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8"/>
      <c r="P77" s="32"/>
    </row>
    <row r="78" spans="2:16" s="29" customFormat="1" ht="18" customHeight="1" x14ac:dyDescent="0.2">
      <c r="B78" s="126"/>
      <c r="C78" s="28" t="s">
        <v>129</v>
      </c>
      <c r="D78" s="106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8"/>
      <c r="P78" s="32"/>
    </row>
    <row r="79" spans="2:16" s="29" customFormat="1" ht="18" customHeight="1" x14ac:dyDescent="0.2">
      <c r="B79" s="126"/>
      <c r="C79" s="76" t="s">
        <v>164</v>
      </c>
      <c r="D79" s="106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8"/>
      <c r="P79" s="80"/>
    </row>
    <row r="80" spans="2:16" s="29" customFormat="1" ht="18" customHeight="1" x14ac:dyDescent="0.3">
      <c r="B80" s="126"/>
      <c r="C80" s="131" t="s">
        <v>153</v>
      </c>
      <c r="D80" s="28" t="s">
        <v>7</v>
      </c>
      <c r="E80" s="28" t="s">
        <v>8</v>
      </c>
      <c r="F80" s="28" t="s">
        <v>9</v>
      </c>
      <c r="G80" s="28" t="s">
        <v>10</v>
      </c>
      <c r="H80" s="28" t="s">
        <v>11</v>
      </c>
      <c r="I80" s="28" t="s">
        <v>12</v>
      </c>
      <c r="J80" s="28" t="s">
        <v>13</v>
      </c>
      <c r="K80" s="28" t="s">
        <v>14</v>
      </c>
      <c r="L80" s="28" t="s">
        <v>15</v>
      </c>
      <c r="M80" s="28" t="s">
        <v>16</v>
      </c>
      <c r="N80" s="28" t="s">
        <v>17</v>
      </c>
      <c r="O80" s="28" t="s">
        <v>18</v>
      </c>
      <c r="P80" s="38"/>
    </row>
    <row r="81" spans="2:16" s="29" customFormat="1" ht="18" customHeight="1" x14ac:dyDescent="0.2">
      <c r="B81" s="126"/>
      <c r="C81" s="127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39" t="s">
        <v>19</v>
      </c>
    </row>
    <row r="82" spans="2:16" s="29" customFormat="1" ht="18" hidden="1" customHeight="1" x14ac:dyDescent="0.2">
      <c r="B82" s="126"/>
      <c r="C82" s="75" t="s">
        <v>160</v>
      </c>
      <c r="D82" s="73">
        <f>ROUND(D81,0)</f>
        <v>0</v>
      </c>
      <c r="E82" s="73">
        <f t="shared" ref="E82" si="75">ROUND(E81,0)</f>
        <v>0</v>
      </c>
      <c r="F82" s="73">
        <f t="shared" ref="F82" si="76">ROUND(F81,0)</f>
        <v>0</v>
      </c>
      <c r="G82" s="73">
        <f t="shared" ref="G82" si="77">ROUND(G81,0)</f>
        <v>0</v>
      </c>
      <c r="H82" s="73">
        <f t="shared" ref="H82" si="78">ROUND(H81,0)</f>
        <v>0</v>
      </c>
      <c r="I82" s="73">
        <f t="shared" ref="I82" si="79">ROUND(I81,0)</f>
        <v>0</v>
      </c>
      <c r="J82" s="73">
        <f t="shared" ref="J82" si="80">ROUND(J81,0)</f>
        <v>0</v>
      </c>
      <c r="K82" s="73">
        <f t="shared" ref="K82" si="81">ROUND(K81,0)</f>
        <v>0</v>
      </c>
      <c r="L82" s="73">
        <f t="shared" ref="L82" si="82">ROUND(L81,0)</f>
        <v>0</v>
      </c>
      <c r="M82" s="73">
        <f t="shared" ref="M82" si="83">ROUND(M81,0)</f>
        <v>0</v>
      </c>
      <c r="N82" s="73">
        <f t="shared" ref="N82" si="84">ROUND(N81,0)</f>
        <v>0</v>
      </c>
      <c r="O82" s="73">
        <f t="shared" ref="O82" si="85">ROUND(O81,0)</f>
        <v>0</v>
      </c>
      <c r="P82" s="39"/>
    </row>
    <row r="83" spans="2:16" s="29" customFormat="1" ht="18" customHeight="1" x14ac:dyDescent="0.2">
      <c r="B83" s="126"/>
      <c r="C83" s="131" t="s">
        <v>156</v>
      </c>
      <c r="D83" s="63" t="s">
        <v>7</v>
      </c>
      <c r="E83" s="63" t="s">
        <v>8</v>
      </c>
      <c r="F83" s="63" t="s">
        <v>9</v>
      </c>
      <c r="G83" s="63" t="s">
        <v>10</v>
      </c>
      <c r="H83" s="63" t="s">
        <v>11</v>
      </c>
      <c r="I83" s="63" t="s">
        <v>12</v>
      </c>
      <c r="J83" s="63" t="s">
        <v>13</v>
      </c>
      <c r="K83" s="63" t="s">
        <v>14</v>
      </c>
      <c r="L83" s="63" t="s">
        <v>15</v>
      </c>
      <c r="M83" s="63" t="s">
        <v>16</v>
      </c>
      <c r="N83" s="63" t="s">
        <v>17</v>
      </c>
      <c r="O83" s="63" t="s">
        <v>18</v>
      </c>
      <c r="P83" s="39"/>
    </row>
    <row r="84" spans="2:16" s="29" customFormat="1" ht="18" customHeight="1" x14ac:dyDescent="0.2">
      <c r="B84" s="126"/>
      <c r="C84" s="127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39" t="s">
        <v>19</v>
      </c>
    </row>
    <row r="85" spans="2:16" s="29" customFormat="1" ht="18" hidden="1" customHeight="1" x14ac:dyDescent="0.2">
      <c r="B85" s="126"/>
      <c r="C85" s="80" t="s">
        <v>160</v>
      </c>
      <c r="D85" s="73">
        <f>ROUND(D84,0)</f>
        <v>0</v>
      </c>
      <c r="E85" s="73">
        <f t="shared" ref="E85" si="86">ROUND(E84,0)</f>
        <v>0</v>
      </c>
      <c r="F85" s="73">
        <f t="shared" ref="F85" si="87">ROUND(F84,0)</f>
        <v>0</v>
      </c>
      <c r="G85" s="73">
        <f t="shared" ref="G85" si="88">ROUND(G84,0)</f>
        <v>0</v>
      </c>
      <c r="H85" s="73">
        <f t="shared" ref="H85" si="89">ROUND(H84,0)</f>
        <v>0</v>
      </c>
      <c r="I85" s="73">
        <f t="shared" ref="I85" si="90">ROUND(I84,0)</f>
        <v>0</v>
      </c>
      <c r="J85" s="73">
        <f t="shared" ref="J85" si="91">ROUND(J84,0)</f>
        <v>0</v>
      </c>
      <c r="K85" s="73">
        <f t="shared" ref="K85" si="92">ROUND(K84,0)</f>
        <v>0</v>
      </c>
      <c r="L85" s="73">
        <f t="shared" ref="L85" si="93">ROUND(L84,0)</f>
        <v>0</v>
      </c>
      <c r="M85" s="73">
        <f t="shared" ref="M85" si="94">ROUND(M84,0)</f>
        <v>0</v>
      </c>
      <c r="N85" s="73">
        <f t="shared" ref="N85" si="95">ROUND(N84,0)</f>
        <v>0</v>
      </c>
      <c r="O85" s="73">
        <f t="shared" ref="O85" si="96">ROUND(O84,0)</f>
        <v>0</v>
      </c>
      <c r="P85" s="39"/>
    </row>
    <row r="86" spans="2:16" s="29" customFormat="1" ht="18" hidden="1" customHeight="1" x14ac:dyDescent="0.2">
      <c r="B86" s="126"/>
      <c r="C86" s="75" t="s">
        <v>165</v>
      </c>
      <c r="D86" s="77">
        <f t="shared" ref="D86:O86" si="97">IF($D79="安定電源（純揚水のみ）",D82,D85)</f>
        <v>0</v>
      </c>
      <c r="E86" s="77">
        <f t="shared" si="97"/>
        <v>0</v>
      </c>
      <c r="F86" s="77">
        <f t="shared" si="97"/>
        <v>0</v>
      </c>
      <c r="G86" s="77">
        <f t="shared" si="97"/>
        <v>0</v>
      </c>
      <c r="H86" s="77">
        <f t="shared" si="97"/>
        <v>0</v>
      </c>
      <c r="I86" s="77">
        <f t="shared" si="97"/>
        <v>0</v>
      </c>
      <c r="J86" s="77">
        <f t="shared" si="97"/>
        <v>0</v>
      </c>
      <c r="K86" s="77">
        <f t="shared" si="97"/>
        <v>0</v>
      </c>
      <c r="L86" s="77">
        <f t="shared" si="97"/>
        <v>0</v>
      </c>
      <c r="M86" s="77">
        <f t="shared" si="97"/>
        <v>0</v>
      </c>
      <c r="N86" s="77">
        <f t="shared" si="97"/>
        <v>0</v>
      </c>
      <c r="O86" s="77">
        <f t="shared" si="97"/>
        <v>0</v>
      </c>
      <c r="P86" s="39"/>
    </row>
    <row r="87" spans="2:16" s="29" customFormat="1" ht="34.950000000000003" customHeight="1" x14ac:dyDescent="0.2">
      <c r="B87" s="126"/>
      <c r="C87" s="61" t="s">
        <v>154</v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39" t="s">
        <v>19</v>
      </c>
    </row>
    <row r="88" spans="2:16" s="29" customFormat="1" ht="18" hidden="1" customHeight="1" x14ac:dyDescent="0.2">
      <c r="B88" s="127"/>
      <c r="C88" s="75" t="s">
        <v>160</v>
      </c>
      <c r="D88" s="128">
        <f>ROUND(D87,0)</f>
        <v>0</v>
      </c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30"/>
      <c r="P88" s="39"/>
    </row>
    <row r="89" spans="2:16" s="29" customFormat="1" ht="18" customHeight="1" x14ac:dyDescent="0.2">
      <c r="B89" s="125" t="s">
        <v>134</v>
      </c>
      <c r="C89" s="28" t="s">
        <v>128</v>
      </c>
      <c r="D89" s="106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8"/>
      <c r="P89" s="32"/>
    </row>
    <row r="90" spans="2:16" s="29" customFormat="1" ht="18" customHeight="1" x14ac:dyDescent="0.2">
      <c r="B90" s="126"/>
      <c r="C90" s="28" t="s">
        <v>129</v>
      </c>
      <c r="D90" s="106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8"/>
      <c r="P90" s="32"/>
    </row>
    <row r="91" spans="2:16" s="29" customFormat="1" ht="18" customHeight="1" x14ac:dyDescent="0.2">
      <c r="B91" s="126"/>
      <c r="C91" s="76" t="s">
        <v>164</v>
      </c>
      <c r="D91" s="106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8"/>
      <c r="P91" s="80"/>
    </row>
    <row r="92" spans="2:16" s="29" customFormat="1" ht="18" customHeight="1" x14ac:dyDescent="0.3">
      <c r="B92" s="126"/>
      <c r="C92" s="131" t="s">
        <v>153</v>
      </c>
      <c r="D92" s="28" t="s">
        <v>7</v>
      </c>
      <c r="E92" s="28" t="s">
        <v>8</v>
      </c>
      <c r="F92" s="28" t="s">
        <v>9</v>
      </c>
      <c r="G92" s="28" t="s">
        <v>10</v>
      </c>
      <c r="H92" s="28" t="s">
        <v>11</v>
      </c>
      <c r="I92" s="28" t="s">
        <v>12</v>
      </c>
      <c r="J92" s="28" t="s">
        <v>13</v>
      </c>
      <c r="K92" s="28" t="s">
        <v>14</v>
      </c>
      <c r="L92" s="28" t="s">
        <v>15</v>
      </c>
      <c r="M92" s="28" t="s">
        <v>16</v>
      </c>
      <c r="N92" s="28" t="s">
        <v>17</v>
      </c>
      <c r="O92" s="28" t="s">
        <v>18</v>
      </c>
      <c r="P92" s="38"/>
    </row>
    <row r="93" spans="2:16" s="29" customFormat="1" ht="18" customHeight="1" x14ac:dyDescent="0.2">
      <c r="B93" s="126"/>
      <c r="C93" s="127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39" t="s">
        <v>19</v>
      </c>
    </row>
    <row r="94" spans="2:16" s="29" customFormat="1" ht="18" hidden="1" customHeight="1" x14ac:dyDescent="0.2">
      <c r="B94" s="126"/>
      <c r="C94" s="75" t="s">
        <v>160</v>
      </c>
      <c r="D94" s="73">
        <f>ROUND(D93,0)</f>
        <v>0</v>
      </c>
      <c r="E94" s="73">
        <f t="shared" ref="E94" si="98">ROUND(E93,0)</f>
        <v>0</v>
      </c>
      <c r="F94" s="73">
        <f t="shared" ref="F94" si="99">ROUND(F93,0)</f>
        <v>0</v>
      </c>
      <c r="G94" s="73">
        <f t="shared" ref="G94" si="100">ROUND(G93,0)</f>
        <v>0</v>
      </c>
      <c r="H94" s="73">
        <f t="shared" ref="H94" si="101">ROUND(H93,0)</f>
        <v>0</v>
      </c>
      <c r="I94" s="73">
        <f t="shared" ref="I94" si="102">ROUND(I93,0)</f>
        <v>0</v>
      </c>
      <c r="J94" s="73">
        <f t="shared" ref="J94" si="103">ROUND(J93,0)</f>
        <v>0</v>
      </c>
      <c r="K94" s="73">
        <f t="shared" ref="K94" si="104">ROUND(K93,0)</f>
        <v>0</v>
      </c>
      <c r="L94" s="73">
        <f t="shared" ref="L94" si="105">ROUND(L93,0)</f>
        <v>0</v>
      </c>
      <c r="M94" s="73">
        <f t="shared" ref="M94" si="106">ROUND(M93,0)</f>
        <v>0</v>
      </c>
      <c r="N94" s="73">
        <f t="shared" ref="N94" si="107">ROUND(N93,0)</f>
        <v>0</v>
      </c>
      <c r="O94" s="73">
        <f t="shared" ref="O94" si="108">ROUND(O93,0)</f>
        <v>0</v>
      </c>
      <c r="P94" s="39"/>
    </row>
    <row r="95" spans="2:16" s="29" customFormat="1" ht="18" customHeight="1" x14ac:dyDescent="0.2">
      <c r="B95" s="126"/>
      <c r="C95" s="131" t="s">
        <v>156</v>
      </c>
      <c r="D95" s="63" t="s">
        <v>7</v>
      </c>
      <c r="E95" s="63" t="s">
        <v>8</v>
      </c>
      <c r="F95" s="63" t="s">
        <v>9</v>
      </c>
      <c r="G95" s="63" t="s">
        <v>10</v>
      </c>
      <c r="H95" s="63" t="s">
        <v>11</v>
      </c>
      <c r="I95" s="63" t="s">
        <v>12</v>
      </c>
      <c r="J95" s="63" t="s">
        <v>13</v>
      </c>
      <c r="K95" s="63" t="s">
        <v>14</v>
      </c>
      <c r="L95" s="63" t="s">
        <v>15</v>
      </c>
      <c r="M95" s="63" t="s">
        <v>16</v>
      </c>
      <c r="N95" s="63" t="s">
        <v>17</v>
      </c>
      <c r="O95" s="63" t="s">
        <v>18</v>
      </c>
      <c r="P95" s="39"/>
    </row>
    <row r="96" spans="2:16" s="29" customFormat="1" ht="18" customHeight="1" x14ac:dyDescent="0.2">
      <c r="B96" s="126"/>
      <c r="C96" s="127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39" t="s">
        <v>19</v>
      </c>
    </row>
    <row r="97" spans="2:16" s="29" customFormat="1" ht="18" hidden="1" customHeight="1" x14ac:dyDescent="0.2">
      <c r="B97" s="126"/>
      <c r="C97" s="80" t="s">
        <v>160</v>
      </c>
      <c r="D97" s="73">
        <f>ROUND(D96,0)</f>
        <v>0</v>
      </c>
      <c r="E97" s="73">
        <f t="shared" ref="E97" si="109">ROUND(E96,0)</f>
        <v>0</v>
      </c>
      <c r="F97" s="73">
        <f t="shared" ref="F97" si="110">ROUND(F96,0)</f>
        <v>0</v>
      </c>
      <c r="G97" s="73">
        <f t="shared" ref="G97" si="111">ROUND(G96,0)</f>
        <v>0</v>
      </c>
      <c r="H97" s="73">
        <f t="shared" ref="H97" si="112">ROUND(H96,0)</f>
        <v>0</v>
      </c>
      <c r="I97" s="73">
        <f t="shared" ref="I97" si="113">ROUND(I96,0)</f>
        <v>0</v>
      </c>
      <c r="J97" s="73">
        <f t="shared" ref="J97" si="114">ROUND(J96,0)</f>
        <v>0</v>
      </c>
      <c r="K97" s="73">
        <f t="shared" ref="K97" si="115">ROUND(K96,0)</f>
        <v>0</v>
      </c>
      <c r="L97" s="73">
        <f t="shared" ref="L97" si="116">ROUND(L96,0)</f>
        <v>0</v>
      </c>
      <c r="M97" s="73">
        <f t="shared" ref="M97" si="117">ROUND(M96,0)</f>
        <v>0</v>
      </c>
      <c r="N97" s="73">
        <f t="shared" ref="N97" si="118">ROUND(N96,0)</f>
        <v>0</v>
      </c>
      <c r="O97" s="73">
        <f t="shared" ref="O97" si="119">ROUND(O96,0)</f>
        <v>0</v>
      </c>
      <c r="P97" s="39"/>
    </row>
    <row r="98" spans="2:16" s="29" customFormat="1" ht="18" hidden="1" customHeight="1" x14ac:dyDescent="0.2">
      <c r="B98" s="126"/>
      <c r="C98" s="75" t="s">
        <v>165</v>
      </c>
      <c r="D98" s="77">
        <f t="shared" ref="D98:O98" si="120">IF($D91="安定電源（純揚水のみ）",D94,D97)</f>
        <v>0</v>
      </c>
      <c r="E98" s="77">
        <f t="shared" si="120"/>
        <v>0</v>
      </c>
      <c r="F98" s="77">
        <f t="shared" si="120"/>
        <v>0</v>
      </c>
      <c r="G98" s="77">
        <f t="shared" si="120"/>
        <v>0</v>
      </c>
      <c r="H98" s="77">
        <f t="shared" si="120"/>
        <v>0</v>
      </c>
      <c r="I98" s="77">
        <f t="shared" si="120"/>
        <v>0</v>
      </c>
      <c r="J98" s="77">
        <f t="shared" si="120"/>
        <v>0</v>
      </c>
      <c r="K98" s="77">
        <f t="shared" si="120"/>
        <v>0</v>
      </c>
      <c r="L98" s="77">
        <f t="shared" si="120"/>
        <v>0</v>
      </c>
      <c r="M98" s="77">
        <f t="shared" si="120"/>
        <v>0</v>
      </c>
      <c r="N98" s="77">
        <f t="shared" si="120"/>
        <v>0</v>
      </c>
      <c r="O98" s="77">
        <f t="shared" si="120"/>
        <v>0</v>
      </c>
      <c r="P98" s="39"/>
    </row>
    <row r="99" spans="2:16" s="29" customFormat="1" ht="34.950000000000003" customHeight="1" x14ac:dyDescent="0.2">
      <c r="B99" s="126"/>
      <c r="C99" s="61" t="s">
        <v>154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39" t="s">
        <v>19</v>
      </c>
    </row>
    <row r="100" spans="2:16" s="29" customFormat="1" ht="18" hidden="1" customHeight="1" x14ac:dyDescent="0.2">
      <c r="B100" s="127"/>
      <c r="C100" s="75" t="s">
        <v>160</v>
      </c>
      <c r="D100" s="128">
        <f>ROUND(D99,0)</f>
        <v>0</v>
      </c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30"/>
      <c r="P100" s="39"/>
    </row>
    <row r="101" spans="2:16" s="29" customFormat="1" ht="18" customHeight="1" x14ac:dyDescent="0.2">
      <c r="B101" s="125" t="s">
        <v>135</v>
      </c>
      <c r="C101" s="28" t="s">
        <v>128</v>
      </c>
      <c r="D101" s="106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8"/>
      <c r="P101" s="32"/>
    </row>
    <row r="102" spans="2:16" s="29" customFormat="1" ht="18" customHeight="1" x14ac:dyDescent="0.2">
      <c r="B102" s="126"/>
      <c r="C102" s="28" t="s">
        <v>129</v>
      </c>
      <c r="D102" s="106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8"/>
      <c r="P102" s="32"/>
    </row>
    <row r="103" spans="2:16" s="29" customFormat="1" ht="18" customHeight="1" x14ac:dyDescent="0.2">
      <c r="B103" s="126"/>
      <c r="C103" s="76" t="s">
        <v>164</v>
      </c>
      <c r="D103" s="106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8"/>
      <c r="P103" s="80"/>
    </row>
    <row r="104" spans="2:16" s="29" customFormat="1" ht="18" customHeight="1" x14ac:dyDescent="0.3">
      <c r="B104" s="126"/>
      <c r="C104" s="131" t="s">
        <v>153</v>
      </c>
      <c r="D104" s="28" t="s">
        <v>7</v>
      </c>
      <c r="E104" s="28" t="s">
        <v>8</v>
      </c>
      <c r="F104" s="28" t="s">
        <v>9</v>
      </c>
      <c r="G104" s="28" t="s">
        <v>10</v>
      </c>
      <c r="H104" s="28" t="s">
        <v>11</v>
      </c>
      <c r="I104" s="28" t="s">
        <v>12</v>
      </c>
      <c r="J104" s="28" t="s">
        <v>13</v>
      </c>
      <c r="K104" s="28" t="s">
        <v>14</v>
      </c>
      <c r="L104" s="28" t="s">
        <v>15</v>
      </c>
      <c r="M104" s="28" t="s">
        <v>16</v>
      </c>
      <c r="N104" s="28" t="s">
        <v>17</v>
      </c>
      <c r="O104" s="28" t="s">
        <v>18</v>
      </c>
      <c r="P104" s="38"/>
    </row>
    <row r="105" spans="2:16" s="29" customFormat="1" ht="18" customHeight="1" x14ac:dyDescent="0.2">
      <c r="B105" s="126"/>
      <c r="C105" s="127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39" t="s">
        <v>19</v>
      </c>
    </row>
    <row r="106" spans="2:16" s="29" customFormat="1" ht="18" hidden="1" customHeight="1" x14ac:dyDescent="0.2">
      <c r="B106" s="126"/>
      <c r="C106" s="75" t="s">
        <v>160</v>
      </c>
      <c r="D106" s="73">
        <f>ROUND(D105,0)</f>
        <v>0</v>
      </c>
      <c r="E106" s="73">
        <f t="shared" ref="E106" si="121">ROUND(E105,0)</f>
        <v>0</v>
      </c>
      <c r="F106" s="73">
        <f t="shared" ref="F106" si="122">ROUND(F105,0)</f>
        <v>0</v>
      </c>
      <c r="G106" s="73">
        <f t="shared" ref="G106" si="123">ROUND(G105,0)</f>
        <v>0</v>
      </c>
      <c r="H106" s="73">
        <f t="shared" ref="H106" si="124">ROUND(H105,0)</f>
        <v>0</v>
      </c>
      <c r="I106" s="73">
        <f t="shared" ref="I106" si="125">ROUND(I105,0)</f>
        <v>0</v>
      </c>
      <c r="J106" s="73">
        <f t="shared" ref="J106" si="126">ROUND(J105,0)</f>
        <v>0</v>
      </c>
      <c r="K106" s="73">
        <f t="shared" ref="K106" si="127">ROUND(K105,0)</f>
        <v>0</v>
      </c>
      <c r="L106" s="73">
        <f t="shared" ref="L106" si="128">ROUND(L105,0)</f>
        <v>0</v>
      </c>
      <c r="M106" s="73">
        <f t="shared" ref="M106" si="129">ROUND(M105,0)</f>
        <v>0</v>
      </c>
      <c r="N106" s="73">
        <f t="shared" ref="N106" si="130">ROUND(N105,0)</f>
        <v>0</v>
      </c>
      <c r="O106" s="73">
        <f t="shared" ref="O106" si="131">ROUND(O105,0)</f>
        <v>0</v>
      </c>
      <c r="P106" s="39"/>
    </row>
    <row r="107" spans="2:16" s="29" customFormat="1" ht="18" customHeight="1" x14ac:dyDescent="0.2">
      <c r="B107" s="126"/>
      <c r="C107" s="131" t="s">
        <v>156</v>
      </c>
      <c r="D107" s="63" t="s">
        <v>7</v>
      </c>
      <c r="E107" s="63" t="s">
        <v>8</v>
      </c>
      <c r="F107" s="63" t="s">
        <v>9</v>
      </c>
      <c r="G107" s="63" t="s">
        <v>10</v>
      </c>
      <c r="H107" s="63" t="s">
        <v>11</v>
      </c>
      <c r="I107" s="63" t="s">
        <v>12</v>
      </c>
      <c r="J107" s="63" t="s">
        <v>13</v>
      </c>
      <c r="K107" s="63" t="s">
        <v>14</v>
      </c>
      <c r="L107" s="63" t="s">
        <v>15</v>
      </c>
      <c r="M107" s="63" t="s">
        <v>16</v>
      </c>
      <c r="N107" s="63" t="s">
        <v>17</v>
      </c>
      <c r="O107" s="63" t="s">
        <v>18</v>
      </c>
      <c r="P107" s="39"/>
    </row>
    <row r="108" spans="2:16" s="29" customFormat="1" ht="18" customHeight="1" x14ac:dyDescent="0.2">
      <c r="B108" s="126"/>
      <c r="C108" s="127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39" t="s">
        <v>19</v>
      </c>
    </row>
    <row r="109" spans="2:16" s="29" customFormat="1" ht="18" hidden="1" customHeight="1" x14ac:dyDescent="0.2">
      <c r="B109" s="126"/>
      <c r="C109" s="75" t="s">
        <v>160</v>
      </c>
      <c r="D109" s="73">
        <f>ROUND(D108,0)</f>
        <v>0</v>
      </c>
      <c r="E109" s="73">
        <f t="shared" ref="E109" si="132">ROUND(E108,0)</f>
        <v>0</v>
      </c>
      <c r="F109" s="73">
        <f t="shared" ref="F109" si="133">ROUND(F108,0)</f>
        <v>0</v>
      </c>
      <c r="G109" s="73">
        <f t="shared" ref="G109" si="134">ROUND(G108,0)</f>
        <v>0</v>
      </c>
      <c r="H109" s="73">
        <f t="shared" ref="H109" si="135">ROUND(H108,0)</f>
        <v>0</v>
      </c>
      <c r="I109" s="73">
        <f t="shared" ref="I109" si="136">ROUND(I108,0)</f>
        <v>0</v>
      </c>
      <c r="J109" s="73">
        <f t="shared" ref="J109" si="137">ROUND(J108,0)</f>
        <v>0</v>
      </c>
      <c r="K109" s="73">
        <f t="shared" ref="K109" si="138">ROUND(K108,0)</f>
        <v>0</v>
      </c>
      <c r="L109" s="73">
        <f t="shared" ref="L109" si="139">ROUND(L108,0)</f>
        <v>0</v>
      </c>
      <c r="M109" s="73">
        <f t="shared" ref="M109" si="140">ROUND(M108,0)</f>
        <v>0</v>
      </c>
      <c r="N109" s="73">
        <f t="shared" ref="N109" si="141">ROUND(N108,0)</f>
        <v>0</v>
      </c>
      <c r="O109" s="73">
        <f t="shared" ref="O109" si="142">ROUND(O108,0)</f>
        <v>0</v>
      </c>
      <c r="P109" s="39"/>
    </row>
    <row r="110" spans="2:16" s="29" customFormat="1" ht="18" hidden="1" customHeight="1" x14ac:dyDescent="0.2">
      <c r="B110" s="126"/>
      <c r="C110" s="80" t="s">
        <v>165</v>
      </c>
      <c r="D110" s="77">
        <f t="shared" ref="D110:O110" si="143">IF($D103="安定電源（純揚水のみ）",D106,D109)</f>
        <v>0</v>
      </c>
      <c r="E110" s="77">
        <f t="shared" si="143"/>
        <v>0</v>
      </c>
      <c r="F110" s="77">
        <f t="shared" si="143"/>
        <v>0</v>
      </c>
      <c r="G110" s="77">
        <f t="shared" si="143"/>
        <v>0</v>
      </c>
      <c r="H110" s="77">
        <f t="shared" si="143"/>
        <v>0</v>
      </c>
      <c r="I110" s="77">
        <f t="shared" si="143"/>
        <v>0</v>
      </c>
      <c r="J110" s="77">
        <f t="shared" si="143"/>
        <v>0</v>
      </c>
      <c r="K110" s="77">
        <f t="shared" si="143"/>
        <v>0</v>
      </c>
      <c r="L110" s="77">
        <f t="shared" si="143"/>
        <v>0</v>
      </c>
      <c r="M110" s="77">
        <f t="shared" si="143"/>
        <v>0</v>
      </c>
      <c r="N110" s="77">
        <f t="shared" si="143"/>
        <v>0</v>
      </c>
      <c r="O110" s="77">
        <f t="shared" si="143"/>
        <v>0</v>
      </c>
      <c r="P110" s="39"/>
    </row>
    <row r="111" spans="2:16" s="29" customFormat="1" ht="34.950000000000003" customHeight="1" x14ac:dyDescent="0.2">
      <c r="B111" s="126"/>
      <c r="C111" s="61" t="s">
        <v>154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39" t="s">
        <v>19</v>
      </c>
    </row>
    <row r="112" spans="2:16" s="29" customFormat="1" ht="18" hidden="1" customHeight="1" x14ac:dyDescent="0.2">
      <c r="B112" s="127"/>
      <c r="C112" s="75" t="s">
        <v>160</v>
      </c>
      <c r="D112" s="128">
        <f>ROUND(D111,0)</f>
        <v>0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30"/>
      <c r="P112" s="39"/>
    </row>
    <row r="113" spans="2:16" s="29" customFormat="1" ht="18" customHeight="1" x14ac:dyDescent="0.2">
      <c r="B113" s="125" t="s">
        <v>136</v>
      </c>
      <c r="C113" s="28" t="s">
        <v>128</v>
      </c>
      <c r="D113" s="106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8"/>
      <c r="P113" s="32"/>
    </row>
    <row r="114" spans="2:16" s="29" customFormat="1" ht="18" customHeight="1" x14ac:dyDescent="0.2">
      <c r="B114" s="126"/>
      <c r="C114" s="28" t="s">
        <v>129</v>
      </c>
      <c r="D114" s="106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8"/>
      <c r="P114" s="32"/>
    </row>
    <row r="115" spans="2:16" s="29" customFormat="1" ht="18" customHeight="1" x14ac:dyDescent="0.2">
      <c r="B115" s="126"/>
      <c r="C115" s="76" t="s">
        <v>164</v>
      </c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8"/>
      <c r="P115" s="80"/>
    </row>
    <row r="116" spans="2:16" s="29" customFormat="1" ht="18" customHeight="1" x14ac:dyDescent="0.3">
      <c r="B116" s="126"/>
      <c r="C116" s="131" t="s">
        <v>153</v>
      </c>
      <c r="D116" s="28" t="s">
        <v>7</v>
      </c>
      <c r="E116" s="28" t="s">
        <v>8</v>
      </c>
      <c r="F116" s="28" t="s">
        <v>9</v>
      </c>
      <c r="G116" s="28" t="s">
        <v>10</v>
      </c>
      <c r="H116" s="28" t="s">
        <v>11</v>
      </c>
      <c r="I116" s="28" t="s">
        <v>12</v>
      </c>
      <c r="J116" s="28" t="s">
        <v>13</v>
      </c>
      <c r="K116" s="28" t="s">
        <v>14</v>
      </c>
      <c r="L116" s="28" t="s">
        <v>15</v>
      </c>
      <c r="M116" s="28" t="s">
        <v>16</v>
      </c>
      <c r="N116" s="28" t="s">
        <v>17</v>
      </c>
      <c r="O116" s="28" t="s">
        <v>18</v>
      </c>
      <c r="P116" s="38"/>
    </row>
    <row r="117" spans="2:16" s="29" customFormat="1" ht="18" customHeight="1" x14ac:dyDescent="0.2">
      <c r="B117" s="126"/>
      <c r="C117" s="127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39" t="s">
        <v>19</v>
      </c>
    </row>
    <row r="118" spans="2:16" s="29" customFormat="1" ht="18" hidden="1" customHeight="1" x14ac:dyDescent="0.2">
      <c r="B118" s="126"/>
      <c r="C118" s="75" t="s">
        <v>160</v>
      </c>
      <c r="D118" s="73">
        <f>ROUND(D117,0)</f>
        <v>0</v>
      </c>
      <c r="E118" s="73">
        <f t="shared" ref="E118" si="144">ROUND(E117,0)</f>
        <v>0</v>
      </c>
      <c r="F118" s="73">
        <f t="shared" ref="F118" si="145">ROUND(F117,0)</f>
        <v>0</v>
      </c>
      <c r="G118" s="73">
        <f t="shared" ref="G118" si="146">ROUND(G117,0)</f>
        <v>0</v>
      </c>
      <c r="H118" s="73">
        <f t="shared" ref="H118" si="147">ROUND(H117,0)</f>
        <v>0</v>
      </c>
      <c r="I118" s="73">
        <f t="shared" ref="I118" si="148">ROUND(I117,0)</f>
        <v>0</v>
      </c>
      <c r="J118" s="73">
        <f t="shared" ref="J118" si="149">ROUND(J117,0)</f>
        <v>0</v>
      </c>
      <c r="K118" s="73">
        <f t="shared" ref="K118" si="150">ROUND(K117,0)</f>
        <v>0</v>
      </c>
      <c r="L118" s="73">
        <f t="shared" ref="L118" si="151">ROUND(L117,0)</f>
        <v>0</v>
      </c>
      <c r="M118" s="73">
        <f t="shared" ref="M118" si="152">ROUND(M117,0)</f>
        <v>0</v>
      </c>
      <c r="N118" s="73">
        <f t="shared" ref="N118" si="153">ROUND(N117,0)</f>
        <v>0</v>
      </c>
      <c r="O118" s="73">
        <f t="shared" ref="O118" si="154">ROUND(O117,0)</f>
        <v>0</v>
      </c>
      <c r="P118" s="39"/>
    </row>
    <row r="119" spans="2:16" s="29" customFormat="1" ht="18" customHeight="1" x14ac:dyDescent="0.2">
      <c r="B119" s="126"/>
      <c r="C119" s="131" t="s">
        <v>156</v>
      </c>
      <c r="D119" s="63" t="s">
        <v>7</v>
      </c>
      <c r="E119" s="63" t="s">
        <v>8</v>
      </c>
      <c r="F119" s="63" t="s">
        <v>9</v>
      </c>
      <c r="G119" s="63" t="s">
        <v>10</v>
      </c>
      <c r="H119" s="63" t="s">
        <v>11</v>
      </c>
      <c r="I119" s="63" t="s">
        <v>12</v>
      </c>
      <c r="J119" s="63" t="s">
        <v>13</v>
      </c>
      <c r="K119" s="63" t="s">
        <v>14</v>
      </c>
      <c r="L119" s="63" t="s">
        <v>15</v>
      </c>
      <c r="M119" s="63" t="s">
        <v>16</v>
      </c>
      <c r="N119" s="63" t="s">
        <v>17</v>
      </c>
      <c r="O119" s="63" t="s">
        <v>18</v>
      </c>
      <c r="P119" s="39"/>
    </row>
    <row r="120" spans="2:16" s="29" customFormat="1" ht="18" customHeight="1" x14ac:dyDescent="0.2">
      <c r="B120" s="126"/>
      <c r="C120" s="127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39" t="s">
        <v>19</v>
      </c>
    </row>
    <row r="121" spans="2:16" s="29" customFormat="1" ht="18" hidden="1" customHeight="1" x14ac:dyDescent="0.2">
      <c r="B121" s="126"/>
      <c r="C121" s="75" t="s">
        <v>160</v>
      </c>
      <c r="D121" s="73">
        <f>ROUND(D120,0)</f>
        <v>0</v>
      </c>
      <c r="E121" s="73">
        <f t="shared" ref="E121" si="155">ROUND(E120,0)</f>
        <v>0</v>
      </c>
      <c r="F121" s="73">
        <f t="shared" ref="F121" si="156">ROUND(F120,0)</f>
        <v>0</v>
      </c>
      <c r="G121" s="73">
        <f t="shared" ref="G121" si="157">ROUND(G120,0)</f>
        <v>0</v>
      </c>
      <c r="H121" s="73">
        <f t="shared" ref="H121" si="158">ROUND(H120,0)</f>
        <v>0</v>
      </c>
      <c r="I121" s="73">
        <f t="shared" ref="I121" si="159">ROUND(I120,0)</f>
        <v>0</v>
      </c>
      <c r="J121" s="73">
        <f t="shared" ref="J121" si="160">ROUND(J120,0)</f>
        <v>0</v>
      </c>
      <c r="K121" s="73">
        <f t="shared" ref="K121" si="161">ROUND(K120,0)</f>
        <v>0</v>
      </c>
      <c r="L121" s="73">
        <f t="shared" ref="L121" si="162">ROUND(L120,0)</f>
        <v>0</v>
      </c>
      <c r="M121" s="73">
        <f t="shared" ref="M121" si="163">ROUND(M120,0)</f>
        <v>0</v>
      </c>
      <c r="N121" s="73">
        <f t="shared" ref="N121" si="164">ROUND(N120,0)</f>
        <v>0</v>
      </c>
      <c r="O121" s="73">
        <f t="shared" ref="O121" si="165">ROUND(O120,0)</f>
        <v>0</v>
      </c>
      <c r="P121" s="39"/>
    </row>
    <row r="122" spans="2:16" s="29" customFormat="1" ht="18" hidden="1" customHeight="1" x14ac:dyDescent="0.2">
      <c r="B122" s="126"/>
      <c r="C122" s="80" t="s">
        <v>165</v>
      </c>
      <c r="D122" s="77">
        <f t="shared" ref="D122:O122" si="166">IF($D115="安定電源（純揚水のみ）",D118,D121)</f>
        <v>0</v>
      </c>
      <c r="E122" s="77">
        <f t="shared" si="166"/>
        <v>0</v>
      </c>
      <c r="F122" s="77">
        <f t="shared" si="166"/>
        <v>0</v>
      </c>
      <c r="G122" s="77">
        <f t="shared" si="166"/>
        <v>0</v>
      </c>
      <c r="H122" s="77">
        <f t="shared" si="166"/>
        <v>0</v>
      </c>
      <c r="I122" s="77">
        <f t="shared" si="166"/>
        <v>0</v>
      </c>
      <c r="J122" s="77">
        <f t="shared" si="166"/>
        <v>0</v>
      </c>
      <c r="K122" s="77">
        <f t="shared" si="166"/>
        <v>0</v>
      </c>
      <c r="L122" s="77">
        <f t="shared" si="166"/>
        <v>0</v>
      </c>
      <c r="M122" s="77">
        <f t="shared" si="166"/>
        <v>0</v>
      </c>
      <c r="N122" s="77">
        <f t="shared" si="166"/>
        <v>0</v>
      </c>
      <c r="O122" s="77">
        <f t="shared" si="166"/>
        <v>0</v>
      </c>
      <c r="P122" s="39"/>
    </row>
    <row r="123" spans="2:16" s="29" customFormat="1" ht="34.950000000000003" customHeight="1" x14ac:dyDescent="0.2">
      <c r="B123" s="126"/>
      <c r="C123" s="61" t="s">
        <v>154</v>
      </c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39" t="s">
        <v>19</v>
      </c>
    </row>
    <row r="124" spans="2:16" s="29" customFormat="1" ht="18" hidden="1" customHeight="1" x14ac:dyDescent="0.2">
      <c r="B124" s="127"/>
      <c r="C124" s="75" t="s">
        <v>160</v>
      </c>
      <c r="D124" s="128">
        <f>ROUND(D123,0)</f>
        <v>0</v>
      </c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30"/>
      <c r="P124" s="39"/>
    </row>
    <row r="125" spans="2:16" s="29" customFormat="1" ht="18" customHeight="1" x14ac:dyDescent="0.2">
      <c r="B125" s="125" t="s">
        <v>137</v>
      </c>
      <c r="C125" s="28" t="s">
        <v>128</v>
      </c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8"/>
      <c r="P125" s="32"/>
    </row>
    <row r="126" spans="2:16" s="29" customFormat="1" ht="18" customHeight="1" x14ac:dyDescent="0.2">
      <c r="B126" s="126"/>
      <c r="C126" s="28" t="s">
        <v>129</v>
      </c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8"/>
      <c r="P126" s="32"/>
    </row>
    <row r="127" spans="2:16" s="29" customFormat="1" ht="18" customHeight="1" x14ac:dyDescent="0.2">
      <c r="B127" s="126"/>
      <c r="C127" s="76" t="s">
        <v>164</v>
      </c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8"/>
      <c r="P127" s="80"/>
    </row>
    <row r="128" spans="2:16" s="29" customFormat="1" ht="18" customHeight="1" x14ac:dyDescent="0.3">
      <c r="B128" s="126"/>
      <c r="C128" s="131" t="s">
        <v>153</v>
      </c>
      <c r="D128" s="28" t="s">
        <v>7</v>
      </c>
      <c r="E128" s="28" t="s">
        <v>8</v>
      </c>
      <c r="F128" s="28" t="s">
        <v>9</v>
      </c>
      <c r="G128" s="28" t="s">
        <v>10</v>
      </c>
      <c r="H128" s="28" t="s">
        <v>11</v>
      </c>
      <c r="I128" s="28" t="s">
        <v>12</v>
      </c>
      <c r="J128" s="28" t="s">
        <v>13</v>
      </c>
      <c r="K128" s="28" t="s">
        <v>14</v>
      </c>
      <c r="L128" s="28" t="s">
        <v>15</v>
      </c>
      <c r="M128" s="28" t="s">
        <v>16</v>
      </c>
      <c r="N128" s="28" t="s">
        <v>17</v>
      </c>
      <c r="O128" s="28" t="s">
        <v>18</v>
      </c>
      <c r="P128" s="38"/>
    </row>
    <row r="129" spans="2:16" s="29" customFormat="1" ht="18" customHeight="1" x14ac:dyDescent="0.2">
      <c r="B129" s="126"/>
      <c r="C129" s="127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39" t="s">
        <v>19</v>
      </c>
    </row>
    <row r="130" spans="2:16" s="29" customFormat="1" ht="18" hidden="1" customHeight="1" x14ac:dyDescent="0.2">
      <c r="B130" s="126"/>
      <c r="C130" s="75" t="s">
        <v>160</v>
      </c>
      <c r="D130" s="73">
        <f>ROUND(D129,0)</f>
        <v>0</v>
      </c>
      <c r="E130" s="73">
        <f t="shared" ref="E130" si="167">ROUND(E129,0)</f>
        <v>0</v>
      </c>
      <c r="F130" s="73">
        <f t="shared" ref="F130" si="168">ROUND(F129,0)</f>
        <v>0</v>
      </c>
      <c r="G130" s="73">
        <f t="shared" ref="G130" si="169">ROUND(G129,0)</f>
        <v>0</v>
      </c>
      <c r="H130" s="73">
        <f t="shared" ref="H130" si="170">ROUND(H129,0)</f>
        <v>0</v>
      </c>
      <c r="I130" s="73">
        <f t="shared" ref="I130" si="171">ROUND(I129,0)</f>
        <v>0</v>
      </c>
      <c r="J130" s="73">
        <f t="shared" ref="J130" si="172">ROUND(J129,0)</f>
        <v>0</v>
      </c>
      <c r="K130" s="73">
        <f t="shared" ref="K130" si="173">ROUND(K129,0)</f>
        <v>0</v>
      </c>
      <c r="L130" s="73">
        <f t="shared" ref="L130" si="174">ROUND(L129,0)</f>
        <v>0</v>
      </c>
      <c r="M130" s="73">
        <f t="shared" ref="M130" si="175">ROUND(M129,0)</f>
        <v>0</v>
      </c>
      <c r="N130" s="73">
        <f t="shared" ref="N130" si="176">ROUND(N129,0)</f>
        <v>0</v>
      </c>
      <c r="O130" s="73">
        <f t="shared" ref="O130" si="177">ROUND(O129,0)</f>
        <v>0</v>
      </c>
      <c r="P130" s="39"/>
    </row>
    <row r="131" spans="2:16" s="29" customFormat="1" ht="18" customHeight="1" x14ac:dyDescent="0.2">
      <c r="B131" s="126"/>
      <c r="C131" s="131" t="s">
        <v>156</v>
      </c>
      <c r="D131" s="63" t="s">
        <v>7</v>
      </c>
      <c r="E131" s="63" t="s">
        <v>8</v>
      </c>
      <c r="F131" s="63" t="s">
        <v>9</v>
      </c>
      <c r="G131" s="63" t="s">
        <v>10</v>
      </c>
      <c r="H131" s="63" t="s">
        <v>11</v>
      </c>
      <c r="I131" s="63" t="s">
        <v>12</v>
      </c>
      <c r="J131" s="63" t="s">
        <v>13</v>
      </c>
      <c r="K131" s="63" t="s">
        <v>14</v>
      </c>
      <c r="L131" s="63" t="s">
        <v>15</v>
      </c>
      <c r="M131" s="63" t="s">
        <v>16</v>
      </c>
      <c r="N131" s="63" t="s">
        <v>17</v>
      </c>
      <c r="O131" s="63" t="s">
        <v>18</v>
      </c>
      <c r="P131" s="39"/>
    </row>
    <row r="132" spans="2:16" s="29" customFormat="1" ht="18" customHeight="1" x14ac:dyDescent="0.2">
      <c r="B132" s="126"/>
      <c r="C132" s="127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39" t="s">
        <v>19</v>
      </c>
    </row>
    <row r="133" spans="2:16" s="29" customFormat="1" ht="18" hidden="1" customHeight="1" x14ac:dyDescent="0.2">
      <c r="B133" s="126"/>
      <c r="C133" s="75" t="s">
        <v>160</v>
      </c>
      <c r="D133" s="73">
        <f>ROUND(D132,0)</f>
        <v>0</v>
      </c>
      <c r="E133" s="73">
        <f t="shared" ref="E133" si="178">ROUND(E132,0)</f>
        <v>0</v>
      </c>
      <c r="F133" s="73">
        <f t="shared" ref="F133" si="179">ROUND(F132,0)</f>
        <v>0</v>
      </c>
      <c r="G133" s="73">
        <f t="shared" ref="G133" si="180">ROUND(G132,0)</f>
        <v>0</v>
      </c>
      <c r="H133" s="73">
        <f t="shared" ref="H133" si="181">ROUND(H132,0)</f>
        <v>0</v>
      </c>
      <c r="I133" s="73">
        <f t="shared" ref="I133" si="182">ROUND(I132,0)</f>
        <v>0</v>
      </c>
      <c r="J133" s="73">
        <f t="shared" ref="J133" si="183">ROUND(J132,0)</f>
        <v>0</v>
      </c>
      <c r="K133" s="73">
        <f t="shared" ref="K133" si="184">ROUND(K132,0)</f>
        <v>0</v>
      </c>
      <c r="L133" s="73">
        <f t="shared" ref="L133" si="185">ROUND(L132,0)</f>
        <v>0</v>
      </c>
      <c r="M133" s="73">
        <f t="shared" ref="M133" si="186">ROUND(M132,0)</f>
        <v>0</v>
      </c>
      <c r="N133" s="73">
        <f t="shared" ref="N133" si="187">ROUND(N132,0)</f>
        <v>0</v>
      </c>
      <c r="O133" s="73">
        <f t="shared" ref="O133" si="188">ROUND(O132,0)</f>
        <v>0</v>
      </c>
      <c r="P133" s="39"/>
    </row>
    <row r="134" spans="2:16" s="29" customFormat="1" ht="18" hidden="1" customHeight="1" x14ac:dyDescent="0.2">
      <c r="B134" s="126"/>
      <c r="C134" s="80" t="s">
        <v>165</v>
      </c>
      <c r="D134" s="77">
        <f t="shared" ref="D134:O134" si="189">IF($D127="安定電源（純揚水のみ）",D130,D133)</f>
        <v>0</v>
      </c>
      <c r="E134" s="77">
        <f t="shared" si="189"/>
        <v>0</v>
      </c>
      <c r="F134" s="77">
        <f t="shared" si="189"/>
        <v>0</v>
      </c>
      <c r="G134" s="77">
        <f t="shared" si="189"/>
        <v>0</v>
      </c>
      <c r="H134" s="77">
        <f t="shared" si="189"/>
        <v>0</v>
      </c>
      <c r="I134" s="77">
        <f t="shared" si="189"/>
        <v>0</v>
      </c>
      <c r="J134" s="77">
        <f t="shared" si="189"/>
        <v>0</v>
      </c>
      <c r="K134" s="77">
        <f t="shared" si="189"/>
        <v>0</v>
      </c>
      <c r="L134" s="77">
        <f t="shared" si="189"/>
        <v>0</v>
      </c>
      <c r="M134" s="77">
        <f t="shared" si="189"/>
        <v>0</v>
      </c>
      <c r="N134" s="77">
        <f t="shared" si="189"/>
        <v>0</v>
      </c>
      <c r="O134" s="77">
        <f t="shared" si="189"/>
        <v>0</v>
      </c>
      <c r="P134" s="39"/>
    </row>
    <row r="135" spans="2:16" s="29" customFormat="1" ht="34.950000000000003" customHeight="1" x14ac:dyDescent="0.2">
      <c r="B135" s="126"/>
      <c r="C135" s="61" t="s">
        <v>154</v>
      </c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39" t="s">
        <v>19</v>
      </c>
    </row>
    <row r="136" spans="2:16" s="29" customFormat="1" ht="18" hidden="1" customHeight="1" x14ac:dyDescent="0.2">
      <c r="B136" s="127"/>
      <c r="C136" s="75" t="s">
        <v>160</v>
      </c>
      <c r="D136" s="128">
        <f>ROUND(D135,0)</f>
        <v>0</v>
      </c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30"/>
      <c r="P136" s="39"/>
    </row>
    <row r="137" spans="2:16" s="29" customFormat="1" ht="18" customHeight="1" x14ac:dyDescent="0.3">
      <c r="B137" s="125" t="s">
        <v>138</v>
      </c>
      <c r="C137" s="131" t="s">
        <v>153</v>
      </c>
      <c r="D137" s="28" t="s">
        <v>7</v>
      </c>
      <c r="E137" s="28" t="s">
        <v>8</v>
      </c>
      <c r="F137" s="28" t="s">
        <v>9</v>
      </c>
      <c r="G137" s="28" t="s">
        <v>10</v>
      </c>
      <c r="H137" s="28" t="s">
        <v>11</v>
      </c>
      <c r="I137" s="28" t="s">
        <v>12</v>
      </c>
      <c r="J137" s="28" t="s">
        <v>13</v>
      </c>
      <c r="K137" s="28" t="s">
        <v>14</v>
      </c>
      <c r="L137" s="28" t="s">
        <v>15</v>
      </c>
      <c r="M137" s="28" t="s">
        <v>16</v>
      </c>
      <c r="N137" s="28" t="s">
        <v>17</v>
      </c>
      <c r="O137" s="28" t="s">
        <v>18</v>
      </c>
      <c r="P137" s="38"/>
    </row>
    <row r="138" spans="2:16" s="29" customFormat="1" ht="18" customHeight="1" x14ac:dyDescent="0.2">
      <c r="B138" s="126"/>
      <c r="C138" s="132"/>
      <c r="D138" s="40">
        <f>SUM(D38,D50,D62,D74,D86,D98,D110,D122,D134)</f>
        <v>0</v>
      </c>
      <c r="E138" s="77">
        <f t="shared" ref="E138:O138" si="190">SUM(E38,E50,E62,E74,E86,E98,E110,E122,E134)</f>
        <v>0</v>
      </c>
      <c r="F138" s="77">
        <f t="shared" si="190"/>
        <v>0</v>
      </c>
      <c r="G138" s="77">
        <f t="shared" si="190"/>
        <v>0</v>
      </c>
      <c r="H138" s="77">
        <f t="shared" si="190"/>
        <v>0</v>
      </c>
      <c r="I138" s="77">
        <f t="shared" si="190"/>
        <v>0</v>
      </c>
      <c r="J138" s="77">
        <f t="shared" si="190"/>
        <v>0</v>
      </c>
      <c r="K138" s="77">
        <f t="shared" si="190"/>
        <v>0</v>
      </c>
      <c r="L138" s="77">
        <f t="shared" si="190"/>
        <v>0</v>
      </c>
      <c r="M138" s="77">
        <f t="shared" si="190"/>
        <v>0</v>
      </c>
      <c r="N138" s="77">
        <f t="shared" si="190"/>
        <v>0</v>
      </c>
      <c r="O138" s="77">
        <f t="shared" si="190"/>
        <v>0</v>
      </c>
      <c r="P138" s="39" t="s">
        <v>19</v>
      </c>
    </row>
    <row r="139" spans="2:16" s="29" customFormat="1" ht="18" customHeight="1" x14ac:dyDescent="0.2">
      <c r="B139" s="126"/>
      <c r="C139" s="131" t="s">
        <v>156</v>
      </c>
      <c r="D139" s="63" t="s">
        <v>7</v>
      </c>
      <c r="E139" s="63" t="s">
        <v>8</v>
      </c>
      <c r="F139" s="63" t="s">
        <v>9</v>
      </c>
      <c r="G139" s="63" t="s">
        <v>10</v>
      </c>
      <c r="H139" s="63" t="s">
        <v>11</v>
      </c>
      <c r="I139" s="63" t="s">
        <v>12</v>
      </c>
      <c r="J139" s="63" t="s">
        <v>13</v>
      </c>
      <c r="K139" s="63" t="s">
        <v>14</v>
      </c>
      <c r="L139" s="63" t="s">
        <v>15</v>
      </c>
      <c r="M139" s="63" t="s">
        <v>16</v>
      </c>
      <c r="N139" s="63" t="s">
        <v>17</v>
      </c>
      <c r="O139" s="63" t="s">
        <v>18</v>
      </c>
      <c r="P139" s="39"/>
    </row>
    <row r="140" spans="2:16" s="29" customFormat="1" ht="18" customHeight="1" x14ac:dyDescent="0.2">
      <c r="B140" s="126"/>
      <c r="C140" s="127"/>
      <c r="D140" s="65">
        <f t="shared" ref="D140:O140" si="191">SUM(D37,D49,D61,D73,D85,D97,D109,D121,D133)</f>
        <v>0</v>
      </c>
      <c r="E140" s="72">
        <f t="shared" si="191"/>
        <v>0</v>
      </c>
      <c r="F140" s="72">
        <f t="shared" si="191"/>
        <v>0</v>
      </c>
      <c r="G140" s="72">
        <f t="shared" si="191"/>
        <v>0</v>
      </c>
      <c r="H140" s="72">
        <f t="shared" si="191"/>
        <v>0</v>
      </c>
      <c r="I140" s="72">
        <f t="shared" si="191"/>
        <v>0</v>
      </c>
      <c r="J140" s="72">
        <f t="shared" si="191"/>
        <v>0</v>
      </c>
      <c r="K140" s="72">
        <f t="shared" si="191"/>
        <v>0</v>
      </c>
      <c r="L140" s="72">
        <f t="shared" si="191"/>
        <v>0</v>
      </c>
      <c r="M140" s="72">
        <f t="shared" si="191"/>
        <v>0</v>
      </c>
      <c r="N140" s="72">
        <f t="shared" si="191"/>
        <v>0</v>
      </c>
      <c r="O140" s="72">
        <f t="shared" si="191"/>
        <v>0</v>
      </c>
      <c r="P140" s="39" t="s">
        <v>157</v>
      </c>
    </row>
    <row r="141" spans="2:16" s="29" customFormat="1" ht="34.950000000000003" customHeight="1" x14ac:dyDescent="0.2">
      <c r="B141" s="126"/>
      <c r="C141" s="61" t="s">
        <v>154</v>
      </c>
      <c r="D141" s="133">
        <f>SUM(D40,D52,D64,D76,D88,D100,D112,D124,D136)</f>
        <v>0</v>
      </c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39" t="s">
        <v>19</v>
      </c>
    </row>
    <row r="142" spans="2:16" s="29" customFormat="1" ht="18" hidden="1" customHeight="1" x14ac:dyDescent="0.2">
      <c r="B142" s="127"/>
      <c r="C142" s="81" t="s">
        <v>165</v>
      </c>
      <c r="D142" s="77">
        <f t="shared" ref="D142:O142" si="192">SUM(D38,D50,D62,D74,D86,D98,D110,D122,D134)</f>
        <v>0</v>
      </c>
      <c r="E142" s="77">
        <f t="shared" si="192"/>
        <v>0</v>
      </c>
      <c r="F142" s="77">
        <f t="shared" si="192"/>
        <v>0</v>
      </c>
      <c r="G142" s="77">
        <f t="shared" si="192"/>
        <v>0</v>
      </c>
      <c r="H142" s="77">
        <f t="shared" si="192"/>
        <v>0</v>
      </c>
      <c r="I142" s="77">
        <f t="shared" si="192"/>
        <v>0</v>
      </c>
      <c r="J142" s="77">
        <f t="shared" si="192"/>
        <v>0</v>
      </c>
      <c r="K142" s="77">
        <f t="shared" si="192"/>
        <v>0</v>
      </c>
      <c r="L142" s="77">
        <f t="shared" si="192"/>
        <v>0</v>
      </c>
      <c r="M142" s="77">
        <f t="shared" si="192"/>
        <v>0</v>
      </c>
      <c r="N142" s="77">
        <f t="shared" si="192"/>
        <v>0</v>
      </c>
      <c r="O142" s="77">
        <f t="shared" si="192"/>
        <v>0</v>
      </c>
      <c r="P142" s="39"/>
    </row>
    <row r="143" spans="2:16" s="29" customFormat="1" ht="18" customHeight="1" x14ac:dyDescent="0.2">
      <c r="B143" s="44"/>
    </row>
    <row r="144" spans="2:16" s="29" customFormat="1" ht="18" customHeight="1" x14ac:dyDescent="0.2">
      <c r="B144" s="45" t="s">
        <v>139</v>
      </c>
    </row>
    <row r="145" spans="2:16" s="29" customFormat="1" ht="18" customHeight="1" x14ac:dyDescent="0.2">
      <c r="B145" s="118" t="s">
        <v>0</v>
      </c>
      <c r="C145" s="118"/>
      <c r="D145" s="118" t="s">
        <v>20</v>
      </c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28" t="s">
        <v>1</v>
      </c>
    </row>
    <row r="146" spans="2:16" s="29" customFormat="1" ht="18" customHeight="1" x14ac:dyDescent="0.2">
      <c r="B146" s="118" t="s">
        <v>140</v>
      </c>
      <c r="C146" s="118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8"/>
      <c r="P146" s="31"/>
    </row>
    <row r="147" spans="2:16" s="29" customFormat="1" ht="18" customHeight="1" x14ac:dyDescent="0.2">
      <c r="B147" s="104" t="s">
        <v>128</v>
      </c>
      <c r="C147" s="105"/>
      <c r="D147" s="113" t="str">
        <f>IF('入力欄(基本情報)'!C29="","",'入力欄(基本情報)'!C29)</f>
        <v/>
      </c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14"/>
      <c r="P147" s="32"/>
    </row>
    <row r="148" spans="2:16" s="29" customFormat="1" ht="18" customHeight="1" x14ac:dyDescent="0.2">
      <c r="B148" s="104" t="s">
        <v>129</v>
      </c>
      <c r="C148" s="105"/>
      <c r="D148" s="113" t="str">
        <f>IF('入力欄(基本情報)'!C30="","",'入力欄(基本情報)'!C30)</f>
        <v/>
      </c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14"/>
      <c r="P148" s="32"/>
    </row>
    <row r="149" spans="2:16" s="29" customFormat="1" ht="18" customHeight="1" x14ac:dyDescent="0.2">
      <c r="B149" s="104" t="s">
        <v>164</v>
      </c>
      <c r="C149" s="105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8"/>
      <c r="P149" s="80"/>
    </row>
    <row r="150" spans="2:16" s="29" customFormat="1" ht="18" customHeight="1" x14ac:dyDescent="0.2">
      <c r="B150" s="104" t="s">
        <v>167</v>
      </c>
      <c r="C150" s="105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8"/>
      <c r="P150" s="80"/>
    </row>
    <row r="151" spans="2:16" s="29" customFormat="1" ht="18" customHeight="1" x14ac:dyDescent="0.2">
      <c r="B151" s="109" t="s">
        <v>169</v>
      </c>
      <c r="C151" s="110"/>
      <c r="D151" s="78" t="s">
        <v>7</v>
      </c>
      <c r="E151" s="78" t="s">
        <v>8</v>
      </c>
      <c r="F151" s="78" t="s">
        <v>9</v>
      </c>
      <c r="G151" s="78" t="s">
        <v>10</v>
      </c>
      <c r="H151" s="78" t="s">
        <v>11</v>
      </c>
      <c r="I151" s="78" t="s">
        <v>12</v>
      </c>
      <c r="J151" s="78" t="s">
        <v>13</v>
      </c>
      <c r="K151" s="78" t="s">
        <v>14</v>
      </c>
      <c r="L151" s="78" t="s">
        <v>15</v>
      </c>
      <c r="M151" s="78" t="s">
        <v>16</v>
      </c>
      <c r="N151" s="78" t="s">
        <v>17</v>
      </c>
      <c r="O151" s="78" t="s">
        <v>18</v>
      </c>
      <c r="P151" s="80"/>
    </row>
    <row r="152" spans="2:16" s="29" customFormat="1" ht="18" customHeight="1" x14ac:dyDescent="0.2">
      <c r="B152" s="111"/>
      <c r="C152" s="112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80" t="s">
        <v>51</v>
      </c>
    </row>
    <row r="153" spans="2:16" s="29" customFormat="1" ht="18" hidden="1" customHeight="1" x14ac:dyDescent="0.2">
      <c r="B153" s="113" t="s">
        <v>162</v>
      </c>
      <c r="C153" s="114"/>
      <c r="D153" s="74">
        <f>ROUND(D152,0)</f>
        <v>0</v>
      </c>
      <c r="E153" s="74">
        <f t="shared" ref="E153:O153" si="193">ROUND(E152,0)</f>
        <v>0</v>
      </c>
      <c r="F153" s="74">
        <f t="shared" si="193"/>
        <v>0</v>
      </c>
      <c r="G153" s="74">
        <f t="shared" si="193"/>
        <v>0</v>
      </c>
      <c r="H153" s="74">
        <f t="shared" si="193"/>
        <v>0</v>
      </c>
      <c r="I153" s="74">
        <f t="shared" si="193"/>
        <v>0</v>
      </c>
      <c r="J153" s="74">
        <f t="shared" si="193"/>
        <v>0</v>
      </c>
      <c r="K153" s="74">
        <f t="shared" si="193"/>
        <v>0</v>
      </c>
      <c r="L153" s="74">
        <f t="shared" si="193"/>
        <v>0</v>
      </c>
      <c r="M153" s="74">
        <f t="shared" si="193"/>
        <v>0</v>
      </c>
      <c r="N153" s="74">
        <f t="shared" si="193"/>
        <v>0</v>
      </c>
      <c r="O153" s="74">
        <f t="shared" si="193"/>
        <v>0</v>
      </c>
      <c r="P153" s="80"/>
    </row>
    <row r="154" spans="2:16" s="29" customFormat="1" ht="18" customHeight="1" x14ac:dyDescent="0.2">
      <c r="B154" s="109" t="s">
        <v>168</v>
      </c>
      <c r="C154" s="110"/>
      <c r="D154" s="78" t="s">
        <v>7</v>
      </c>
      <c r="E154" s="78" t="s">
        <v>8</v>
      </c>
      <c r="F154" s="78" t="s">
        <v>9</v>
      </c>
      <c r="G154" s="78" t="s">
        <v>10</v>
      </c>
      <c r="H154" s="78" t="s">
        <v>11</v>
      </c>
      <c r="I154" s="78" t="s">
        <v>12</v>
      </c>
      <c r="J154" s="78" t="s">
        <v>13</v>
      </c>
      <c r="K154" s="78" t="s">
        <v>14</v>
      </c>
      <c r="L154" s="78" t="s">
        <v>15</v>
      </c>
      <c r="M154" s="78" t="s">
        <v>16</v>
      </c>
      <c r="N154" s="78" t="s">
        <v>17</v>
      </c>
      <c r="O154" s="78" t="s">
        <v>18</v>
      </c>
      <c r="P154" s="80"/>
    </row>
    <row r="155" spans="2:16" s="29" customFormat="1" ht="18" customHeight="1" x14ac:dyDescent="0.2">
      <c r="B155" s="111"/>
      <c r="C155" s="112"/>
      <c r="D155" s="41" t="e">
        <f>IF(D$153&gt;=MAX(調整係数一覧!$A$202:$A$221),VLOOKUP(MAX(調整係数一覧!$A$202:$A$221),調整係数一覧!$A$202:$M$221,COLUMN(D$22)-2,0),VLOOKUP(D$153,調整係数一覧!$A$202:$M$221,COLUMN(D$22)-2,0))</f>
        <v>#N/A</v>
      </c>
      <c r="E155" s="41" t="e">
        <f>IF(E$153&gt;=MAX(調整係数一覧!$A$202:$A$221),VLOOKUP(MAX(調整係数一覧!$A$202:$A$221),調整係数一覧!$A$202:$M$221,COLUMN(E$22)-2,0),VLOOKUP(E$153,調整係数一覧!$A$202:$M$221,COLUMN(E$22)-2,0))</f>
        <v>#N/A</v>
      </c>
      <c r="F155" s="41" t="e">
        <f>IF(F$153&gt;=MAX(調整係数一覧!$A$202:$A$221),VLOOKUP(MAX(調整係数一覧!$A$202:$A$221),調整係数一覧!$A$202:$M$221,COLUMN(F$22)-2,0),VLOOKUP(F$153,調整係数一覧!$A$202:$M$221,COLUMN(F$22)-2,0))</f>
        <v>#N/A</v>
      </c>
      <c r="G155" s="41" t="e">
        <f>IF(G$153&gt;=MAX(調整係数一覧!$A$202:$A$221),VLOOKUP(MAX(調整係数一覧!$A$202:$A$221),調整係数一覧!$A$202:$M$221,COLUMN(G$22)-2,0),VLOOKUP(G$153,調整係数一覧!$A$202:$M$221,COLUMN(G$22)-2,0))</f>
        <v>#N/A</v>
      </c>
      <c r="H155" s="41" t="e">
        <f>IF(H$153&gt;=MAX(調整係数一覧!$A$202:$A$221),VLOOKUP(MAX(調整係数一覧!$A$202:$A$221),調整係数一覧!$A$202:$M$221,COLUMN(H$22)-2,0),VLOOKUP(H$153,調整係数一覧!$A$202:$M$221,COLUMN(H$22)-2,0))</f>
        <v>#N/A</v>
      </c>
      <c r="I155" s="41" t="e">
        <f>IF(I$153&gt;=MAX(調整係数一覧!$A$202:$A$221),VLOOKUP(MAX(調整係数一覧!$A$202:$A$221),調整係数一覧!$A$202:$M$221,COLUMN(I$22)-2,0),VLOOKUP(I$153,調整係数一覧!$A$202:$M$221,COLUMN(I$22)-2,0))</f>
        <v>#N/A</v>
      </c>
      <c r="J155" s="41" t="e">
        <f>IF(J$153&gt;=MAX(調整係数一覧!$A$202:$A$221),VLOOKUP(MAX(調整係数一覧!$A$202:$A$221),調整係数一覧!$A$202:$M$221,COLUMN(J$22)-2,0),VLOOKUP(J$153,調整係数一覧!$A$202:$M$221,COLUMN(J$22)-2,0))</f>
        <v>#N/A</v>
      </c>
      <c r="K155" s="41" t="e">
        <f>IF(K$153&gt;=MAX(調整係数一覧!$A$202:$A$221),VLOOKUP(MAX(調整係数一覧!$A$202:$A$221),調整係数一覧!$A$202:$M$221,COLUMN(K$22)-2,0),VLOOKUP(K$153,調整係数一覧!$A$202:$M$221,COLUMN(K$22)-2,0))</f>
        <v>#N/A</v>
      </c>
      <c r="L155" s="41" t="e">
        <f>IF(L$153&gt;=MAX(調整係数一覧!$A$202:$A$221),VLOOKUP(MAX(調整係数一覧!$A$202:$A$221),調整係数一覧!$A$202:$M$221,COLUMN(L$22)-2,0),VLOOKUP(L$153,調整係数一覧!$A$202:$M$221,COLUMN(L$22)-2,0))</f>
        <v>#N/A</v>
      </c>
      <c r="M155" s="41" t="e">
        <f>IF(M$153&gt;=MAX(調整係数一覧!$A$202:$A$221),VLOOKUP(MAX(調整係数一覧!$A$202:$A$221),調整係数一覧!$A$202:$M$221,COLUMN(M$22)-2,0),VLOOKUP(M$153,調整係数一覧!$A$202:$M$221,COLUMN(M$22)-2,0))</f>
        <v>#N/A</v>
      </c>
      <c r="N155" s="41" t="e">
        <f>IF(N$153&gt;=MAX(調整係数一覧!$A$202:$A$221),VLOOKUP(MAX(調整係数一覧!$A$202:$A$221),調整係数一覧!$A$202:$M$221,COLUMN(N$22)-2,0),VLOOKUP(N$153,調整係数一覧!$A$202:$M$221,COLUMN(N$22)-2,0))</f>
        <v>#N/A</v>
      </c>
      <c r="O155" s="41" t="e">
        <f>IF(O$153&gt;=MAX(調整係数一覧!$A$202:$A$221),VLOOKUP(MAX(調整係数一覧!$A$202:$A$221),調整係数一覧!$A$202:$M$221,COLUMN(O$22)-2,0),VLOOKUP(O$153,調整係数一覧!$A$202:$M$221,COLUMN(O$22)-2,0))</f>
        <v>#N/A</v>
      </c>
      <c r="P155" s="80"/>
    </row>
    <row r="156" spans="2:16" s="29" customFormat="1" ht="18" customHeight="1" x14ac:dyDescent="0.3">
      <c r="B156" s="118" t="s">
        <v>163</v>
      </c>
      <c r="C156" s="118"/>
      <c r="D156" s="68" t="s">
        <v>7</v>
      </c>
      <c r="E156" s="68" t="s">
        <v>8</v>
      </c>
      <c r="F156" s="68" t="s">
        <v>9</v>
      </c>
      <c r="G156" s="68" t="s">
        <v>10</v>
      </c>
      <c r="H156" s="68" t="s">
        <v>11</v>
      </c>
      <c r="I156" s="68" t="s">
        <v>12</v>
      </c>
      <c r="J156" s="68" t="s">
        <v>13</v>
      </c>
      <c r="K156" s="68" t="s">
        <v>14</v>
      </c>
      <c r="L156" s="68" t="s">
        <v>15</v>
      </c>
      <c r="M156" s="68" t="s">
        <v>16</v>
      </c>
      <c r="N156" s="68" t="s">
        <v>17</v>
      </c>
      <c r="O156" s="68" t="s">
        <v>18</v>
      </c>
      <c r="P156" s="38"/>
    </row>
    <row r="157" spans="2:16" s="29" customFormat="1" ht="18" customHeight="1" x14ac:dyDescent="0.2">
      <c r="B157" s="118"/>
      <c r="C157" s="118"/>
      <c r="D157" s="77" t="str">
        <f>IF($D149="安定電源（純揚水のみ）",MIN(ROUND(D161/D155,0),D15),"－")</f>
        <v>－</v>
      </c>
      <c r="E157" s="86" t="str">
        <f t="shared" ref="E157:O157" si="194">IF($D149="安定電源（純揚水のみ）",MIN(ROUND(E161/E155,0),E15),"－")</f>
        <v>－</v>
      </c>
      <c r="F157" s="86" t="str">
        <f t="shared" si="194"/>
        <v>－</v>
      </c>
      <c r="G157" s="86" t="str">
        <f t="shared" si="194"/>
        <v>－</v>
      </c>
      <c r="H157" s="86" t="str">
        <f t="shared" si="194"/>
        <v>－</v>
      </c>
      <c r="I157" s="86" t="str">
        <f t="shared" si="194"/>
        <v>－</v>
      </c>
      <c r="J157" s="86" t="str">
        <f t="shared" si="194"/>
        <v>－</v>
      </c>
      <c r="K157" s="86" t="str">
        <f t="shared" si="194"/>
        <v>－</v>
      </c>
      <c r="L157" s="86" t="str">
        <f t="shared" si="194"/>
        <v>－</v>
      </c>
      <c r="M157" s="86" t="str">
        <f t="shared" si="194"/>
        <v>－</v>
      </c>
      <c r="N157" s="86" t="str">
        <f t="shared" si="194"/>
        <v>－</v>
      </c>
      <c r="O157" s="86" t="str">
        <f t="shared" si="194"/>
        <v>－</v>
      </c>
      <c r="P157" s="39" t="s">
        <v>19</v>
      </c>
    </row>
    <row r="158" spans="2:16" s="29" customFormat="1" hidden="1" x14ac:dyDescent="0.2">
      <c r="B158" s="113" t="s">
        <v>160</v>
      </c>
      <c r="C158" s="114"/>
      <c r="D158" s="73" t="e">
        <f>ROUND(D157,0)</f>
        <v>#VALUE!</v>
      </c>
      <c r="E158" s="73" t="e">
        <f t="shared" ref="E158:O158" si="195">ROUND(E157,0)</f>
        <v>#VALUE!</v>
      </c>
      <c r="F158" s="73" t="e">
        <f t="shared" si="195"/>
        <v>#VALUE!</v>
      </c>
      <c r="G158" s="73" t="e">
        <f t="shared" si="195"/>
        <v>#VALUE!</v>
      </c>
      <c r="H158" s="73" t="e">
        <f t="shared" si="195"/>
        <v>#VALUE!</v>
      </c>
      <c r="I158" s="73" t="e">
        <f t="shared" si="195"/>
        <v>#VALUE!</v>
      </c>
      <c r="J158" s="73" t="e">
        <f t="shared" si="195"/>
        <v>#VALUE!</v>
      </c>
      <c r="K158" s="73" t="e">
        <f t="shared" si="195"/>
        <v>#VALUE!</v>
      </c>
      <c r="L158" s="73" t="e">
        <f t="shared" si="195"/>
        <v>#VALUE!</v>
      </c>
      <c r="M158" s="73" t="e">
        <f t="shared" si="195"/>
        <v>#VALUE!</v>
      </c>
      <c r="N158" s="73" t="e">
        <f t="shared" si="195"/>
        <v>#VALUE!</v>
      </c>
      <c r="O158" s="73" t="e">
        <f t="shared" si="195"/>
        <v>#VALUE!</v>
      </c>
      <c r="P158" s="39"/>
    </row>
    <row r="159" spans="2:16" s="29" customFormat="1" ht="19.95" customHeight="1" x14ac:dyDescent="0.2">
      <c r="B159" s="121" t="s">
        <v>155</v>
      </c>
      <c r="C159" s="122"/>
      <c r="D159" s="59" t="s">
        <v>7</v>
      </c>
      <c r="E159" s="59" t="s">
        <v>8</v>
      </c>
      <c r="F159" s="59" t="s">
        <v>9</v>
      </c>
      <c r="G159" s="59" t="s">
        <v>10</v>
      </c>
      <c r="H159" s="59" t="s">
        <v>11</v>
      </c>
      <c r="I159" s="59" t="s">
        <v>12</v>
      </c>
      <c r="J159" s="59" t="s">
        <v>13</v>
      </c>
      <c r="K159" s="59" t="s">
        <v>14</v>
      </c>
      <c r="L159" s="59" t="s">
        <v>15</v>
      </c>
      <c r="M159" s="59" t="s">
        <v>16</v>
      </c>
      <c r="N159" s="59" t="s">
        <v>17</v>
      </c>
      <c r="O159" s="59" t="s">
        <v>18</v>
      </c>
      <c r="P159" s="39"/>
    </row>
    <row r="160" spans="2:16" s="29" customFormat="1" ht="18" customHeight="1" x14ac:dyDescent="0.2">
      <c r="B160" s="123"/>
      <c r="C160" s="124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39" t="s">
        <v>170</v>
      </c>
    </row>
    <row r="161" spans="2:16" s="29" customFormat="1" hidden="1" x14ac:dyDescent="0.2">
      <c r="B161" s="113" t="s">
        <v>160</v>
      </c>
      <c r="C161" s="114"/>
      <c r="D161" s="77">
        <f>ROUND(D160,0)</f>
        <v>0</v>
      </c>
      <c r="E161" s="84">
        <f t="shared" ref="E161:O161" si="196">ROUND(E160,0)</f>
        <v>0</v>
      </c>
      <c r="F161" s="84">
        <f t="shared" si="196"/>
        <v>0</v>
      </c>
      <c r="G161" s="84">
        <f t="shared" si="196"/>
        <v>0</v>
      </c>
      <c r="H161" s="84">
        <f t="shared" si="196"/>
        <v>0</v>
      </c>
      <c r="I161" s="84">
        <f t="shared" si="196"/>
        <v>0</v>
      </c>
      <c r="J161" s="84">
        <f t="shared" si="196"/>
        <v>0</v>
      </c>
      <c r="K161" s="84">
        <f t="shared" si="196"/>
        <v>0</v>
      </c>
      <c r="L161" s="84">
        <f t="shared" si="196"/>
        <v>0</v>
      </c>
      <c r="M161" s="84">
        <f t="shared" si="196"/>
        <v>0</v>
      </c>
      <c r="N161" s="84">
        <f t="shared" si="196"/>
        <v>0</v>
      </c>
      <c r="O161" s="84">
        <f t="shared" si="196"/>
        <v>0</v>
      </c>
      <c r="P161" s="39"/>
    </row>
    <row r="162" spans="2:16" s="29" customFormat="1" hidden="1" x14ac:dyDescent="0.2">
      <c r="B162" s="113" t="s">
        <v>165</v>
      </c>
      <c r="C162" s="114"/>
      <c r="D162" s="83">
        <f>IF($D$149="安定電源（純揚水のみ）",D157,D161)</f>
        <v>0</v>
      </c>
      <c r="E162" s="85">
        <f t="shared" ref="E162:O162" si="197">IF($D$149="安定電源（純揚水のみ）",E157,E161)</f>
        <v>0</v>
      </c>
      <c r="F162" s="85">
        <f t="shared" si="197"/>
        <v>0</v>
      </c>
      <c r="G162" s="85">
        <f t="shared" si="197"/>
        <v>0</v>
      </c>
      <c r="H162" s="85">
        <f t="shared" si="197"/>
        <v>0</v>
      </c>
      <c r="I162" s="85">
        <f t="shared" si="197"/>
        <v>0</v>
      </c>
      <c r="J162" s="85">
        <f t="shared" si="197"/>
        <v>0</v>
      </c>
      <c r="K162" s="85">
        <f t="shared" si="197"/>
        <v>0</v>
      </c>
      <c r="L162" s="85">
        <f t="shared" si="197"/>
        <v>0</v>
      </c>
      <c r="M162" s="85">
        <f t="shared" si="197"/>
        <v>0</v>
      </c>
      <c r="N162" s="85">
        <f t="shared" si="197"/>
        <v>0</v>
      </c>
      <c r="O162" s="85">
        <f t="shared" si="197"/>
        <v>0</v>
      </c>
      <c r="P162" s="39"/>
    </row>
    <row r="163" spans="2:16" s="29" customFormat="1" ht="34.950000000000003" customHeight="1" x14ac:dyDescent="0.2">
      <c r="B163" s="119" t="s">
        <v>150</v>
      </c>
      <c r="C163" s="118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39" t="s">
        <v>19</v>
      </c>
    </row>
    <row r="164" spans="2:16" s="29" customFormat="1" ht="19.95" hidden="1" customHeight="1" x14ac:dyDescent="0.2">
      <c r="B164" s="115" t="s">
        <v>162</v>
      </c>
      <c r="C164" s="115"/>
      <c r="D164" s="116">
        <f>ROUND(D163,0)</f>
        <v>0</v>
      </c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31"/>
    </row>
    <row r="165" spans="2:16" s="29" customFormat="1" ht="19.95" customHeight="1" x14ac:dyDescent="0.2">
      <c r="B165" s="103"/>
      <c r="C165" s="103"/>
    </row>
    <row r="166" spans="2:16" s="29" customFormat="1" ht="19.95" customHeight="1" x14ac:dyDescent="0.2"/>
    <row r="167" spans="2:16" s="29" customFormat="1" ht="19.95" customHeight="1" x14ac:dyDescent="0.2"/>
    <row r="168" spans="2:16" s="29" customFormat="1" ht="19.95" customHeight="1" x14ac:dyDescent="0.2"/>
    <row r="169" spans="2:16" s="29" customFormat="1" ht="19.95" customHeight="1" x14ac:dyDescent="0.2"/>
    <row r="170" spans="2:16" s="29" customFormat="1" ht="19.95" customHeight="1" x14ac:dyDescent="0.2"/>
    <row r="171" spans="2:16" s="29" customFormat="1" ht="19.95" customHeight="1" x14ac:dyDescent="0.2"/>
    <row r="172" spans="2:16" s="29" customFormat="1" ht="19.95" customHeight="1" x14ac:dyDescent="0.2"/>
    <row r="173" spans="2:16" s="29" customFormat="1" ht="19.95" customHeight="1" x14ac:dyDescent="0.2"/>
    <row r="174" spans="2:16" s="29" customFormat="1" ht="19.95" customHeight="1" x14ac:dyDescent="0.2"/>
    <row r="175" spans="2:16" s="29" customFormat="1" ht="19.95" customHeight="1" x14ac:dyDescent="0.2"/>
    <row r="176" spans="2:16" s="29" customFormat="1" ht="19.95" customHeight="1" x14ac:dyDescent="0.2"/>
    <row r="177" s="29" customFormat="1" ht="19.95" customHeight="1" x14ac:dyDescent="0.2"/>
    <row r="178" s="29" customFormat="1" ht="19.95" customHeight="1" x14ac:dyDescent="0.2"/>
    <row r="179" s="29" customFormat="1" ht="19.95" customHeight="1" x14ac:dyDescent="0.2"/>
    <row r="180" s="29" customFormat="1" ht="19.95" customHeight="1" x14ac:dyDescent="0.2"/>
    <row r="181" s="29" customFormat="1" ht="19.95" customHeight="1" x14ac:dyDescent="0.2"/>
    <row r="182" s="29" customFormat="1" ht="19.95" customHeight="1" x14ac:dyDescent="0.2"/>
    <row r="183" s="29" customFormat="1" ht="19.95" customHeight="1" x14ac:dyDescent="0.2"/>
    <row r="184" s="29" customFormat="1" ht="19.95" customHeight="1" x14ac:dyDescent="0.2"/>
    <row r="185" s="29" customFormat="1" ht="19.95" customHeight="1" x14ac:dyDescent="0.2"/>
    <row r="186" s="29" customFormat="1" ht="19.95" customHeight="1" x14ac:dyDescent="0.2"/>
    <row r="187" s="29" customFormat="1" ht="19.95" customHeight="1" x14ac:dyDescent="0.2"/>
  </sheetData>
  <sheetProtection algorithmName="SHA-512" hashValue="RtAyZb79c8ZmE7Oe0pRCKI7gRBP18Epl730CRyJ9sKj6uC8GXYa8Jpth/o5vFjQYoeviohVI5cimPT9ckzBnYA==" saltValue="9r0SPjMKkfi6YSTgefKf9w==" spinCount="100000" sheet="1" objects="1" scenarios="1"/>
  <mergeCells count="126">
    <mergeCell ref="D89:O89"/>
    <mergeCell ref="D90:O90"/>
    <mergeCell ref="B29:B40"/>
    <mergeCell ref="D40:O40"/>
    <mergeCell ref="B1:P1"/>
    <mergeCell ref="B5:C5"/>
    <mergeCell ref="D5:O5"/>
    <mergeCell ref="B6:C6"/>
    <mergeCell ref="D6:O6"/>
    <mergeCell ref="B7:C7"/>
    <mergeCell ref="D7:O7"/>
    <mergeCell ref="B2:C2"/>
    <mergeCell ref="B13:C14"/>
    <mergeCell ref="B11:C12"/>
    <mergeCell ref="B8:C8"/>
    <mergeCell ref="D8:O8"/>
    <mergeCell ref="B9:C9"/>
    <mergeCell ref="D9:O9"/>
    <mergeCell ref="B10:C10"/>
    <mergeCell ref="D10:O10"/>
    <mergeCell ref="B25:C25"/>
    <mergeCell ref="D25:O25"/>
    <mergeCell ref="D28:O28"/>
    <mergeCell ref="B16:C17"/>
    <mergeCell ref="B23:C24"/>
    <mergeCell ref="B15:C15"/>
    <mergeCell ref="B18:C18"/>
    <mergeCell ref="B19:C20"/>
    <mergeCell ref="B21:C22"/>
    <mergeCell ref="D29:O29"/>
    <mergeCell ref="D30:O30"/>
    <mergeCell ref="C32:C33"/>
    <mergeCell ref="D39:O39"/>
    <mergeCell ref="D66:O66"/>
    <mergeCell ref="C68:C69"/>
    <mergeCell ref="D75:O75"/>
    <mergeCell ref="C47:C48"/>
    <mergeCell ref="C59:C60"/>
    <mergeCell ref="C71:C72"/>
    <mergeCell ref="D31:O31"/>
    <mergeCell ref="D43:O43"/>
    <mergeCell ref="C35:C36"/>
    <mergeCell ref="D41:O41"/>
    <mergeCell ref="D42:O42"/>
    <mergeCell ref="D51:O51"/>
    <mergeCell ref="D53:O53"/>
    <mergeCell ref="D54:O54"/>
    <mergeCell ref="C56:C57"/>
    <mergeCell ref="D63:O63"/>
    <mergeCell ref="D55:O55"/>
    <mergeCell ref="D67:O67"/>
    <mergeCell ref="B149:C149"/>
    <mergeCell ref="D149:O149"/>
    <mergeCell ref="D146:O146"/>
    <mergeCell ref="D52:O52"/>
    <mergeCell ref="B41:B52"/>
    <mergeCell ref="B53:B64"/>
    <mergeCell ref="D64:O64"/>
    <mergeCell ref="D76:O76"/>
    <mergeCell ref="B65:B76"/>
    <mergeCell ref="D88:O88"/>
    <mergeCell ref="B77:B88"/>
    <mergeCell ref="D77:O77"/>
    <mergeCell ref="D78:O78"/>
    <mergeCell ref="D123:O123"/>
    <mergeCell ref="D101:O101"/>
    <mergeCell ref="C95:C96"/>
    <mergeCell ref="C80:C81"/>
    <mergeCell ref="D87:O87"/>
    <mergeCell ref="B148:C148"/>
    <mergeCell ref="D148:O148"/>
    <mergeCell ref="C83:C84"/>
    <mergeCell ref="C92:C93"/>
    <mergeCell ref="C44:C45"/>
    <mergeCell ref="D65:O65"/>
    <mergeCell ref="B145:C145"/>
    <mergeCell ref="D145:O145"/>
    <mergeCell ref="D126:O126"/>
    <mergeCell ref="C128:C129"/>
    <mergeCell ref="D135:O135"/>
    <mergeCell ref="B147:C147"/>
    <mergeCell ref="D147:O147"/>
    <mergeCell ref="D125:O125"/>
    <mergeCell ref="D114:O114"/>
    <mergeCell ref="C116:C117"/>
    <mergeCell ref="C131:C132"/>
    <mergeCell ref="B146:C146"/>
    <mergeCell ref="D79:O79"/>
    <mergeCell ref="D91:O91"/>
    <mergeCell ref="D103:O103"/>
    <mergeCell ref="D115:O115"/>
    <mergeCell ref="D127:O127"/>
    <mergeCell ref="B137:B142"/>
    <mergeCell ref="D100:O100"/>
    <mergeCell ref="B89:B100"/>
    <mergeCell ref="D112:O112"/>
    <mergeCell ref="B101:B112"/>
    <mergeCell ref="D124:O124"/>
    <mergeCell ref="B113:B124"/>
    <mergeCell ref="D136:O136"/>
    <mergeCell ref="B125:B136"/>
    <mergeCell ref="C119:C120"/>
    <mergeCell ref="D113:O113"/>
    <mergeCell ref="C137:C138"/>
    <mergeCell ref="D141:O141"/>
    <mergeCell ref="C107:C108"/>
    <mergeCell ref="C139:C140"/>
    <mergeCell ref="D99:O99"/>
    <mergeCell ref="D102:O102"/>
    <mergeCell ref="C104:C105"/>
    <mergeCell ref="D111:O111"/>
    <mergeCell ref="B165:C165"/>
    <mergeCell ref="B150:C150"/>
    <mergeCell ref="D150:O150"/>
    <mergeCell ref="B151:C152"/>
    <mergeCell ref="B154:C155"/>
    <mergeCell ref="B153:C153"/>
    <mergeCell ref="B161:C161"/>
    <mergeCell ref="B164:C164"/>
    <mergeCell ref="D164:O164"/>
    <mergeCell ref="B162:C162"/>
    <mergeCell ref="B158:C158"/>
    <mergeCell ref="B156:C157"/>
    <mergeCell ref="B163:C163"/>
    <mergeCell ref="D163:O163"/>
    <mergeCell ref="B159:C160"/>
  </mergeCells>
  <phoneticPr fontId="2"/>
  <conditionalFormatting sqref="D14">
    <cfRule type="cellIs" dxfId="49" priority="107" operator="greaterThan">
      <formula>D12</formula>
    </cfRule>
  </conditionalFormatting>
  <conditionalFormatting sqref="D163:O163">
    <cfRule type="cellIs" dxfId="48" priority="104" operator="greaterThan">
      <formula>$D$25-$D$141</formula>
    </cfRule>
  </conditionalFormatting>
  <conditionalFormatting sqref="D12:O12">
    <cfRule type="cellIs" dxfId="47" priority="103" operator="greaterThan">
      <formula>$D$10</formula>
    </cfRule>
  </conditionalFormatting>
  <conditionalFormatting sqref="E14">
    <cfRule type="cellIs" dxfId="46" priority="101" operator="greaterThan">
      <formula>E12</formula>
    </cfRule>
  </conditionalFormatting>
  <conditionalFormatting sqref="F14">
    <cfRule type="cellIs" dxfId="45" priority="100" operator="greaterThan">
      <formula>F12</formula>
    </cfRule>
  </conditionalFormatting>
  <conditionalFormatting sqref="G14">
    <cfRule type="cellIs" dxfId="44" priority="99" operator="greaterThan">
      <formula>G12</formula>
    </cfRule>
  </conditionalFormatting>
  <conditionalFormatting sqref="H14">
    <cfRule type="cellIs" dxfId="43" priority="98" operator="greaterThan">
      <formula>H12</formula>
    </cfRule>
  </conditionalFormatting>
  <conditionalFormatting sqref="I14">
    <cfRule type="cellIs" dxfId="42" priority="97" operator="greaterThan">
      <formula>I12</formula>
    </cfRule>
  </conditionalFormatting>
  <conditionalFormatting sqref="J14">
    <cfRule type="cellIs" dxfId="41" priority="96" operator="greaterThan">
      <formula>J12</formula>
    </cfRule>
  </conditionalFormatting>
  <conditionalFormatting sqref="K14">
    <cfRule type="cellIs" dxfId="40" priority="95" operator="greaterThan">
      <formula>K12</formula>
    </cfRule>
  </conditionalFormatting>
  <conditionalFormatting sqref="L14">
    <cfRule type="cellIs" dxfId="39" priority="94" operator="greaterThan">
      <formula>L12</formula>
    </cfRule>
  </conditionalFormatting>
  <conditionalFormatting sqref="M14">
    <cfRule type="cellIs" dxfId="38" priority="93" operator="greaterThan">
      <formula>M12</formula>
    </cfRule>
  </conditionalFormatting>
  <conditionalFormatting sqref="N14">
    <cfRule type="cellIs" dxfId="37" priority="92" operator="greaterThan">
      <formula>N12</formula>
    </cfRule>
  </conditionalFormatting>
  <conditionalFormatting sqref="O14">
    <cfRule type="cellIs" dxfId="36" priority="91" operator="greaterThan">
      <formula>O12</formula>
    </cfRule>
  </conditionalFormatting>
  <conditionalFormatting sqref="B150:P157">
    <cfRule type="expression" dxfId="35" priority="1">
      <formula>NOT($D$149="安定電源（純揚水のみ）")</formula>
    </cfRule>
  </conditionalFormatting>
  <conditionalFormatting sqref="C32:P33">
    <cfRule type="expression" dxfId="34" priority="36">
      <formula>NOT($D$31="安定電源（純揚水のみ）")</formula>
    </cfRule>
  </conditionalFormatting>
  <conditionalFormatting sqref="C44:P45">
    <cfRule type="expression" dxfId="33" priority="35">
      <formula>NOT($D$43="安定電源（純揚水のみ）")</formula>
    </cfRule>
  </conditionalFormatting>
  <conditionalFormatting sqref="C56:P57">
    <cfRule type="expression" dxfId="32" priority="34">
      <formula>NOT($D$55="安定電源（純揚水のみ）")</formula>
    </cfRule>
  </conditionalFormatting>
  <conditionalFormatting sqref="C68:P69">
    <cfRule type="expression" dxfId="31" priority="33">
      <formula>NOT($D$67="安定電源（純揚水のみ）")</formula>
    </cfRule>
  </conditionalFormatting>
  <conditionalFormatting sqref="C80:P81">
    <cfRule type="expression" dxfId="30" priority="32">
      <formula>NOT($D$79="安定電源（純揚水のみ）")</formula>
    </cfRule>
  </conditionalFormatting>
  <conditionalFormatting sqref="C92:P93">
    <cfRule type="expression" dxfId="29" priority="31">
      <formula>NOT($D$91="安定電源（純揚水のみ）")</formula>
    </cfRule>
  </conditionalFormatting>
  <conditionalFormatting sqref="C104:P105">
    <cfRule type="expression" dxfId="28" priority="30">
      <formula>NOT($D$103="安定電源（純揚水のみ）")</formula>
    </cfRule>
  </conditionalFormatting>
  <conditionalFormatting sqref="C116:P117">
    <cfRule type="expression" dxfId="27" priority="29">
      <formula>NOT($D$115="安定電源（純揚水のみ）")</formula>
    </cfRule>
  </conditionalFormatting>
  <conditionalFormatting sqref="C128:P129">
    <cfRule type="expression" dxfId="26" priority="27">
      <formula>NOT($D$127="安定電源（純揚水のみ）")</formula>
    </cfRule>
  </conditionalFormatting>
  <conditionalFormatting sqref="D151:O151">
    <cfRule type="expression" dxfId="25" priority="26">
      <formula>NOT($D$149="安定電源（純揚水のみ）")</formula>
    </cfRule>
  </conditionalFormatting>
  <conditionalFormatting sqref="D154:O154">
    <cfRule type="expression" dxfId="24" priority="25">
      <formula>NOT($D$149="安定電源（純揚水のみ）")</formula>
    </cfRule>
  </conditionalFormatting>
  <conditionalFormatting sqref="D157:O157">
    <cfRule type="cellIs" dxfId="23" priority="37" operator="greaterThan">
      <formula>$D$14</formula>
    </cfRule>
  </conditionalFormatting>
  <conditionalFormatting sqref="E157">
    <cfRule type="expression" dxfId="22" priority="24">
      <formula>"&gt;D14"</formula>
    </cfRule>
  </conditionalFormatting>
  <conditionalFormatting sqref="F157">
    <cfRule type="expression" dxfId="21" priority="23">
      <formula>"&gt;D14"</formula>
    </cfRule>
  </conditionalFormatting>
  <conditionalFormatting sqref="G157">
    <cfRule type="expression" dxfId="20" priority="22">
      <formula>"&gt;D14"</formula>
    </cfRule>
  </conditionalFormatting>
  <conditionalFormatting sqref="H157">
    <cfRule type="expression" dxfId="19" priority="21">
      <formula>"&gt;D14"</formula>
    </cfRule>
  </conditionalFormatting>
  <conditionalFormatting sqref="I157">
    <cfRule type="expression" dxfId="18" priority="20">
      <formula>"&gt;D14"</formula>
    </cfRule>
  </conditionalFormatting>
  <conditionalFormatting sqref="J157">
    <cfRule type="expression" dxfId="17" priority="19">
      <formula>"&gt;D14"</formula>
    </cfRule>
  </conditionalFormatting>
  <conditionalFormatting sqref="K157">
    <cfRule type="expression" dxfId="16" priority="18">
      <formula>"&gt;D14"</formula>
    </cfRule>
  </conditionalFormatting>
  <conditionalFormatting sqref="L157">
    <cfRule type="expression" dxfId="15" priority="17">
      <formula>"&gt;D14"</formula>
    </cfRule>
  </conditionalFormatting>
  <conditionalFormatting sqref="L157">
    <cfRule type="expression" dxfId="14" priority="16">
      <formula>"&gt;D14"</formula>
    </cfRule>
  </conditionalFormatting>
  <conditionalFormatting sqref="M157">
    <cfRule type="expression" dxfId="13" priority="15">
      <formula>"&gt;D14"</formula>
    </cfRule>
  </conditionalFormatting>
  <conditionalFormatting sqref="N157">
    <cfRule type="expression" dxfId="12" priority="14">
      <formula>"&gt;D14"</formula>
    </cfRule>
  </conditionalFormatting>
  <conditionalFormatting sqref="O157">
    <cfRule type="expression" dxfId="11" priority="13">
      <formula>"&gt;D14"</formula>
    </cfRule>
  </conditionalFormatting>
  <conditionalFormatting sqref="E157">
    <cfRule type="cellIs" dxfId="10" priority="12" operator="greaterThan">
      <formula>$D$14</formula>
    </cfRule>
  </conditionalFormatting>
  <conditionalFormatting sqref="F157">
    <cfRule type="cellIs" dxfId="9" priority="11" operator="greaterThan">
      <formula>$D$14</formula>
    </cfRule>
  </conditionalFormatting>
  <conditionalFormatting sqref="G157">
    <cfRule type="cellIs" dxfId="8" priority="10" operator="greaterThan">
      <formula>$D$14</formula>
    </cfRule>
  </conditionalFormatting>
  <conditionalFormatting sqref="H157">
    <cfRule type="cellIs" dxfId="7" priority="9" operator="greaterThan">
      <formula>$D$14</formula>
    </cfRule>
  </conditionalFormatting>
  <conditionalFormatting sqref="I157">
    <cfRule type="cellIs" dxfId="6" priority="8" operator="greaterThan">
      <formula>$D$14</formula>
    </cfRule>
  </conditionalFormatting>
  <conditionalFormatting sqref="J157">
    <cfRule type="cellIs" dxfId="5" priority="7" operator="greaterThan">
      <formula>$D$14</formula>
    </cfRule>
  </conditionalFormatting>
  <conditionalFormatting sqref="K157">
    <cfRule type="cellIs" dxfId="4" priority="6" operator="greaterThan">
      <formula>$D$14</formula>
    </cfRule>
  </conditionalFormatting>
  <conditionalFormatting sqref="L157">
    <cfRule type="cellIs" dxfId="3" priority="5" operator="greaterThan">
      <formula>$D$14</formula>
    </cfRule>
  </conditionalFormatting>
  <conditionalFormatting sqref="M157">
    <cfRule type="cellIs" dxfId="2" priority="4" operator="greaterThan">
      <formula>$D$14</formula>
    </cfRule>
  </conditionalFormatting>
  <conditionalFormatting sqref="N157">
    <cfRule type="cellIs" dxfId="1" priority="3" operator="greaterThan">
      <formula>$D$14</formula>
    </cfRule>
  </conditionalFormatting>
  <conditionalFormatting sqref="O157">
    <cfRule type="cellIs" dxfId="0" priority="2" operator="greaterThan">
      <formula>$D$14</formula>
    </cfRule>
  </conditionalFormatting>
  <dataValidations disablePrompts="1" count="10">
    <dataValidation operator="lessThanOrEqual" allowBlank="1" showInputMessage="1" showErrorMessage="1" error="設備容量以下の整数値で入力してください" sqref="D128:O128 D104:O104 D116:O116 D32:O32 D44:O44 D56:O56 D68:O68 D80:O80 D92:O92 D29:O30 D41:O42 D53:O54 D65:O66 D77:O78 D89:O90 D101:O102 D113:O114 D125:O126 D35:O35 D131:O131 D119:O119 D107:O107 D95:O95 D83:O83 D71:O71 D59:O59 D47:O47 D137:O142" xr:uid="{98BFBEAC-1239-4051-9E2A-73A13B71D8DF}"/>
    <dataValidation operator="lessThanOrEqual" allowBlank="1" showInputMessage="1" showErrorMessage="1" error="設備容量以下の整数値を入力してください" sqref="D16" xr:uid="{B6BF55D5-FE96-4240-941B-AEA786FFBC8B}"/>
    <dataValidation type="whole" operator="lessThanOrEqual" allowBlank="1" showInputMessage="1" showErrorMessage="1" error="設備容量以下の整数値を入力してください" sqref="D12:O12 E14:O14" xr:uid="{865D3E81-3D6D-41FD-85AE-A94CE60E9E18}">
      <formula1>$D$10</formula1>
    </dataValidation>
    <dataValidation type="whole" allowBlank="1" showInputMessage="1" showErrorMessage="1" error="整数値を入力してください" sqref="D10:O10 D33:O33 D51:O51 D63:O63 D75:O75 D87:O87 D99:O99 D111:O111 D123:O123 D45:O45 D57:O57 D69:O69 D81:O81 D93:O93 D105:O105 D117:O117 D129:O129 D36:O36 D39:O39 D48:O48 D60:O60 D72:O72 D84:O84 D96:O96 D108:O108 D120:O120 D132:O132 D135:O135" xr:uid="{5D8DC298-0854-4249-8F8A-FCEE311B9612}">
      <formula1>1</formula1>
      <formula2>999999999999999</formula2>
    </dataValidation>
    <dataValidation type="whole" operator="lessThanOrEqual" allowBlank="1" showInputMessage="1" showErrorMessage="1" error="設備容量以下の整数値を入力してください" sqref="D14" xr:uid="{3D94105D-2209-4566-BA10-2A34E71A6FB4}">
      <formula1>D12</formula1>
    </dataValidation>
    <dataValidation type="whole" allowBlank="1" showInputMessage="1" showErrorMessage="1" error="整数値を入力してください" sqref="D17:O17 D152:O153" xr:uid="{2168DD74-A2BF-4381-B2FB-EE976DEFD337}">
      <formula1>1</formula1>
      <formula2>99999</formula2>
    </dataValidation>
    <dataValidation operator="lessThanOrEqual" allowBlank="1" showInputMessage="1" showErrorMessage="1" error="差替可能な整数値を入力してください" sqref="D157:O158" xr:uid="{6A5C8DE4-C486-450B-ADFA-A880959824E7}"/>
    <dataValidation allowBlank="1" showInputMessage="1" showErrorMessage="1" error="整数値を入力してください" sqref="D18:O18 D34:O34 D136:O136 D40:O40 D46:O46 D85:O86 D52:O52 D58:O58 D37:O38 D64:O64 D70:O70 D49:O50 D76:O76 D82:O82 D61:O62 D88:O88 D94:O94 D73:O74 D100:O100 D106:O106 D97:O98 D112:O112 D118:O118 D109:O110 D124:O124 D130:O130 D121:O122 D133:O134" xr:uid="{A81663B4-6A1A-41B9-8176-004EA5C27179}"/>
    <dataValidation type="list" allowBlank="1" showInputMessage="1" showErrorMessage="1" sqref="D149:O149 D31:O31 D67:O67 D79:O79 D91:O91 D103:O103 D115:O115 D127:O127 D43:O43 D55:O55" xr:uid="{36E195DB-51F0-4B47-A967-54C163642560}">
      <formula1>"安定電源（純揚水除く）,安定電源（純揚水、蓄電池）,変動電源（単独、アグリゲート）,発動指令電源"</formula1>
    </dataValidation>
    <dataValidation type="list" allowBlank="1" showInputMessage="1" showErrorMessage="1" sqref="D150:O150" xr:uid="{E667B8F6-64F1-4AB4-A9A2-3738A56D3DA3}">
      <formula1>"北海道,東北,東京,中部,北陸,関西,中国,四国,九州"</formula1>
    </dataValidation>
  </dataValidations>
  <pageMargins left="0.23622047244094491" right="0.23622047244094491" top="0.86614173228346458" bottom="0.74803149606299213" header="0.31496062992125984" footer="0.31496062992125984"/>
  <pageSetup paperSize="8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86F1-26DE-4FBD-AAFA-73DB3B21B9EE}">
  <dimension ref="A1:Q55"/>
  <sheetViews>
    <sheetView zoomScale="70" zoomScaleNormal="70" workbookViewId="0">
      <selection activeCell="E13" sqref="E13:P13"/>
    </sheetView>
  </sheetViews>
  <sheetFormatPr defaultRowHeight="15" x14ac:dyDescent="0.3"/>
  <cols>
    <col min="1" max="3" width="14.77734375" style="48" customWidth="1"/>
    <col min="4" max="4" width="17.109375" style="48" customWidth="1"/>
    <col min="5" max="16" width="10.77734375" style="44" customWidth="1"/>
    <col min="17" max="16384" width="8.88671875" style="25"/>
  </cols>
  <sheetData>
    <row r="1" spans="1:17" ht="16.2" x14ac:dyDescent="0.3">
      <c r="A1" s="100" t="s">
        <v>173</v>
      </c>
      <c r="B1" s="100"/>
      <c r="C1" s="100"/>
      <c r="D1" s="100"/>
    </row>
    <row r="2" spans="1:17" ht="16.2" x14ac:dyDescent="0.3">
      <c r="A2" s="157"/>
      <c r="B2" s="157"/>
      <c r="C2" s="157"/>
    </row>
    <row r="4" spans="1:17" ht="16.2" x14ac:dyDescent="0.3">
      <c r="A4" s="158" t="s">
        <v>174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7" ht="16.2" x14ac:dyDescent="0.3">
      <c r="A5" s="49"/>
      <c r="B5" s="49"/>
      <c r="C5" s="49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</row>
    <row r="6" spans="1:17" ht="16.2" x14ac:dyDescent="0.3">
      <c r="A6" s="158" t="s">
        <v>179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10" spans="1:17" ht="15.6" thickBot="1" x14ac:dyDescent="0.35"/>
    <row r="11" spans="1:17" ht="15.6" thickBot="1" x14ac:dyDescent="0.35">
      <c r="A11" s="146" t="s">
        <v>0</v>
      </c>
      <c r="B11" s="146"/>
      <c r="C11" s="146"/>
      <c r="D11" s="146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7" ht="15.6" thickBot="1" x14ac:dyDescent="0.35">
      <c r="A12" s="144" t="s">
        <v>69</v>
      </c>
      <c r="B12" s="144"/>
      <c r="C12" s="144"/>
      <c r="D12" s="144"/>
      <c r="E12" s="143" t="str">
        <f>IF('入力欄(基本情報)'!C5="","",'入力欄(基本情報)'!C5)</f>
        <v/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</row>
    <row r="13" spans="1:17" ht="15.6" thickBot="1" x14ac:dyDescent="0.35">
      <c r="A13" s="144" t="s">
        <v>70</v>
      </c>
      <c r="B13" s="144"/>
      <c r="C13" s="144"/>
      <c r="D13" s="144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7" ht="15.6" thickBot="1" x14ac:dyDescent="0.35">
      <c r="A14" s="144" t="s">
        <v>72</v>
      </c>
      <c r="B14" s="144"/>
      <c r="C14" s="144"/>
      <c r="D14" s="144"/>
      <c r="E14" s="143" t="str">
        <f>IF('入力欄(基本情報)'!C7="","",'入力欄(基本情報)'!C7)</f>
        <v/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5" spans="1:17" ht="15.6" thickBot="1" x14ac:dyDescent="0.35">
      <c r="A15" s="140" t="s">
        <v>73</v>
      </c>
      <c r="B15" s="140"/>
      <c r="C15" s="140"/>
      <c r="D15" s="140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</row>
    <row r="16" spans="1:17" ht="15.6" thickBot="1" x14ac:dyDescent="0.35">
      <c r="A16" s="144" t="s">
        <v>74</v>
      </c>
      <c r="B16" s="144"/>
      <c r="C16" s="144"/>
      <c r="D16" s="144"/>
      <c r="E16" s="143" t="str">
        <f>IF('入力欄(基本情報)'!C8="","",'入力欄(基本情報)'!C8)</f>
        <v/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16" ht="15.6" thickBot="1" x14ac:dyDescent="0.35">
      <c r="A17" s="144" t="s">
        <v>75</v>
      </c>
      <c r="B17" s="144"/>
      <c r="C17" s="144"/>
      <c r="D17" s="144"/>
      <c r="E17" s="143" t="str">
        <f>IF('入力欄(基本情報)'!C9="","",'入力欄(基本情報)'!C9)</f>
        <v/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</row>
    <row r="18" spans="1:16" ht="15.6" thickBot="1" x14ac:dyDescent="0.35">
      <c r="A18" s="144" t="s">
        <v>76</v>
      </c>
      <c r="B18" s="144"/>
      <c r="C18" s="144"/>
      <c r="D18" s="144"/>
      <c r="E18" s="143" t="str">
        <f>IF('入力欄(基本情報)'!C12="","",'入力欄(基本情報)'!C12)</f>
        <v/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16" ht="15.6" thickBot="1" x14ac:dyDescent="0.35">
      <c r="A19" s="144" t="s">
        <v>77</v>
      </c>
      <c r="B19" s="144"/>
      <c r="C19" s="144"/>
      <c r="D19" s="144"/>
      <c r="E19" s="143" t="str">
        <f>IF('入力欄(基本情報)'!C13="","",'入力欄(基本情報)'!C13)</f>
        <v/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</row>
    <row r="20" spans="1:16" ht="15.6" thickBot="1" x14ac:dyDescent="0.35">
      <c r="A20" s="144" t="s">
        <v>78</v>
      </c>
      <c r="B20" s="144"/>
      <c r="C20" s="144"/>
      <c r="D20" s="144"/>
      <c r="E20" s="143" t="s">
        <v>175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</row>
    <row r="21" spans="1:16" ht="15.6" thickBot="1" x14ac:dyDescent="0.35">
      <c r="A21" s="144" t="s">
        <v>79</v>
      </c>
      <c r="B21" s="144"/>
      <c r="C21" s="144"/>
      <c r="D21" s="144"/>
      <c r="E21" s="143" t="str">
        <f>IF('入力欄(基本情報)'!C10="","",'入力欄(基本情報)'!C10)</f>
        <v>安定電源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</row>
    <row r="22" spans="1:16" ht="15.6" thickBot="1" x14ac:dyDescent="0.35">
      <c r="A22" s="144" t="s">
        <v>4</v>
      </c>
      <c r="B22" s="144"/>
      <c r="C22" s="144"/>
      <c r="D22" s="144"/>
      <c r="E22" s="143" t="str">
        <f>IF('入力欄(基本情報)'!C11="","",'入力欄(基本情報)'!C11)</f>
        <v>揚水（純揚水）、蓄電池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</row>
    <row r="23" spans="1:16" ht="15.6" thickBot="1" x14ac:dyDescent="0.35">
      <c r="A23" s="144" t="s">
        <v>5</v>
      </c>
      <c r="B23" s="144"/>
      <c r="C23" s="144"/>
      <c r="D23" s="144"/>
      <c r="E23" s="143" t="str">
        <f>IF('入力欄(基本情報)'!C14="","",'入力欄(基本情報)'!C14)</f>
        <v/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</row>
    <row r="24" spans="1:16" ht="49.2" customHeight="1" thickBot="1" x14ac:dyDescent="0.35">
      <c r="A24" s="147" t="s">
        <v>80</v>
      </c>
      <c r="B24" s="146"/>
      <c r="C24" s="148" t="s">
        <v>81</v>
      </c>
      <c r="D24" s="144"/>
      <c r="E24" s="143" t="str">
        <f>IF('入力欄(基本情報)'!C30="","",'入力欄(基本情報)'!C30)</f>
        <v/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</row>
    <row r="25" spans="1:16" ht="15.6" thickBot="1" x14ac:dyDescent="0.35">
      <c r="A25" s="146"/>
      <c r="B25" s="146"/>
      <c r="C25" s="146" t="s">
        <v>82</v>
      </c>
      <c r="D25" s="146"/>
      <c r="E25" s="152" t="str">
        <f>IF('入力欄(基本情報)'!C31="","",'入力欄(基本情報)'!C31)</f>
        <v/>
      </c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1:16" ht="15.6" thickBot="1" x14ac:dyDescent="0.35">
      <c r="A26" s="144" t="s">
        <v>83</v>
      </c>
      <c r="B26" s="144"/>
      <c r="C26" s="144"/>
      <c r="D26" s="144"/>
      <c r="E26" s="143" t="str">
        <f>IF('入力欄(差替情報)'!D146="","",'入力欄(差替情報)'!D146)</f>
        <v/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</row>
    <row r="27" spans="1:16" ht="15.6" thickBot="1" x14ac:dyDescent="0.35">
      <c r="A27" s="146"/>
      <c r="B27" s="146"/>
      <c r="C27" s="146"/>
      <c r="D27" s="146"/>
      <c r="E27" s="52" t="s">
        <v>7</v>
      </c>
      <c r="F27" s="52" t="s">
        <v>8</v>
      </c>
      <c r="G27" s="52" t="s">
        <v>9</v>
      </c>
      <c r="H27" s="52" t="s">
        <v>10</v>
      </c>
      <c r="I27" s="52" t="s">
        <v>11</v>
      </c>
      <c r="J27" s="52" t="s">
        <v>12</v>
      </c>
      <c r="K27" s="52" t="s">
        <v>13</v>
      </c>
      <c r="L27" s="52" t="s">
        <v>14</v>
      </c>
      <c r="M27" s="52" t="s">
        <v>15</v>
      </c>
      <c r="N27" s="52" t="s">
        <v>16</v>
      </c>
      <c r="O27" s="52" t="s">
        <v>17</v>
      </c>
      <c r="P27" s="52" t="s">
        <v>18</v>
      </c>
    </row>
    <row r="28" spans="1:16" ht="15.6" customHeight="1" thickBot="1" x14ac:dyDescent="0.35">
      <c r="A28" s="140" t="s">
        <v>84</v>
      </c>
      <c r="B28" s="140"/>
      <c r="C28" s="140"/>
      <c r="D28" s="140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5.6" thickBot="1" x14ac:dyDescent="0.35">
      <c r="A29" s="144" t="s">
        <v>85</v>
      </c>
      <c r="B29" s="144"/>
      <c r="C29" s="144"/>
      <c r="D29" s="144"/>
      <c r="E29" s="54">
        <f>'入力欄(差替情報)'!D161</f>
        <v>0</v>
      </c>
      <c r="F29" s="71">
        <f>'入力欄(差替情報)'!E161</f>
        <v>0</v>
      </c>
      <c r="G29" s="71">
        <f>'入力欄(差替情報)'!F161</f>
        <v>0</v>
      </c>
      <c r="H29" s="71">
        <f>'入力欄(差替情報)'!G161</f>
        <v>0</v>
      </c>
      <c r="I29" s="71">
        <f>'入力欄(差替情報)'!H161</f>
        <v>0</v>
      </c>
      <c r="J29" s="71">
        <f>'入力欄(差替情報)'!I161</f>
        <v>0</v>
      </c>
      <c r="K29" s="71">
        <f>'入力欄(差替情報)'!J161</f>
        <v>0</v>
      </c>
      <c r="L29" s="71">
        <f>'入力欄(差替情報)'!K161</f>
        <v>0</v>
      </c>
      <c r="M29" s="71">
        <f>'入力欄(差替情報)'!L161</f>
        <v>0</v>
      </c>
      <c r="N29" s="71">
        <f>'入力欄(差替情報)'!M161</f>
        <v>0</v>
      </c>
      <c r="O29" s="71">
        <f>'入力欄(差替情報)'!N161</f>
        <v>0</v>
      </c>
      <c r="P29" s="71">
        <f>'入力欄(差替情報)'!O161</f>
        <v>0</v>
      </c>
    </row>
    <row r="30" spans="1:16" ht="15.6" thickBot="1" x14ac:dyDescent="0.35">
      <c r="A30" s="153" t="s">
        <v>86</v>
      </c>
      <c r="B30" s="140"/>
      <c r="C30" s="55" t="s">
        <v>87</v>
      </c>
      <c r="D30" s="55" t="s">
        <v>88</v>
      </c>
      <c r="E30" s="154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6"/>
    </row>
    <row r="31" spans="1:16" ht="15.6" thickBot="1" x14ac:dyDescent="0.35">
      <c r="A31" s="140"/>
      <c r="B31" s="140"/>
      <c r="C31" s="56"/>
      <c r="D31" s="56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15.6" thickBot="1" x14ac:dyDescent="0.35">
      <c r="A32" s="148" t="s">
        <v>89</v>
      </c>
      <c r="B32" s="144"/>
      <c r="C32" s="52" t="s">
        <v>87</v>
      </c>
      <c r="D32" s="52" t="s">
        <v>88</v>
      </c>
      <c r="E32" s="149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1"/>
    </row>
    <row r="33" spans="1:16" ht="15.6" thickBot="1" x14ac:dyDescent="0.35">
      <c r="A33" s="144"/>
      <c r="B33" s="144"/>
      <c r="C33" s="57"/>
      <c r="D33" s="57"/>
      <c r="E33" s="54">
        <f>'入力欄(差替情報)'!D140</f>
        <v>0</v>
      </c>
      <c r="F33" s="69">
        <f>'入力欄(差替情報)'!E140</f>
        <v>0</v>
      </c>
      <c r="G33" s="69">
        <f>'入力欄(差替情報)'!F140</f>
        <v>0</v>
      </c>
      <c r="H33" s="69">
        <f>'入力欄(差替情報)'!G140</f>
        <v>0</v>
      </c>
      <c r="I33" s="69">
        <f>'入力欄(差替情報)'!H140</f>
        <v>0</v>
      </c>
      <c r="J33" s="69">
        <f>'入力欄(差替情報)'!I140</f>
        <v>0</v>
      </c>
      <c r="K33" s="69">
        <f>'入力欄(差替情報)'!J140</f>
        <v>0</v>
      </c>
      <c r="L33" s="69">
        <f>'入力欄(差替情報)'!K140</f>
        <v>0</v>
      </c>
      <c r="M33" s="69">
        <f>'入力欄(差替情報)'!L140</f>
        <v>0</v>
      </c>
      <c r="N33" s="69">
        <f>'入力欄(差替情報)'!M140</f>
        <v>0</v>
      </c>
      <c r="O33" s="69">
        <f>'入力欄(差替情報)'!N140</f>
        <v>0</v>
      </c>
      <c r="P33" s="69">
        <f>'入力欄(差替情報)'!O140</f>
        <v>0</v>
      </c>
    </row>
    <row r="34" spans="1:16" ht="15.6" thickBot="1" x14ac:dyDescent="0.35">
      <c r="A34" s="147" t="s">
        <v>90</v>
      </c>
      <c r="B34" s="146"/>
      <c r="C34" s="144" t="s">
        <v>91</v>
      </c>
      <c r="D34" s="144"/>
      <c r="E34" s="145" t="str">
        <f>IF('入力欄(基本情報)'!C15="","",'入力欄(基本情報)'!C15)</f>
        <v/>
      </c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</row>
    <row r="35" spans="1:16" ht="15.6" thickBot="1" x14ac:dyDescent="0.35">
      <c r="A35" s="146"/>
      <c r="B35" s="146"/>
      <c r="C35" s="144" t="s">
        <v>92</v>
      </c>
      <c r="D35" s="144"/>
      <c r="E35" s="145" t="str">
        <f>IF('入力欄(基本情報)'!C17="","",'入力欄(基本情報)'!C17)</f>
        <v/>
      </c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ht="15.6" thickBot="1" x14ac:dyDescent="0.35">
      <c r="A36" s="146"/>
      <c r="B36" s="146"/>
      <c r="C36" s="144" t="s">
        <v>93</v>
      </c>
      <c r="D36" s="144"/>
      <c r="E36" s="145" t="str">
        <f>IF('入力欄(基本情報)'!C26="","",'入力欄(基本情報)'!C26)</f>
        <v/>
      </c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</row>
    <row r="37" spans="1:16" ht="15.6" thickBot="1" x14ac:dyDescent="0.35">
      <c r="A37" s="146"/>
      <c r="B37" s="146"/>
      <c r="C37" s="144" t="s">
        <v>94</v>
      </c>
      <c r="D37" s="144"/>
      <c r="E37" s="143" t="str">
        <f>IF('入力欄(基本情報)'!C18="","",'入力欄(基本情報)'!C18)</f>
        <v/>
      </c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1:16" ht="15.6" thickBot="1" x14ac:dyDescent="0.35">
      <c r="A38" s="146"/>
      <c r="B38" s="146"/>
      <c r="C38" s="144" t="s">
        <v>95</v>
      </c>
      <c r="D38" s="144"/>
      <c r="E38" s="145" t="str">
        <f>IF('入力欄(基本情報)'!C19="","",'入力欄(基本情報)'!C19)</f>
        <v/>
      </c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</row>
    <row r="39" spans="1:16" ht="15.6" thickBot="1" x14ac:dyDescent="0.35">
      <c r="A39" s="146"/>
      <c r="B39" s="146"/>
      <c r="C39" s="144" t="s">
        <v>96</v>
      </c>
      <c r="D39" s="144"/>
      <c r="E39" s="145" t="str">
        <f>IF('入力欄(基本情報)'!C25="","",'入力欄(基本情報)'!C25)</f>
        <v/>
      </c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</row>
    <row r="40" spans="1:16" ht="15.6" thickBot="1" x14ac:dyDescent="0.35">
      <c r="A40" s="146"/>
      <c r="B40" s="146"/>
      <c r="C40" s="144" t="s">
        <v>97</v>
      </c>
      <c r="D40" s="144"/>
      <c r="E40" s="143" t="str">
        <f>IF('入力欄(基本情報)'!C20="","",'入力欄(基本情報)'!C20)</f>
        <v/>
      </c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1:16" ht="15.6" thickBot="1" x14ac:dyDescent="0.35">
      <c r="A41" s="146"/>
      <c r="B41" s="146"/>
      <c r="C41" s="144" t="s">
        <v>98</v>
      </c>
      <c r="D41" s="144"/>
      <c r="E41" s="145" t="str">
        <f>IF('入力欄(基本情報)'!C21="","",'入力欄(基本情報)'!C21)</f>
        <v/>
      </c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</row>
    <row r="42" spans="1:16" ht="15.6" thickBot="1" x14ac:dyDescent="0.35">
      <c r="A42" s="146"/>
      <c r="B42" s="146"/>
      <c r="C42" s="144" t="s">
        <v>99</v>
      </c>
      <c r="D42" s="144"/>
      <c r="E42" s="143" t="str">
        <f>IF('入力欄(基本情報)'!C22="","",'入力欄(基本情報)'!C22)</f>
        <v/>
      </c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</row>
    <row r="43" spans="1:16" ht="15.6" thickBot="1" x14ac:dyDescent="0.35">
      <c r="A43" s="146"/>
      <c r="B43" s="146"/>
      <c r="C43" s="144" t="s">
        <v>100</v>
      </c>
      <c r="D43" s="144"/>
      <c r="E43" s="145" t="str">
        <f>IF('入力欄(基本情報)'!C22="","",'入力欄(基本情報)'!C23)</f>
        <v/>
      </c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</row>
    <row r="44" spans="1:16" ht="15.6" thickBot="1" x14ac:dyDescent="0.35">
      <c r="A44" s="146"/>
      <c r="B44" s="146"/>
      <c r="C44" s="146"/>
      <c r="D44" s="146"/>
      <c r="E44" s="52" t="s">
        <v>7</v>
      </c>
      <c r="F44" s="52" t="s">
        <v>8</v>
      </c>
      <c r="G44" s="52" t="s">
        <v>9</v>
      </c>
      <c r="H44" s="52" t="s">
        <v>10</v>
      </c>
      <c r="I44" s="52" t="s">
        <v>11</v>
      </c>
      <c r="J44" s="52" t="s">
        <v>12</v>
      </c>
      <c r="K44" s="52" t="s">
        <v>13</v>
      </c>
      <c r="L44" s="52" t="s">
        <v>14</v>
      </c>
      <c r="M44" s="52" t="s">
        <v>15</v>
      </c>
      <c r="N44" s="52" t="s">
        <v>16</v>
      </c>
      <c r="O44" s="52" t="s">
        <v>17</v>
      </c>
      <c r="P44" s="52" t="s">
        <v>18</v>
      </c>
    </row>
    <row r="45" spans="1:16" ht="15.6" thickBot="1" x14ac:dyDescent="0.35">
      <c r="A45" s="140" t="s">
        <v>101</v>
      </c>
      <c r="B45" s="140"/>
      <c r="C45" s="140"/>
      <c r="D45" s="140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15.6" thickBot="1" x14ac:dyDescent="0.35">
      <c r="A46" s="144" t="s">
        <v>102</v>
      </c>
      <c r="B46" s="144"/>
      <c r="C46" s="144"/>
      <c r="D46" s="144"/>
      <c r="E46" s="54">
        <f>'入力欄(差替情報)'!D14</f>
        <v>0</v>
      </c>
      <c r="F46" s="69">
        <f>'入力欄(差替情報)'!E14</f>
        <v>0</v>
      </c>
      <c r="G46" s="69">
        <f>'入力欄(差替情報)'!F14</f>
        <v>0</v>
      </c>
      <c r="H46" s="69">
        <f>'入力欄(差替情報)'!G14</f>
        <v>0</v>
      </c>
      <c r="I46" s="69">
        <f>'入力欄(差替情報)'!H14</f>
        <v>0</v>
      </c>
      <c r="J46" s="69">
        <f>'入力欄(差替情報)'!I14</f>
        <v>0</v>
      </c>
      <c r="K46" s="69">
        <f>'入力欄(差替情報)'!J14</f>
        <v>0</v>
      </c>
      <c r="L46" s="69">
        <f>'入力欄(差替情報)'!K14</f>
        <v>0</v>
      </c>
      <c r="M46" s="69">
        <f>'入力欄(差替情報)'!L14</f>
        <v>0</v>
      </c>
      <c r="N46" s="69">
        <f>'入力欄(差替情報)'!M14</f>
        <v>0</v>
      </c>
      <c r="O46" s="69">
        <f>'入力欄(差替情報)'!N14</f>
        <v>0</v>
      </c>
      <c r="P46" s="69">
        <f>'入力欄(差替情報)'!O14</f>
        <v>0</v>
      </c>
    </row>
    <row r="47" spans="1:16" ht="15.6" thickBot="1" x14ac:dyDescent="0.35">
      <c r="A47" s="140" t="s">
        <v>103</v>
      </c>
      <c r="B47" s="140"/>
      <c r="C47" s="140"/>
      <c r="D47" s="140"/>
      <c r="E47" s="58">
        <f>'入力欄(差替情報)'!D142+'入力欄(差替情報)'!D162</f>
        <v>0</v>
      </c>
      <c r="F47" s="82">
        <f>'入力欄(差替情報)'!E142+'入力欄(差替情報)'!E162</f>
        <v>0</v>
      </c>
      <c r="G47" s="82">
        <f>'入力欄(差替情報)'!F142+'入力欄(差替情報)'!F162</f>
        <v>0</v>
      </c>
      <c r="H47" s="82">
        <f>'入力欄(差替情報)'!G142+'入力欄(差替情報)'!G162</f>
        <v>0</v>
      </c>
      <c r="I47" s="82">
        <f>'入力欄(差替情報)'!H142+'入力欄(差替情報)'!H162</f>
        <v>0</v>
      </c>
      <c r="J47" s="82">
        <f>'入力欄(差替情報)'!I142+'入力欄(差替情報)'!I162</f>
        <v>0</v>
      </c>
      <c r="K47" s="82">
        <f>'入力欄(差替情報)'!J142+'入力欄(差替情報)'!J162</f>
        <v>0</v>
      </c>
      <c r="L47" s="82">
        <f>'入力欄(差替情報)'!K142+'入力欄(差替情報)'!K162</f>
        <v>0</v>
      </c>
      <c r="M47" s="82">
        <f>'入力欄(差替情報)'!L142+'入力欄(差替情報)'!L162</f>
        <v>0</v>
      </c>
      <c r="N47" s="82">
        <f>'入力欄(差替情報)'!M142+'入力欄(差替情報)'!M162</f>
        <v>0</v>
      </c>
      <c r="O47" s="82">
        <f>'入力欄(差替情報)'!N142+'入力欄(差替情報)'!N162</f>
        <v>0</v>
      </c>
      <c r="P47" s="82">
        <f>'入力欄(差替情報)'!O142+'入力欄(差替情報)'!O162</f>
        <v>0</v>
      </c>
    </row>
    <row r="48" spans="1:16" ht="15.6" thickBot="1" x14ac:dyDescent="0.35">
      <c r="A48" s="140" t="s">
        <v>104</v>
      </c>
      <c r="B48" s="140"/>
      <c r="C48" s="140"/>
      <c r="D48" s="140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5.6" thickBot="1" x14ac:dyDescent="0.35">
      <c r="A49" s="140" t="s">
        <v>105</v>
      </c>
      <c r="B49" s="140"/>
      <c r="C49" s="140"/>
      <c r="D49" s="140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</row>
    <row r="50" spans="1:16" ht="15.6" thickBot="1" x14ac:dyDescent="0.35">
      <c r="A50" s="140" t="s">
        <v>106</v>
      </c>
      <c r="B50" s="140"/>
      <c r="C50" s="140"/>
      <c r="D50" s="140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ht="15.6" thickBot="1" x14ac:dyDescent="0.35">
      <c r="A51" s="140" t="s">
        <v>107</v>
      </c>
      <c r="B51" s="140"/>
      <c r="C51" s="140"/>
      <c r="D51" s="140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</row>
    <row r="52" spans="1:16" ht="15.6" thickBot="1" x14ac:dyDescent="0.35">
      <c r="A52" s="140" t="s">
        <v>158</v>
      </c>
      <c r="B52" s="140"/>
      <c r="C52" s="140"/>
      <c r="D52" s="140"/>
      <c r="E52" s="58">
        <f>E29+E33</f>
        <v>0</v>
      </c>
      <c r="F52" s="58">
        <f t="shared" ref="F52:P52" si="0">F29+F33</f>
        <v>0</v>
      </c>
      <c r="G52" s="58">
        <f t="shared" si="0"/>
        <v>0</v>
      </c>
      <c r="H52" s="58">
        <f t="shared" si="0"/>
        <v>0</v>
      </c>
      <c r="I52" s="58">
        <f t="shared" si="0"/>
        <v>0</v>
      </c>
      <c r="J52" s="58">
        <f t="shared" si="0"/>
        <v>0</v>
      </c>
      <c r="K52" s="58">
        <f t="shared" si="0"/>
        <v>0</v>
      </c>
      <c r="L52" s="58">
        <f t="shared" si="0"/>
        <v>0</v>
      </c>
      <c r="M52" s="58">
        <f t="shared" si="0"/>
        <v>0</v>
      </c>
      <c r="N52" s="58">
        <f t="shared" si="0"/>
        <v>0</v>
      </c>
      <c r="O52" s="58">
        <f t="shared" si="0"/>
        <v>0</v>
      </c>
      <c r="P52" s="58">
        <f t="shared" si="0"/>
        <v>0</v>
      </c>
    </row>
    <row r="53" spans="1:16" ht="15.6" thickBot="1" x14ac:dyDescent="0.35">
      <c r="A53" s="140" t="s">
        <v>108</v>
      </c>
      <c r="B53" s="140"/>
      <c r="C53" s="140"/>
      <c r="D53" s="140"/>
      <c r="E53" s="141">
        <f>'入力欄(差替情報)'!D141+'入力欄(差替情報)'!D163</f>
        <v>0</v>
      </c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</row>
    <row r="54" spans="1:16" ht="15.6" thickBot="1" x14ac:dyDescent="0.35">
      <c r="A54" s="140" t="s">
        <v>159</v>
      </c>
      <c r="B54" s="140"/>
      <c r="C54" s="140"/>
      <c r="D54" s="140"/>
      <c r="E54" s="58">
        <f>'入力欄(差替情報)'!D24-E52</f>
        <v>0</v>
      </c>
      <c r="F54" s="67">
        <f>'入力欄(差替情報)'!E24-F52</f>
        <v>0</v>
      </c>
      <c r="G54" s="67">
        <f>'入力欄(差替情報)'!F24-G52</f>
        <v>0</v>
      </c>
      <c r="H54" s="67">
        <f>'入力欄(差替情報)'!G24-H52</f>
        <v>0</v>
      </c>
      <c r="I54" s="67">
        <f>'入力欄(差替情報)'!H24-I52</f>
        <v>0</v>
      </c>
      <c r="J54" s="67">
        <f>'入力欄(差替情報)'!I24-J52</f>
        <v>0</v>
      </c>
      <c r="K54" s="67">
        <f>'入力欄(差替情報)'!J24-K52</f>
        <v>0</v>
      </c>
      <c r="L54" s="67">
        <f>'入力欄(差替情報)'!K24-L52</f>
        <v>0</v>
      </c>
      <c r="M54" s="67">
        <f>'入力欄(差替情報)'!L24-M52</f>
        <v>0</v>
      </c>
      <c r="N54" s="67">
        <f>'入力欄(差替情報)'!M24-N52</f>
        <v>0</v>
      </c>
      <c r="O54" s="67">
        <f>'入力欄(差替情報)'!N24-O52</f>
        <v>0</v>
      </c>
      <c r="P54" s="67">
        <f>'入力欄(差替情報)'!O24-P52</f>
        <v>0</v>
      </c>
    </row>
    <row r="55" spans="1:16" ht="15.6" thickBot="1" x14ac:dyDescent="0.35">
      <c r="A55" s="140" t="s">
        <v>109</v>
      </c>
      <c r="B55" s="140"/>
      <c r="C55" s="140"/>
      <c r="D55" s="140"/>
      <c r="E55" s="141">
        <f>'入力欄(差替情報)'!D25-E53</f>
        <v>0</v>
      </c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</row>
  </sheetData>
  <sheetProtection algorithmName="SHA-512" hashValue="clnKC8GLldVnbN5FCNEbuTQfE+zig072LhYUfwq9ot9kROrMdU9oORg5eqjpL+1jhGkiPKzsig+ezi3Qeu7JUQ==" saltValue="YNQu2+D09dh7W6IeTV0MJQ==" spinCount="100000" sheet="1" objects="1" scenarios="1"/>
  <mergeCells count="81">
    <mergeCell ref="A1:D1"/>
    <mergeCell ref="A2:C2"/>
    <mergeCell ref="A4:Q4"/>
    <mergeCell ref="A6:Q6"/>
    <mergeCell ref="A11:D11"/>
    <mergeCell ref="E11:P11"/>
    <mergeCell ref="A12:D12"/>
    <mergeCell ref="E12:P12"/>
    <mergeCell ref="A13:D13"/>
    <mergeCell ref="E13:P13"/>
    <mergeCell ref="A14:D14"/>
    <mergeCell ref="E14:P14"/>
    <mergeCell ref="A15:D15"/>
    <mergeCell ref="E15:P15"/>
    <mergeCell ref="A16:D16"/>
    <mergeCell ref="E16:P16"/>
    <mergeCell ref="A17:D17"/>
    <mergeCell ref="E17:P17"/>
    <mergeCell ref="A18:D18"/>
    <mergeCell ref="E18:P18"/>
    <mergeCell ref="A19:D19"/>
    <mergeCell ref="E19:P19"/>
    <mergeCell ref="A20:D20"/>
    <mergeCell ref="E20:P20"/>
    <mergeCell ref="A21:D21"/>
    <mergeCell ref="E21:P21"/>
    <mergeCell ref="A22:D22"/>
    <mergeCell ref="E22:P22"/>
    <mergeCell ref="A23:D23"/>
    <mergeCell ref="E23:P23"/>
    <mergeCell ref="C40:D40"/>
    <mergeCell ref="A32:B33"/>
    <mergeCell ref="E32:P32"/>
    <mergeCell ref="A24:B25"/>
    <mergeCell ref="C24:D24"/>
    <mergeCell ref="E24:P24"/>
    <mergeCell ref="C25:D25"/>
    <mergeCell ref="E25:P25"/>
    <mergeCell ref="A26:D26"/>
    <mergeCell ref="E26:P26"/>
    <mergeCell ref="A27:D27"/>
    <mergeCell ref="A28:D28"/>
    <mergeCell ref="A29:D29"/>
    <mergeCell ref="A30:B31"/>
    <mergeCell ref="E30:P30"/>
    <mergeCell ref="C37:D37"/>
    <mergeCell ref="E37:P37"/>
    <mergeCell ref="C38:D38"/>
    <mergeCell ref="E38:P38"/>
    <mergeCell ref="C39:D39"/>
    <mergeCell ref="E39:P39"/>
    <mergeCell ref="C34:D34"/>
    <mergeCell ref="E34:P34"/>
    <mergeCell ref="C35:D35"/>
    <mergeCell ref="E35:P35"/>
    <mergeCell ref="C36:D36"/>
    <mergeCell ref="E36:P36"/>
    <mergeCell ref="E40:P40"/>
    <mergeCell ref="A50:D50"/>
    <mergeCell ref="C42:D42"/>
    <mergeCell ref="E42:P42"/>
    <mergeCell ref="C43:D43"/>
    <mergeCell ref="E43:P43"/>
    <mergeCell ref="A44:D44"/>
    <mergeCell ref="A45:D45"/>
    <mergeCell ref="A46:D46"/>
    <mergeCell ref="A47:D47"/>
    <mergeCell ref="A48:D48"/>
    <mergeCell ref="A49:D49"/>
    <mergeCell ref="E49:P49"/>
    <mergeCell ref="C41:D41"/>
    <mergeCell ref="E41:P41"/>
    <mergeCell ref="A34:B43"/>
    <mergeCell ref="A55:D55"/>
    <mergeCell ref="E55:P55"/>
    <mergeCell ref="A51:D51"/>
    <mergeCell ref="E51:P51"/>
    <mergeCell ref="A52:D52"/>
    <mergeCell ref="A53:D53"/>
    <mergeCell ref="E53:P53"/>
    <mergeCell ref="A54:D54"/>
  </mergeCells>
  <phoneticPr fontId="2"/>
  <dataValidations count="5">
    <dataValidation type="list" allowBlank="1" showInputMessage="1" showErrorMessage="1" sqref="E15:P15" xr:uid="{E8D5CE14-26C9-4582-A5D7-E1C8910AE6F2}">
      <formula1>"発電機トラブル,経済的な電源等差替"</formula1>
    </dataValidation>
    <dataValidation type="list" allowBlank="1" showInputMessage="1" showErrorMessage="1" error="リストより選択してください" sqref="E37:P37 E40:P40" xr:uid="{D5855117-237C-4059-BFCF-2F49E1EC7C8F}">
      <formula1>"落札,非落札,非応札"</formula1>
    </dataValidation>
    <dataValidation type="list" allowBlank="1" showInputMessage="1" showErrorMessage="1" sqref="E42:P42" xr:uid="{4BAD9DD5-797D-41B8-8DA1-D217F99CDA6E}">
      <formula1>"落札,非落札,非応札"</formula1>
    </dataValidation>
    <dataValidation allowBlank="1" showInputMessage="1" showErrorMessage="1" error="リストより選択してください" sqref="E14:P14 E12:P12" xr:uid="{40FCA5E0-BC05-4070-8E9D-07FF6D73E8A6}"/>
    <dataValidation type="list" allowBlank="1" showInputMessage="1" showErrorMessage="1" error="リストより選択してください" sqref="E13:P13" xr:uid="{9E13F5E3-1CDF-4A7B-9373-6404731A817C}">
      <formula1>"差替先電源等,差替元電源"</formula1>
    </dataValidation>
  </dataValidations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777B-6031-4385-B0B0-56F373B197AC}">
  <sheetPr codeName="Sheet6">
    <tabColor rgb="FF0070C0"/>
  </sheetPr>
  <dimension ref="B2:C8"/>
  <sheetViews>
    <sheetView workbookViewId="0">
      <selection activeCell="E20" sqref="E20:P20"/>
    </sheetView>
  </sheetViews>
  <sheetFormatPr defaultColWidth="8.88671875" defaultRowHeight="15" x14ac:dyDescent="0.3"/>
  <cols>
    <col min="1" max="1" width="2.77734375" style="1" customWidth="1"/>
    <col min="2" max="2" width="3.77734375" style="1" customWidth="1"/>
    <col min="3" max="16384" width="8.88671875" style="1"/>
  </cols>
  <sheetData>
    <row r="2" spans="2:3" x14ac:dyDescent="0.3">
      <c r="B2" s="1" t="s">
        <v>62</v>
      </c>
    </row>
    <row r="3" spans="2:3" x14ac:dyDescent="0.3">
      <c r="B3" s="1" t="s">
        <v>63</v>
      </c>
      <c r="C3" s="24" t="s">
        <v>64</v>
      </c>
    </row>
    <row r="4" spans="2:3" x14ac:dyDescent="0.3">
      <c r="B4" s="1" t="s">
        <v>63</v>
      </c>
      <c r="C4" s="24" t="s">
        <v>65</v>
      </c>
    </row>
    <row r="6" spans="2:3" x14ac:dyDescent="0.3">
      <c r="B6" s="1" t="s">
        <v>66</v>
      </c>
    </row>
    <row r="7" spans="2:3" x14ac:dyDescent="0.3">
      <c r="C7" s="24" t="s">
        <v>67</v>
      </c>
    </row>
    <row r="8" spans="2:3" x14ac:dyDescent="0.3">
      <c r="C8" s="24" t="s">
        <v>68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8B52-698F-446E-8713-97CDA10E6F33}">
  <sheetPr>
    <tabColor rgb="FF0070C0"/>
  </sheetPr>
  <dimension ref="A1:O99"/>
  <sheetViews>
    <sheetView zoomScale="80" zoomScaleNormal="80" workbookViewId="0">
      <selection activeCell="B24" sqref="B24:J35"/>
    </sheetView>
  </sheetViews>
  <sheetFormatPr defaultColWidth="9" defaultRowHeight="15" x14ac:dyDescent="0.3"/>
  <cols>
    <col min="1" max="1" width="24.109375" style="1" bestFit="1" customWidth="1"/>
    <col min="2" max="2" width="11.33203125" style="1" bestFit="1" customWidth="1"/>
    <col min="3" max="3" width="9.77734375" style="1" customWidth="1"/>
    <col min="4" max="4" width="13.33203125" style="1" bestFit="1" customWidth="1"/>
    <col min="5" max="10" width="9.77734375" style="1" bestFit="1" customWidth="1"/>
    <col min="11" max="11" width="9.88671875" style="1" customWidth="1"/>
    <col min="12" max="12" width="10" style="1" bestFit="1" customWidth="1"/>
    <col min="13" max="13" width="17.88671875" style="1" customWidth="1"/>
    <col min="14" max="14" width="4.33203125" style="1" customWidth="1"/>
    <col min="15" max="15" width="17.88671875" style="1" bestFit="1" customWidth="1"/>
    <col min="16" max="16384" width="9" style="1"/>
  </cols>
  <sheetData>
    <row r="1" spans="1:13" x14ac:dyDescent="0.3">
      <c r="J1" s="5" t="s">
        <v>30</v>
      </c>
      <c r="L1" s="3"/>
      <c r="M1" s="4" t="s">
        <v>53</v>
      </c>
    </row>
    <row r="2" spans="1:13" x14ac:dyDescent="0.3">
      <c r="B2" s="6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</row>
    <row r="3" spans="1:13" x14ac:dyDescent="0.3">
      <c r="A3" s="1" t="s">
        <v>176</v>
      </c>
    </row>
    <row r="4" spans="1:13" x14ac:dyDescent="0.3">
      <c r="A4" s="5" t="s">
        <v>7</v>
      </c>
      <c r="B4" s="88">
        <v>4730.6208550782821</v>
      </c>
      <c r="C4" s="88">
        <v>11661.199433115416</v>
      </c>
      <c r="D4" s="88">
        <v>41245.61530691394</v>
      </c>
      <c r="E4" s="88">
        <v>18582.035492957744</v>
      </c>
      <c r="F4" s="88">
        <v>4647.4253189823876</v>
      </c>
      <c r="G4" s="88">
        <v>18187.937185104052</v>
      </c>
      <c r="H4" s="88">
        <v>7633.4257824771967</v>
      </c>
      <c r="I4" s="88">
        <v>3836.9040080971658</v>
      </c>
      <c r="J4" s="88">
        <v>12401.453801830394</v>
      </c>
    </row>
    <row r="5" spans="1:13" x14ac:dyDescent="0.3">
      <c r="A5" s="5" t="s">
        <v>8</v>
      </c>
      <c r="B5" s="88">
        <v>4298.7080810919306</v>
      </c>
      <c r="C5" s="88">
        <v>10837.007450910263</v>
      </c>
      <c r="D5" s="88">
        <v>39351.826052342774</v>
      </c>
      <c r="E5" s="88">
        <v>18772.884084507041</v>
      </c>
      <c r="F5" s="88">
        <v>4331.6301330724073</v>
      </c>
      <c r="G5" s="88">
        <v>18373.016703176341</v>
      </c>
      <c r="H5" s="88">
        <v>7544.427413788153</v>
      </c>
      <c r="I5" s="88">
        <v>3825.7462348178137</v>
      </c>
      <c r="J5" s="88">
        <v>12587.866200031533</v>
      </c>
    </row>
    <row r="6" spans="1:13" x14ac:dyDescent="0.3">
      <c r="A6" s="5" t="s">
        <v>9</v>
      </c>
      <c r="B6" s="88">
        <v>4274.7184825371332</v>
      </c>
      <c r="C6" s="88">
        <v>11731.162688018527</v>
      </c>
      <c r="D6" s="88">
        <v>44945.265332731906</v>
      </c>
      <c r="E6" s="88">
        <v>20540.685774647889</v>
      </c>
      <c r="F6" s="88">
        <v>4784.4775694716245</v>
      </c>
      <c r="G6" s="88">
        <v>21043.251193866374</v>
      </c>
      <c r="H6" s="88">
        <v>8280.3301202419589</v>
      </c>
      <c r="I6" s="88">
        <v>4372.2871255060727</v>
      </c>
      <c r="J6" s="88">
        <v>14320.519117973359</v>
      </c>
    </row>
    <row r="7" spans="1:13" x14ac:dyDescent="0.3">
      <c r="A7" s="5" t="s">
        <v>10</v>
      </c>
      <c r="B7" s="88">
        <v>4858.2626435952898</v>
      </c>
      <c r="C7" s="88">
        <v>14024.512179206346</v>
      </c>
      <c r="D7" s="88">
        <v>57506.830910157922</v>
      </c>
      <c r="E7" s="88">
        <v>24960.2</v>
      </c>
      <c r="F7" s="88">
        <v>5839.5990000000002</v>
      </c>
      <c r="G7" s="88">
        <v>27108.210000000003</v>
      </c>
      <c r="H7" s="88">
        <v>10531.053</v>
      </c>
      <c r="I7" s="88">
        <v>5509.97</v>
      </c>
      <c r="J7" s="88">
        <v>18336.038</v>
      </c>
    </row>
    <row r="8" spans="1:13" x14ac:dyDescent="0.3">
      <c r="A8" s="5" t="s">
        <v>11</v>
      </c>
      <c r="B8" s="88">
        <v>4990.1900000000005</v>
      </c>
      <c r="C8" s="88">
        <v>14404.82</v>
      </c>
      <c r="D8" s="88">
        <v>57504.579999999994</v>
      </c>
      <c r="E8" s="88">
        <v>24960.2</v>
      </c>
      <c r="F8" s="88">
        <v>5839.5990000000002</v>
      </c>
      <c r="G8" s="88">
        <v>27108.210000000003</v>
      </c>
      <c r="H8" s="88">
        <v>10531.053</v>
      </c>
      <c r="I8" s="88">
        <v>5509.97</v>
      </c>
      <c r="J8" s="88">
        <v>18336.038</v>
      </c>
    </row>
    <row r="9" spans="1:13" x14ac:dyDescent="0.3">
      <c r="A9" s="5" t="s">
        <v>12</v>
      </c>
      <c r="B9" s="88">
        <v>4678.376248497957</v>
      </c>
      <c r="C9" s="88">
        <v>12960.544171105321</v>
      </c>
      <c r="D9" s="88">
        <v>48843.978396830418</v>
      </c>
      <c r="E9" s="88">
        <v>23523.861126760563</v>
      </c>
      <c r="F9" s="88">
        <v>5202.5426372451966</v>
      </c>
      <c r="G9" s="88">
        <v>23164.206473165388</v>
      </c>
      <c r="H9" s="88">
        <v>9406.7975024262778</v>
      </c>
      <c r="I9" s="88">
        <v>4818.4380566801619</v>
      </c>
      <c r="J9" s="88">
        <v>15811.354236702995</v>
      </c>
    </row>
    <row r="10" spans="1:13" x14ac:dyDescent="0.3">
      <c r="A10" s="5" t="s">
        <v>13</v>
      </c>
      <c r="B10" s="88">
        <v>4705.4212765957445</v>
      </c>
      <c r="C10" s="88">
        <v>11474.00183178447</v>
      </c>
      <c r="D10" s="88">
        <v>41232.139845966405</v>
      </c>
      <c r="E10" s="88">
        <v>19927.984507042253</v>
      </c>
      <c r="F10" s="88">
        <v>4498.4728727984339</v>
      </c>
      <c r="G10" s="88">
        <v>18908.447447973715</v>
      </c>
      <c r="H10" s="88">
        <v>7876.7471211129296</v>
      </c>
      <c r="I10" s="88">
        <v>4037.6739271255065</v>
      </c>
      <c r="J10" s="88">
        <v>13478.920938344123</v>
      </c>
    </row>
    <row r="11" spans="1:13" x14ac:dyDescent="0.3">
      <c r="A11" s="5" t="s">
        <v>14</v>
      </c>
      <c r="B11" s="88">
        <v>5388.0798554797275</v>
      </c>
      <c r="C11" s="88">
        <v>12862.884230541467</v>
      </c>
      <c r="D11" s="88">
        <v>42933.709788452594</v>
      </c>
      <c r="E11" s="88">
        <v>19546.297323943661</v>
      </c>
      <c r="F11" s="88">
        <v>4927.4699178082192</v>
      </c>
      <c r="G11" s="88">
        <v>19215.253493975903</v>
      </c>
      <c r="H11" s="88">
        <v>8609.8219744259732</v>
      </c>
      <c r="I11" s="88">
        <v>4126.9061133603236</v>
      </c>
      <c r="J11" s="88">
        <v>13782.435963936248</v>
      </c>
    </row>
    <row r="12" spans="1:13" x14ac:dyDescent="0.3">
      <c r="A12" s="5" t="s">
        <v>15</v>
      </c>
      <c r="B12" s="88">
        <v>5796.0030309112808</v>
      </c>
      <c r="C12" s="88">
        <v>14408.422049690715</v>
      </c>
      <c r="D12" s="88">
        <v>47420.719322482837</v>
      </c>
      <c r="E12" s="88">
        <v>22167.87323943662</v>
      </c>
      <c r="F12" s="88">
        <v>5636.6425636007825</v>
      </c>
      <c r="G12" s="88">
        <v>23420.548105147864</v>
      </c>
      <c r="H12" s="88">
        <v>10350.93537276634</v>
      </c>
      <c r="I12" s="88">
        <v>5141.8934817813761</v>
      </c>
      <c r="J12" s="88">
        <v>17320.580575733864</v>
      </c>
    </row>
    <row r="13" spans="1:13" x14ac:dyDescent="0.3">
      <c r="A13" s="5" t="s">
        <v>16</v>
      </c>
      <c r="B13" s="88">
        <v>5977.16</v>
      </c>
      <c r="C13" s="88">
        <v>15104.856</v>
      </c>
      <c r="D13" s="88">
        <v>50938.213634065585</v>
      </c>
      <c r="E13" s="88">
        <v>23523.861126760563</v>
      </c>
      <c r="F13" s="88">
        <v>6089.48</v>
      </c>
      <c r="G13" s="88">
        <v>24891.255345016427</v>
      </c>
      <c r="H13" s="88">
        <v>10460.698660990993</v>
      </c>
      <c r="I13" s="88">
        <v>5141.8934817813761</v>
      </c>
      <c r="J13" s="88">
        <v>17526.029404614837</v>
      </c>
    </row>
    <row r="14" spans="1:13" x14ac:dyDescent="0.3">
      <c r="A14" s="5" t="s">
        <v>17</v>
      </c>
      <c r="B14" s="88">
        <v>5929.1708028904059</v>
      </c>
      <c r="C14" s="88">
        <v>14864.192082026326</v>
      </c>
      <c r="D14" s="88">
        <v>50940.242552779899</v>
      </c>
      <c r="E14" s="88">
        <v>23523.861126760563</v>
      </c>
      <c r="F14" s="88">
        <v>6089.48</v>
      </c>
      <c r="G14" s="88">
        <v>24891.255345016427</v>
      </c>
      <c r="H14" s="88">
        <v>10460.698660990993</v>
      </c>
      <c r="I14" s="88">
        <v>5141.8934817813761</v>
      </c>
      <c r="J14" s="88">
        <v>17526.029404614837</v>
      </c>
    </row>
    <row r="15" spans="1:13" x14ac:dyDescent="0.3">
      <c r="A15" s="5" t="s">
        <v>18</v>
      </c>
      <c r="B15" s="88">
        <v>5413.2794339622642</v>
      </c>
      <c r="C15" s="88">
        <v>13504.852988742634</v>
      </c>
      <c r="D15" s="88">
        <v>46397.938230576066</v>
      </c>
      <c r="E15" s="88">
        <v>20831.973098591548</v>
      </c>
      <c r="F15" s="88">
        <v>5439.8983326810176</v>
      </c>
      <c r="G15" s="88">
        <v>21278.805125958377</v>
      </c>
      <c r="H15" s="88">
        <v>9193.1186217685499</v>
      </c>
      <c r="I15" s="88">
        <v>4506.1304048582997</v>
      </c>
      <c r="J15" s="88">
        <v>14837.045139024798</v>
      </c>
    </row>
    <row r="16" spans="1:13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2" x14ac:dyDescent="0.3">
      <c r="A17" s="1" t="s">
        <v>31</v>
      </c>
      <c r="B17" s="70">
        <v>152334.98417664724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x14ac:dyDescent="0.3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54</v>
      </c>
      <c r="B19" s="89"/>
      <c r="C19" s="89"/>
      <c r="D19" s="89"/>
      <c r="E19" s="89"/>
      <c r="F19" s="89"/>
      <c r="G19" s="89"/>
      <c r="H19" s="89"/>
      <c r="I19" s="89"/>
      <c r="J19" s="89"/>
    </row>
    <row r="20" spans="1:12" x14ac:dyDescent="0.3">
      <c r="L20" s="7"/>
    </row>
    <row r="21" spans="1:12" x14ac:dyDescent="0.3">
      <c r="A21" s="1" t="s">
        <v>55</v>
      </c>
      <c r="B21" s="89"/>
      <c r="C21" s="90">
        <f>B21</f>
        <v>0</v>
      </c>
      <c r="D21" s="90">
        <f t="shared" ref="D21:J21" si="0">C21</f>
        <v>0</v>
      </c>
      <c r="E21" s="90">
        <f t="shared" si="0"/>
        <v>0</v>
      </c>
      <c r="F21" s="90">
        <f t="shared" si="0"/>
        <v>0</v>
      </c>
      <c r="G21" s="90">
        <f t="shared" si="0"/>
        <v>0</v>
      </c>
      <c r="H21" s="90">
        <f t="shared" si="0"/>
        <v>0</v>
      </c>
      <c r="I21" s="90">
        <f t="shared" si="0"/>
        <v>0</v>
      </c>
      <c r="J21" s="90">
        <f t="shared" si="0"/>
        <v>0</v>
      </c>
      <c r="L21" s="7"/>
    </row>
    <row r="22" spans="1:12" x14ac:dyDescent="0.3">
      <c r="L22" s="7"/>
    </row>
    <row r="23" spans="1:12" x14ac:dyDescent="0.3">
      <c r="A23" s="1" t="s">
        <v>177</v>
      </c>
    </row>
    <row r="24" spans="1:12" x14ac:dyDescent="0.3">
      <c r="A24" s="5" t="s">
        <v>7</v>
      </c>
      <c r="B24" s="88">
        <v>791.13362624968954</v>
      </c>
      <c r="C24" s="88">
        <v>3868.8244409633389</v>
      </c>
      <c r="D24" s="88">
        <v>2669.7381753264626</v>
      </c>
      <c r="E24" s="88">
        <v>2182.7050889907855</v>
      </c>
      <c r="F24" s="88">
        <v>1140.0798911490222</v>
      </c>
      <c r="G24" s="88">
        <v>2067.1910408215026</v>
      </c>
      <c r="H24" s="88">
        <v>918.50380475966904</v>
      </c>
      <c r="I24" s="88">
        <v>703.74982922666402</v>
      </c>
      <c r="J24" s="88">
        <v>820.78410251288767</v>
      </c>
    </row>
    <row r="25" spans="1:12" x14ac:dyDescent="0.3">
      <c r="A25" s="5" t="s">
        <v>8</v>
      </c>
      <c r="B25" s="88">
        <v>970.10280361143077</v>
      </c>
      <c r="C25" s="88">
        <v>3847.4931949435804</v>
      </c>
      <c r="D25" s="88">
        <v>4331.9265721120628</v>
      </c>
      <c r="E25" s="88">
        <v>2944.5754814470438</v>
      </c>
      <c r="F25" s="88">
        <v>1256.3835667124599</v>
      </c>
      <c r="G25" s="88">
        <v>2796.6209397074899</v>
      </c>
      <c r="H25" s="88">
        <v>1550.0485343727046</v>
      </c>
      <c r="I25" s="88">
        <v>1043.9416725951255</v>
      </c>
      <c r="J25" s="88">
        <v>1444.5872344981242</v>
      </c>
    </row>
    <row r="26" spans="1:12" x14ac:dyDescent="0.3">
      <c r="A26" s="5" t="s">
        <v>9</v>
      </c>
      <c r="B26" s="88">
        <v>859.96408949795159</v>
      </c>
      <c r="C26" s="88">
        <v>3551.5201535200295</v>
      </c>
      <c r="D26" s="88">
        <v>5076.7122798797982</v>
      </c>
      <c r="E26" s="88">
        <v>3369.8500124977672</v>
      </c>
      <c r="F26" s="88">
        <v>1095.7560232432525</v>
      </c>
      <c r="G26" s="88">
        <v>2925.2128733284399</v>
      </c>
      <c r="H26" s="88">
        <v>1576.8214177214095</v>
      </c>
      <c r="I26" s="88">
        <v>1054.8164332206079</v>
      </c>
      <c r="J26" s="88">
        <v>1948.9267170907469</v>
      </c>
    </row>
    <row r="27" spans="1:12" x14ac:dyDescent="0.3">
      <c r="A27" s="5" t="s">
        <v>10</v>
      </c>
      <c r="B27" s="88">
        <v>694.23494100944993</v>
      </c>
      <c r="C27" s="88">
        <v>3391.6473843980239</v>
      </c>
      <c r="D27" s="88">
        <v>6124.7065120902771</v>
      </c>
      <c r="E27" s="88">
        <v>3925.4612355713034</v>
      </c>
      <c r="F27" s="88">
        <v>1146.5258670080493</v>
      </c>
      <c r="G27" s="88">
        <v>3364.9235833460152</v>
      </c>
      <c r="H27" s="88">
        <v>2338.3354084839202</v>
      </c>
      <c r="I27" s="88">
        <v>1373.9697527949429</v>
      </c>
      <c r="J27" s="88">
        <v>2154.9453152979891</v>
      </c>
    </row>
    <row r="28" spans="1:12" x14ac:dyDescent="0.3">
      <c r="A28" s="5" t="s">
        <v>11</v>
      </c>
      <c r="B28" s="88">
        <v>696.66617837624665</v>
      </c>
      <c r="C28" s="88">
        <v>3754.3620813376947</v>
      </c>
      <c r="D28" s="88">
        <v>6422.5406317421657</v>
      </c>
      <c r="E28" s="88">
        <v>3766.6621020575703</v>
      </c>
      <c r="F28" s="88">
        <v>1010.6783582943538</v>
      </c>
      <c r="G28" s="88">
        <v>3146.2434087469401</v>
      </c>
      <c r="H28" s="88">
        <v>2167.1126800610486</v>
      </c>
      <c r="I28" s="88">
        <v>1391.8361547985016</v>
      </c>
      <c r="J28" s="88">
        <v>2160.3084045854539</v>
      </c>
    </row>
    <row r="29" spans="1:12" x14ac:dyDescent="0.3">
      <c r="A29" s="5" t="s">
        <v>12</v>
      </c>
      <c r="B29" s="88">
        <v>639.67534535931418</v>
      </c>
      <c r="C29" s="88">
        <v>3048.0166065289909</v>
      </c>
      <c r="D29" s="88">
        <v>4766.9044562314166</v>
      </c>
      <c r="E29" s="88">
        <v>2938.7506918264453</v>
      </c>
      <c r="F29" s="88">
        <v>851.09526196665252</v>
      </c>
      <c r="G29" s="88">
        <v>2454.5536583305793</v>
      </c>
      <c r="H29" s="88">
        <v>1510.5250009102883</v>
      </c>
      <c r="I29" s="88">
        <v>1073.0942742345273</v>
      </c>
      <c r="J29" s="88">
        <v>1742.5947046117776</v>
      </c>
    </row>
    <row r="30" spans="1:12" x14ac:dyDescent="0.3">
      <c r="A30" s="5" t="s">
        <v>13</v>
      </c>
      <c r="B30" s="88">
        <v>586.20585692656005</v>
      </c>
      <c r="C30" s="88">
        <v>2527.6461030179189</v>
      </c>
      <c r="D30" s="88">
        <v>2909.5206198866381</v>
      </c>
      <c r="E30" s="88">
        <v>2248.5412475700305</v>
      </c>
      <c r="F30" s="88">
        <v>667.84869937094027</v>
      </c>
      <c r="G30" s="88">
        <v>1839.4806822369092</v>
      </c>
      <c r="H30" s="88">
        <v>1132.5670401762497</v>
      </c>
      <c r="I30" s="88">
        <v>841.06776615365743</v>
      </c>
      <c r="J30" s="88">
        <v>1337.6619846611031</v>
      </c>
    </row>
    <row r="31" spans="1:12" x14ac:dyDescent="0.3">
      <c r="A31" s="5" t="s">
        <v>14</v>
      </c>
      <c r="B31" s="88">
        <v>672.6098937286381</v>
      </c>
      <c r="C31" s="88">
        <v>2560.8211033889493</v>
      </c>
      <c r="D31" s="88">
        <v>1610.7634139296194</v>
      </c>
      <c r="E31" s="88">
        <v>977.01233357646709</v>
      </c>
      <c r="F31" s="88">
        <v>615.07638121872594</v>
      </c>
      <c r="G31" s="88">
        <v>1012.4267105406259</v>
      </c>
      <c r="H31" s="88">
        <v>335.34078523887717</v>
      </c>
      <c r="I31" s="88">
        <v>416.93484695741398</v>
      </c>
      <c r="J31" s="88">
        <v>649.38453142069227</v>
      </c>
    </row>
    <row r="32" spans="1:12" x14ac:dyDescent="0.3">
      <c r="A32" s="5" t="s">
        <v>15</v>
      </c>
      <c r="B32" s="88">
        <v>716.55153238891558</v>
      </c>
      <c r="C32" s="88">
        <v>3256.7928366350825</v>
      </c>
      <c r="D32" s="88">
        <v>1573.050244644304</v>
      </c>
      <c r="E32" s="88">
        <v>1600.0805021838714</v>
      </c>
      <c r="F32" s="88">
        <v>763.17828156086466</v>
      </c>
      <c r="G32" s="88">
        <v>1477.6584481993386</v>
      </c>
      <c r="H32" s="88">
        <v>769.16128423692817</v>
      </c>
      <c r="I32" s="88">
        <v>655.29507493752021</v>
      </c>
      <c r="J32" s="88">
        <v>904.81179521316164</v>
      </c>
    </row>
    <row r="33" spans="1:12" x14ac:dyDescent="0.3">
      <c r="A33" s="5" t="s">
        <v>16</v>
      </c>
      <c r="B33" s="88">
        <v>574.82000684908394</v>
      </c>
      <c r="C33" s="88">
        <v>3344.2612034463746</v>
      </c>
      <c r="D33" s="88">
        <v>1945.662817931227</v>
      </c>
      <c r="E33" s="88">
        <v>1620.8435635116514</v>
      </c>
      <c r="F33" s="88">
        <v>609.90841550807295</v>
      </c>
      <c r="G33" s="88">
        <v>1433.309063609624</v>
      </c>
      <c r="H33" s="88">
        <v>885.6596232412478</v>
      </c>
      <c r="I33" s="88">
        <v>658.20128482631253</v>
      </c>
      <c r="J33" s="88">
        <v>1046.8340210764054</v>
      </c>
    </row>
    <row r="34" spans="1:12" x14ac:dyDescent="0.3">
      <c r="A34" s="5" t="s">
        <v>17</v>
      </c>
      <c r="B34" s="88">
        <v>680.79938910485168</v>
      </c>
      <c r="C34" s="88">
        <v>3522.6009340905398</v>
      </c>
      <c r="D34" s="88">
        <v>1379.403318258318</v>
      </c>
      <c r="E34" s="88">
        <v>1135.5171796358811</v>
      </c>
      <c r="F34" s="88">
        <v>602.9432154829808</v>
      </c>
      <c r="G34" s="88">
        <v>1362.656531808017</v>
      </c>
      <c r="H34" s="88">
        <v>710.71629319736144</v>
      </c>
      <c r="I34" s="88">
        <v>631.25188090624317</v>
      </c>
      <c r="J34" s="88">
        <v>858.59125751581701</v>
      </c>
    </row>
    <row r="35" spans="1:12" x14ac:dyDescent="0.3">
      <c r="A35" s="5" t="s">
        <v>18</v>
      </c>
      <c r="B35" s="88">
        <v>621.29109401500693</v>
      </c>
      <c r="C35" s="88">
        <v>3239.771253990863</v>
      </c>
      <c r="D35" s="88">
        <v>1802.3314197045672</v>
      </c>
      <c r="E35" s="88">
        <v>1419.1809730502273</v>
      </c>
      <c r="F35" s="88">
        <v>810.01526408254017</v>
      </c>
      <c r="G35" s="88">
        <v>1535.7254333346257</v>
      </c>
      <c r="H35" s="88">
        <v>825.95167770168973</v>
      </c>
      <c r="I35" s="88">
        <v>706.47370732326999</v>
      </c>
      <c r="J35" s="88">
        <v>961.56917679719322</v>
      </c>
    </row>
    <row r="36" spans="1:12" x14ac:dyDescent="0.3">
      <c r="B36" s="5"/>
      <c r="C36" s="5"/>
      <c r="D36" s="5"/>
      <c r="E36" s="5"/>
      <c r="F36" s="5"/>
      <c r="G36" s="5"/>
      <c r="H36" s="5"/>
      <c r="I36" s="5"/>
      <c r="J36" s="5"/>
    </row>
    <row r="37" spans="1:12" x14ac:dyDescent="0.3">
      <c r="A37" s="1" t="s">
        <v>56</v>
      </c>
    </row>
    <row r="38" spans="1:12" x14ac:dyDescent="0.3">
      <c r="A38" s="5" t="s">
        <v>7</v>
      </c>
      <c r="B38" s="8">
        <f>B4-B24</f>
        <v>3939.4872288285924</v>
      </c>
      <c r="C38" s="8">
        <f t="shared" ref="C38:J38" si="1">C4-C24</f>
        <v>7792.3749921520775</v>
      </c>
      <c r="D38" s="8">
        <f t="shared" si="1"/>
        <v>38575.877131587476</v>
      </c>
      <c r="E38" s="8">
        <f t="shared" si="1"/>
        <v>16399.33040396696</v>
      </c>
      <c r="F38" s="8">
        <f t="shared" si="1"/>
        <v>3507.3454278333656</v>
      </c>
      <c r="G38" s="8">
        <f t="shared" si="1"/>
        <v>16120.74614428255</v>
      </c>
      <c r="H38" s="8">
        <f t="shared" si="1"/>
        <v>6714.9219777175276</v>
      </c>
      <c r="I38" s="8">
        <f t="shared" si="1"/>
        <v>3133.1541788705017</v>
      </c>
      <c r="J38" s="8">
        <f t="shared" si="1"/>
        <v>11580.669699317506</v>
      </c>
      <c r="L38" s="10"/>
    </row>
    <row r="39" spans="1:12" x14ac:dyDescent="0.3">
      <c r="A39" s="5" t="s">
        <v>8</v>
      </c>
      <c r="B39" s="8">
        <f t="shared" ref="B39:J49" si="2">B5-B25</f>
        <v>3328.6052774804998</v>
      </c>
      <c r="C39" s="8">
        <f t="shared" si="2"/>
        <v>6989.5142559666829</v>
      </c>
      <c r="D39" s="8">
        <f t="shared" si="2"/>
        <v>35019.899480230713</v>
      </c>
      <c r="E39" s="8">
        <f t="shared" si="2"/>
        <v>15828.308603059997</v>
      </c>
      <c r="F39" s="8">
        <f t="shared" si="2"/>
        <v>3075.2465663599473</v>
      </c>
      <c r="G39" s="8">
        <f t="shared" si="2"/>
        <v>15576.395763468852</v>
      </c>
      <c r="H39" s="8">
        <f t="shared" si="2"/>
        <v>5994.378879415448</v>
      </c>
      <c r="I39" s="8">
        <f t="shared" si="2"/>
        <v>2781.8045622226882</v>
      </c>
      <c r="J39" s="8">
        <f t="shared" si="2"/>
        <v>11143.278965533409</v>
      </c>
      <c r="L39" s="10"/>
    </row>
    <row r="40" spans="1:12" x14ac:dyDescent="0.3">
      <c r="A40" s="5" t="s">
        <v>9</v>
      </c>
      <c r="B40" s="8">
        <f t="shared" si="2"/>
        <v>3414.7543930391817</v>
      </c>
      <c r="C40" s="8">
        <f t="shared" si="2"/>
        <v>8179.6425344984973</v>
      </c>
      <c r="D40" s="8">
        <f t="shared" si="2"/>
        <v>39868.553052852105</v>
      </c>
      <c r="E40" s="8">
        <f t="shared" si="2"/>
        <v>17170.83576215012</v>
      </c>
      <c r="F40" s="8">
        <f t="shared" si="2"/>
        <v>3688.7215462283721</v>
      </c>
      <c r="G40" s="8">
        <f t="shared" si="2"/>
        <v>18118.038320537933</v>
      </c>
      <c r="H40" s="8">
        <f t="shared" si="2"/>
        <v>6703.5087025205494</v>
      </c>
      <c r="I40" s="8">
        <f t="shared" si="2"/>
        <v>3317.4706922854648</v>
      </c>
      <c r="J40" s="8">
        <f t="shared" si="2"/>
        <v>12371.592400882611</v>
      </c>
      <c r="L40" s="10"/>
    </row>
    <row r="41" spans="1:12" x14ac:dyDescent="0.3">
      <c r="A41" s="5" t="s">
        <v>10</v>
      </c>
      <c r="B41" s="8">
        <f t="shared" si="2"/>
        <v>4164.0277025858395</v>
      </c>
      <c r="C41" s="8">
        <f t="shared" si="2"/>
        <v>10632.864794808322</v>
      </c>
      <c r="D41" s="8">
        <f t="shared" si="2"/>
        <v>51382.124398067645</v>
      </c>
      <c r="E41" s="8">
        <f t="shared" si="2"/>
        <v>21034.738764428697</v>
      </c>
      <c r="F41" s="8">
        <f t="shared" si="2"/>
        <v>4693.0731329919508</v>
      </c>
      <c r="G41" s="8">
        <f t="shared" si="2"/>
        <v>23743.286416653988</v>
      </c>
      <c r="H41" s="8">
        <f t="shared" si="2"/>
        <v>8192.7175915160806</v>
      </c>
      <c r="I41" s="8">
        <f t="shared" si="2"/>
        <v>4136.0002472050573</v>
      </c>
      <c r="J41" s="8">
        <f t="shared" si="2"/>
        <v>16181.092684702011</v>
      </c>
      <c r="L41" s="10"/>
    </row>
    <row r="42" spans="1:12" x14ac:dyDescent="0.3">
      <c r="A42" s="5" t="s">
        <v>11</v>
      </c>
      <c r="B42" s="8">
        <f t="shared" si="2"/>
        <v>4293.523821623754</v>
      </c>
      <c r="C42" s="8">
        <f t="shared" si="2"/>
        <v>10650.457918662305</v>
      </c>
      <c r="D42" s="8">
        <f t="shared" si="2"/>
        <v>51082.039368257829</v>
      </c>
      <c r="E42" s="8">
        <f t="shared" si="2"/>
        <v>21193.537897942431</v>
      </c>
      <c r="F42" s="8">
        <f t="shared" si="2"/>
        <v>4828.9206417056466</v>
      </c>
      <c r="G42" s="8">
        <f t="shared" si="2"/>
        <v>23961.966591253062</v>
      </c>
      <c r="H42" s="8">
        <f t="shared" si="2"/>
        <v>8363.9403199389508</v>
      </c>
      <c r="I42" s="8">
        <f t="shared" si="2"/>
        <v>4118.1338452014988</v>
      </c>
      <c r="J42" s="8">
        <f t="shared" si="2"/>
        <v>16175.729595414547</v>
      </c>
      <c r="L42" s="10"/>
    </row>
    <row r="43" spans="1:12" x14ac:dyDescent="0.3">
      <c r="A43" s="5" t="s">
        <v>12</v>
      </c>
      <c r="B43" s="8">
        <f t="shared" si="2"/>
        <v>4038.7009031386428</v>
      </c>
      <c r="C43" s="8">
        <f t="shared" si="2"/>
        <v>9912.5275645763304</v>
      </c>
      <c r="D43" s="8">
        <f t="shared" si="2"/>
        <v>44077.073940599003</v>
      </c>
      <c r="E43" s="8">
        <f t="shared" si="2"/>
        <v>20585.110434934119</v>
      </c>
      <c r="F43" s="8">
        <f t="shared" si="2"/>
        <v>4351.4473752785443</v>
      </c>
      <c r="G43" s="8">
        <f t="shared" si="2"/>
        <v>20709.652814834808</v>
      </c>
      <c r="H43" s="8">
        <f t="shared" si="2"/>
        <v>7896.2725015159895</v>
      </c>
      <c r="I43" s="8">
        <f t="shared" si="2"/>
        <v>3745.3437824456346</v>
      </c>
      <c r="J43" s="8">
        <f t="shared" si="2"/>
        <v>14068.759532091217</v>
      </c>
      <c r="L43" s="10"/>
    </row>
    <row r="44" spans="1:12" x14ac:dyDescent="0.3">
      <c r="A44" s="5" t="s">
        <v>13</v>
      </c>
      <c r="B44" s="8">
        <f t="shared" si="2"/>
        <v>4119.2154196691845</v>
      </c>
      <c r="C44" s="8">
        <f t="shared" si="2"/>
        <v>8946.3557287665499</v>
      </c>
      <c r="D44" s="8">
        <f t="shared" si="2"/>
        <v>38322.619226079769</v>
      </c>
      <c r="E44" s="8">
        <f t="shared" si="2"/>
        <v>17679.443259472224</v>
      </c>
      <c r="F44" s="8">
        <f t="shared" si="2"/>
        <v>3830.6241734274936</v>
      </c>
      <c r="G44" s="8">
        <f t="shared" si="2"/>
        <v>17068.966765736805</v>
      </c>
      <c r="H44" s="8">
        <f t="shared" si="2"/>
        <v>6744.1800809366796</v>
      </c>
      <c r="I44" s="8">
        <f t="shared" si="2"/>
        <v>3196.606160971849</v>
      </c>
      <c r="J44" s="8">
        <f t="shared" si="2"/>
        <v>12141.25895368302</v>
      </c>
      <c r="L44" s="10"/>
    </row>
    <row r="45" spans="1:12" x14ac:dyDescent="0.3">
      <c r="A45" s="5" t="s">
        <v>14</v>
      </c>
      <c r="B45" s="8">
        <f t="shared" si="2"/>
        <v>4715.4699617510896</v>
      </c>
      <c r="C45" s="8">
        <f t="shared" si="2"/>
        <v>10302.063127152518</v>
      </c>
      <c r="D45" s="8">
        <f t="shared" si="2"/>
        <v>41322.946374522973</v>
      </c>
      <c r="E45" s="8">
        <f t="shared" si="2"/>
        <v>18569.284990367196</v>
      </c>
      <c r="F45" s="8">
        <f t="shared" si="2"/>
        <v>4312.3935365894931</v>
      </c>
      <c r="G45" s="8">
        <f t="shared" si="2"/>
        <v>18202.826783435277</v>
      </c>
      <c r="H45" s="8">
        <f t="shared" si="2"/>
        <v>8274.4811891870959</v>
      </c>
      <c r="I45" s="8">
        <f t="shared" si="2"/>
        <v>3709.9712664029098</v>
      </c>
      <c r="J45" s="8">
        <f t="shared" si="2"/>
        <v>13133.051432515556</v>
      </c>
      <c r="L45" s="10"/>
    </row>
    <row r="46" spans="1:12" x14ac:dyDescent="0.3">
      <c r="A46" s="5" t="s">
        <v>15</v>
      </c>
      <c r="B46" s="8">
        <f t="shared" si="2"/>
        <v>5079.451498522365</v>
      </c>
      <c r="C46" s="8">
        <f t="shared" si="2"/>
        <v>11151.629213055632</v>
      </c>
      <c r="D46" s="8">
        <f t="shared" si="2"/>
        <v>45847.669077838531</v>
      </c>
      <c r="E46" s="8">
        <f t="shared" si="2"/>
        <v>20567.792737252748</v>
      </c>
      <c r="F46" s="8">
        <f t="shared" si="2"/>
        <v>4873.4642820399176</v>
      </c>
      <c r="G46" s="8">
        <f t="shared" si="2"/>
        <v>21942.889656948526</v>
      </c>
      <c r="H46" s="8">
        <f t="shared" si="2"/>
        <v>9581.7740885294115</v>
      </c>
      <c r="I46" s="8">
        <f t="shared" si="2"/>
        <v>4486.5984068438556</v>
      </c>
      <c r="J46" s="8">
        <f t="shared" si="2"/>
        <v>16415.768780520702</v>
      </c>
      <c r="L46" s="10"/>
    </row>
    <row r="47" spans="1:12" x14ac:dyDescent="0.3">
      <c r="A47" s="5" t="s">
        <v>16</v>
      </c>
      <c r="B47" s="8">
        <f t="shared" si="2"/>
        <v>5402.3399931509157</v>
      </c>
      <c r="C47" s="8">
        <f t="shared" si="2"/>
        <v>11760.594796553625</v>
      </c>
      <c r="D47" s="8">
        <f t="shared" si="2"/>
        <v>48992.550816134361</v>
      </c>
      <c r="E47" s="8">
        <f t="shared" si="2"/>
        <v>21903.017563248912</v>
      </c>
      <c r="F47" s="8">
        <f t="shared" si="2"/>
        <v>5479.5715844919268</v>
      </c>
      <c r="G47" s="8">
        <f t="shared" si="2"/>
        <v>23457.946281406803</v>
      </c>
      <c r="H47" s="8">
        <f t="shared" si="2"/>
        <v>9575.0390377497442</v>
      </c>
      <c r="I47" s="8">
        <f t="shared" si="2"/>
        <v>4483.692196955064</v>
      </c>
      <c r="J47" s="8">
        <f t="shared" si="2"/>
        <v>16479.195383538434</v>
      </c>
      <c r="L47" s="10"/>
    </row>
    <row r="48" spans="1:12" x14ac:dyDescent="0.3">
      <c r="A48" s="5" t="s">
        <v>17</v>
      </c>
      <c r="B48" s="8">
        <f t="shared" si="2"/>
        <v>5248.3714137855541</v>
      </c>
      <c r="C48" s="8">
        <f t="shared" si="2"/>
        <v>11341.591147935786</v>
      </c>
      <c r="D48" s="8">
        <f t="shared" si="2"/>
        <v>49560.839234521583</v>
      </c>
      <c r="E48" s="8">
        <f t="shared" si="2"/>
        <v>22388.343947124682</v>
      </c>
      <c r="F48" s="8">
        <f t="shared" si="2"/>
        <v>5486.5367845170185</v>
      </c>
      <c r="G48" s="8">
        <f t="shared" si="2"/>
        <v>23528.598813208409</v>
      </c>
      <c r="H48" s="8">
        <f t="shared" si="2"/>
        <v>9749.9823677936311</v>
      </c>
      <c r="I48" s="8">
        <f t="shared" si="2"/>
        <v>4510.641600875133</v>
      </c>
      <c r="J48" s="8">
        <f t="shared" si="2"/>
        <v>16667.438147099019</v>
      </c>
      <c r="L48" s="10"/>
    </row>
    <row r="49" spans="1:13" x14ac:dyDescent="0.3">
      <c r="A49" s="5" t="s">
        <v>18</v>
      </c>
      <c r="B49" s="8">
        <f t="shared" si="2"/>
        <v>4791.9883399472574</v>
      </c>
      <c r="C49" s="8">
        <f t="shared" si="2"/>
        <v>10265.081734751771</v>
      </c>
      <c r="D49" s="8">
        <f t="shared" si="2"/>
        <v>44595.606810871497</v>
      </c>
      <c r="E49" s="8">
        <f t="shared" si="2"/>
        <v>19412.79212554132</v>
      </c>
      <c r="F49" s="8">
        <f t="shared" si="2"/>
        <v>4629.8830685984776</v>
      </c>
      <c r="G49" s="8">
        <f t="shared" si="2"/>
        <v>19743.079692623753</v>
      </c>
      <c r="H49" s="8">
        <f t="shared" si="2"/>
        <v>8367.1669440668593</v>
      </c>
      <c r="I49" s="8">
        <f t="shared" si="2"/>
        <v>3799.6566975350297</v>
      </c>
      <c r="J49" s="8">
        <f t="shared" si="2"/>
        <v>13875.475962227605</v>
      </c>
      <c r="L49" s="10"/>
    </row>
    <row r="50" spans="1:13" x14ac:dyDescent="0.3">
      <c r="L50" s="10"/>
    </row>
    <row r="51" spans="1:13" x14ac:dyDescent="0.3">
      <c r="A51" s="1" t="s">
        <v>57</v>
      </c>
      <c r="K51" s="2" t="s">
        <v>36</v>
      </c>
    </row>
    <row r="52" spans="1:13" x14ac:dyDescent="0.3">
      <c r="A52" s="5" t="s">
        <v>7</v>
      </c>
      <c r="B52" s="8">
        <f>IF('入力欄(差替情報)'!$D$9=B$2,'入力欄(差替情報)'!$D$22*'入力欄(差替情報)'!$D$15/1000,0)</f>
        <v>0</v>
      </c>
      <c r="C52" s="8">
        <f>IF('入力欄(差替情報)'!$D$9=C$2,'入力欄(差替情報)'!$D$22*'入力欄(差替情報)'!$D$15/1000,0)</f>
        <v>0</v>
      </c>
      <c r="D52" s="8">
        <f>IF('入力欄(差替情報)'!$D$9=D$2,'入力欄(差替情報)'!$D$22*'入力欄(差替情報)'!$D$15/1000,0)</f>
        <v>0</v>
      </c>
      <c r="E52" s="8">
        <f>IF('入力欄(差替情報)'!$D$9=E$2,'入力欄(差替情報)'!$D$22*'入力欄(差替情報)'!$D$15/1000,0)</f>
        <v>0</v>
      </c>
      <c r="F52" s="8">
        <f>IF('入力欄(差替情報)'!$D$9=F$2,'入力欄(差替情報)'!$D$22*'入力欄(差替情報)'!$D$15/1000,0)</f>
        <v>0</v>
      </c>
      <c r="G52" s="8">
        <f>IF('入力欄(差替情報)'!$D$9=G$2,'入力欄(差替情報)'!$D$22*'入力欄(差替情報)'!$D$15/1000,0)</f>
        <v>0</v>
      </c>
      <c r="H52" s="8">
        <f>IF('入力欄(差替情報)'!$D$9=H$2,'入力欄(差替情報)'!$D$22*'入力欄(差替情報)'!$D$15/1000,0)</f>
        <v>0</v>
      </c>
      <c r="I52" s="8">
        <f>IF('入力欄(差替情報)'!$D$9=I$2,'入力欄(差替情報)'!$D$22*'入力欄(差替情報)'!$D$15/1000,0)</f>
        <v>0</v>
      </c>
      <c r="J52" s="8">
        <f>IF('入力欄(差替情報)'!$D$9=J$2,'入力欄(差替情報)'!$D$22*'入力欄(差替情報)'!$D$15/1000,0)</f>
        <v>0</v>
      </c>
      <c r="K52" s="10">
        <f>SUM(B52:J52)</f>
        <v>0</v>
      </c>
      <c r="L52" s="10"/>
      <c r="M52" s="15"/>
    </row>
    <row r="53" spans="1:13" x14ac:dyDescent="0.3">
      <c r="A53" s="5" t="s">
        <v>8</v>
      </c>
      <c r="B53" s="8">
        <f>IF('入力欄(差替情報)'!$D$9=B$2,'入力欄(差替情報)'!$E$22*'入力欄(差替情報)'!$E$15/1000,0)</f>
        <v>0</v>
      </c>
      <c r="C53" s="8">
        <f>IF('入力欄(差替情報)'!$D$9=C$2,'入力欄(差替情報)'!$E$22*'入力欄(差替情報)'!$E$15/1000,0)</f>
        <v>0</v>
      </c>
      <c r="D53" s="8">
        <f>IF('入力欄(差替情報)'!$D$9=D$2,'入力欄(差替情報)'!$E$22*'入力欄(差替情報)'!$E$15/1000,0)</f>
        <v>0</v>
      </c>
      <c r="E53" s="8">
        <f>IF('入力欄(差替情報)'!$D$9=E$2,'入力欄(差替情報)'!$E$22*'入力欄(差替情報)'!$E$15/1000,0)</f>
        <v>0</v>
      </c>
      <c r="F53" s="8">
        <f>IF('入力欄(差替情報)'!$D$9=F$2,'入力欄(差替情報)'!$E$22*'入力欄(差替情報)'!$E$15/1000,0)</f>
        <v>0</v>
      </c>
      <c r="G53" s="8">
        <f>IF('入力欄(差替情報)'!$D$9=G$2,'入力欄(差替情報)'!$E$22*'入力欄(差替情報)'!$E$15/1000,0)</f>
        <v>0</v>
      </c>
      <c r="H53" s="8">
        <f>IF('入力欄(差替情報)'!$D$9=H$2,'入力欄(差替情報)'!$E$22*'入力欄(差替情報)'!$E$15/1000,0)</f>
        <v>0</v>
      </c>
      <c r="I53" s="8">
        <f>IF('入力欄(差替情報)'!$D$9=I$2,'入力欄(差替情報)'!$E$22*'入力欄(差替情報)'!$E$15/1000,0)</f>
        <v>0</v>
      </c>
      <c r="J53" s="8">
        <f>IF('入力欄(差替情報)'!$D$9=J$2,'入力欄(差替情報)'!$E$22*'入力欄(差替情報)'!$E$15/1000,0)</f>
        <v>0</v>
      </c>
      <c r="K53" s="10">
        <f t="shared" ref="K53:K63" si="3">SUM(B53:J53)</f>
        <v>0</v>
      </c>
      <c r="L53" s="10"/>
      <c r="M53" s="15"/>
    </row>
    <row r="54" spans="1:13" x14ac:dyDescent="0.3">
      <c r="A54" s="5" t="s">
        <v>9</v>
      </c>
      <c r="B54" s="8">
        <f>IF('入力欄(差替情報)'!$D$9=B$2,'入力欄(差替情報)'!$F$22*'入力欄(差替情報)'!$F$15/1000,0)</f>
        <v>0</v>
      </c>
      <c r="C54" s="8">
        <f>IF('入力欄(差替情報)'!$D$9=C$2,'入力欄(差替情報)'!$F$22*'入力欄(差替情報)'!$F$15/1000,0)</f>
        <v>0</v>
      </c>
      <c r="D54" s="8">
        <f>IF('入力欄(差替情報)'!$D$9=D$2,'入力欄(差替情報)'!$F$22*'入力欄(差替情報)'!$F$15/1000,0)</f>
        <v>0</v>
      </c>
      <c r="E54" s="8">
        <f>IF('入力欄(差替情報)'!$D$9=E$2,'入力欄(差替情報)'!$F$22*'入力欄(差替情報)'!$F$15/1000,0)</f>
        <v>0</v>
      </c>
      <c r="F54" s="8">
        <f>IF('入力欄(差替情報)'!$D$9=F$2,'入力欄(差替情報)'!$F$22*'入力欄(差替情報)'!$F$15/1000,0)</f>
        <v>0</v>
      </c>
      <c r="G54" s="8">
        <f>IF('入力欄(差替情報)'!$D$9=G$2,'入力欄(差替情報)'!$F$22*'入力欄(差替情報)'!$F$15/1000,0)</f>
        <v>0</v>
      </c>
      <c r="H54" s="8">
        <f>IF('入力欄(差替情報)'!$D$9=H$2,'入力欄(差替情報)'!$F$22*'入力欄(差替情報)'!$F$15/1000,0)</f>
        <v>0</v>
      </c>
      <c r="I54" s="8">
        <f>IF('入力欄(差替情報)'!$D$9=I$2,'入力欄(差替情報)'!$F$22*'入力欄(差替情報)'!$F$15/1000,0)</f>
        <v>0</v>
      </c>
      <c r="J54" s="8">
        <f>IF('入力欄(差替情報)'!$D$9=J$2,'入力欄(差替情報)'!$F$22*'入力欄(差替情報)'!$F$15/1000,0)</f>
        <v>0</v>
      </c>
      <c r="K54" s="10">
        <f t="shared" si="3"/>
        <v>0</v>
      </c>
      <c r="L54" s="10"/>
      <c r="M54" s="15"/>
    </row>
    <row r="55" spans="1:13" x14ac:dyDescent="0.3">
      <c r="A55" s="5" t="s">
        <v>10</v>
      </c>
      <c r="B55" s="8">
        <f>IF('入力欄(差替情報)'!$D$9=B$2,'入力欄(差替情報)'!$G$22*'入力欄(差替情報)'!$G$15/1000,0)</f>
        <v>0</v>
      </c>
      <c r="C55" s="8">
        <f>IF('入力欄(差替情報)'!$D$9=C$2,'入力欄(差替情報)'!$G$22*'入力欄(差替情報)'!$G$15/1000,0)</f>
        <v>0</v>
      </c>
      <c r="D55" s="8">
        <f>IF('入力欄(差替情報)'!$D$9=D$2,'入力欄(差替情報)'!$G$22*'入力欄(差替情報)'!$G$15/1000,0)</f>
        <v>0</v>
      </c>
      <c r="E55" s="8">
        <f>IF('入力欄(差替情報)'!$D$9=E$2,'入力欄(差替情報)'!$G$22*'入力欄(差替情報)'!$G$15/1000,0)</f>
        <v>0</v>
      </c>
      <c r="F55" s="8">
        <f>IF('入力欄(差替情報)'!$D$9=F$2,'入力欄(差替情報)'!$G$22*'入力欄(差替情報)'!$G$15/1000,0)</f>
        <v>0</v>
      </c>
      <c r="G55" s="8">
        <f>IF('入力欄(差替情報)'!$D$9=G$2,'入力欄(差替情報)'!$G$22*'入力欄(差替情報)'!$G$15/1000,0)</f>
        <v>0</v>
      </c>
      <c r="H55" s="8">
        <f>IF('入力欄(差替情報)'!$D$9=H$2,'入力欄(差替情報)'!$G$22*'入力欄(差替情報)'!$G$15/1000,0)</f>
        <v>0</v>
      </c>
      <c r="I55" s="8">
        <f>IF('入力欄(差替情報)'!$D$9=I$2,'入力欄(差替情報)'!$G$22*'入力欄(差替情報)'!$G$15/1000,0)</f>
        <v>0</v>
      </c>
      <c r="J55" s="8">
        <f>IF('入力欄(差替情報)'!$D$9=J$2,'入力欄(差替情報)'!$G$22*'入力欄(差替情報)'!$G$15/1000,0)</f>
        <v>0</v>
      </c>
      <c r="K55" s="10">
        <f t="shared" si="3"/>
        <v>0</v>
      </c>
      <c r="L55" s="10"/>
      <c r="M55" s="15"/>
    </row>
    <row r="56" spans="1:13" x14ac:dyDescent="0.3">
      <c r="A56" s="5" t="s">
        <v>11</v>
      </c>
      <c r="B56" s="8">
        <f>IF('入力欄(差替情報)'!$D$9=B$2,'入力欄(差替情報)'!$H$22*'入力欄(差替情報)'!$H$15/1000,0)</f>
        <v>0</v>
      </c>
      <c r="C56" s="8">
        <f>IF('入力欄(差替情報)'!$D$9=C$2,'入力欄(差替情報)'!$H$22*'入力欄(差替情報)'!$H$15/1000,0)</f>
        <v>0</v>
      </c>
      <c r="D56" s="8">
        <f>IF('入力欄(差替情報)'!$D$9=D$2,'入力欄(差替情報)'!$H$22*'入力欄(差替情報)'!$H$15/1000,0)</f>
        <v>0</v>
      </c>
      <c r="E56" s="8">
        <f>IF('入力欄(差替情報)'!$D$9=E$2,'入力欄(差替情報)'!$H$22*'入力欄(差替情報)'!$H$15/1000,0)</f>
        <v>0</v>
      </c>
      <c r="F56" s="8">
        <f>IF('入力欄(差替情報)'!$D$9=F$2,'入力欄(差替情報)'!$H$22*'入力欄(差替情報)'!$H$15/1000,0)</f>
        <v>0</v>
      </c>
      <c r="G56" s="8">
        <f>IF('入力欄(差替情報)'!$D$9=G$2,'入力欄(差替情報)'!$H$22*'入力欄(差替情報)'!$H$15/1000,0)</f>
        <v>0</v>
      </c>
      <c r="H56" s="8">
        <f>IF('入力欄(差替情報)'!$D$9=H$2,'入力欄(差替情報)'!$H$22*'入力欄(差替情報)'!$H$15/1000,0)</f>
        <v>0</v>
      </c>
      <c r="I56" s="8">
        <f>IF('入力欄(差替情報)'!$D$9=I$2,'入力欄(差替情報)'!$H$22*'入力欄(差替情報)'!$H$15/1000,0)</f>
        <v>0</v>
      </c>
      <c r="J56" s="8">
        <f>IF('入力欄(差替情報)'!$D$9=J$2,'入力欄(差替情報)'!$H$22*'入力欄(差替情報)'!$H$15/1000,0)</f>
        <v>0</v>
      </c>
      <c r="K56" s="10">
        <f t="shared" si="3"/>
        <v>0</v>
      </c>
      <c r="L56" s="10"/>
      <c r="M56" s="15"/>
    </row>
    <row r="57" spans="1:13" x14ac:dyDescent="0.3">
      <c r="A57" s="5" t="s">
        <v>12</v>
      </c>
      <c r="B57" s="8">
        <f>IF('入力欄(差替情報)'!$D$9=B$2,'入力欄(差替情報)'!$I$22*'入力欄(差替情報)'!$I$15/1000,0)</f>
        <v>0</v>
      </c>
      <c r="C57" s="8">
        <f>IF('入力欄(差替情報)'!$D$9=C$2,'入力欄(差替情報)'!$I$22*'入力欄(差替情報)'!$I$15/1000,0)</f>
        <v>0</v>
      </c>
      <c r="D57" s="8">
        <f>IF('入力欄(差替情報)'!$D$9=D$2,'入力欄(差替情報)'!$I$22*'入力欄(差替情報)'!$I$15/1000,0)</f>
        <v>0</v>
      </c>
      <c r="E57" s="8">
        <f>IF('入力欄(差替情報)'!$D$9=E$2,'入力欄(差替情報)'!$I$22*'入力欄(差替情報)'!$I$15/1000,0)</f>
        <v>0</v>
      </c>
      <c r="F57" s="8">
        <f>IF('入力欄(差替情報)'!$D$9=F$2,'入力欄(差替情報)'!$I$22*'入力欄(差替情報)'!$I$15/1000,0)</f>
        <v>0</v>
      </c>
      <c r="G57" s="8">
        <f>IF('入力欄(差替情報)'!$D$9=G$2,'入力欄(差替情報)'!$I$22*'入力欄(差替情報)'!$I$15/1000,0)</f>
        <v>0</v>
      </c>
      <c r="H57" s="8">
        <f>IF('入力欄(差替情報)'!$D$9=H$2,'入力欄(差替情報)'!$I$22*'入力欄(差替情報)'!$I$15/1000,0)</f>
        <v>0</v>
      </c>
      <c r="I57" s="8">
        <f>IF('入力欄(差替情報)'!$D$9=I$2,'入力欄(差替情報)'!$I$22*'入力欄(差替情報)'!$I$15/1000,0)</f>
        <v>0</v>
      </c>
      <c r="J57" s="8">
        <f>IF('入力欄(差替情報)'!$D$9=J$2,'入力欄(差替情報)'!$I$22*'入力欄(差替情報)'!$I$15/1000,0)</f>
        <v>0</v>
      </c>
      <c r="K57" s="10">
        <f t="shared" si="3"/>
        <v>0</v>
      </c>
      <c r="L57" s="10"/>
      <c r="M57" s="15"/>
    </row>
    <row r="58" spans="1:13" x14ac:dyDescent="0.3">
      <c r="A58" s="5" t="s">
        <v>13</v>
      </c>
      <c r="B58" s="8">
        <f>IF('入力欄(差替情報)'!$D$9=B$2,'入力欄(差替情報)'!$J$22*'入力欄(差替情報)'!$J$15/1000,0)</f>
        <v>0</v>
      </c>
      <c r="C58" s="8">
        <f>IF('入力欄(差替情報)'!$D$9=C$2,'入力欄(差替情報)'!$J$22*'入力欄(差替情報)'!$J$15/1000,0)</f>
        <v>0</v>
      </c>
      <c r="D58" s="8">
        <f>IF('入力欄(差替情報)'!$D$9=D$2,'入力欄(差替情報)'!$J$22*'入力欄(差替情報)'!$J$15/1000,0)</f>
        <v>0</v>
      </c>
      <c r="E58" s="8">
        <f>IF('入力欄(差替情報)'!$D$9=E$2,'入力欄(差替情報)'!$J$22*'入力欄(差替情報)'!$J$15/1000,0)</f>
        <v>0</v>
      </c>
      <c r="F58" s="8">
        <f>IF('入力欄(差替情報)'!$D$9=F$2,'入力欄(差替情報)'!$J$22*'入力欄(差替情報)'!$J$15/1000,0)</f>
        <v>0</v>
      </c>
      <c r="G58" s="8">
        <f>IF('入力欄(差替情報)'!$D$9=G$2,'入力欄(差替情報)'!$J$22*'入力欄(差替情報)'!$J$15/1000,0)</f>
        <v>0</v>
      </c>
      <c r="H58" s="8">
        <f>IF('入力欄(差替情報)'!$D$9=H$2,'入力欄(差替情報)'!$J$22*'入力欄(差替情報)'!$J$15/1000,0)</f>
        <v>0</v>
      </c>
      <c r="I58" s="8">
        <f>IF('入力欄(差替情報)'!$D$9=I$2,'入力欄(差替情報)'!$J$22*'入力欄(差替情報)'!$J$15/1000,0)</f>
        <v>0</v>
      </c>
      <c r="J58" s="8">
        <f>IF('入力欄(差替情報)'!$D$9=J$2,'入力欄(差替情報)'!$J$22*'入力欄(差替情報)'!$J$15/1000,0)</f>
        <v>0</v>
      </c>
      <c r="K58" s="10">
        <f t="shared" si="3"/>
        <v>0</v>
      </c>
      <c r="L58" s="10"/>
      <c r="M58" s="15"/>
    </row>
    <row r="59" spans="1:13" x14ac:dyDescent="0.3">
      <c r="A59" s="5" t="s">
        <v>14</v>
      </c>
      <c r="B59" s="8">
        <f>IF('入力欄(差替情報)'!$D$9=B$2,'入力欄(差替情報)'!$K$22*'入力欄(差替情報)'!$K$15/1000,0)</f>
        <v>0</v>
      </c>
      <c r="C59" s="8">
        <f>IF('入力欄(差替情報)'!$D$9=C$2,'入力欄(差替情報)'!$K$22*'入力欄(差替情報)'!$K$15/1000,0)</f>
        <v>0</v>
      </c>
      <c r="D59" s="8">
        <f>IF('入力欄(差替情報)'!$D$9=D$2,'入力欄(差替情報)'!$K$22*'入力欄(差替情報)'!$K$15/1000,0)</f>
        <v>0</v>
      </c>
      <c r="E59" s="8">
        <f>IF('入力欄(差替情報)'!$D$9=E$2,'入力欄(差替情報)'!$K$22*'入力欄(差替情報)'!$K$15/1000,0)</f>
        <v>0</v>
      </c>
      <c r="F59" s="8">
        <f>IF('入力欄(差替情報)'!$D$9=F$2,'入力欄(差替情報)'!$K$22*'入力欄(差替情報)'!$K$15/1000,0)</f>
        <v>0</v>
      </c>
      <c r="G59" s="8">
        <f>IF('入力欄(差替情報)'!$D$9=G$2,'入力欄(差替情報)'!$K$22*'入力欄(差替情報)'!$K$15/1000,0)</f>
        <v>0</v>
      </c>
      <c r="H59" s="8">
        <f>IF('入力欄(差替情報)'!$D$9=H$2,'入力欄(差替情報)'!$K$22*'入力欄(差替情報)'!$K$15/1000,0)</f>
        <v>0</v>
      </c>
      <c r="I59" s="8">
        <f>IF('入力欄(差替情報)'!$D$9=I$2,'入力欄(差替情報)'!$K$22*'入力欄(差替情報)'!$K$15/1000,0)</f>
        <v>0</v>
      </c>
      <c r="J59" s="8">
        <f>IF('入力欄(差替情報)'!$D$9=J$2,'入力欄(差替情報)'!$K$22*'入力欄(差替情報)'!$K$15/1000,0)</f>
        <v>0</v>
      </c>
      <c r="K59" s="10">
        <f t="shared" si="3"/>
        <v>0</v>
      </c>
      <c r="L59" s="10"/>
      <c r="M59" s="15"/>
    </row>
    <row r="60" spans="1:13" x14ac:dyDescent="0.3">
      <c r="A60" s="5" t="s">
        <v>15</v>
      </c>
      <c r="B60" s="8">
        <f>IF('入力欄(差替情報)'!$D$9=B$2,'入力欄(差替情報)'!$L$22*'入力欄(差替情報)'!$L$15/1000,0)</f>
        <v>0</v>
      </c>
      <c r="C60" s="8">
        <f>IF('入力欄(差替情報)'!$D$9=C$2,'入力欄(差替情報)'!$L$22*'入力欄(差替情報)'!$L$15/1000,0)</f>
        <v>0</v>
      </c>
      <c r="D60" s="8">
        <f>IF('入力欄(差替情報)'!$D$9=D$2,'入力欄(差替情報)'!$L$22*'入力欄(差替情報)'!$L$15/1000,0)</f>
        <v>0</v>
      </c>
      <c r="E60" s="8">
        <f>IF('入力欄(差替情報)'!$D$9=E$2,'入力欄(差替情報)'!$L$22*'入力欄(差替情報)'!$L$15/1000,0)</f>
        <v>0</v>
      </c>
      <c r="F60" s="8">
        <f>IF('入力欄(差替情報)'!$D$9=F$2,'入力欄(差替情報)'!$L$22*'入力欄(差替情報)'!$L$15/1000,0)</f>
        <v>0</v>
      </c>
      <c r="G60" s="8">
        <f>IF('入力欄(差替情報)'!$D$9=G$2,'入力欄(差替情報)'!$L$22*'入力欄(差替情報)'!$L$15/1000,0)</f>
        <v>0</v>
      </c>
      <c r="H60" s="8">
        <f>IF('入力欄(差替情報)'!$D$9=H$2,'入力欄(差替情報)'!$L$22*'入力欄(差替情報)'!$L$15/1000,0)</f>
        <v>0</v>
      </c>
      <c r="I60" s="8">
        <f>IF('入力欄(差替情報)'!$D$9=I$2,'入力欄(差替情報)'!$L$22*'入力欄(差替情報)'!$L$15/1000,0)</f>
        <v>0</v>
      </c>
      <c r="J60" s="8">
        <f>IF('入力欄(差替情報)'!$D$9=J$2,'入力欄(差替情報)'!$L$22*'入力欄(差替情報)'!$L$15/1000,0)</f>
        <v>0</v>
      </c>
      <c r="K60" s="10">
        <f t="shared" si="3"/>
        <v>0</v>
      </c>
      <c r="L60" s="10"/>
      <c r="M60" s="15"/>
    </row>
    <row r="61" spans="1:13" x14ac:dyDescent="0.3">
      <c r="A61" s="5" t="s">
        <v>16</v>
      </c>
      <c r="B61" s="8">
        <f>IF('入力欄(差替情報)'!$D$9=B$2,'入力欄(差替情報)'!$M$22*'入力欄(差替情報)'!$M$15/1000,0)</f>
        <v>0</v>
      </c>
      <c r="C61" s="8">
        <f>IF('入力欄(差替情報)'!$D$9=C$2,'入力欄(差替情報)'!$M$22*'入力欄(差替情報)'!$M$15/1000,0)</f>
        <v>0</v>
      </c>
      <c r="D61" s="8">
        <f>IF('入力欄(差替情報)'!$D$9=D$2,'入力欄(差替情報)'!$M$22*'入力欄(差替情報)'!$M$15/1000,0)</f>
        <v>0</v>
      </c>
      <c r="E61" s="8">
        <f>IF('入力欄(差替情報)'!$D$9=E$2,'入力欄(差替情報)'!$M$22*'入力欄(差替情報)'!$M$15/1000,0)</f>
        <v>0</v>
      </c>
      <c r="F61" s="8">
        <f>IF('入力欄(差替情報)'!$D$9=F$2,'入力欄(差替情報)'!$M$22*'入力欄(差替情報)'!$M$15/1000,0)</f>
        <v>0</v>
      </c>
      <c r="G61" s="8">
        <f>IF('入力欄(差替情報)'!$D$9=G$2,'入力欄(差替情報)'!$M$22*'入力欄(差替情報)'!$M$15/1000,0)</f>
        <v>0</v>
      </c>
      <c r="H61" s="8">
        <f>IF('入力欄(差替情報)'!$D$9=H$2,'入力欄(差替情報)'!$M$22*'入力欄(差替情報)'!$M$15/1000,0)</f>
        <v>0</v>
      </c>
      <c r="I61" s="8">
        <f>IF('入力欄(差替情報)'!$D$9=I$2,'入力欄(差替情報)'!$M$22*'入力欄(差替情報)'!$M$15/1000,0)</f>
        <v>0</v>
      </c>
      <c r="J61" s="8">
        <f>IF('入力欄(差替情報)'!$D$9=J$2,'入力欄(差替情報)'!$M$22*'入力欄(差替情報)'!$M$15/1000,0)</f>
        <v>0</v>
      </c>
      <c r="K61" s="10">
        <f t="shared" si="3"/>
        <v>0</v>
      </c>
      <c r="L61" s="10"/>
      <c r="M61" s="15"/>
    </row>
    <row r="62" spans="1:13" x14ac:dyDescent="0.3">
      <c r="A62" s="5" t="s">
        <v>17</v>
      </c>
      <c r="B62" s="8">
        <f>IF('入力欄(差替情報)'!$D$9=B$2,'入力欄(差替情報)'!$N$22*'入力欄(差替情報)'!$N$15/1000,0)</f>
        <v>0</v>
      </c>
      <c r="C62" s="8">
        <f>IF('入力欄(差替情報)'!$D$9=C$2,'入力欄(差替情報)'!$N$22*'入力欄(差替情報)'!$N$15/1000,0)</f>
        <v>0</v>
      </c>
      <c r="D62" s="8">
        <f>IF('入力欄(差替情報)'!$D$9=D$2,'入力欄(差替情報)'!$N$22*'入力欄(差替情報)'!$N$15/1000,0)</f>
        <v>0</v>
      </c>
      <c r="E62" s="8">
        <f>IF('入力欄(差替情報)'!$D$9=E$2,'入力欄(差替情報)'!$N$22*'入力欄(差替情報)'!$N$15/1000,0)</f>
        <v>0</v>
      </c>
      <c r="F62" s="8">
        <f>IF('入力欄(差替情報)'!$D$9=F$2,'入力欄(差替情報)'!$N$22*'入力欄(差替情報)'!$N$15/1000,0)</f>
        <v>0</v>
      </c>
      <c r="G62" s="8">
        <f>IF('入力欄(差替情報)'!$D$9=G$2,'入力欄(差替情報)'!$N$22*'入力欄(差替情報)'!$N$15/1000,0)</f>
        <v>0</v>
      </c>
      <c r="H62" s="8">
        <f>IF('入力欄(差替情報)'!$D$9=H$2,'入力欄(差替情報)'!$N$22*'入力欄(差替情報)'!$N$15/1000,0)</f>
        <v>0</v>
      </c>
      <c r="I62" s="8">
        <f>IF('入力欄(差替情報)'!$D$9=I$2,'入力欄(差替情報)'!$N$22*'入力欄(差替情報)'!$N$15/1000,0)</f>
        <v>0</v>
      </c>
      <c r="J62" s="8">
        <f>IF('入力欄(差替情報)'!$D$9=J$2,'入力欄(差替情報)'!$N$22*'入力欄(差替情報)'!$N$15/1000,0)</f>
        <v>0</v>
      </c>
      <c r="K62" s="10">
        <f t="shared" si="3"/>
        <v>0</v>
      </c>
      <c r="L62" s="10"/>
      <c r="M62" s="15"/>
    </row>
    <row r="63" spans="1:13" x14ac:dyDescent="0.3">
      <c r="A63" s="5" t="s">
        <v>18</v>
      </c>
      <c r="B63" s="8">
        <f>IF('入力欄(差替情報)'!$D$9=B$2,'入力欄(差替情報)'!$O$22*'入力欄(差替情報)'!$O$15/1000,0)</f>
        <v>0</v>
      </c>
      <c r="C63" s="8">
        <f>IF('入力欄(差替情報)'!$D$9=C$2,'入力欄(差替情報)'!$O$22*'入力欄(差替情報)'!$O$15/1000,0)</f>
        <v>0</v>
      </c>
      <c r="D63" s="8">
        <f>IF('入力欄(差替情報)'!$D$9=D$2,'入力欄(差替情報)'!$O$22*'入力欄(差替情報)'!$O$15/1000,0)</f>
        <v>0</v>
      </c>
      <c r="E63" s="8">
        <f>IF('入力欄(差替情報)'!$D$9=E$2,'入力欄(差替情報)'!$O$22*'入力欄(差替情報)'!$O$15/1000,0)</f>
        <v>0</v>
      </c>
      <c r="F63" s="8">
        <f>IF('入力欄(差替情報)'!$D$9=F$2,'入力欄(差替情報)'!$O$22*'入力欄(差替情報)'!$O$15/1000,0)</f>
        <v>0</v>
      </c>
      <c r="G63" s="8">
        <f>IF('入力欄(差替情報)'!$D$9=G$2,'入力欄(差替情報)'!$O$22*'入力欄(差替情報)'!$O$15/1000,0)</f>
        <v>0</v>
      </c>
      <c r="H63" s="8">
        <f>IF('入力欄(差替情報)'!$D$9=H$2,'入力欄(差替情報)'!$O$22*'入力欄(差替情報)'!$O$15/1000,0)</f>
        <v>0</v>
      </c>
      <c r="I63" s="8">
        <f>IF('入力欄(差替情報)'!$D$9=I$2,'入力欄(差替情報)'!$O$22*'入力欄(差替情報)'!$O$15/1000,0)</f>
        <v>0</v>
      </c>
      <c r="J63" s="8">
        <f>IF('入力欄(差替情報)'!$D$9=J$2,'入力欄(差替情報)'!$O$22*'入力欄(差替情報)'!$O$15/1000,0)</f>
        <v>0</v>
      </c>
      <c r="K63" s="10">
        <f t="shared" si="3"/>
        <v>0</v>
      </c>
      <c r="L63" s="10"/>
      <c r="M63" s="15"/>
    </row>
    <row r="65" spans="1:15" x14ac:dyDescent="0.3">
      <c r="A65" s="1" t="s">
        <v>58</v>
      </c>
    </row>
    <row r="66" spans="1:15" x14ac:dyDescent="0.3">
      <c r="A66" s="5" t="s">
        <v>7</v>
      </c>
      <c r="B66" s="8">
        <f>B38-(B52-MIN(B$52:B$63))</f>
        <v>3939.4872288285924</v>
      </c>
      <c r="C66" s="8">
        <f>C38-(C52-MIN(C$52:C$63))</f>
        <v>7792.3749921520775</v>
      </c>
      <c r="D66" s="8">
        <f>D38-(D52-MIN(D$52:D$63))</f>
        <v>38575.877131587476</v>
      </c>
      <c r="E66" s="8">
        <f t="shared" ref="E66:J66" si="4">E38-(E52-MIN(E$52:E$63))</f>
        <v>16399.33040396696</v>
      </c>
      <c r="F66" s="8">
        <f t="shared" si="4"/>
        <v>3507.3454278333656</v>
      </c>
      <c r="G66" s="8">
        <f>G38-(G52-MIN(G$52:G$63))</f>
        <v>16120.74614428255</v>
      </c>
      <c r="H66" s="8">
        <f t="shared" si="4"/>
        <v>6714.9219777175276</v>
      </c>
      <c r="I66" s="8">
        <f t="shared" si="4"/>
        <v>3133.1541788705017</v>
      </c>
      <c r="J66" s="8">
        <f t="shared" si="4"/>
        <v>11580.669699317506</v>
      </c>
      <c r="K66" s="10"/>
      <c r="L66" s="10"/>
      <c r="M66" s="15"/>
      <c r="O66" s="13"/>
    </row>
    <row r="67" spans="1:15" x14ac:dyDescent="0.3">
      <c r="A67" s="5" t="s">
        <v>8</v>
      </c>
      <c r="B67" s="8">
        <f>B39-(B53-MIN(B$52:B$63))</f>
        <v>3328.6052774804998</v>
      </c>
      <c r="C67" s="8">
        <f>C39-(C53-MIN(C$52:C$63))</f>
        <v>6989.5142559666829</v>
      </c>
      <c r="D67" s="8">
        <f t="shared" ref="B67:J77" si="5">D39-(D53-MIN(D$52:D$63))</f>
        <v>35019.899480230713</v>
      </c>
      <c r="E67" s="8">
        <f t="shared" si="5"/>
        <v>15828.308603059997</v>
      </c>
      <c r="F67" s="8">
        <f t="shared" si="5"/>
        <v>3075.2465663599473</v>
      </c>
      <c r="G67" s="8">
        <f>G39-(G53-MIN(G$52:G$63))</f>
        <v>15576.395763468852</v>
      </c>
      <c r="H67" s="8">
        <f t="shared" si="5"/>
        <v>5994.378879415448</v>
      </c>
      <c r="I67" s="8">
        <f t="shared" si="5"/>
        <v>2781.8045622226882</v>
      </c>
      <c r="J67" s="8">
        <f t="shared" si="5"/>
        <v>11143.278965533409</v>
      </c>
      <c r="K67" s="10"/>
      <c r="L67" s="10"/>
      <c r="M67" s="15"/>
      <c r="O67" s="13"/>
    </row>
    <row r="68" spans="1:15" x14ac:dyDescent="0.3">
      <c r="A68" s="5" t="s">
        <v>9</v>
      </c>
      <c r="B68" s="8">
        <f>B40-(B54-MIN(B$52:B$63))</f>
        <v>3414.7543930391817</v>
      </c>
      <c r="C68" s="8">
        <f t="shared" si="5"/>
        <v>8179.6425344984973</v>
      </c>
      <c r="D68" s="8">
        <f>D40-(D54-MIN(D$52:D$63))</f>
        <v>39868.553052852105</v>
      </c>
      <c r="E68" s="8">
        <f t="shared" si="5"/>
        <v>17170.83576215012</v>
      </c>
      <c r="F68" s="8">
        <f t="shared" si="5"/>
        <v>3688.7215462283721</v>
      </c>
      <c r="G68" s="8">
        <f>G40-(G54-MIN(G$52:G$63))</f>
        <v>18118.038320537933</v>
      </c>
      <c r="H68" s="8">
        <f t="shared" si="5"/>
        <v>6703.5087025205494</v>
      </c>
      <c r="I68" s="8">
        <f t="shared" si="5"/>
        <v>3317.4706922854648</v>
      </c>
      <c r="J68" s="8">
        <f t="shared" si="5"/>
        <v>12371.592400882611</v>
      </c>
      <c r="K68" s="10"/>
      <c r="L68" s="10"/>
      <c r="M68" s="15"/>
      <c r="O68" s="13"/>
    </row>
    <row r="69" spans="1:15" x14ac:dyDescent="0.3">
      <c r="A69" s="5" t="s">
        <v>10</v>
      </c>
      <c r="B69" s="8">
        <f>B41-(B55-MIN(B$52:B$63))</f>
        <v>4164.0277025858395</v>
      </c>
      <c r="C69" s="8">
        <f t="shared" si="5"/>
        <v>10632.864794808322</v>
      </c>
      <c r="D69" s="8">
        <f t="shared" si="5"/>
        <v>51382.124398067645</v>
      </c>
      <c r="E69" s="8">
        <f t="shared" si="5"/>
        <v>21034.738764428697</v>
      </c>
      <c r="F69" s="8">
        <f t="shared" si="5"/>
        <v>4693.0731329919508</v>
      </c>
      <c r="G69" s="8">
        <f>G41-(G55-MIN(G$52:G$63))</f>
        <v>23743.286416653988</v>
      </c>
      <c r="H69" s="8">
        <f t="shared" si="5"/>
        <v>8192.7175915160806</v>
      </c>
      <c r="I69" s="8">
        <f t="shared" si="5"/>
        <v>4136.0002472050573</v>
      </c>
      <c r="J69" s="8">
        <f t="shared" si="5"/>
        <v>16181.092684702011</v>
      </c>
      <c r="K69" s="10"/>
      <c r="L69" s="10"/>
      <c r="M69" s="15"/>
      <c r="O69" s="13"/>
    </row>
    <row r="70" spans="1:15" x14ac:dyDescent="0.3">
      <c r="A70" s="5" t="s">
        <v>11</v>
      </c>
      <c r="B70" s="8">
        <f t="shared" si="5"/>
        <v>4293.523821623754</v>
      </c>
      <c r="C70" s="8">
        <f>C42-(C56-MIN(C$52:C$63))</f>
        <v>10650.457918662305</v>
      </c>
      <c r="D70" s="8">
        <f>D42-(D56-MIN(D$52:D$63))</f>
        <v>51082.039368257829</v>
      </c>
      <c r="E70" s="8">
        <f t="shared" si="5"/>
        <v>21193.537897942431</v>
      </c>
      <c r="F70" s="8">
        <f t="shared" si="5"/>
        <v>4828.9206417056466</v>
      </c>
      <c r="G70" s="8">
        <f t="shared" si="5"/>
        <v>23961.966591253062</v>
      </c>
      <c r="H70" s="8">
        <f t="shared" si="5"/>
        <v>8363.9403199389508</v>
      </c>
      <c r="I70" s="8">
        <f t="shared" si="5"/>
        <v>4118.1338452014988</v>
      </c>
      <c r="J70" s="8">
        <f t="shared" si="5"/>
        <v>16175.729595414547</v>
      </c>
      <c r="K70" s="10"/>
      <c r="L70" s="10"/>
      <c r="M70" s="15"/>
      <c r="O70" s="13"/>
    </row>
    <row r="71" spans="1:15" x14ac:dyDescent="0.3">
      <c r="A71" s="5" t="s">
        <v>12</v>
      </c>
      <c r="B71" s="8">
        <f t="shared" si="5"/>
        <v>4038.7009031386428</v>
      </c>
      <c r="C71" s="8">
        <f t="shared" si="5"/>
        <v>9912.5275645763304</v>
      </c>
      <c r="D71" s="8">
        <f t="shared" si="5"/>
        <v>44077.073940599003</v>
      </c>
      <c r="E71" s="8">
        <f t="shared" si="5"/>
        <v>20585.110434934119</v>
      </c>
      <c r="F71" s="8">
        <f t="shared" si="5"/>
        <v>4351.4473752785443</v>
      </c>
      <c r="G71" s="8">
        <f t="shared" si="5"/>
        <v>20709.652814834808</v>
      </c>
      <c r="H71" s="8">
        <f t="shared" si="5"/>
        <v>7896.2725015159895</v>
      </c>
      <c r="I71" s="8">
        <f t="shared" si="5"/>
        <v>3745.3437824456346</v>
      </c>
      <c r="J71" s="8">
        <f t="shared" si="5"/>
        <v>14068.759532091217</v>
      </c>
      <c r="K71" s="10"/>
      <c r="L71" s="10"/>
      <c r="M71" s="15"/>
      <c r="O71" s="13"/>
    </row>
    <row r="72" spans="1:15" x14ac:dyDescent="0.3">
      <c r="A72" s="5" t="s">
        <v>13</v>
      </c>
      <c r="B72" s="8">
        <f t="shared" si="5"/>
        <v>4119.2154196691845</v>
      </c>
      <c r="C72" s="8">
        <f t="shared" si="5"/>
        <v>8946.3557287665499</v>
      </c>
      <c r="D72" s="8">
        <f t="shared" si="5"/>
        <v>38322.619226079769</v>
      </c>
      <c r="E72" s="8">
        <f t="shared" si="5"/>
        <v>17679.443259472224</v>
      </c>
      <c r="F72" s="8">
        <f t="shared" si="5"/>
        <v>3830.6241734274936</v>
      </c>
      <c r="G72" s="8">
        <f t="shared" si="5"/>
        <v>17068.966765736805</v>
      </c>
      <c r="H72" s="8">
        <f t="shared" si="5"/>
        <v>6744.1800809366796</v>
      </c>
      <c r="I72" s="8">
        <f t="shared" si="5"/>
        <v>3196.606160971849</v>
      </c>
      <c r="J72" s="8">
        <f t="shared" si="5"/>
        <v>12141.25895368302</v>
      </c>
      <c r="K72" s="10"/>
      <c r="L72" s="10"/>
      <c r="M72" s="15"/>
      <c r="O72" s="13"/>
    </row>
    <row r="73" spans="1:15" x14ac:dyDescent="0.3">
      <c r="A73" s="5" t="s">
        <v>14</v>
      </c>
      <c r="B73" s="8">
        <f t="shared" si="5"/>
        <v>4715.4699617510896</v>
      </c>
      <c r="C73" s="8">
        <f t="shared" si="5"/>
        <v>10302.063127152518</v>
      </c>
      <c r="D73" s="8">
        <f t="shared" si="5"/>
        <v>41322.946374522973</v>
      </c>
      <c r="E73" s="8">
        <f t="shared" si="5"/>
        <v>18569.284990367196</v>
      </c>
      <c r="F73" s="8">
        <f t="shared" si="5"/>
        <v>4312.3935365894931</v>
      </c>
      <c r="G73" s="8">
        <f t="shared" si="5"/>
        <v>18202.826783435277</v>
      </c>
      <c r="H73" s="8">
        <f t="shared" si="5"/>
        <v>8274.4811891870959</v>
      </c>
      <c r="I73" s="8">
        <f t="shared" si="5"/>
        <v>3709.9712664029098</v>
      </c>
      <c r="J73" s="8">
        <f t="shared" si="5"/>
        <v>13133.051432515556</v>
      </c>
      <c r="K73" s="10"/>
      <c r="L73" s="10"/>
      <c r="M73" s="15"/>
      <c r="O73" s="13"/>
    </row>
    <row r="74" spans="1:15" x14ac:dyDescent="0.3">
      <c r="A74" s="5" t="s">
        <v>15</v>
      </c>
      <c r="B74" s="8">
        <f t="shared" si="5"/>
        <v>5079.451498522365</v>
      </c>
      <c r="C74" s="8">
        <f>C46-(C60-MIN(C$52:C$63))</f>
        <v>11151.629213055632</v>
      </c>
      <c r="D74" s="8">
        <f t="shared" si="5"/>
        <v>45847.669077838531</v>
      </c>
      <c r="E74" s="8">
        <f t="shared" si="5"/>
        <v>20567.792737252748</v>
      </c>
      <c r="F74" s="8">
        <f t="shared" si="5"/>
        <v>4873.4642820399176</v>
      </c>
      <c r="G74" s="8">
        <f t="shared" si="5"/>
        <v>21942.889656948526</v>
      </c>
      <c r="H74" s="8">
        <f t="shared" si="5"/>
        <v>9581.7740885294115</v>
      </c>
      <c r="I74" s="8">
        <f t="shared" si="5"/>
        <v>4486.5984068438556</v>
      </c>
      <c r="J74" s="8">
        <f t="shared" si="5"/>
        <v>16415.768780520702</v>
      </c>
      <c r="K74" s="10"/>
      <c r="L74" s="10"/>
      <c r="M74" s="15"/>
      <c r="O74" s="13"/>
    </row>
    <row r="75" spans="1:15" x14ac:dyDescent="0.3">
      <c r="A75" s="5" t="s">
        <v>16</v>
      </c>
      <c r="B75" s="8">
        <f t="shared" si="5"/>
        <v>5402.3399931509157</v>
      </c>
      <c r="C75" s="8">
        <f t="shared" si="5"/>
        <v>11760.594796553625</v>
      </c>
      <c r="D75" s="8">
        <f t="shared" si="5"/>
        <v>48992.550816134361</v>
      </c>
      <c r="E75" s="8">
        <f t="shared" si="5"/>
        <v>21903.017563248912</v>
      </c>
      <c r="F75" s="8">
        <f t="shared" si="5"/>
        <v>5479.5715844919268</v>
      </c>
      <c r="G75" s="8">
        <f t="shared" si="5"/>
        <v>23457.946281406803</v>
      </c>
      <c r="H75" s="8">
        <f t="shared" si="5"/>
        <v>9575.0390377497442</v>
      </c>
      <c r="I75" s="8">
        <f t="shared" si="5"/>
        <v>4483.692196955064</v>
      </c>
      <c r="J75" s="8">
        <f t="shared" si="5"/>
        <v>16479.195383538434</v>
      </c>
      <c r="K75" s="10"/>
      <c r="L75" s="10"/>
      <c r="M75" s="15"/>
      <c r="O75" s="13"/>
    </row>
    <row r="76" spans="1:15" x14ac:dyDescent="0.3">
      <c r="A76" s="5" t="s">
        <v>17</v>
      </c>
      <c r="B76" s="8">
        <f t="shared" si="5"/>
        <v>5248.3714137855541</v>
      </c>
      <c r="C76" s="8">
        <f t="shared" si="5"/>
        <v>11341.591147935786</v>
      </c>
      <c r="D76" s="8">
        <f t="shared" si="5"/>
        <v>49560.839234521583</v>
      </c>
      <c r="E76" s="8">
        <f t="shared" si="5"/>
        <v>22388.343947124682</v>
      </c>
      <c r="F76" s="8">
        <f t="shared" si="5"/>
        <v>5486.5367845170185</v>
      </c>
      <c r="G76" s="8">
        <f t="shared" si="5"/>
        <v>23528.598813208409</v>
      </c>
      <c r="H76" s="8">
        <f t="shared" si="5"/>
        <v>9749.9823677936311</v>
      </c>
      <c r="I76" s="8">
        <f t="shared" si="5"/>
        <v>4510.641600875133</v>
      </c>
      <c r="J76" s="8">
        <f t="shared" si="5"/>
        <v>16667.438147099019</v>
      </c>
      <c r="K76" s="10"/>
      <c r="L76" s="10"/>
      <c r="M76" s="15"/>
      <c r="O76" s="13"/>
    </row>
    <row r="77" spans="1:15" x14ac:dyDescent="0.3">
      <c r="A77" s="5" t="s">
        <v>18</v>
      </c>
      <c r="B77" s="8">
        <f t="shared" si="5"/>
        <v>4791.9883399472574</v>
      </c>
      <c r="C77" s="8">
        <f t="shared" si="5"/>
        <v>10265.081734751771</v>
      </c>
      <c r="D77" s="8">
        <f>D49-(D63-MIN(D$52:D$63))</f>
        <v>44595.606810871497</v>
      </c>
      <c r="E77" s="8">
        <f t="shared" si="5"/>
        <v>19412.79212554132</v>
      </c>
      <c r="F77" s="8">
        <f t="shared" si="5"/>
        <v>4629.8830685984776</v>
      </c>
      <c r="G77" s="8">
        <f t="shared" si="5"/>
        <v>19743.079692623753</v>
      </c>
      <c r="H77" s="8">
        <f t="shared" si="5"/>
        <v>8367.1669440668593</v>
      </c>
      <c r="I77" s="8">
        <f t="shared" si="5"/>
        <v>3799.6566975350297</v>
      </c>
      <c r="J77" s="8">
        <f t="shared" si="5"/>
        <v>13875.475962227605</v>
      </c>
      <c r="K77" s="10"/>
      <c r="L77" s="10"/>
      <c r="M77" s="15"/>
      <c r="O77" s="13"/>
    </row>
    <row r="79" spans="1:15" x14ac:dyDescent="0.3">
      <c r="A79" s="1" t="s">
        <v>59</v>
      </c>
      <c r="B79" s="2" t="s">
        <v>32</v>
      </c>
    </row>
    <row r="80" spans="1:15" x14ac:dyDescent="0.3">
      <c r="A80" s="5" t="s">
        <v>7</v>
      </c>
      <c r="B80" s="8">
        <f>$B$17-SUM($B66:$J66)</f>
        <v>44571.076992090675</v>
      </c>
      <c r="D80" s="15"/>
    </row>
    <row r="81" spans="1:4" x14ac:dyDescent="0.3">
      <c r="A81" s="5" t="s">
        <v>8</v>
      </c>
      <c r="B81" s="8">
        <f>$B$17-SUM($B67:$J67)</f>
        <v>52597.551822908994</v>
      </c>
      <c r="D81" s="15"/>
    </row>
    <row r="82" spans="1:4" x14ac:dyDescent="0.3">
      <c r="A82" s="5" t="s">
        <v>9</v>
      </c>
      <c r="B82" s="8">
        <f>$B$17-SUM($B68:$J68)</f>
        <v>39501.866771652392</v>
      </c>
      <c r="D82" s="15"/>
    </row>
    <row r="83" spans="1:4" x14ac:dyDescent="0.3">
      <c r="A83" s="5" t="s">
        <v>10</v>
      </c>
      <c r="B83" s="8">
        <f>$B$17-SUM($B69:$J69)</f>
        <v>8175.0584436876816</v>
      </c>
      <c r="D83" s="15"/>
    </row>
    <row r="84" spans="1:4" x14ac:dyDescent="0.3">
      <c r="A84" s="5" t="s">
        <v>11</v>
      </c>
      <c r="B84" s="8">
        <f>$B$17-SUM($B70:$J70)</f>
        <v>7666.7341766472091</v>
      </c>
      <c r="D84" s="15"/>
    </row>
    <row r="85" spans="1:4" x14ac:dyDescent="0.3">
      <c r="A85" s="5" t="s">
        <v>12</v>
      </c>
      <c r="B85" s="8">
        <f t="shared" ref="B85:B91" si="6">$B$17-SUM($B71:$J71)</f>
        <v>22950.09532723295</v>
      </c>
      <c r="D85" s="15"/>
    </row>
    <row r="86" spans="1:4" x14ac:dyDescent="0.3">
      <c r="A86" s="5" t="s">
        <v>13</v>
      </c>
      <c r="B86" s="8">
        <f t="shared" si="6"/>
        <v>40285.714407903666</v>
      </c>
      <c r="D86" s="15"/>
    </row>
    <row r="87" spans="1:4" x14ac:dyDescent="0.3">
      <c r="A87" s="5" t="s">
        <v>14</v>
      </c>
      <c r="B87" s="8">
        <f t="shared" si="6"/>
        <v>29792.495514723138</v>
      </c>
      <c r="D87" s="15"/>
    </row>
    <row r="88" spans="1:4" x14ac:dyDescent="0.3">
      <c r="A88" s="5" t="s">
        <v>15</v>
      </c>
      <c r="B88" s="8">
        <f t="shared" si="6"/>
        <v>12387.946435095568</v>
      </c>
      <c r="D88" s="15"/>
    </row>
    <row r="89" spans="1:4" x14ac:dyDescent="0.3">
      <c r="A89" s="5" t="s">
        <v>16</v>
      </c>
      <c r="B89" s="8">
        <f t="shared" si="6"/>
        <v>4801.0365234174824</v>
      </c>
      <c r="D89" s="15"/>
    </row>
    <row r="90" spans="1:4" x14ac:dyDescent="0.3">
      <c r="A90" s="5" t="s">
        <v>17</v>
      </c>
      <c r="B90" s="8">
        <f t="shared" si="6"/>
        <v>3852.6407197864319</v>
      </c>
      <c r="D90" s="15"/>
    </row>
    <row r="91" spans="1:4" x14ac:dyDescent="0.3">
      <c r="A91" s="5" t="s">
        <v>18</v>
      </c>
      <c r="B91" s="8">
        <f t="shared" si="6"/>
        <v>22854.252800483664</v>
      </c>
      <c r="D91" s="15"/>
    </row>
    <row r="92" spans="1:4" x14ac:dyDescent="0.3">
      <c r="A92" s="9" t="s">
        <v>33</v>
      </c>
      <c r="B92" s="12">
        <f>SUM($B$80:$B$91)/$B$17</f>
        <v>1.9000000000000004</v>
      </c>
    </row>
    <row r="94" spans="1:4" x14ac:dyDescent="0.3">
      <c r="A94" s="1" t="s">
        <v>60</v>
      </c>
      <c r="B94" s="23">
        <f>(SUM($B$80:$B$91)-$D$95*$B$17)/12</f>
        <v>4.850638409455617E-12</v>
      </c>
      <c r="D94" s="1" t="s">
        <v>35</v>
      </c>
    </row>
    <row r="95" spans="1:4" x14ac:dyDescent="0.3">
      <c r="A95" s="1" t="s">
        <v>34</v>
      </c>
      <c r="D95" s="11">
        <v>1.9</v>
      </c>
    </row>
    <row r="96" spans="1:4" ht="15.6" thickBot="1" x14ac:dyDescent="0.35"/>
    <row r="97" spans="1:2" ht="15.6" thickBot="1" x14ac:dyDescent="0.35">
      <c r="A97" s="1" t="s">
        <v>61</v>
      </c>
      <c r="B97" s="14">
        <f>(MIN($K$52:$K$63)+$B$94)*1000</f>
        <v>4.850638409455617E-9</v>
      </c>
    </row>
    <row r="98" spans="1:2" ht="15.6" thickBot="1" x14ac:dyDescent="0.35"/>
    <row r="99" spans="1:2" ht="15.6" thickBot="1" x14ac:dyDescent="0.35">
      <c r="A99" s="1" t="s">
        <v>49</v>
      </c>
      <c r="B99" s="87" t="e">
        <f>B97/#REF!</f>
        <v>#REF!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P221"/>
  <sheetViews>
    <sheetView zoomScale="80" zoomScaleNormal="80" workbookViewId="0">
      <selection activeCell="B48" sqref="B48:M67"/>
    </sheetView>
  </sheetViews>
  <sheetFormatPr defaultColWidth="9" defaultRowHeight="15" x14ac:dyDescent="0.3"/>
  <cols>
    <col min="1" max="4" width="9" style="1"/>
    <col min="5" max="7" width="10" style="1" bestFit="1" customWidth="1"/>
    <col min="8" max="16384" width="9" style="1"/>
  </cols>
  <sheetData>
    <row r="1" spans="1:16" x14ac:dyDescent="0.3">
      <c r="O1" s="3"/>
      <c r="P1" s="4" t="s">
        <v>144</v>
      </c>
    </row>
    <row r="3" spans="1:16" x14ac:dyDescent="0.3">
      <c r="A3" s="16" t="s">
        <v>39</v>
      </c>
      <c r="B3" s="18">
        <v>4</v>
      </c>
      <c r="C3" s="18">
        <v>5</v>
      </c>
      <c r="D3" s="18">
        <v>6</v>
      </c>
      <c r="E3" s="18">
        <v>7</v>
      </c>
      <c r="F3" s="18">
        <v>8</v>
      </c>
      <c r="G3" s="18">
        <v>9</v>
      </c>
      <c r="H3" s="18">
        <v>10</v>
      </c>
      <c r="I3" s="18">
        <v>11</v>
      </c>
      <c r="J3" s="18">
        <v>12</v>
      </c>
      <c r="K3" s="18">
        <v>1</v>
      </c>
      <c r="L3" s="18">
        <v>2</v>
      </c>
      <c r="M3" s="18">
        <v>3</v>
      </c>
    </row>
    <row r="4" spans="1:16" x14ac:dyDescent="0.3">
      <c r="A4" s="17">
        <v>20</v>
      </c>
      <c r="B4" s="91">
        <v>0.91209926684148201</v>
      </c>
      <c r="C4" s="92">
        <v>0.88970453809813477</v>
      </c>
      <c r="D4" s="92">
        <v>0.96638376717670416</v>
      </c>
      <c r="E4" s="92">
        <v>1</v>
      </c>
      <c r="F4" s="92">
        <v>1</v>
      </c>
      <c r="G4" s="92">
        <v>1</v>
      </c>
      <c r="H4" s="92">
        <v>0.983173978129948</v>
      </c>
      <c r="I4" s="92">
        <v>0.95949576993485075</v>
      </c>
      <c r="J4" s="92">
        <v>0.99727956528829276</v>
      </c>
      <c r="K4" s="92">
        <v>0.99170675032870137</v>
      </c>
      <c r="L4" s="92">
        <v>1</v>
      </c>
      <c r="M4" s="93">
        <v>0.95572809967842043</v>
      </c>
    </row>
    <row r="5" spans="1:16" x14ac:dyDescent="0.3">
      <c r="A5" s="17">
        <v>19</v>
      </c>
      <c r="B5" s="94">
        <v>0.91209926684148201</v>
      </c>
      <c r="C5" s="95">
        <v>0.88970453809813477</v>
      </c>
      <c r="D5" s="95">
        <v>0.96638376717670416</v>
      </c>
      <c r="E5" s="95">
        <v>1</v>
      </c>
      <c r="F5" s="95">
        <v>1</v>
      </c>
      <c r="G5" s="95">
        <v>1</v>
      </c>
      <c r="H5" s="95">
        <v>0.983173978129948</v>
      </c>
      <c r="I5" s="95">
        <v>0.95949576993485075</v>
      </c>
      <c r="J5" s="95">
        <v>0.99727956528829276</v>
      </c>
      <c r="K5" s="95">
        <v>0.99170675032870137</v>
      </c>
      <c r="L5" s="95">
        <v>1</v>
      </c>
      <c r="M5" s="96">
        <v>0.95572809967842043</v>
      </c>
    </row>
    <row r="6" spans="1:16" x14ac:dyDescent="0.3">
      <c r="A6" s="17">
        <v>18</v>
      </c>
      <c r="B6" s="94">
        <v>0.91209926684148201</v>
      </c>
      <c r="C6" s="95">
        <v>0.88970453809813477</v>
      </c>
      <c r="D6" s="95">
        <v>0.96638376717670416</v>
      </c>
      <c r="E6" s="95">
        <v>1</v>
      </c>
      <c r="F6" s="95">
        <v>1</v>
      </c>
      <c r="G6" s="95">
        <v>1</v>
      </c>
      <c r="H6" s="95">
        <v>0.983173978129948</v>
      </c>
      <c r="I6" s="95">
        <v>0.95949576993485075</v>
      </c>
      <c r="J6" s="95">
        <v>0.99727956528829276</v>
      </c>
      <c r="K6" s="95">
        <v>0.99170675032870137</v>
      </c>
      <c r="L6" s="95">
        <v>1</v>
      </c>
      <c r="M6" s="96">
        <v>0.95572809967842043</v>
      </c>
    </row>
    <row r="7" spans="1:16" x14ac:dyDescent="0.3">
      <c r="A7" s="17">
        <v>17</v>
      </c>
      <c r="B7" s="94">
        <v>0.91209926684148201</v>
      </c>
      <c r="C7" s="95">
        <v>0.88970453809813477</v>
      </c>
      <c r="D7" s="95">
        <v>0.96638376717670416</v>
      </c>
      <c r="E7" s="95">
        <v>1</v>
      </c>
      <c r="F7" s="95">
        <v>1</v>
      </c>
      <c r="G7" s="95">
        <v>1</v>
      </c>
      <c r="H7" s="95">
        <v>0.983173978129948</v>
      </c>
      <c r="I7" s="95">
        <v>0.95949576993485075</v>
      </c>
      <c r="J7" s="95">
        <v>0.99727956528829276</v>
      </c>
      <c r="K7" s="95">
        <v>0.99170675032870137</v>
      </c>
      <c r="L7" s="95">
        <v>1</v>
      </c>
      <c r="M7" s="96">
        <v>0.95572809967842043</v>
      </c>
    </row>
    <row r="8" spans="1:16" x14ac:dyDescent="0.3">
      <c r="A8" s="17">
        <v>16</v>
      </c>
      <c r="B8" s="94">
        <v>0.91209926684148201</v>
      </c>
      <c r="C8" s="95">
        <v>0.88970453809813477</v>
      </c>
      <c r="D8" s="95">
        <v>0.96638376717670416</v>
      </c>
      <c r="E8" s="95">
        <v>1</v>
      </c>
      <c r="F8" s="95">
        <v>1</v>
      </c>
      <c r="G8" s="95">
        <v>1</v>
      </c>
      <c r="H8" s="95">
        <v>0.983173978129948</v>
      </c>
      <c r="I8" s="95">
        <v>0.95949576993485075</v>
      </c>
      <c r="J8" s="95">
        <v>0.99727956528829276</v>
      </c>
      <c r="K8" s="95">
        <v>0.99170675032870137</v>
      </c>
      <c r="L8" s="95">
        <v>1</v>
      </c>
      <c r="M8" s="96">
        <v>0.95572809967842043</v>
      </c>
    </row>
    <row r="9" spans="1:16" x14ac:dyDescent="0.3">
      <c r="A9" s="17">
        <v>15</v>
      </c>
      <c r="B9" s="94">
        <v>0.91209926684148201</v>
      </c>
      <c r="C9" s="95">
        <v>0.88970453809813477</v>
      </c>
      <c r="D9" s="95">
        <v>0.96638376717670416</v>
      </c>
      <c r="E9" s="95">
        <v>1</v>
      </c>
      <c r="F9" s="95">
        <v>1</v>
      </c>
      <c r="G9" s="95">
        <v>1</v>
      </c>
      <c r="H9" s="95">
        <v>0.983173978129948</v>
      </c>
      <c r="I9" s="95">
        <v>0.95949576993485075</v>
      </c>
      <c r="J9" s="95">
        <v>0.99727956528829276</v>
      </c>
      <c r="K9" s="95">
        <v>0.99170675032870137</v>
      </c>
      <c r="L9" s="95">
        <v>1</v>
      </c>
      <c r="M9" s="96">
        <v>0.95572809967842043</v>
      </c>
    </row>
    <row r="10" spans="1:16" x14ac:dyDescent="0.3">
      <c r="A10" s="17">
        <v>14</v>
      </c>
      <c r="B10" s="94">
        <v>0.91209926684148201</v>
      </c>
      <c r="C10" s="95">
        <v>0.88970453809813477</v>
      </c>
      <c r="D10" s="95">
        <v>0.96638376717670416</v>
      </c>
      <c r="E10" s="95">
        <v>1</v>
      </c>
      <c r="F10" s="95">
        <v>1</v>
      </c>
      <c r="G10" s="95">
        <v>1</v>
      </c>
      <c r="H10" s="95">
        <v>0.983173978129948</v>
      </c>
      <c r="I10" s="95">
        <v>0.95949576993485075</v>
      </c>
      <c r="J10" s="95">
        <v>0.99727956528829276</v>
      </c>
      <c r="K10" s="95">
        <v>0.99170675032870137</v>
      </c>
      <c r="L10" s="95">
        <v>1</v>
      </c>
      <c r="M10" s="96">
        <v>0.95572809967842043</v>
      </c>
    </row>
    <row r="11" spans="1:16" x14ac:dyDescent="0.3">
      <c r="A11" s="17">
        <v>13</v>
      </c>
      <c r="B11" s="94">
        <v>0.91209926684148201</v>
      </c>
      <c r="C11" s="95">
        <v>0.88970453809813477</v>
      </c>
      <c r="D11" s="95">
        <v>0.96638376717670416</v>
      </c>
      <c r="E11" s="95">
        <v>1</v>
      </c>
      <c r="F11" s="95">
        <v>1</v>
      </c>
      <c r="G11" s="95">
        <v>1</v>
      </c>
      <c r="H11" s="95">
        <v>0.983173978129948</v>
      </c>
      <c r="I11" s="95">
        <v>0.95949576993485075</v>
      </c>
      <c r="J11" s="95">
        <v>0.99727956528829276</v>
      </c>
      <c r="K11" s="95">
        <v>0.99170675032870137</v>
      </c>
      <c r="L11" s="95">
        <v>1</v>
      </c>
      <c r="M11" s="96">
        <v>0.95572809967842043</v>
      </c>
    </row>
    <row r="12" spans="1:16" x14ac:dyDescent="0.3">
      <c r="A12" s="17">
        <v>12</v>
      </c>
      <c r="B12" s="94">
        <v>0.91020492980260403</v>
      </c>
      <c r="C12" s="95">
        <v>0.88970453809813477</v>
      </c>
      <c r="D12" s="95">
        <v>0.96638376717670416</v>
      </c>
      <c r="E12" s="95">
        <v>1</v>
      </c>
      <c r="F12" s="95">
        <v>1</v>
      </c>
      <c r="G12" s="95">
        <v>1</v>
      </c>
      <c r="H12" s="95">
        <v>0.983173978129948</v>
      </c>
      <c r="I12" s="95">
        <v>0.95949576993485075</v>
      </c>
      <c r="J12" s="95">
        <v>0.99727956528829276</v>
      </c>
      <c r="K12" s="95">
        <v>0.99170675032870137</v>
      </c>
      <c r="L12" s="95">
        <v>1</v>
      </c>
      <c r="M12" s="96">
        <v>0.95572809967842043</v>
      </c>
    </row>
    <row r="13" spans="1:16" x14ac:dyDescent="0.3">
      <c r="A13" s="17">
        <v>11</v>
      </c>
      <c r="B13" s="94">
        <v>0.9045740793796192</v>
      </c>
      <c r="C13" s="95">
        <v>0.88970453809813477</v>
      </c>
      <c r="D13" s="95">
        <v>0.96638376717670416</v>
      </c>
      <c r="E13" s="95">
        <v>1</v>
      </c>
      <c r="F13" s="95">
        <v>1</v>
      </c>
      <c r="G13" s="95">
        <v>1</v>
      </c>
      <c r="H13" s="95">
        <v>0.983173978129948</v>
      </c>
      <c r="I13" s="95">
        <v>0.95949576993485075</v>
      </c>
      <c r="J13" s="95">
        <v>0.99643041566479129</v>
      </c>
      <c r="K13" s="95">
        <v>0.98921492195440253</v>
      </c>
      <c r="L13" s="95">
        <v>1</v>
      </c>
      <c r="M13" s="96">
        <v>0.95572809967842043</v>
      </c>
    </row>
    <row r="14" spans="1:16" x14ac:dyDescent="0.3">
      <c r="A14" s="17">
        <v>10</v>
      </c>
      <c r="B14" s="94">
        <v>0.89520671557252762</v>
      </c>
      <c r="C14" s="95">
        <v>0.88585143672703603</v>
      </c>
      <c r="D14" s="95">
        <v>0.95893484333687906</v>
      </c>
      <c r="E14" s="95">
        <v>1</v>
      </c>
      <c r="F14" s="95">
        <v>1</v>
      </c>
      <c r="G14" s="95">
        <v>1</v>
      </c>
      <c r="H14" s="95">
        <v>0.9822982315114035</v>
      </c>
      <c r="I14" s="95">
        <v>0.95491618012518253</v>
      </c>
      <c r="J14" s="95">
        <v>0.98776663819660226</v>
      </c>
      <c r="K14" s="95">
        <v>0.98104162349802682</v>
      </c>
      <c r="L14" s="95">
        <v>0.99264040646786844</v>
      </c>
      <c r="M14" s="96">
        <v>0.9486208944040575</v>
      </c>
    </row>
    <row r="15" spans="1:16" x14ac:dyDescent="0.3">
      <c r="A15" s="17">
        <v>9</v>
      </c>
      <c r="B15" s="94">
        <v>0.88210283838132919</v>
      </c>
      <c r="C15" s="95">
        <v>0.87539753606622228</v>
      </c>
      <c r="D15" s="95">
        <v>0.94217858783402653</v>
      </c>
      <c r="E15" s="95">
        <v>1</v>
      </c>
      <c r="F15" s="95">
        <v>1</v>
      </c>
      <c r="G15" s="95">
        <v>1</v>
      </c>
      <c r="H15" s="95">
        <v>0.97428187328659943</v>
      </c>
      <c r="I15" s="95">
        <v>0.94402084286331833</v>
      </c>
      <c r="J15" s="95">
        <v>0.97128823288372512</v>
      </c>
      <c r="K15" s="95">
        <v>0.96718685495957435</v>
      </c>
      <c r="L15" s="95">
        <v>0.97571595152402035</v>
      </c>
      <c r="M15" s="96">
        <v>0.93347992726581486</v>
      </c>
    </row>
    <row r="16" spans="1:16" x14ac:dyDescent="0.3">
      <c r="A16" s="17">
        <v>8</v>
      </c>
      <c r="B16" s="94">
        <v>0.86526244780602413</v>
      </c>
      <c r="C16" s="95">
        <v>0.85834283611569351</v>
      </c>
      <c r="D16" s="95">
        <v>0.91611500066814666</v>
      </c>
      <c r="E16" s="95">
        <v>0.99973614975133041</v>
      </c>
      <c r="F16" s="95">
        <v>1</v>
      </c>
      <c r="G16" s="95">
        <v>0.9872304970453869</v>
      </c>
      <c r="H16" s="95">
        <v>0.95912490345553547</v>
      </c>
      <c r="I16" s="95">
        <v>0.92680975814925826</v>
      </c>
      <c r="J16" s="95">
        <v>0.94699519972616031</v>
      </c>
      <c r="K16" s="95">
        <v>0.9476506163390449</v>
      </c>
      <c r="L16" s="95">
        <v>0.95032868547520055</v>
      </c>
      <c r="M16" s="96">
        <v>0.91030519826369272</v>
      </c>
    </row>
    <row r="17" spans="1:13" x14ac:dyDescent="0.3">
      <c r="A17" s="17">
        <v>7</v>
      </c>
      <c r="B17" s="94">
        <v>0.84468554384661221</v>
      </c>
      <c r="C17" s="95">
        <v>0.8346873368754496</v>
      </c>
      <c r="D17" s="95">
        <v>0.88074408183923958</v>
      </c>
      <c r="E17" s="95">
        <v>0.97344462555569389</v>
      </c>
      <c r="F17" s="95">
        <v>0.99223149035172498</v>
      </c>
      <c r="G17" s="95">
        <v>0.96153978911849958</v>
      </c>
      <c r="H17" s="95">
        <v>0.93682732201821173</v>
      </c>
      <c r="I17" s="95">
        <v>0.90328292598300219</v>
      </c>
      <c r="J17" s="95">
        <v>0.91488753872390782</v>
      </c>
      <c r="K17" s="95">
        <v>0.92243290763643859</v>
      </c>
      <c r="L17" s="95">
        <v>0.91647860832140893</v>
      </c>
      <c r="M17" s="96">
        <v>0.87909670739769086</v>
      </c>
    </row>
    <row r="18" spans="1:13" x14ac:dyDescent="0.3">
      <c r="A18" s="17">
        <v>6</v>
      </c>
      <c r="B18" s="94">
        <v>0.82037212650309344</v>
      </c>
      <c r="C18" s="95">
        <v>0.80443103834549068</v>
      </c>
      <c r="D18" s="95">
        <v>0.83606583134730517</v>
      </c>
      <c r="E18" s="95">
        <v>0.93493765847546895</v>
      </c>
      <c r="F18" s="95">
        <v>0.96195861028973062</v>
      </c>
      <c r="G18" s="95">
        <v>0.92563440910586048</v>
      </c>
      <c r="H18" s="95">
        <v>0.90738912897462842</v>
      </c>
      <c r="I18" s="95">
        <v>0.87344034636455037</v>
      </c>
      <c r="J18" s="95">
        <v>0.87496524987696744</v>
      </c>
      <c r="K18" s="95">
        <v>0.89153372885175552</v>
      </c>
      <c r="L18" s="95">
        <v>0.87416572006264559</v>
      </c>
      <c r="M18" s="96">
        <v>0.8398544546678095</v>
      </c>
    </row>
    <row r="19" spans="1:13" x14ac:dyDescent="0.3">
      <c r="A19" s="17">
        <v>5</v>
      </c>
      <c r="B19" s="94">
        <v>0.79232219577546792</v>
      </c>
      <c r="C19" s="95">
        <v>0.76757394052581662</v>
      </c>
      <c r="D19" s="95">
        <v>0.78208024919234342</v>
      </c>
      <c r="E19" s="95">
        <v>0.88421524851065536</v>
      </c>
      <c r="F19" s="95">
        <v>0.92097048588996144</v>
      </c>
      <c r="G19" s="95">
        <v>0.87951435700746949</v>
      </c>
      <c r="H19" s="95">
        <v>0.87081032432478522</v>
      </c>
      <c r="I19" s="95">
        <v>0.83728201929390256</v>
      </c>
      <c r="J19" s="95">
        <v>0.82722833318533939</v>
      </c>
      <c r="K19" s="95">
        <v>0.85495307998499537</v>
      </c>
      <c r="L19" s="95">
        <v>0.82339002069891043</v>
      </c>
      <c r="M19" s="96">
        <v>0.79257844007404876</v>
      </c>
    </row>
    <row r="20" spans="1:13" x14ac:dyDescent="0.3">
      <c r="A20" s="17">
        <v>4</v>
      </c>
      <c r="B20" s="94">
        <v>0.76053575166373566</v>
      </c>
      <c r="C20" s="95">
        <v>0.72411604341642766</v>
      </c>
      <c r="D20" s="95">
        <v>0.71878733537435446</v>
      </c>
      <c r="E20" s="95">
        <v>0.82127739566125313</v>
      </c>
      <c r="F20" s="95">
        <v>0.86926711715241778</v>
      </c>
      <c r="G20" s="95">
        <v>0.82317963282332673</v>
      </c>
      <c r="H20" s="95">
        <v>0.82709090806868235</v>
      </c>
      <c r="I20" s="95">
        <v>0.79480794477105876</v>
      </c>
      <c r="J20" s="95">
        <v>0.77167678864902356</v>
      </c>
      <c r="K20" s="95">
        <v>0.81269096103615834</v>
      </c>
      <c r="L20" s="95">
        <v>0.76415151023020367</v>
      </c>
      <c r="M20" s="96">
        <v>0.7372686636164083</v>
      </c>
    </row>
    <row r="21" spans="1:13" x14ac:dyDescent="0.3">
      <c r="A21" s="17">
        <v>3</v>
      </c>
      <c r="B21" s="94">
        <v>0.72501279416789655</v>
      </c>
      <c r="C21" s="95">
        <v>0.67405734701732356</v>
      </c>
      <c r="D21" s="95">
        <v>0.64618708989333817</v>
      </c>
      <c r="E21" s="95">
        <v>0.74612409992726225</v>
      </c>
      <c r="F21" s="95">
        <v>0.80684850407709952</v>
      </c>
      <c r="G21" s="95">
        <v>0.75663023655343209</v>
      </c>
      <c r="H21" s="95">
        <v>0.77623088020631981</v>
      </c>
      <c r="I21" s="95">
        <v>0.7460181227960192</v>
      </c>
      <c r="J21" s="95">
        <v>0.70831061626801994</v>
      </c>
      <c r="K21" s="95">
        <v>0.76474737200524456</v>
      </c>
      <c r="L21" s="95">
        <v>0.69645018865652508</v>
      </c>
      <c r="M21" s="96">
        <v>0.67392512529488813</v>
      </c>
    </row>
    <row r="22" spans="1:13" x14ac:dyDescent="0.3">
      <c r="A22" s="17">
        <v>2</v>
      </c>
      <c r="B22" s="94">
        <v>0.68575332328795069</v>
      </c>
      <c r="C22" s="95">
        <v>0.61739785132850433</v>
      </c>
      <c r="D22" s="95">
        <v>0.56427951274929455</v>
      </c>
      <c r="E22" s="95">
        <v>0.65875536130868284</v>
      </c>
      <c r="F22" s="95">
        <v>0.73371464666400654</v>
      </c>
      <c r="G22" s="95">
        <v>0.67986616819778578</v>
      </c>
      <c r="H22" s="95">
        <v>0.71823024073769737</v>
      </c>
      <c r="I22" s="95">
        <v>0.69091255336878366</v>
      </c>
      <c r="J22" s="95">
        <v>0.63712981604232855</v>
      </c>
      <c r="K22" s="95">
        <v>0.71112231289225381</v>
      </c>
      <c r="L22" s="95">
        <v>0.62028605597787467</v>
      </c>
      <c r="M22" s="96">
        <v>0.60254782510948868</v>
      </c>
    </row>
    <row r="23" spans="1:13" x14ac:dyDescent="0.3">
      <c r="A23" s="17">
        <v>1</v>
      </c>
      <c r="B23" s="97">
        <v>0.64275733902389798</v>
      </c>
      <c r="C23" s="98">
        <v>0.5541375563499702</v>
      </c>
      <c r="D23" s="98">
        <v>0.4730646039422236</v>
      </c>
      <c r="E23" s="98">
        <v>0.55917117980551478</v>
      </c>
      <c r="F23" s="98">
        <v>0.64986554491313897</v>
      </c>
      <c r="G23" s="98">
        <v>0.59288742775638748</v>
      </c>
      <c r="H23" s="98">
        <v>0.65308898966281526</v>
      </c>
      <c r="I23" s="98">
        <v>0.62949123648935235</v>
      </c>
      <c r="J23" s="98">
        <v>0.55813438797194936</v>
      </c>
      <c r="K23" s="98">
        <v>0.65181578369718618</v>
      </c>
      <c r="L23" s="98">
        <v>0.53565911219425244</v>
      </c>
      <c r="M23" s="99">
        <v>0.52313676306020951</v>
      </c>
    </row>
    <row r="24" spans="1:13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3">
      <c r="A25" s="16" t="s">
        <v>40</v>
      </c>
      <c r="B25" s="18">
        <v>4</v>
      </c>
      <c r="C25" s="18">
        <v>5</v>
      </c>
      <c r="D25" s="18">
        <v>6</v>
      </c>
      <c r="E25" s="18">
        <v>7</v>
      </c>
      <c r="F25" s="18">
        <v>8</v>
      </c>
      <c r="G25" s="18">
        <v>9</v>
      </c>
      <c r="H25" s="18">
        <v>10</v>
      </c>
      <c r="I25" s="18">
        <v>11</v>
      </c>
      <c r="J25" s="18">
        <v>12</v>
      </c>
      <c r="K25" s="18">
        <v>1</v>
      </c>
      <c r="L25" s="18">
        <v>2</v>
      </c>
      <c r="M25" s="18">
        <v>3</v>
      </c>
    </row>
    <row r="26" spans="1:13" x14ac:dyDescent="0.3">
      <c r="A26" s="17">
        <v>20</v>
      </c>
      <c r="B26" s="91">
        <v>0.91135570752405048</v>
      </c>
      <c r="C26" s="92">
        <v>0.89955031146053521</v>
      </c>
      <c r="D26" s="92">
        <v>0.97437111776129504</v>
      </c>
      <c r="E26" s="92">
        <v>1</v>
      </c>
      <c r="F26" s="92">
        <v>1</v>
      </c>
      <c r="G26" s="92">
        <v>1</v>
      </c>
      <c r="H26" s="92">
        <v>0.98823571326410831</v>
      </c>
      <c r="I26" s="92">
        <v>0.95979234749559006</v>
      </c>
      <c r="J26" s="92">
        <v>1</v>
      </c>
      <c r="K26" s="92">
        <v>1</v>
      </c>
      <c r="L26" s="92">
        <v>1</v>
      </c>
      <c r="M26" s="93">
        <v>0.96238019575577982</v>
      </c>
    </row>
    <row r="27" spans="1:13" x14ac:dyDescent="0.3">
      <c r="A27" s="17">
        <v>19</v>
      </c>
      <c r="B27" s="94">
        <v>0.91135570752405048</v>
      </c>
      <c r="C27" s="95">
        <v>0.89955031146053521</v>
      </c>
      <c r="D27" s="95">
        <v>0.97437111776129504</v>
      </c>
      <c r="E27" s="95">
        <v>1</v>
      </c>
      <c r="F27" s="95">
        <v>1</v>
      </c>
      <c r="G27" s="95">
        <v>1</v>
      </c>
      <c r="H27" s="95">
        <v>0.98823571326410831</v>
      </c>
      <c r="I27" s="95">
        <v>0.95979234749559006</v>
      </c>
      <c r="J27" s="95">
        <v>1</v>
      </c>
      <c r="K27" s="95">
        <v>1</v>
      </c>
      <c r="L27" s="95">
        <v>1</v>
      </c>
      <c r="M27" s="96">
        <v>0.96238019575577982</v>
      </c>
    </row>
    <row r="28" spans="1:13" x14ac:dyDescent="0.3">
      <c r="A28" s="17">
        <v>18</v>
      </c>
      <c r="B28" s="94">
        <v>0.91135570752405048</v>
      </c>
      <c r="C28" s="95">
        <v>0.89955031146053521</v>
      </c>
      <c r="D28" s="95">
        <v>0.97437111776129504</v>
      </c>
      <c r="E28" s="95">
        <v>1</v>
      </c>
      <c r="F28" s="95">
        <v>1</v>
      </c>
      <c r="G28" s="95">
        <v>1</v>
      </c>
      <c r="H28" s="95">
        <v>0.98823571326410831</v>
      </c>
      <c r="I28" s="95">
        <v>0.95979234749559006</v>
      </c>
      <c r="J28" s="95">
        <v>1</v>
      </c>
      <c r="K28" s="95">
        <v>1</v>
      </c>
      <c r="L28" s="95">
        <v>1</v>
      </c>
      <c r="M28" s="96">
        <v>0.96238019575577982</v>
      </c>
    </row>
    <row r="29" spans="1:13" x14ac:dyDescent="0.3">
      <c r="A29" s="17">
        <v>17</v>
      </c>
      <c r="B29" s="94">
        <v>0.91135570752405048</v>
      </c>
      <c r="C29" s="95">
        <v>0.89955031146053521</v>
      </c>
      <c r="D29" s="95">
        <v>0.97437111776129504</v>
      </c>
      <c r="E29" s="95">
        <v>1</v>
      </c>
      <c r="F29" s="95">
        <v>1</v>
      </c>
      <c r="G29" s="95">
        <v>1</v>
      </c>
      <c r="H29" s="95">
        <v>0.98823571326410831</v>
      </c>
      <c r="I29" s="95">
        <v>0.95979234749559006</v>
      </c>
      <c r="J29" s="95">
        <v>1</v>
      </c>
      <c r="K29" s="95">
        <v>1</v>
      </c>
      <c r="L29" s="95">
        <v>1</v>
      </c>
      <c r="M29" s="96">
        <v>0.96238019575577982</v>
      </c>
    </row>
    <row r="30" spans="1:13" x14ac:dyDescent="0.3">
      <c r="A30" s="17">
        <v>16</v>
      </c>
      <c r="B30" s="94">
        <v>0.91135570752405048</v>
      </c>
      <c r="C30" s="95">
        <v>0.89955031146053521</v>
      </c>
      <c r="D30" s="95">
        <v>0.97437111776129504</v>
      </c>
      <c r="E30" s="95">
        <v>1</v>
      </c>
      <c r="F30" s="95">
        <v>1</v>
      </c>
      <c r="G30" s="95">
        <v>1</v>
      </c>
      <c r="H30" s="95">
        <v>0.98823571326410831</v>
      </c>
      <c r="I30" s="95">
        <v>0.95979234749559006</v>
      </c>
      <c r="J30" s="95">
        <v>1</v>
      </c>
      <c r="K30" s="95">
        <v>1</v>
      </c>
      <c r="L30" s="95">
        <v>1</v>
      </c>
      <c r="M30" s="96">
        <v>0.96238019575577982</v>
      </c>
    </row>
    <row r="31" spans="1:13" x14ac:dyDescent="0.3">
      <c r="A31" s="17">
        <v>15</v>
      </c>
      <c r="B31" s="94">
        <v>0.91135570752405048</v>
      </c>
      <c r="C31" s="95">
        <v>0.89955031146053521</v>
      </c>
      <c r="D31" s="95">
        <v>0.97437111776129504</v>
      </c>
      <c r="E31" s="95">
        <v>1</v>
      </c>
      <c r="F31" s="95">
        <v>1</v>
      </c>
      <c r="G31" s="95">
        <v>1</v>
      </c>
      <c r="H31" s="95">
        <v>0.98823571326410831</v>
      </c>
      <c r="I31" s="95">
        <v>0.95979234749559006</v>
      </c>
      <c r="J31" s="95">
        <v>1</v>
      </c>
      <c r="K31" s="95">
        <v>1</v>
      </c>
      <c r="L31" s="95">
        <v>1</v>
      </c>
      <c r="M31" s="96">
        <v>0.96238019575577982</v>
      </c>
    </row>
    <row r="32" spans="1:13" x14ac:dyDescent="0.3">
      <c r="A32" s="17">
        <v>14</v>
      </c>
      <c r="B32" s="94">
        <v>0.91135570752405048</v>
      </c>
      <c r="C32" s="95">
        <v>0.89955031146053521</v>
      </c>
      <c r="D32" s="95">
        <v>0.97437111776129504</v>
      </c>
      <c r="E32" s="95">
        <v>1</v>
      </c>
      <c r="F32" s="95">
        <v>1</v>
      </c>
      <c r="G32" s="95">
        <v>1</v>
      </c>
      <c r="H32" s="95">
        <v>0.98823571326410831</v>
      </c>
      <c r="I32" s="95">
        <v>0.95979234749559006</v>
      </c>
      <c r="J32" s="95">
        <v>1</v>
      </c>
      <c r="K32" s="95">
        <v>1</v>
      </c>
      <c r="L32" s="95">
        <v>1</v>
      </c>
      <c r="M32" s="96">
        <v>0.96238019575577982</v>
      </c>
    </row>
    <row r="33" spans="1:13" x14ac:dyDescent="0.3">
      <c r="A33" s="17">
        <v>13</v>
      </c>
      <c r="B33" s="94">
        <v>0.91135570752405048</v>
      </c>
      <c r="C33" s="95">
        <v>0.89955031146053521</v>
      </c>
      <c r="D33" s="95">
        <v>0.97437111776129504</v>
      </c>
      <c r="E33" s="95">
        <v>1</v>
      </c>
      <c r="F33" s="95">
        <v>1</v>
      </c>
      <c r="G33" s="95">
        <v>1</v>
      </c>
      <c r="H33" s="95">
        <v>0.98823571326410831</v>
      </c>
      <c r="I33" s="95">
        <v>0.95979234749559006</v>
      </c>
      <c r="J33" s="95">
        <v>1</v>
      </c>
      <c r="K33" s="95">
        <v>1</v>
      </c>
      <c r="L33" s="95">
        <v>1</v>
      </c>
      <c r="M33" s="96">
        <v>0.96238019575577982</v>
      </c>
    </row>
    <row r="34" spans="1:13" x14ac:dyDescent="0.3">
      <c r="A34" s="17">
        <v>12</v>
      </c>
      <c r="B34" s="94">
        <v>0.91135570752405048</v>
      </c>
      <c r="C34" s="95">
        <v>0.89955031146053521</v>
      </c>
      <c r="D34" s="95">
        <v>0.97437111776129504</v>
      </c>
      <c r="E34" s="95">
        <v>1</v>
      </c>
      <c r="F34" s="95">
        <v>1</v>
      </c>
      <c r="G34" s="95">
        <v>1</v>
      </c>
      <c r="H34" s="95">
        <v>0.98823571326410831</v>
      </c>
      <c r="I34" s="95">
        <v>0.95979234749559006</v>
      </c>
      <c r="J34" s="95">
        <v>1</v>
      </c>
      <c r="K34" s="95">
        <v>0.99497833253020085</v>
      </c>
      <c r="L34" s="95">
        <v>1</v>
      </c>
      <c r="M34" s="96">
        <v>0.96192429632077503</v>
      </c>
    </row>
    <row r="35" spans="1:13" x14ac:dyDescent="0.3">
      <c r="A35" s="17">
        <v>11</v>
      </c>
      <c r="B35" s="94">
        <v>0.9095054887469699</v>
      </c>
      <c r="C35" s="95">
        <v>0.89859994995088111</v>
      </c>
      <c r="D35" s="95">
        <v>0.97437111776129504</v>
      </c>
      <c r="E35" s="95">
        <v>1</v>
      </c>
      <c r="F35" s="95">
        <v>1</v>
      </c>
      <c r="G35" s="95">
        <v>1</v>
      </c>
      <c r="H35" s="95">
        <v>0.98823571326410831</v>
      </c>
      <c r="I35" s="95">
        <v>0.95979234749559006</v>
      </c>
      <c r="J35" s="95">
        <v>1</v>
      </c>
      <c r="K35" s="95">
        <v>0.9869537929798079</v>
      </c>
      <c r="L35" s="95">
        <v>1</v>
      </c>
      <c r="M35" s="96">
        <v>0.95790982131512836</v>
      </c>
    </row>
    <row r="36" spans="1:13" x14ac:dyDescent="0.3">
      <c r="A36" s="17">
        <v>10</v>
      </c>
      <c r="B36" s="94">
        <v>0.90382656331980316</v>
      </c>
      <c r="C36" s="95">
        <v>0.8948143383793401</v>
      </c>
      <c r="D36" s="95">
        <v>0.97032894792013802</v>
      </c>
      <c r="E36" s="95">
        <v>1</v>
      </c>
      <c r="F36" s="95">
        <v>1</v>
      </c>
      <c r="G36" s="95">
        <v>1</v>
      </c>
      <c r="H36" s="95">
        <v>0.98574793705958319</v>
      </c>
      <c r="I36" s="95">
        <v>0.955913565602444</v>
      </c>
      <c r="J36" s="95">
        <v>0.9993323603368387</v>
      </c>
      <c r="K36" s="95">
        <v>0.97604799890664329</v>
      </c>
      <c r="L36" s="95">
        <v>0.99952343658095244</v>
      </c>
      <c r="M36" s="96">
        <v>0.95033677073883971</v>
      </c>
    </row>
    <row r="37" spans="1:13" x14ac:dyDescent="0.3">
      <c r="A37" s="17">
        <v>9</v>
      </c>
      <c r="B37" s="94">
        <v>0.89431893124255057</v>
      </c>
      <c r="C37" s="95">
        <v>0.88819347674591209</v>
      </c>
      <c r="D37" s="95">
        <v>0.9597268972980284</v>
      </c>
      <c r="E37" s="95">
        <v>1</v>
      </c>
      <c r="F37" s="95">
        <v>1</v>
      </c>
      <c r="G37" s="95">
        <v>1</v>
      </c>
      <c r="H37" s="95">
        <v>0.97881787304508605</v>
      </c>
      <c r="I37" s="95">
        <v>0.94595796670989807</v>
      </c>
      <c r="J37" s="95">
        <v>0.99263400864865614</v>
      </c>
      <c r="K37" s="95">
        <v>0.96226095031070691</v>
      </c>
      <c r="L37" s="95">
        <v>0.98792329823255343</v>
      </c>
      <c r="M37" s="96">
        <v>0.93920514459190918</v>
      </c>
    </row>
    <row r="38" spans="1:13" x14ac:dyDescent="0.3">
      <c r="A38" s="17">
        <v>8</v>
      </c>
      <c r="B38" s="94">
        <v>0.88098259251521172</v>
      </c>
      <c r="C38" s="95">
        <v>0.8787373650505973</v>
      </c>
      <c r="D38" s="95">
        <v>0.94256496589496586</v>
      </c>
      <c r="E38" s="95">
        <v>1</v>
      </c>
      <c r="F38" s="95">
        <v>1</v>
      </c>
      <c r="G38" s="95">
        <v>1</v>
      </c>
      <c r="H38" s="95">
        <v>0.96744552122061711</v>
      </c>
      <c r="I38" s="95">
        <v>0.92992555081795181</v>
      </c>
      <c r="J38" s="95">
        <v>0.98083877756322058</v>
      </c>
      <c r="K38" s="95">
        <v>0.94559264719199876</v>
      </c>
      <c r="L38" s="95">
        <v>0.96913390150207701</v>
      </c>
      <c r="M38" s="96">
        <v>0.92451494287433655</v>
      </c>
    </row>
    <row r="39" spans="1:13" x14ac:dyDescent="0.3">
      <c r="A39" s="17">
        <v>7</v>
      </c>
      <c r="B39" s="94">
        <v>0.86381754713778691</v>
      </c>
      <c r="C39" s="95">
        <v>0.86644600329339561</v>
      </c>
      <c r="D39" s="95">
        <v>0.91884315371095049</v>
      </c>
      <c r="E39" s="95">
        <v>0.99784145785420386</v>
      </c>
      <c r="F39" s="95">
        <v>0.99876643278567512</v>
      </c>
      <c r="G39" s="95">
        <v>0.97938867282162367</v>
      </c>
      <c r="H39" s="95">
        <v>0.95163088158617626</v>
      </c>
      <c r="I39" s="95">
        <v>0.90781631792660555</v>
      </c>
      <c r="J39" s="95">
        <v>0.96394666708053212</v>
      </c>
      <c r="K39" s="95">
        <v>0.92604308955051884</v>
      </c>
      <c r="L39" s="95">
        <v>0.94315524638952319</v>
      </c>
      <c r="M39" s="96">
        <v>0.90626616558612194</v>
      </c>
    </row>
    <row r="40" spans="1:13" x14ac:dyDescent="0.3">
      <c r="A40" s="17">
        <v>6</v>
      </c>
      <c r="B40" s="94">
        <v>0.84282379511027605</v>
      </c>
      <c r="C40" s="95">
        <v>0.85131939147430691</v>
      </c>
      <c r="D40" s="95">
        <v>0.88856146074598241</v>
      </c>
      <c r="E40" s="95">
        <v>0.97292311526183173</v>
      </c>
      <c r="F40" s="95">
        <v>0.97311453574394591</v>
      </c>
      <c r="G40" s="95">
        <v>0.94942521344245012</v>
      </c>
      <c r="H40" s="95">
        <v>0.93137395414176338</v>
      </c>
      <c r="I40" s="95">
        <v>0.8796302680358592</v>
      </c>
      <c r="J40" s="95">
        <v>0.94195767720059087</v>
      </c>
      <c r="K40" s="95">
        <v>0.90361227738626715</v>
      </c>
      <c r="L40" s="95">
        <v>0.90998733289489209</v>
      </c>
      <c r="M40" s="96">
        <v>0.88445881272726545</v>
      </c>
    </row>
    <row r="41" spans="1:13" x14ac:dyDescent="0.3">
      <c r="A41" s="17">
        <v>5</v>
      </c>
      <c r="B41" s="94">
        <v>0.81800133643267903</v>
      </c>
      <c r="C41" s="95">
        <v>0.83335752959333143</v>
      </c>
      <c r="D41" s="95">
        <v>0.85171988700006152</v>
      </c>
      <c r="E41" s="95">
        <v>0.9389971874366092</v>
      </c>
      <c r="F41" s="95">
        <v>0.93809212996176694</v>
      </c>
      <c r="G41" s="95">
        <v>0.91029721325539392</v>
      </c>
      <c r="H41" s="95">
        <v>0.90667473888737871</v>
      </c>
      <c r="I41" s="95">
        <v>0.84536740114571263</v>
      </c>
      <c r="J41" s="95">
        <v>0.91487180792339673</v>
      </c>
      <c r="K41" s="95">
        <v>0.87830021069924369</v>
      </c>
      <c r="L41" s="95">
        <v>0.86963016101818358</v>
      </c>
      <c r="M41" s="96">
        <v>0.85909288429776709</v>
      </c>
    </row>
    <row r="42" spans="1:13" x14ac:dyDescent="0.3">
      <c r="A42" s="17">
        <v>4</v>
      </c>
      <c r="B42" s="94">
        <v>0.78935017110499595</v>
      </c>
      <c r="C42" s="95">
        <v>0.81256041765046894</v>
      </c>
      <c r="D42" s="95">
        <v>0.8083184324731878</v>
      </c>
      <c r="E42" s="95">
        <v>0.89606367437853651</v>
      </c>
      <c r="F42" s="95">
        <v>0.89369921543913833</v>
      </c>
      <c r="G42" s="95">
        <v>0.86200467226045552</v>
      </c>
      <c r="H42" s="95">
        <v>0.87753323582302212</v>
      </c>
      <c r="I42" s="95">
        <v>0.80502771725616606</v>
      </c>
      <c r="J42" s="95">
        <v>0.88268905924894969</v>
      </c>
      <c r="K42" s="95">
        <v>0.85010688948944835</v>
      </c>
      <c r="L42" s="95">
        <v>0.82208373075939756</v>
      </c>
      <c r="M42" s="96">
        <v>0.83016838029762663</v>
      </c>
    </row>
    <row r="43" spans="1:13" x14ac:dyDescent="0.3">
      <c r="A43" s="17">
        <v>3</v>
      </c>
      <c r="B43" s="94">
        <v>0.75687029912722692</v>
      </c>
      <c r="C43" s="95">
        <v>0.78892805564571966</v>
      </c>
      <c r="D43" s="95">
        <v>0.75835709716536137</v>
      </c>
      <c r="E43" s="95">
        <v>0.84412257608761365</v>
      </c>
      <c r="F43" s="95">
        <v>0.83993579217605996</v>
      </c>
      <c r="G43" s="95">
        <v>0.80454759045763469</v>
      </c>
      <c r="H43" s="95">
        <v>0.84394944494869362</v>
      </c>
      <c r="I43" s="95">
        <v>0.75861121636721929</v>
      </c>
      <c r="J43" s="95">
        <v>0.84540943117724976</v>
      </c>
      <c r="K43" s="95">
        <v>0.81903231375688135</v>
      </c>
      <c r="L43" s="95">
        <v>0.76734804211853436</v>
      </c>
      <c r="M43" s="96">
        <v>0.79768530072684429</v>
      </c>
    </row>
    <row r="44" spans="1:13" x14ac:dyDescent="0.3">
      <c r="A44" s="17">
        <v>2</v>
      </c>
      <c r="B44" s="94">
        <v>0.72056172049937173</v>
      </c>
      <c r="C44" s="95">
        <v>0.76246044357908338</v>
      </c>
      <c r="D44" s="95">
        <v>0.70183588107658212</v>
      </c>
      <c r="E44" s="95">
        <v>0.78317389256384029</v>
      </c>
      <c r="F44" s="95">
        <v>0.77680186017253194</v>
      </c>
      <c r="G44" s="95">
        <v>0.73792596784693143</v>
      </c>
      <c r="H44" s="95">
        <v>0.8059233662643932</v>
      </c>
      <c r="I44" s="95">
        <v>0.70611789847887252</v>
      </c>
      <c r="J44" s="95">
        <v>0.80303292370829693</v>
      </c>
      <c r="K44" s="95">
        <v>0.78507648350154258</v>
      </c>
      <c r="L44" s="95">
        <v>0.70542309509559364</v>
      </c>
      <c r="M44" s="96">
        <v>0.76164364558541997</v>
      </c>
    </row>
    <row r="45" spans="1:13" x14ac:dyDescent="0.3">
      <c r="A45" s="17">
        <v>1</v>
      </c>
      <c r="B45" s="97">
        <v>0.68042443522143048</v>
      </c>
      <c r="C45" s="98">
        <v>0.73315758145056031</v>
      </c>
      <c r="D45" s="98">
        <v>0.63875478420685006</v>
      </c>
      <c r="E45" s="98">
        <v>0.71321762380721687</v>
      </c>
      <c r="F45" s="98">
        <v>0.70429741942855428</v>
      </c>
      <c r="G45" s="98">
        <v>0.66213980442834586</v>
      </c>
      <c r="H45" s="98">
        <v>0.76345499977012088</v>
      </c>
      <c r="I45" s="98">
        <v>0.64754776359112554</v>
      </c>
      <c r="J45" s="98">
        <v>0.75555953684209132</v>
      </c>
      <c r="K45" s="98">
        <v>0.74823939872343204</v>
      </c>
      <c r="L45" s="98">
        <v>0.63630888969057553</v>
      </c>
      <c r="M45" s="99">
        <v>0.72204341487335366</v>
      </c>
    </row>
    <row r="46" spans="1:13" x14ac:dyDescent="0.3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3">
      <c r="A47" s="16" t="s">
        <v>41</v>
      </c>
      <c r="B47" s="18">
        <v>4</v>
      </c>
      <c r="C47" s="18">
        <v>5</v>
      </c>
      <c r="D47" s="18">
        <v>6</v>
      </c>
      <c r="E47" s="18">
        <v>7</v>
      </c>
      <c r="F47" s="18">
        <v>8</v>
      </c>
      <c r="G47" s="18">
        <v>9</v>
      </c>
      <c r="H47" s="18">
        <v>10</v>
      </c>
      <c r="I47" s="18">
        <v>11</v>
      </c>
      <c r="J47" s="18">
        <v>12</v>
      </c>
      <c r="K47" s="18">
        <v>1</v>
      </c>
      <c r="L47" s="18">
        <v>2</v>
      </c>
      <c r="M47" s="18">
        <v>3</v>
      </c>
    </row>
    <row r="48" spans="1:13" x14ac:dyDescent="0.3">
      <c r="A48" s="17">
        <v>20</v>
      </c>
      <c r="B48" s="91">
        <v>0.89558933460409484</v>
      </c>
      <c r="C48" s="92">
        <v>0.89114428407328994</v>
      </c>
      <c r="D48" s="92">
        <v>0.980544881940001</v>
      </c>
      <c r="E48" s="92">
        <v>1</v>
      </c>
      <c r="F48" s="92">
        <v>1</v>
      </c>
      <c r="G48" s="92">
        <v>1</v>
      </c>
      <c r="H48" s="92">
        <v>0.99762490037240492</v>
      </c>
      <c r="I48" s="92">
        <v>0.95730245418279447</v>
      </c>
      <c r="J48" s="92">
        <v>1</v>
      </c>
      <c r="K48" s="92">
        <v>0.99511991767970209</v>
      </c>
      <c r="L48" s="92">
        <v>1</v>
      </c>
      <c r="M48" s="93">
        <v>0.95755688114790649</v>
      </c>
    </row>
    <row r="49" spans="1:13" x14ac:dyDescent="0.3">
      <c r="A49" s="17">
        <v>19</v>
      </c>
      <c r="B49" s="94">
        <v>0.89558933460409484</v>
      </c>
      <c r="C49" s="95">
        <v>0.89114428407328994</v>
      </c>
      <c r="D49" s="95">
        <v>0.980544881940001</v>
      </c>
      <c r="E49" s="95">
        <v>1</v>
      </c>
      <c r="F49" s="95">
        <v>1</v>
      </c>
      <c r="G49" s="95">
        <v>1</v>
      </c>
      <c r="H49" s="95">
        <v>0.99762490037240492</v>
      </c>
      <c r="I49" s="95">
        <v>0.95730245418279447</v>
      </c>
      <c r="J49" s="95">
        <v>1</v>
      </c>
      <c r="K49" s="95">
        <v>0.99511991767970209</v>
      </c>
      <c r="L49" s="95">
        <v>1</v>
      </c>
      <c r="M49" s="96">
        <v>0.95755688114790649</v>
      </c>
    </row>
    <row r="50" spans="1:13" x14ac:dyDescent="0.3">
      <c r="A50" s="17">
        <v>18</v>
      </c>
      <c r="B50" s="94">
        <v>0.89558933460409484</v>
      </c>
      <c r="C50" s="95">
        <v>0.89114428407328994</v>
      </c>
      <c r="D50" s="95">
        <v>0.980544881940001</v>
      </c>
      <c r="E50" s="95">
        <v>1</v>
      </c>
      <c r="F50" s="95">
        <v>1</v>
      </c>
      <c r="G50" s="95">
        <v>1</v>
      </c>
      <c r="H50" s="95">
        <v>0.99762490037240492</v>
      </c>
      <c r="I50" s="95">
        <v>0.95730245418279447</v>
      </c>
      <c r="J50" s="95">
        <v>1</v>
      </c>
      <c r="K50" s="95">
        <v>0.99511991767970209</v>
      </c>
      <c r="L50" s="95">
        <v>1</v>
      </c>
      <c r="M50" s="96">
        <v>0.95755688114790649</v>
      </c>
    </row>
    <row r="51" spans="1:13" x14ac:dyDescent="0.3">
      <c r="A51" s="17">
        <v>17</v>
      </c>
      <c r="B51" s="94">
        <v>0.89558933460409484</v>
      </c>
      <c r="C51" s="95">
        <v>0.89114428407328994</v>
      </c>
      <c r="D51" s="95">
        <v>0.980544881940001</v>
      </c>
      <c r="E51" s="95">
        <v>1</v>
      </c>
      <c r="F51" s="95">
        <v>1</v>
      </c>
      <c r="G51" s="95">
        <v>1</v>
      </c>
      <c r="H51" s="95">
        <v>0.99762490037240492</v>
      </c>
      <c r="I51" s="95">
        <v>0.95730245418279447</v>
      </c>
      <c r="J51" s="95">
        <v>1</v>
      </c>
      <c r="K51" s="95">
        <v>0.99511991767970209</v>
      </c>
      <c r="L51" s="95">
        <v>1</v>
      </c>
      <c r="M51" s="96">
        <v>0.95755688114790649</v>
      </c>
    </row>
    <row r="52" spans="1:13" x14ac:dyDescent="0.3">
      <c r="A52" s="17">
        <v>16</v>
      </c>
      <c r="B52" s="94">
        <v>0.89558933460409484</v>
      </c>
      <c r="C52" s="95">
        <v>0.89114428407328994</v>
      </c>
      <c r="D52" s="95">
        <v>0.980544881940001</v>
      </c>
      <c r="E52" s="95">
        <v>1</v>
      </c>
      <c r="F52" s="95">
        <v>1</v>
      </c>
      <c r="G52" s="95">
        <v>1</v>
      </c>
      <c r="H52" s="95">
        <v>0.99762490037240492</v>
      </c>
      <c r="I52" s="95">
        <v>0.95730245418279447</v>
      </c>
      <c r="J52" s="95">
        <v>1</v>
      </c>
      <c r="K52" s="95">
        <v>0.99511991767970209</v>
      </c>
      <c r="L52" s="95">
        <v>1</v>
      </c>
      <c r="M52" s="96">
        <v>0.95755688114790649</v>
      </c>
    </row>
    <row r="53" spans="1:13" x14ac:dyDescent="0.3">
      <c r="A53" s="17">
        <v>15</v>
      </c>
      <c r="B53" s="94">
        <v>0.89558933460409484</v>
      </c>
      <c r="C53" s="95">
        <v>0.89114428407328994</v>
      </c>
      <c r="D53" s="95">
        <v>0.980544881940001</v>
      </c>
      <c r="E53" s="95">
        <v>1</v>
      </c>
      <c r="F53" s="95">
        <v>1</v>
      </c>
      <c r="G53" s="95">
        <v>1</v>
      </c>
      <c r="H53" s="95">
        <v>0.99762490037240492</v>
      </c>
      <c r="I53" s="95">
        <v>0.95730245418279447</v>
      </c>
      <c r="J53" s="95">
        <v>1</v>
      </c>
      <c r="K53" s="95">
        <v>0.99511991767970209</v>
      </c>
      <c r="L53" s="95">
        <v>1</v>
      </c>
      <c r="M53" s="96">
        <v>0.95755688114790649</v>
      </c>
    </row>
    <row r="54" spans="1:13" x14ac:dyDescent="0.3">
      <c r="A54" s="17">
        <v>14</v>
      </c>
      <c r="B54" s="94">
        <v>0.89558933460409484</v>
      </c>
      <c r="C54" s="95">
        <v>0.89114428407328994</v>
      </c>
      <c r="D54" s="95">
        <v>0.980544881940001</v>
      </c>
      <c r="E54" s="95">
        <v>1</v>
      </c>
      <c r="F54" s="95">
        <v>1</v>
      </c>
      <c r="G54" s="95">
        <v>1</v>
      </c>
      <c r="H54" s="95">
        <v>0.99762490037240492</v>
      </c>
      <c r="I54" s="95">
        <v>0.95730245418279447</v>
      </c>
      <c r="J54" s="95">
        <v>1</v>
      </c>
      <c r="K54" s="95">
        <v>0.99511991767970209</v>
      </c>
      <c r="L54" s="95">
        <v>1</v>
      </c>
      <c r="M54" s="96">
        <v>0.95755688114790649</v>
      </c>
    </row>
    <row r="55" spans="1:13" x14ac:dyDescent="0.3">
      <c r="A55" s="17">
        <v>13</v>
      </c>
      <c r="B55" s="94">
        <v>0.89558933460409484</v>
      </c>
      <c r="C55" s="95">
        <v>0.89114428407328994</v>
      </c>
      <c r="D55" s="95">
        <v>0.980544881940001</v>
      </c>
      <c r="E55" s="95">
        <v>1</v>
      </c>
      <c r="F55" s="95">
        <v>1</v>
      </c>
      <c r="G55" s="95">
        <v>1</v>
      </c>
      <c r="H55" s="95">
        <v>0.99762490037240492</v>
      </c>
      <c r="I55" s="95">
        <v>0.95730245418279447</v>
      </c>
      <c r="J55" s="95">
        <v>1</v>
      </c>
      <c r="K55" s="95">
        <v>0.99511991767970209</v>
      </c>
      <c r="L55" s="95">
        <v>1</v>
      </c>
      <c r="M55" s="96">
        <v>0.95755688114790649</v>
      </c>
    </row>
    <row r="56" spans="1:13" x14ac:dyDescent="0.3">
      <c r="A56" s="17">
        <v>12</v>
      </c>
      <c r="B56" s="94">
        <v>0.89558933460409484</v>
      </c>
      <c r="C56" s="95">
        <v>0.89114428407328994</v>
      </c>
      <c r="D56" s="95">
        <v>0.980544881940001</v>
      </c>
      <c r="E56" s="95">
        <v>1</v>
      </c>
      <c r="F56" s="95">
        <v>1</v>
      </c>
      <c r="G56" s="95">
        <v>1</v>
      </c>
      <c r="H56" s="95">
        <v>0.99762490037240492</v>
      </c>
      <c r="I56" s="95">
        <v>0.94816423595503441</v>
      </c>
      <c r="J56" s="95">
        <v>1</v>
      </c>
      <c r="K56" s="95">
        <v>0.99511991767970209</v>
      </c>
      <c r="L56" s="95">
        <v>1</v>
      </c>
      <c r="M56" s="96">
        <v>0.95755688114790649</v>
      </c>
    </row>
    <row r="57" spans="1:13" x14ac:dyDescent="0.3">
      <c r="A57" s="17">
        <v>11</v>
      </c>
      <c r="B57" s="94">
        <v>0.88707244112966033</v>
      </c>
      <c r="C57" s="95">
        <v>0.89114428407328994</v>
      </c>
      <c r="D57" s="95">
        <v>0.980544881940001</v>
      </c>
      <c r="E57" s="95">
        <v>1</v>
      </c>
      <c r="F57" s="95">
        <v>1</v>
      </c>
      <c r="G57" s="95">
        <v>1</v>
      </c>
      <c r="H57" s="95">
        <v>0.99762490037240492</v>
      </c>
      <c r="I57" s="95">
        <v>0.92937129752685577</v>
      </c>
      <c r="J57" s="95">
        <v>1</v>
      </c>
      <c r="K57" s="95">
        <v>0.99014276512627997</v>
      </c>
      <c r="L57" s="95">
        <v>1</v>
      </c>
      <c r="M57" s="96">
        <v>0.94810348055645033</v>
      </c>
    </row>
    <row r="58" spans="1:13" x14ac:dyDescent="0.3">
      <c r="A58" s="17">
        <v>10</v>
      </c>
      <c r="B58" s="94">
        <v>0.86998069541461698</v>
      </c>
      <c r="C58" s="95">
        <v>0.88315562391628299</v>
      </c>
      <c r="D58" s="95">
        <v>0.97571768390897207</v>
      </c>
      <c r="E58" s="95">
        <v>1</v>
      </c>
      <c r="F58" s="95">
        <v>1</v>
      </c>
      <c r="G58" s="95">
        <v>1</v>
      </c>
      <c r="H58" s="95">
        <v>0.99762490037240492</v>
      </c>
      <c r="I58" s="95">
        <v>0.90092363889825899</v>
      </c>
      <c r="J58" s="95">
        <v>1</v>
      </c>
      <c r="K58" s="95">
        <v>0.97299474936631358</v>
      </c>
      <c r="L58" s="95">
        <v>1</v>
      </c>
      <c r="M58" s="96">
        <v>0.92817079329068863</v>
      </c>
    </row>
    <row r="59" spans="1:13" x14ac:dyDescent="0.3">
      <c r="A59" s="17">
        <v>9</v>
      </c>
      <c r="B59" s="94">
        <v>0.84431409745896491</v>
      </c>
      <c r="C59" s="95">
        <v>0.86355788384337084</v>
      </c>
      <c r="D59" s="95">
        <v>0.95499757890160275</v>
      </c>
      <c r="E59" s="95">
        <v>1</v>
      </c>
      <c r="F59" s="95">
        <v>1</v>
      </c>
      <c r="G59" s="95">
        <v>1</v>
      </c>
      <c r="H59" s="95">
        <v>0.98398365551092137</v>
      </c>
      <c r="I59" s="95">
        <v>0.86282126006924353</v>
      </c>
      <c r="J59" s="95">
        <v>1</v>
      </c>
      <c r="K59" s="95">
        <v>0.9436758703998025</v>
      </c>
      <c r="L59" s="95">
        <v>0.99375381054579304</v>
      </c>
      <c r="M59" s="96">
        <v>0.89775881935062141</v>
      </c>
    </row>
    <row r="60" spans="1:13" x14ac:dyDescent="0.3">
      <c r="A60" s="17">
        <v>8</v>
      </c>
      <c r="B60" s="94">
        <v>0.810072647262704</v>
      </c>
      <c r="C60" s="95">
        <v>0.83235106385455393</v>
      </c>
      <c r="D60" s="95">
        <v>0.91838456691789272</v>
      </c>
      <c r="E60" s="95">
        <v>1</v>
      </c>
      <c r="F60" s="95">
        <v>1</v>
      </c>
      <c r="G60" s="95">
        <v>0.99974213748838558</v>
      </c>
      <c r="H60" s="95">
        <v>0.95456923727363985</v>
      </c>
      <c r="I60" s="95">
        <v>0.81506416103980961</v>
      </c>
      <c r="J60" s="95">
        <v>0.98677248528295158</v>
      </c>
      <c r="K60" s="95">
        <v>0.90218612822674671</v>
      </c>
      <c r="L60" s="95">
        <v>0.96235861361200659</v>
      </c>
      <c r="M60" s="96">
        <v>0.85686755873624842</v>
      </c>
    </row>
    <row r="61" spans="1:13" x14ac:dyDescent="0.3">
      <c r="A61" s="17">
        <v>7</v>
      </c>
      <c r="B61" s="94">
        <v>0.76725634482583449</v>
      </c>
      <c r="C61" s="95">
        <v>0.78953516394983203</v>
      </c>
      <c r="D61" s="95">
        <v>0.86587864795784208</v>
      </c>
      <c r="E61" s="95">
        <v>0.98664687099400494</v>
      </c>
      <c r="F61" s="95">
        <v>0.98071015097974512</v>
      </c>
      <c r="G61" s="95">
        <v>0.95495774830938585</v>
      </c>
      <c r="H61" s="95">
        <v>0.90938164566056057</v>
      </c>
      <c r="I61" s="95">
        <v>0.75765234180995722</v>
      </c>
      <c r="J61" s="95">
        <v>0.95466168245380256</v>
      </c>
      <c r="K61" s="95">
        <v>0.84852552284714644</v>
      </c>
      <c r="L61" s="95">
        <v>0.91525357128801366</v>
      </c>
      <c r="M61" s="96">
        <v>0.80549701144756969</v>
      </c>
    </row>
    <row r="62" spans="1:13" x14ac:dyDescent="0.3">
      <c r="A62" s="17">
        <v>6</v>
      </c>
      <c r="B62" s="94">
        <v>0.71586519014835637</v>
      </c>
      <c r="C62" s="95">
        <v>0.73511018412920515</v>
      </c>
      <c r="D62" s="95">
        <v>0.79747982202145118</v>
      </c>
      <c r="E62" s="95">
        <v>0.92777560417495475</v>
      </c>
      <c r="F62" s="95">
        <v>0.91987989202689713</v>
      </c>
      <c r="G62" s="95">
        <v>0.890575196790515</v>
      </c>
      <c r="H62" s="95">
        <v>0.84842088067168309</v>
      </c>
      <c r="I62" s="95">
        <v>0.69058580237968659</v>
      </c>
      <c r="J62" s="95">
        <v>0.90985202597052561</v>
      </c>
      <c r="K62" s="95">
        <v>0.78269405426100169</v>
      </c>
      <c r="L62" s="95">
        <v>0.85243868357381425</v>
      </c>
      <c r="M62" s="96">
        <v>0.74364717748458564</v>
      </c>
    </row>
    <row r="63" spans="1:13" x14ac:dyDescent="0.3">
      <c r="A63" s="17">
        <v>5</v>
      </c>
      <c r="B63" s="94">
        <v>0.65589918323026941</v>
      </c>
      <c r="C63" s="95">
        <v>0.66907612439267328</v>
      </c>
      <c r="D63" s="95">
        <v>0.71318808910871945</v>
      </c>
      <c r="E63" s="95">
        <v>0.84843069635596591</v>
      </c>
      <c r="F63" s="95">
        <v>0.83841412567027951</v>
      </c>
      <c r="G63" s="95">
        <v>0.80659448293177316</v>
      </c>
      <c r="H63" s="95">
        <v>0.77168694230700763</v>
      </c>
      <c r="I63" s="95">
        <v>0.61386454274899749</v>
      </c>
      <c r="J63" s="95">
        <v>0.85234351583312051</v>
      </c>
      <c r="K63" s="95">
        <v>0.70469172246831224</v>
      </c>
      <c r="L63" s="95">
        <v>0.77391395046940814</v>
      </c>
      <c r="M63" s="96">
        <v>0.67131805684729606</v>
      </c>
    </row>
    <row r="64" spans="1:13" x14ac:dyDescent="0.3">
      <c r="A64" s="17">
        <v>4</v>
      </c>
      <c r="B64" s="94">
        <v>0.58735832407157362</v>
      </c>
      <c r="C64" s="95">
        <v>0.59143298474023642</v>
      </c>
      <c r="D64" s="95">
        <v>0.61300344921964722</v>
      </c>
      <c r="E64" s="95">
        <v>0.74861214753703853</v>
      </c>
      <c r="F64" s="95">
        <v>0.73631285190989182</v>
      </c>
      <c r="G64" s="95">
        <v>0.70301560673315988</v>
      </c>
      <c r="H64" s="95">
        <v>0.67917983056653441</v>
      </c>
      <c r="I64" s="95">
        <v>0.52748856291788981</v>
      </c>
      <c r="J64" s="95">
        <v>0.78213615204158771</v>
      </c>
      <c r="K64" s="95">
        <v>0.61451852746907831</v>
      </c>
      <c r="L64" s="95">
        <v>0.67967937197479544</v>
      </c>
      <c r="M64" s="96">
        <v>0.58850964953570062</v>
      </c>
    </row>
    <row r="65" spans="1:13" x14ac:dyDescent="0.3">
      <c r="A65" s="17">
        <v>3</v>
      </c>
      <c r="B65" s="94">
        <v>0.51024261267226922</v>
      </c>
      <c r="C65" s="95">
        <v>0.50218076517189469</v>
      </c>
      <c r="D65" s="95">
        <v>0.49692590235423456</v>
      </c>
      <c r="E65" s="95">
        <v>0.62831995771817251</v>
      </c>
      <c r="F65" s="95">
        <v>0.6135760707457345</v>
      </c>
      <c r="G65" s="95">
        <v>0.5798385681946755</v>
      </c>
      <c r="H65" s="95">
        <v>0.57089954545026333</v>
      </c>
      <c r="I65" s="95">
        <v>0.43145786288636373</v>
      </c>
      <c r="J65" s="95">
        <v>0.69922993459592697</v>
      </c>
      <c r="K65" s="95">
        <v>0.5121744692632999</v>
      </c>
      <c r="L65" s="95">
        <v>0.56973494808997627</v>
      </c>
      <c r="M65" s="96">
        <v>0.4952219555497997</v>
      </c>
    </row>
    <row r="66" spans="1:13" x14ac:dyDescent="0.3">
      <c r="A66" s="17">
        <v>2</v>
      </c>
      <c r="B66" s="94">
        <v>0.42455204903235599</v>
      </c>
      <c r="C66" s="95">
        <v>0.40131946568764798</v>
      </c>
      <c r="D66" s="95">
        <v>0.36495544851248124</v>
      </c>
      <c r="E66" s="95">
        <v>0.48755412689936783</v>
      </c>
      <c r="F66" s="95">
        <v>0.47020378217780734</v>
      </c>
      <c r="G66" s="95">
        <v>0.43706336731631995</v>
      </c>
      <c r="H66" s="95">
        <v>0.44684608695819422</v>
      </c>
      <c r="I66" s="95">
        <v>0.32577244265441924</v>
      </c>
      <c r="J66" s="95">
        <v>0.60362486349613831</v>
      </c>
      <c r="K66" s="95">
        <v>0.39765954785097696</v>
      </c>
      <c r="L66" s="95">
        <v>0.44408067881495034</v>
      </c>
      <c r="M66" s="96">
        <v>0.39145497488959313</v>
      </c>
    </row>
    <row r="67" spans="1:13" x14ac:dyDescent="0.3">
      <c r="A67" s="17">
        <v>1</v>
      </c>
      <c r="B67" s="97">
        <v>0.3302866331518341</v>
      </c>
      <c r="C67" s="98">
        <v>0.28884908628749628</v>
      </c>
      <c r="D67" s="98">
        <v>0.21709208769438737</v>
      </c>
      <c r="E67" s="98">
        <v>0.32631465508062457</v>
      </c>
      <c r="F67" s="98">
        <v>0.30619598620611044</v>
      </c>
      <c r="G67" s="98">
        <v>0.27469000409809319</v>
      </c>
      <c r="H67" s="98">
        <v>0.30701945509032713</v>
      </c>
      <c r="I67" s="98">
        <v>0.21043230222205628</v>
      </c>
      <c r="J67" s="98">
        <v>0.49532093874222172</v>
      </c>
      <c r="K67" s="98">
        <v>0.27097376323210942</v>
      </c>
      <c r="L67" s="98">
        <v>0.30271656414971793</v>
      </c>
      <c r="M67" s="99">
        <v>0.27720870755508109</v>
      </c>
    </row>
    <row r="68" spans="1:13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3">
      <c r="A69" s="16" t="s">
        <v>42</v>
      </c>
      <c r="B69" s="18">
        <v>4</v>
      </c>
      <c r="C69" s="18">
        <v>5</v>
      </c>
      <c r="D69" s="18">
        <v>6</v>
      </c>
      <c r="E69" s="18">
        <v>7</v>
      </c>
      <c r="F69" s="18">
        <v>8</v>
      </c>
      <c r="G69" s="18">
        <v>9</v>
      </c>
      <c r="H69" s="18">
        <v>10</v>
      </c>
      <c r="I69" s="18">
        <v>11</v>
      </c>
      <c r="J69" s="18">
        <v>12</v>
      </c>
      <c r="K69" s="18">
        <v>1</v>
      </c>
      <c r="L69" s="18">
        <v>2</v>
      </c>
      <c r="M69" s="18">
        <v>3</v>
      </c>
    </row>
    <row r="70" spans="1:13" x14ac:dyDescent="0.3">
      <c r="A70" s="17">
        <v>20</v>
      </c>
      <c r="B70" s="91">
        <v>0.90993069406121396</v>
      </c>
      <c r="C70" s="92">
        <v>0.90069815213962912</v>
      </c>
      <c r="D70" s="92">
        <v>0.98071734424460177</v>
      </c>
      <c r="E70" s="92">
        <v>1</v>
      </c>
      <c r="F70" s="92">
        <v>1</v>
      </c>
      <c r="G70" s="92">
        <v>1</v>
      </c>
      <c r="H70" s="92">
        <v>0.9939486450015893</v>
      </c>
      <c r="I70" s="92">
        <v>0.96039269505531366</v>
      </c>
      <c r="J70" s="92">
        <v>1</v>
      </c>
      <c r="K70" s="92">
        <v>0.98966291917092553</v>
      </c>
      <c r="L70" s="92">
        <v>1</v>
      </c>
      <c r="M70" s="93">
        <v>0.95973669405787998</v>
      </c>
    </row>
    <row r="71" spans="1:13" x14ac:dyDescent="0.3">
      <c r="A71" s="17">
        <v>19</v>
      </c>
      <c r="B71" s="94">
        <v>0.90993069406121396</v>
      </c>
      <c r="C71" s="95">
        <v>0.90069815213962912</v>
      </c>
      <c r="D71" s="95">
        <v>0.98071734424460177</v>
      </c>
      <c r="E71" s="95">
        <v>1</v>
      </c>
      <c r="F71" s="95">
        <v>1</v>
      </c>
      <c r="G71" s="95">
        <v>1</v>
      </c>
      <c r="H71" s="95">
        <v>0.9939486450015893</v>
      </c>
      <c r="I71" s="95">
        <v>0.96039269505531366</v>
      </c>
      <c r="J71" s="95">
        <v>1</v>
      </c>
      <c r="K71" s="95">
        <v>0.98966291917092553</v>
      </c>
      <c r="L71" s="95">
        <v>1</v>
      </c>
      <c r="M71" s="96">
        <v>0.95973669405787998</v>
      </c>
    </row>
    <row r="72" spans="1:13" x14ac:dyDescent="0.3">
      <c r="A72" s="17">
        <v>18</v>
      </c>
      <c r="B72" s="94">
        <v>0.90993069406121396</v>
      </c>
      <c r="C72" s="95">
        <v>0.90069815213962912</v>
      </c>
      <c r="D72" s="95">
        <v>0.98071734424460177</v>
      </c>
      <c r="E72" s="95">
        <v>1</v>
      </c>
      <c r="F72" s="95">
        <v>1</v>
      </c>
      <c r="G72" s="95">
        <v>1</v>
      </c>
      <c r="H72" s="95">
        <v>0.9939486450015893</v>
      </c>
      <c r="I72" s="95">
        <v>0.96039269505531366</v>
      </c>
      <c r="J72" s="95">
        <v>1</v>
      </c>
      <c r="K72" s="95">
        <v>0.98966291917092553</v>
      </c>
      <c r="L72" s="95">
        <v>1</v>
      </c>
      <c r="M72" s="96">
        <v>0.95973669405787998</v>
      </c>
    </row>
    <row r="73" spans="1:13" x14ac:dyDescent="0.3">
      <c r="A73" s="17">
        <v>17</v>
      </c>
      <c r="B73" s="94">
        <v>0.90993069406121396</v>
      </c>
      <c r="C73" s="95">
        <v>0.90069815213962912</v>
      </c>
      <c r="D73" s="95">
        <v>0.98071734424460177</v>
      </c>
      <c r="E73" s="95">
        <v>1</v>
      </c>
      <c r="F73" s="95">
        <v>1</v>
      </c>
      <c r="G73" s="95">
        <v>1</v>
      </c>
      <c r="H73" s="95">
        <v>0.9939486450015893</v>
      </c>
      <c r="I73" s="95">
        <v>0.96039269505531366</v>
      </c>
      <c r="J73" s="95">
        <v>1</v>
      </c>
      <c r="K73" s="95">
        <v>0.98966291917092553</v>
      </c>
      <c r="L73" s="95">
        <v>1</v>
      </c>
      <c r="M73" s="96">
        <v>0.95973669405787998</v>
      </c>
    </row>
    <row r="74" spans="1:13" x14ac:dyDescent="0.3">
      <c r="A74" s="17">
        <v>16</v>
      </c>
      <c r="B74" s="94">
        <v>0.90993069406121396</v>
      </c>
      <c r="C74" s="95">
        <v>0.90069815213962912</v>
      </c>
      <c r="D74" s="95">
        <v>0.98071734424460177</v>
      </c>
      <c r="E74" s="95">
        <v>1</v>
      </c>
      <c r="F74" s="95">
        <v>1</v>
      </c>
      <c r="G74" s="95">
        <v>1</v>
      </c>
      <c r="H74" s="95">
        <v>0.9939486450015893</v>
      </c>
      <c r="I74" s="95">
        <v>0.96039269505531366</v>
      </c>
      <c r="J74" s="95">
        <v>1</v>
      </c>
      <c r="K74" s="95">
        <v>0.98966291917092553</v>
      </c>
      <c r="L74" s="95">
        <v>1</v>
      </c>
      <c r="M74" s="96">
        <v>0.95973669405787998</v>
      </c>
    </row>
    <row r="75" spans="1:13" x14ac:dyDescent="0.3">
      <c r="A75" s="17">
        <v>15</v>
      </c>
      <c r="B75" s="94">
        <v>0.90993069406121396</v>
      </c>
      <c r="C75" s="95">
        <v>0.90069815213962912</v>
      </c>
      <c r="D75" s="95">
        <v>0.98071734424460177</v>
      </c>
      <c r="E75" s="95">
        <v>1</v>
      </c>
      <c r="F75" s="95">
        <v>1</v>
      </c>
      <c r="G75" s="95">
        <v>1</v>
      </c>
      <c r="H75" s="95">
        <v>0.9939486450015893</v>
      </c>
      <c r="I75" s="95">
        <v>0.96039269505531366</v>
      </c>
      <c r="J75" s="95">
        <v>1</v>
      </c>
      <c r="K75" s="95">
        <v>0.98966291917092553</v>
      </c>
      <c r="L75" s="95">
        <v>1</v>
      </c>
      <c r="M75" s="96">
        <v>0.95973669405787998</v>
      </c>
    </row>
    <row r="76" spans="1:13" x14ac:dyDescent="0.3">
      <c r="A76" s="17">
        <v>14</v>
      </c>
      <c r="B76" s="94">
        <v>0.90993069406121396</v>
      </c>
      <c r="C76" s="95">
        <v>0.90069815213962912</v>
      </c>
      <c r="D76" s="95">
        <v>0.98071734424460177</v>
      </c>
      <c r="E76" s="95">
        <v>1</v>
      </c>
      <c r="F76" s="95">
        <v>1</v>
      </c>
      <c r="G76" s="95">
        <v>1</v>
      </c>
      <c r="H76" s="95">
        <v>0.9939486450015893</v>
      </c>
      <c r="I76" s="95">
        <v>0.96039269505531366</v>
      </c>
      <c r="J76" s="95">
        <v>1</v>
      </c>
      <c r="K76" s="95">
        <v>0.98966291917092553</v>
      </c>
      <c r="L76" s="95">
        <v>1</v>
      </c>
      <c r="M76" s="96">
        <v>0.95973669405787998</v>
      </c>
    </row>
    <row r="77" spans="1:13" x14ac:dyDescent="0.3">
      <c r="A77" s="17">
        <v>13</v>
      </c>
      <c r="B77" s="94">
        <v>0.90993069406121396</v>
      </c>
      <c r="C77" s="95">
        <v>0.90069815213962912</v>
      </c>
      <c r="D77" s="95">
        <v>0.98071734424460177</v>
      </c>
      <c r="E77" s="95">
        <v>1</v>
      </c>
      <c r="F77" s="95">
        <v>1</v>
      </c>
      <c r="G77" s="95">
        <v>1</v>
      </c>
      <c r="H77" s="95">
        <v>0.9939486450015893</v>
      </c>
      <c r="I77" s="95">
        <v>0.96039269505531366</v>
      </c>
      <c r="J77" s="95">
        <v>1</v>
      </c>
      <c r="K77" s="95">
        <v>0.98966291917092553</v>
      </c>
      <c r="L77" s="95">
        <v>1</v>
      </c>
      <c r="M77" s="96">
        <v>0.95973669405787998</v>
      </c>
    </row>
    <row r="78" spans="1:13" x14ac:dyDescent="0.3">
      <c r="A78" s="17">
        <v>12</v>
      </c>
      <c r="B78" s="94">
        <v>0.90993069406121396</v>
      </c>
      <c r="C78" s="95">
        <v>0.90069815213962912</v>
      </c>
      <c r="D78" s="95">
        <v>0.98071734424460177</v>
      </c>
      <c r="E78" s="95">
        <v>1</v>
      </c>
      <c r="F78" s="95">
        <v>1</v>
      </c>
      <c r="G78" s="95">
        <v>1</v>
      </c>
      <c r="H78" s="95">
        <v>0.9939486450015893</v>
      </c>
      <c r="I78" s="95">
        <v>0.96039269505531366</v>
      </c>
      <c r="J78" s="95">
        <v>1</v>
      </c>
      <c r="K78" s="95">
        <v>0.98966291917092553</v>
      </c>
      <c r="L78" s="95">
        <v>1</v>
      </c>
      <c r="M78" s="96">
        <v>0.95973669405787998</v>
      </c>
    </row>
    <row r="79" spans="1:13" x14ac:dyDescent="0.3">
      <c r="A79" s="17">
        <v>11</v>
      </c>
      <c r="B79" s="94">
        <v>0.90682480892408868</v>
      </c>
      <c r="C79" s="95">
        <v>0.90069815213962912</v>
      </c>
      <c r="D79" s="95">
        <v>0.98071734424460177</v>
      </c>
      <c r="E79" s="95">
        <v>1</v>
      </c>
      <c r="F79" s="95">
        <v>1</v>
      </c>
      <c r="G79" s="95">
        <v>1</v>
      </c>
      <c r="H79" s="95">
        <v>0.9939486450015893</v>
      </c>
      <c r="I79" s="95">
        <v>0.96039269505531366</v>
      </c>
      <c r="J79" s="95">
        <v>1</v>
      </c>
      <c r="K79" s="95">
        <v>0.98552106620083935</v>
      </c>
      <c r="L79" s="95">
        <v>1</v>
      </c>
      <c r="M79" s="96">
        <v>0.95973669405787998</v>
      </c>
    </row>
    <row r="80" spans="1:13" x14ac:dyDescent="0.3">
      <c r="A80" s="17">
        <v>10</v>
      </c>
      <c r="B80" s="94">
        <v>0.89956900279964169</v>
      </c>
      <c r="C80" s="95">
        <v>0.90069815213962912</v>
      </c>
      <c r="D80" s="95">
        <v>0.98071734424460177</v>
      </c>
      <c r="E80" s="95">
        <v>1</v>
      </c>
      <c r="F80" s="95">
        <v>1</v>
      </c>
      <c r="G80" s="95">
        <v>1</v>
      </c>
      <c r="H80" s="95">
        <v>0.9939486450015893</v>
      </c>
      <c r="I80" s="95">
        <v>0.95803716907097636</v>
      </c>
      <c r="J80" s="95">
        <v>1</v>
      </c>
      <c r="K80" s="95">
        <v>0.97185058651376588</v>
      </c>
      <c r="L80" s="95">
        <v>1</v>
      </c>
      <c r="M80" s="96">
        <v>0.95567257557892793</v>
      </c>
    </row>
    <row r="81" spans="1:13" x14ac:dyDescent="0.3">
      <c r="A81" s="17">
        <v>9</v>
      </c>
      <c r="B81" s="94">
        <v>0.88816327568787279</v>
      </c>
      <c r="C81" s="95">
        <v>0.89434654315909423</v>
      </c>
      <c r="D81" s="95">
        <v>0.9713692239229057</v>
      </c>
      <c r="E81" s="95">
        <v>1</v>
      </c>
      <c r="F81" s="95">
        <v>1</v>
      </c>
      <c r="G81" s="95">
        <v>1</v>
      </c>
      <c r="H81" s="95">
        <v>0.98835263057314382</v>
      </c>
      <c r="I81" s="95">
        <v>0.94831193004080605</v>
      </c>
      <c r="J81" s="95">
        <v>0.99717850620131343</v>
      </c>
      <c r="K81" s="95">
        <v>0.94865148010970446</v>
      </c>
      <c r="L81" s="95">
        <v>0.98863414227950774</v>
      </c>
      <c r="M81" s="96">
        <v>0.94494333119045049</v>
      </c>
    </row>
    <row r="82" spans="1:13" x14ac:dyDescent="0.3">
      <c r="A82" s="17">
        <v>8</v>
      </c>
      <c r="B82" s="94">
        <v>0.87260762758878196</v>
      </c>
      <c r="C82" s="95">
        <v>0.88119136543507581</v>
      </c>
      <c r="D82" s="95">
        <v>0.95070250172819448</v>
      </c>
      <c r="E82" s="95">
        <v>1</v>
      </c>
      <c r="F82" s="95">
        <v>1</v>
      </c>
      <c r="G82" s="95">
        <v>1</v>
      </c>
      <c r="H82" s="95">
        <v>0.97454766272435034</v>
      </c>
      <c r="I82" s="95">
        <v>0.93121697796480318</v>
      </c>
      <c r="J82" s="95">
        <v>0.97542332646068064</v>
      </c>
      <c r="K82" s="95">
        <v>0.91592374698865564</v>
      </c>
      <c r="L82" s="95">
        <v>0.96852347804556915</v>
      </c>
      <c r="M82" s="96">
        <v>0.92754896089244776</v>
      </c>
    </row>
    <row r="83" spans="1:13" x14ac:dyDescent="0.3">
      <c r="A83" s="17">
        <v>7</v>
      </c>
      <c r="B83" s="94">
        <v>0.85290205850236933</v>
      </c>
      <c r="C83" s="95">
        <v>0.8612326189675743</v>
      </c>
      <c r="D83" s="95">
        <v>0.91871717766046768</v>
      </c>
      <c r="E83" s="95">
        <v>0.99889400793178695</v>
      </c>
      <c r="F83" s="95">
        <v>0.98711743740208635</v>
      </c>
      <c r="G83" s="95">
        <v>0.97990977373381183</v>
      </c>
      <c r="H83" s="95">
        <v>0.9525337414552093</v>
      </c>
      <c r="I83" s="95">
        <v>0.90675231284296753</v>
      </c>
      <c r="J83" s="95">
        <v>0.94178022481995827</v>
      </c>
      <c r="K83" s="95">
        <v>0.87366738715061909</v>
      </c>
      <c r="L83" s="95">
        <v>0.93993600515040088</v>
      </c>
      <c r="M83" s="96">
        <v>0.90348946468491953</v>
      </c>
    </row>
    <row r="84" spans="1:13" x14ac:dyDescent="0.3">
      <c r="A84" s="17">
        <v>6</v>
      </c>
      <c r="B84" s="94">
        <v>0.82904656842863478</v>
      </c>
      <c r="C84" s="95">
        <v>0.83447030375658948</v>
      </c>
      <c r="D84" s="95">
        <v>0.87541325171972573</v>
      </c>
      <c r="E84" s="95">
        <v>0.96818363453608447</v>
      </c>
      <c r="F84" s="95">
        <v>0.94535304101374296</v>
      </c>
      <c r="G84" s="95">
        <v>0.94198708296132194</v>
      </c>
      <c r="H84" s="95">
        <v>0.92231086676572038</v>
      </c>
      <c r="I84" s="95">
        <v>0.87491793467529888</v>
      </c>
      <c r="J84" s="95">
        <v>0.89624920127914631</v>
      </c>
      <c r="K84" s="95">
        <v>0.82188240059559514</v>
      </c>
      <c r="L84" s="95">
        <v>0.90287172359400292</v>
      </c>
      <c r="M84" s="96">
        <v>0.87276484256786591</v>
      </c>
    </row>
    <row r="85" spans="1:13" x14ac:dyDescent="0.3">
      <c r="A85" s="17">
        <v>5</v>
      </c>
      <c r="B85" s="94">
        <v>0.80104115736757842</v>
      </c>
      <c r="C85" s="95">
        <v>0.80090441980212135</v>
      </c>
      <c r="D85" s="95">
        <v>0.82079072390596841</v>
      </c>
      <c r="E85" s="95">
        <v>0.92620627827708335</v>
      </c>
      <c r="F85" s="95">
        <v>0.88933986130246612</v>
      </c>
      <c r="G85" s="95">
        <v>0.89188968427695814</v>
      </c>
      <c r="H85" s="95">
        <v>0.88387903865588369</v>
      </c>
      <c r="I85" s="95">
        <v>0.83571384346179767</v>
      </c>
      <c r="J85" s="95">
        <v>0.83883025583824455</v>
      </c>
      <c r="K85" s="95">
        <v>0.76056878732358357</v>
      </c>
      <c r="L85" s="95">
        <v>0.85733063337637505</v>
      </c>
      <c r="M85" s="96">
        <v>0.835375094541287</v>
      </c>
    </row>
    <row r="86" spans="1:13" x14ac:dyDescent="0.3">
      <c r="A86" s="17">
        <v>4</v>
      </c>
      <c r="B86" s="94">
        <v>0.76888582531920013</v>
      </c>
      <c r="C86" s="95">
        <v>0.76053496710417001</v>
      </c>
      <c r="D86" s="95">
        <v>0.75484959421919573</v>
      </c>
      <c r="E86" s="95">
        <v>0.87296193915478393</v>
      </c>
      <c r="F86" s="95">
        <v>0.81907789826825561</v>
      </c>
      <c r="G86" s="95">
        <v>0.82961757768072064</v>
      </c>
      <c r="H86" s="95">
        <v>0.83723825712569933</v>
      </c>
      <c r="I86" s="95">
        <v>0.78914003920246356</v>
      </c>
      <c r="J86" s="95">
        <v>0.76952338849725321</v>
      </c>
      <c r="K86" s="95">
        <v>0.68972654733458416</v>
      </c>
      <c r="L86" s="95">
        <v>0.8033127344975175</v>
      </c>
      <c r="M86" s="96">
        <v>0.79132022060518259</v>
      </c>
    </row>
    <row r="87" spans="1:13" x14ac:dyDescent="0.3">
      <c r="A87" s="17">
        <v>3</v>
      </c>
      <c r="B87" s="94">
        <v>0.73258057228350004</v>
      </c>
      <c r="C87" s="95">
        <v>0.71336194566273536</v>
      </c>
      <c r="D87" s="95">
        <v>0.67758986265940757</v>
      </c>
      <c r="E87" s="95">
        <v>0.80845061716918598</v>
      </c>
      <c r="F87" s="95">
        <v>0.73456715191111166</v>
      </c>
      <c r="G87" s="95">
        <v>0.75517076317260945</v>
      </c>
      <c r="H87" s="95">
        <v>0.78238852217516708</v>
      </c>
      <c r="I87" s="95">
        <v>0.73519652189729667</v>
      </c>
      <c r="J87" s="95">
        <v>0.68832859925617229</v>
      </c>
      <c r="K87" s="95">
        <v>0.60935568062859735</v>
      </c>
      <c r="L87" s="95">
        <v>0.74081802695743004</v>
      </c>
      <c r="M87" s="96">
        <v>0.74060022075955279</v>
      </c>
    </row>
    <row r="88" spans="1:13" x14ac:dyDescent="0.3">
      <c r="A88" s="17">
        <v>2</v>
      </c>
      <c r="B88" s="94">
        <v>0.69212539826047803</v>
      </c>
      <c r="C88" s="95">
        <v>0.65938535547781729</v>
      </c>
      <c r="D88" s="95">
        <v>0.58901152922660416</v>
      </c>
      <c r="E88" s="95">
        <v>0.73267231232028962</v>
      </c>
      <c r="F88" s="95">
        <v>0.63580762223103415</v>
      </c>
      <c r="G88" s="95">
        <v>0.66854924075262445</v>
      </c>
      <c r="H88" s="95">
        <v>0.71932983380428706</v>
      </c>
      <c r="I88" s="95">
        <v>0.67388329154629689</v>
      </c>
      <c r="J88" s="95">
        <v>0.59524588811500145</v>
      </c>
      <c r="K88" s="95">
        <v>0.51945618720562303</v>
      </c>
      <c r="L88" s="95">
        <v>0.6698465107561129</v>
      </c>
      <c r="M88" s="96">
        <v>0.68321509500439759</v>
      </c>
    </row>
    <row r="89" spans="1:13" x14ac:dyDescent="0.3">
      <c r="A89" s="17">
        <v>1</v>
      </c>
      <c r="B89" s="97">
        <v>0.6475203032501341</v>
      </c>
      <c r="C89" s="98">
        <v>0.59860519654941613</v>
      </c>
      <c r="D89" s="98">
        <v>0.48911459392078538</v>
      </c>
      <c r="E89" s="98">
        <v>0.64562702460809485</v>
      </c>
      <c r="F89" s="98">
        <v>0.5227993092280232</v>
      </c>
      <c r="G89" s="98">
        <v>0.56975301042076565</v>
      </c>
      <c r="H89" s="98">
        <v>0.64806219201305937</v>
      </c>
      <c r="I89" s="98">
        <v>0.60520034814946444</v>
      </c>
      <c r="J89" s="98">
        <v>0.49027525507374103</v>
      </c>
      <c r="K89" s="98">
        <v>0.42002806706566098</v>
      </c>
      <c r="L89" s="98">
        <v>0.59039818589356596</v>
      </c>
      <c r="M89" s="99">
        <v>0.619164843339717</v>
      </c>
    </row>
    <row r="90" spans="1:13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3">
      <c r="A91" s="16" t="s">
        <v>43</v>
      </c>
      <c r="B91" s="18">
        <v>4</v>
      </c>
      <c r="C91" s="18">
        <v>5</v>
      </c>
      <c r="D91" s="18">
        <v>6</v>
      </c>
      <c r="E91" s="18">
        <v>7</v>
      </c>
      <c r="F91" s="18">
        <v>8</v>
      </c>
      <c r="G91" s="18">
        <v>9</v>
      </c>
      <c r="H91" s="18">
        <v>10</v>
      </c>
      <c r="I91" s="18">
        <v>11</v>
      </c>
      <c r="J91" s="18">
        <v>12</v>
      </c>
      <c r="K91" s="18">
        <v>1</v>
      </c>
      <c r="L91" s="18">
        <v>2</v>
      </c>
      <c r="M91" s="18">
        <v>3</v>
      </c>
    </row>
    <row r="92" spans="1:13" x14ac:dyDescent="0.3">
      <c r="A92" s="17">
        <v>20</v>
      </c>
      <c r="B92" s="91">
        <v>0.91750548281440603</v>
      </c>
      <c r="C92" s="92">
        <v>0.89945966250032849</v>
      </c>
      <c r="D92" s="92">
        <v>0.97303777731187036</v>
      </c>
      <c r="E92" s="92">
        <v>1</v>
      </c>
      <c r="F92" s="92">
        <v>1</v>
      </c>
      <c r="G92" s="92">
        <v>1</v>
      </c>
      <c r="H92" s="92">
        <v>0.98972685516954539</v>
      </c>
      <c r="I92" s="92">
        <v>0.95942364629027754</v>
      </c>
      <c r="J92" s="92">
        <v>0.99967882658516927</v>
      </c>
      <c r="K92" s="92">
        <v>0.9908231451509435</v>
      </c>
      <c r="L92" s="92">
        <v>1</v>
      </c>
      <c r="M92" s="93">
        <v>0.95887576806115971</v>
      </c>
    </row>
    <row r="93" spans="1:13" x14ac:dyDescent="0.3">
      <c r="A93" s="17">
        <v>19</v>
      </c>
      <c r="B93" s="94">
        <v>0.91750548281440603</v>
      </c>
      <c r="C93" s="95">
        <v>0.89945966250032849</v>
      </c>
      <c r="D93" s="95">
        <v>0.97303777731187036</v>
      </c>
      <c r="E93" s="95">
        <v>1</v>
      </c>
      <c r="F93" s="95">
        <v>1</v>
      </c>
      <c r="G93" s="95">
        <v>1</v>
      </c>
      <c r="H93" s="95">
        <v>0.98972685516954539</v>
      </c>
      <c r="I93" s="95">
        <v>0.95942364629027754</v>
      </c>
      <c r="J93" s="95">
        <v>0.99967882658516927</v>
      </c>
      <c r="K93" s="95">
        <v>0.9908231451509435</v>
      </c>
      <c r="L93" s="95">
        <v>1</v>
      </c>
      <c r="M93" s="96">
        <v>0.95887576806115971</v>
      </c>
    </row>
    <row r="94" spans="1:13" x14ac:dyDescent="0.3">
      <c r="A94" s="17">
        <v>18</v>
      </c>
      <c r="B94" s="94">
        <v>0.91750548281440603</v>
      </c>
      <c r="C94" s="95">
        <v>0.89945966250032849</v>
      </c>
      <c r="D94" s="95">
        <v>0.97303777731187036</v>
      </c>
      <c r="E94" s="95">
        <v>1</v>
      </c>
      <c r="F94" s="95">
        <v>1</v>
      </c>
      <c r="G94" s="95">
        <v>1</v>
      </c>
      <c r="H94" s="95">
        <v>0.98972685516954539</v>
      </c>
      <c r="I94" s="95">
        <v>0.95942364629027754</v>
      </c>
      <c r="J94" s="95">
        <v>0.99967882658516927</v>
      </c>
      <c r="K94" s="95">
        <v>0.9908231451509435</v>
      </c>
      <c r="L94" s="95">
        <v>1</v>
      </c>
      <c r="M94" s="96">
        <v>0.95887576806115971</v>
      </c>
    </row>
    <row r="95" spans="1:13" x14ac:dyDescent="0.3">
      <c r="A95" s="17">
        <v>17</v>
      </c>
      <c r="B95" s="94">
        <v>0.91750548281440603</v>
      </c>
      <c r="C95" s="95">
        <v>0.89945966250032849</v>
      </c>
      <c r="D95" s="95">
        <v>0.97303777731187036</v>
      </c>
      <c r="E95" s="95">
        <v>1</v>
      </c>
      <c r="F95" s="95">
        <v>1</v>
      </c>
      <c r="G95" s="95">
        <v>1</v>
      </c>
      <c r="H95" s="95">
        <v>0.98972685516954539</v>
      </c>
      <c r="I95" s="95">
        <v>0.95942364629027754</v>
      </c>
      <c r="J95" s="95">
        <v>0.99967882658516927</v>
      </c>
      <c r="K95" s="95">
        <v>0.9908231451509435</v>
      </c>
      <c r="L95" s="95">
        <v>1</v>
      </c>
      <c r="M95" s="96">
        <v>0.95887576806115971</v>
      </c>
    </row>
    <row r="96" spans="1:13" x14ac:dyDescent="0.3">
      <c r="A96" s="17">
        <v>16</v>
      </c>
      <c r="B96" s="94">
        <v>0.91750548281440603</v>
      </c>
      <c r="C96" s="95">
        <v>0.89945966250032849</v>
      </c>
      <c r="D96" s="95">
        <v>0.97303777731187036</v>
      </c>
      <c r="E96" s="95">
        <v>1</v>
      </c>
      <c r="F96" s="95">
        <v>1</v>
      </c>
      <c r="G96" s="95">
        <v>1</v>
      </c>
      <c r="H96" s="95">
        <v>0.98972685516954539</v>
      </c>
      <c r="I96" s="95">
        <v>0.95942364629027754</v>
      </c>
      <c r="J96" s="95">
        <v>0.99967882658516927</v>
      </c>
      <c r="K96" s="95">
        <v>0.9908231451509435</v>
      </c>
      <c r="L96" s="95">
        <v>1</v>
      </c>
      <c r="M96" s="96">
        <v>0.95887576806115971</v>
      </c>
    </row>
    <row r="97" spans="1:13" x14ac:dyDescent="0.3">
      <c r="A97" s="17">
        <v>15</v>
      </c>
      <c r="B97" s="94">
        <v>0.91750548281440603</v>
      </c>
      <c r="C97" s="95">
        <v>0.89945966250032849</v>
      </c>
      <c r="D97" s="95">
        <v>0.97303777731187036</v>
      </c>
      <c r="E97" s="95">
        <v>1</v>
      </c>
      <c r="F97" s="95">
        <v>1</v>
      </c>
      <c r="G97" s="95">
        <v>1</v>
      </c>
      <c r="H97" s="95">
        <v>0.98972685516954539</v>
      </c>
      <c r="I97" s="95">
        <v>0.95942364629027754</v>
      </c>
      <c r="J97" s="95">
        <v>0.99967882658516927</v>
      </c>
      <c r="K97" s="95">
        <v>0.9908231451509435</v>
      </c>
      <c r="L97" s="95">
        <v>1</v>
      </c>
      <c r="M97" s="96">
        <v>0.95887576806115971</v>
      </c>
    </row>
    <row r="98" spans="1:13" x14ac:dyDescent="0.3">
      <c r="A98" s="17">
        <v>14</v>
      </c>
      <c r="B98" s="94">
        <v>0.91750548281440603</v>
      </c>
      <c r="C98" s="95">
        <v>0.89945966250032849</v>
      </c>
      <c r="D98" s="95">
        <v>0.97303777731187036</v>
      </c>
      <c r="E98" s="95">
        <v>1</v>
      </c>
      <c r="F98" s="95">
        <v>1</v>
      </c>
      <c r="G98" s="95">
        <v>1</v>
      </c>
      <c r="H98" s="95">
        <v>0.98972685516954539</v>
      </c>
      <c r="I98" s="95">
        <v>0.95942364629027754</v>
      </c>
      <c r="J98" s="95">
        <v>0.99967882658516927</v>
      </c>
      <c r="K98" s="95">
        <v>0.9908231451509435</v>
      </c>
      <c r="L98" s="95">
        <v>1</v>
      </c>
      <c r="M98" s="96">
        <v>0.95887576806115971</v>
      </c>
    </row>
    <row r="99" spans="1:13" x14ac:dyDescent="0.3">
      <c r="A99" s="17">
        <v>13</v>
      </c>
      <c r="B99" s="94">
        <v>0.91685726312270865</v>
      </c>
      <c r="C99" s="95">
        <v>0.89945966250032849</v>
      </c>
      <c r="D99" s="95">
        <v>0.97303777731187036</v>
      </c>
      <c r="E99" s="95">
        <v>1</v>
      </c>
      <c r="F99" s="95">
        <v>1</v>
      </c>
      <c r="G99" s="95">
        <v>1</v>
      </c>
      <c r="H99" s="95">
        <v>0.98972685516954539</v>
      </c>
      <c r="I99" s="95">
        <v>0.95942364629027754</v>
      </c>
      <c r="J99" s="95">
        <v>0.99967882658516927</v>
      </c>
      <c r="K99" s="95">
        <v>0.9908231451509435</v>
      </c>
      <c r="L99" s="95">
        <v>1</v>
      </c>
      <c r="M99" s="96">
        <v>0.95887576806115971</v>
      </c>
    </row>
    <row r="100" spans="1:13" x14ac:dyDescent="0.3">
      <c r="A100" s="17">
        <v>12</v>
      </c>
      <c r="B100" s="94">
        <v>0.91384835397003239</v>
      </c>
      <c r="C100" s="95">
        <v>0.89945966250032849</v>
      </c>
      <c r="D100" s="95">
        <v>0.97303777731187036</v>
      </c>
      <c r="E100" s="95">
        <v>1</v>
      </c>
      <c r="F100" s="95">
        <v>1</v>
      </c>
      <c r="G100" s="95">
        <v>1</v>
      </c>
      <c r="H100" s="95">
        <v>0.98972685516954539</v>
      </c>
      <c r="I100" s="95">
        <v>0.95942364629027754</v>
      </c>
      <c r="J100" s="95">
        <v>0.99967882658516927</v>
      </c>
      <c r="K100" s="95">
        <v>0.9908231451509435</v>
      </c>
      <c r="L100" s="95">
        <v>1</v>
      </c>
      <c r="M100" s="96">
        <v>0.95887576806115971</v>
      </c>
    </row>
    <row r="101" spans="1:13" x14ac:dyDescent="0.3">
      <c r="A101" s="17">
        <v>11</v>
      </c>
      <c r="B101" s="94">
        <v>0.90847875535637712</v>
      </c>
      <c r="C101" s="95">
        <v>0.89763491686055485</v>
      </c>
      <c r="D101" s="95">
        <v>0.97303777731187036</v>
      </c>
      <c r="E101" s="95">
        <v>1</v>
      </c>
      <c r="F101" s="95">
        <v>1</v>
      </c>
      <c r="G101" s="95">
        <v>1</v>
      </c>
      <c r="H101" s="95">
        <v>0.98972685516954539</v>
      </c>
      <c r="I101" s="95">
        <v>0.95892952323681002</v>
      </c>
      <c r="J101" s="95">
        <v>0.99967882658516927</v>
      </c>
      <c r="K101" s="95">
        <v>0.9908231451509435</v>
      </c>
      <c r="L101" s="95">
        <v>1</v>
      </c>
      <c r="M101" s="96">
        <v>0.95661953800945332</v>
      </c>
    </row>
    <row r="102" spans="1:13" x14ac:dyDescent="0.3">
      <c r="A102" s="17">
        <v>10</v>
      </c>
      <c r="B102" s="94">
        <v>0.90074846728174274</v>
      </c>
      <c r="C102" s="95">
        <v>0.89331487073249838</v>
      </c>
      <c r="D102" s="95">
        <v>0.96857979439748398</v>
      </c>
      <c r="E102" s="95">
        <v>1</v>
      </c>
      <c r="F102" s="95">
        <v>1</v>
      </c>
      <c r="G102" s="95">
        <v>1</v>
      </c>
      <c r="H102" s="95">
        <v>0.98799038977413156</v>
      </c>
      <c r="I102" s="95">
        <v>0.95348268744805598</v>
      </c>
      <c r="J102" s="95">
        <v>0.99879461749302134</v>
      </c>
      <c r="K102" s="95">
        <v>0.98471949879902576</v>
      </c>
      <c r="L102" s="95">
        <v>0.99606239451057987</v>
      </c>
      <c r="M102" s="96">
        <v>0.95014739728393038</v>
      </c>
    </row>
    <row r="103" spans="1:13" x14ac:dyDescent="0.3">
      <c r="A103" s="17">
        <v>9</v>
      </c>
      <c r="B103" s="94">
        <v>0.89065748974612946</v>
      </c>
      <c r="C103" s="95">
        <v>0.88649952411615884</v>
      </c>
      <c r="D103" s="95">
        <v>0.95704834707352604</v>
      </c>
      <c r="E103" s="95">
        <v>1</v>
      </c>
      <c r="F103" s="95">
        <v>1</v>
      </c>
      <c r="G103" s="95">
        <v>1</v>
      </c>
      <c r="H103" s="95">
        <v>0.98134845189611275</v>
      </c>
      <c r="I103" s="95">
        <v>0.94308313892401552</v>
      </c>
      <c r="J103" s="95">
        <v>0.99260815930256308</v>
      </c>
      <c r="K103" s="95">
        <v>0.97115076417423307</v>
      </c>
      <c r="L103" s="95">
        <v>0.98351488713385837</v>
      </c>
      <c r="M103" s="96">
        <v>0.93945934588459112</v>
      </c>
    </row>
    <row r="104" spans="1:13" x14ac:dyDescent="0.3">
      <c r="A104" s="17">
        <v>8</v>
      </c>
      <c r="B104" s="94">
        <v>0.87820582274953729</v>
      </c>
      <c r="C104" s="95">
        <v>0.87718887701153636</v>
      </c>
      <c r="D104" s="95">
        <v>0.93844343533999641</v>
      </c>
      <c r="E104" s="95">
        <v>1</v>
      </c>
      <c r="F104" s="95">
        <v>1</v>
      </c>
      <c r="G104" s="95">
        <v>1</v>
      </c>
      <c r="H104" s="95">
        <v>0.96980104153548918</v>
      </c>
      <c r="I104" s="95">
        <v>0.92773087766468865</v>
      </c>
      <c r="J104" s="95">
        <v>0.98111945201379458</v>
      </c>
      <c r="K104" s="95">
        <v>0.95011694127656521</v>
      </c>
      <c r="L104" s="95">
        <v>0.96455434787020955</v>
      </c>
      <c r="M104" s="96">
        <v>0.92455538381143521</v>
      </c>
    </row>
    <row r="105" spans="1:13" x14ac:dyDescent="0.3">
      <c r="A105" s="17">
        <v>7</v>
      </c>
      <c r="B105" s="94">
        <v>0.86339346629196601</v>
      </c>
      <c r="C105" s="95">
        <v>0.86538292941863104</v>
      </c>
      <c r="D105" s="95">
        <v>0.9127650591968951</v>
      </c>
      <c r="E105" s="95">
        <v>0.99682163681299141</v>
      </c>
      <c r="F105" s="95">
        <v>0.99639197904699817</v>
      </c>
      <c r="G105" s="95">
        <v>0.97960083675109211</v>
      </c>
      <c r="H105" s="95">
        <v>0.95334815869226075</v>
      </c>
      <c r="I105" s="95">
        <v>0.90742590367007536</v>
      </c>
      <c r="J105" s="95">
        <v>0.96432849562671563</v>
      </c>
      <c r="K105" s="95">
        <v>0.92161803010602217</v>
      </c>
      <c r="L105" s="95">
        <v>0.93918077671963318</v>
      </c>
      <c r="M105" s="96">
        <v>0.90543551106446285</v>
      </c>
    </row>
    <row r="106" spans="1:13" x14ac:dyDescent="0.3">
      <c r="A106" s="17">
        <v>6</v>
      </c>
      <c r="B106" s="94">
        <v>0.84622042037341583</v>
      </c>
      <c r="C106" s="95">
        <v>0.85108168133744266</v>
      </c>
      <c r="D106" s="95">
        <v>0.88001321864422222</v>
      </c>
      <c r="E106" s="95">
        <v>0.97191805468885106</v>
      </c>
      <c r="F106" s="95">
        <v>0.97891618170304329</v>
      </c>
      <c r="G106" s="95">
        <v>0.95004804666037401</v>
      </c>
      <c r="H106" s="95">
        <v>0.93198980336642745</v>
      </c>
      <c r="I106" s="95">
        <v>0.88216821694017578</v>
      </c>
      <c r="J106" s="95">
        <v>0.94223529014132623</v>
      </c>
      <c r="K106" s="95">
        <v>0.8856540306626044</v>
      </c>
      <c r="L106" s="95">
        <v>0.90739417368212938</v>
      </c>
      <c r="M106" s="96">
        <v>0.88209972764367395</v>
      </c>
    </row>
    <row r="107" spans="1:13" x14ac:dyDescent="0.3">
      <c r="A107" s="17">
        <v>5</v>
      </c>
      <c r="B107" s="94">
        <v>0.82668668499388664</v>
      </c>
      <c r="C107" s="95">
        <v>0.83428513276797145</v>
      </c>
      <c r="D107" s="95">
        <v>0.84018791368197765</v>
      </c>
      <c r="E107" s="95">
        <v>0.93808490678572332</v>
      </c>
      <c r="F107" s="95">
        <v>0.95534411477206937</v>
      </c>
      <c r="G107" s="95">
        <v>0.91145230591008541</v>
      </c>
      <c r="H107" s="95">
        <v>0.90572597555798939</v>
      </c>
      <c r="I107" s="95">
        <v>0.85195781747498978</v>
      </c>
      <c r="J107" s="95">
        <v>0.9148398355576266</v>
      </c>
      <c r="K107" s="95">
        <v>0.84222494294631134</v>
      </c>
      <c r="L107" s="95">
        <v>0.86919453875769803</v>
      </c>
      <c r="M107" s="96">
        <v>0.85454803354906861</v>
      </c>
    </row>
    <row r="108" spans="1:13" x14ac:dyDescent="0.3">
      <c r="A108" s="17">
        <v>4</v>
      </c>
      <c r="B108" s="94">
        <v>0.80479226015337846</v>
      </c>
      <c r="C108" s="95">
        <v>0.81499328371021718</v>
      </c>
      <c r="D108" s="95">
        <v>0.79328914431016151</v>
      </c>
      <c r="E108" s="95">
        <v>0.89532219310360817</v>
      </c>
      <c r="F108" s="95">
        <v>0.92567577825407654</v>
      </c>
      <c r="G108" s="95">
        <v>0.86381361450022665</v>
      </c>
      <c r="H108" s="95">
        <v>0.87455667526694647</v>
      </c>
      <c r="I108" s="95">
        <v>0.81679470527451725</v>
      </c>
      <c r="J108" s="95">
        <v>0.88214213187561663</v>
      </c>
      <c r="K108" s="95">
        <v>0.79133076695714322</v>
      </c>
      <c r="L108" s="95">
        <v>0.82458187194633936</v>
      </c>
      <c r="M108" s="96">
        <v>0.82278042878064683</v>
      </c>
    </row>
    <row r="109" spans="1:13" x14ac:dyDescent="0.3">
      <c r="A109" s="17">
        <v>3</v>
      </c>
      <c r="B109" s="94">
        <v>0.78053714585189127</v>
      </c>
      <c r="C109" s="95">
        <v>0.79320613416418007</v>
      </c>
      <c r="D109" s="95">
        <v>0.7393169105287738</v>
      </c>
      <c r="E109" s="95">
        <v>0.84362991364250584</v>
      </c>
      <c r="F109" s="95">
        <v>0.88991117214906468</v>
      </c>
      <c r="G109" s="95">
        <v>0.80713197243079737</v>
      </c>
      <c r="H109" s="95">
        <v>0.83848190249329868</v>
      </c>
      <c r="I109" s="95">
        <v>0.77667888033875832</v>
      </c>
      <c r="J109" s="95">
        <v>0.84414217909529621</v>
      </c>
      <c r="K109" s="95">
        <v>0.73297150269510003</v>
      </c>
      <c r="L109" s="95">
        <v>0.77355617324805304</v>
      </c>
      <c r="M109" s="96">
        <v>0.78679691333840851</v>
      </c>
    </row>
    <row r="110" spans="1:13" x14ac:dyDescent="0.3">
      <c r="A110" s="17">
        <v>2</v>
      </c>
      <c r="B110" s="94">
        <v>0.75392134208942518</v>
      </c>
      <c r="C110" s="95">
        <v>0.7689236841298599</v>
      </c>
      <c r="D110" s="95">
        <v>0.6782712123378144</v>
      </c>
      <c r="E110" s="95">
        <v>0.78300806840241599</v>
      </c>
      <c r="F110" s="95">
        <v>0.84805029645703389</v>
      </c>
      <c r="G110" s="95">
        <v>0.74140737970179782</v>
      </c>
      <c r="H110" s="95">
        <v>0.79750165723704602</v>
      </c>
      <c r="I110" s="95">
        <v>0.73161034266771308</v>
      </c>
      <c r="J110" s="95">
        <v>0.80083997721666556</v>
      </c>
      <c r="K110" s="95">
        <v>0.66714715016018189</v>
      </c>
      <c r="L110" s="95">
        <v>0.71611744266283939</v>
      </c>
      <c r="M110" s="96">
        <v>0.74659748722235375</v>
      </c>
    </row>
    <row r="111" spans="1:13" x14ac:dyDescent="0.3">
      <c r="A111" s="17">
        <v>1</v>
      </c>
      <c r="B111" s="97">
        <v>0.7249448488659801</v>
      </c>
      <c r="C111" s="98">
        <v>0.74214593360725689</v>
      </c>
      <c r="D111" s="98">
        <v>0.61015204973728343</v>
      </c>
      <c r="E111" s="98">
        <v>0.71345665738333885</v>
      </c>
      <c r="F111" s="98">
        <v>0.80009315117798407</v>
      </c>
      <c r="G111" s="98">
        <v>0.66663983631322787</v>
      </c>
      <c r="H111" s="98">
        <v>0.75161593949818861</v>
      </c>
      <c r="I111" s="98">
        <v>0.68158909226138131</v>
      </c>
      <c r="J111" s="98">
        <v>0.75223552623972445</v>
      </c>
      <c r="K111" s="98">
        <v>0.59385770935238869</v>
      </c>
      <c r="L111" s="98">
        <v>0.6522656801906983</v>
      </c>
      <c r="M111" s="99">
        <v>0.70218215043248244</v>
      </c>
    </row>
    <row r="112" spans="1:13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x14ac:dyDescent="0.3">
      <c r="A113" s="16" t="s">
        <v>44</v>
      </c>
      <c r="B113" s="18">
        <v>4</v>
      </c>
      <c r="C113" s="18">
        <v>5</v>
      </c>
      <c r="D113" s="18">
        <v>6</v>
      </c>
      <c r="E113" s="18">
        <v>7</v>
      </c>
      <c r="F113" s="18">
        <v>8</v>
      </c>
      <c r="G113" s="18">
        <v>9</v>
      </c>
      <c r="H113" s="18">
        <v>10</v>
      </c>
      <c r="I113" s="18">
        <v>11</v>
      </c>
      <c r="J113" s="18">
        <v>12</v>
      </c>
      <c r="K113" s="18">
        <v>1</v>
      </c>
      <c r="L113" s="18">
        <v>2</v>
      </c>
      <c r="M113" s="18">
        <v>3</v>
      </c>
    </row>
    <row r="114" spans="1:13" x14ac:dyDescent="0.3">
      <c r="A114" s="17">
        <v>20</v>
      </c>
      <c r="B114" s="91">
        <v>0.91038547005265313</v>
      </c>
      <c r="C114" s="92">
        <v>0.90939916626726769</v>
      </c>
      <c r="D114" s="92">
        <v>0.98572441102434682</v>
      </c>
      <c r="E114" s="92">
        <v>1</v>
      </c>
      <c r="F114" s="92">
        <v>1</v>
      </c>
      <c r="G114" s="92">
        <v>1</v>
      </c>
      <c r="H114" s="92">
        <v>0.99869595726731064</v>
      </c>
      <c r="I114" s="92">
        <v>0.96082345462290175</v>
      </c>
      <c r="J114" s="92">
        <v>1</v>
      </c>
      <c r="K114" s="92">
        <v>0.99194934781994337</v>
      </c>
      <c r="L114" s="92">
        <v>0.9840619835024047</v>
      </c>
      <c r="M114" s="93">
        <v>0.96071748946481805</v>
      </c>
    </row>
    <row r="115" spans="1:13" x14ac:dyDescent="0.3">
      <c r="A115" s="17">
        <v>19</v>
      </c>
      <c r="B115" s="94">
        <v>0.91038547005265313</v>
      </c>
      <c r="C115" s="95">
        <v>0.90939916626726769</v>
      </c>
      <c r="D115" s="95">
        <v>0.98572441102434682</v>
      </c>
      <c r="E115" s="95">
        <v>1</v>
      </c>
      <c r="F115" s="95">
        <v>1</v>
      </c>
      <c r="G115" s="95">
        <v>1</v>
      </c>
      <c r="H115" s="95">
        <v>0.99869595726731064</v>
      </c>
      <c r="I115" s="95">
        <v>0.96082345462290175</v>
      </c>
      <c r="J115" s="95">
        <v>1</v>
      </c>
      <c r="K115" s="95">
        <v>0.99194934781994337</v>
      </c>
      <c r="L115" s="95">
        <v>0.9840619835024047</v>
      </c>
      <c r="M115" s="96">
        <v>0.96071748946481805</v>
      </c>
    </row>
    <row r="116" spans="1:13" x14ac:dyDescent="0.3">
      <c r="A116" s="17">
        <v>18</v>
      </c>
      <c r="B116" s="94">
        <v>0.91038547005265313</v>
      </c>
      <c r="C116" s="95">
        <v>0.90939916626726769</v>
      </c>
      <c r="D116" s="95">
        <v>0.98572441102434682</v>
      </c>
      <c r="E116" s="95">
        <v>1</v>
      </c>
      <c r="F116" s="95">
        <v>1</v>
      </c>
      <c r="G116" s="95">
        <v>1</v>
      </c>
      <c r="H116" s="95">
        <v>0.99869595726731064</v>
      </c>
      <c r="I116" s="95">
        <v>0.96082345462290175</v>
      </c>
      <c r="J116" s="95">
        <v>1</v>
      </c>
      <c r="K116" s="95">
        <v>0.99194934781994337</v>
      </c>
      <c r="L116" s="95">
        <v>0.9840619835024047</v>
      </c>
      <c r="M116" s="96">
        <v>0.96071748946481805</v>
      </c>
    </row>
    <row r="117" spans="1:13" x14ac:dyDescent="0.3">
      <c r="A117" s="17">
        <v>17</v>
      </c>
      <c r="B117" s="94">
        <v>0.91038547005265313</v>
      </c>
      <c r="C117" s="95">
        <v>0.90939916626726769</v>
      </c>
      <c r="D117" s="95">
        <v>0.98572441102434682</v>
      </c>
      <c r="E117" s="95">
        <v>1</v>
      </c>
      <c r="F117" s="95">
        <v>1</v>
      </c>
      <c r="G117" s="95">
        <v>1</v>
      </c>
      <c r="H117" s="95">
        <v>0.99869595726731064</v>
      </c>
      <c r="I117" s="95">
        <v>0.96082345462290175</v>
      </c>
      <c r="J117" s="95">
        <v>1</v>
      </c>
      <c r="K117" s="95">
        <v>0.99194934781994337</v>
      </c>
      <c r="L117" s="95">
        <v>0.9840619835024047</v>
      </c>
      <c r="M117" s="96">
        <v>0.96071748946481805</v>
      </c>
    </row>
    <row r="118" spans="1:13" x14ac:dyDescent="0.3">
      <c r="A118" s="17">
        <v>16</v>
      </c>
      <c r="B118" s="94">
        <v>0.91038547005265313</v>
      </c>
      <c r="C118" s="95">
        <v>0.90939916626726769</v>
      </c>
      <c r="D118" s="95">
        <v>0.98572441102434682</v>
      </c>
      <c r="E118" s="95">
        <v>1</v>
      </c>
      <c r="F118" s="95">
        <v>1</v>
      </c>
      <c r="G118" s="95">
        <v>1</v>
      </c>
      <c r="H118" s="95">
        <v>0.99869595726731064</v>
      </c>
      <c r="I118" s="95">
        <v>0.96082345462290175</v>
      </c>
      <c r="J118" s="95">
        <v>1</v>
      </c>
      <c r="K118" s="95">
        <v>0.99194934781994337</v>
      </c>
      <c r="L118" s="95">
        <v>0.9840619835024047</v>
      </c>
      <c r="M118" s="96">
        <v>0.96071748946481805</v>
      </c>
    </row>
    <row r="119" spans="1:13" x14ac:dyDescent="0.3">
      <c r="A119" s="17">
        <v>15</v>
      </c>
      <c r="B119" s="94">
        <v>0.91038547005265313</v>
      </c>
      <c r="C119" s="95">
        <v>0.90939916626726769</v>
      </c>
      <c r="D119" s="95">
        <v>0.98572441102434682</v>
      </c>
      <c r="E119" s="95">
        <v>1</v>
      </c>
      <c r="F119" s="95">
        <v>1</v>
      </c>
      <c r="G119" s="95">
        <v>1</v>
      </c>
      <c r="H119" s="95">
        <v>0.99869595726731064</v>
      </c>
      <c r="I119" s="95">
        <v>0.96082345462290175</v>
      </c>
      <c r="J119" s="95">
        <v>1</v>
      </c>
      <c r="K119" s="95">
        <v>0.99194934781994337</v>
      </c>
      <c r="L119" s="95">
        <v>0.9840619835024047</v>
      </c>
      <c r="M119" s="96">
        <v>0.96071748946481805</v>
      </c>
    </row>
    <row r="120" spans="1:13" x14ac:dyDescent="0.3">
      <c r="A120" s="17">
        <v>14</v>
      </c>
      <c r="B120" s="94">
        <v>0.91038547005265313</v>
      </c>
      <c r="C120" s="95">
        <v>0.90939916626726769</v>
      </c>
      <c r="D120" s="95">
        <v>0.98572441102434682</v>
      </c>
      <c r="E120" s="95">
        <v>1</v>
      </c>
      <c r="F120" s="95">
        <v>1</v>
      </c>
      <c r="G120" s="95">
        <v>1</v>
      </c>
      <c r="H120" s="95">
        <v>0.99869595726731064</v>
      </c>
      <c r="I120" s="95">
        <v>0.96082345462290175</v>
      </c>
      <c r="J120" s="95">
        <v>1</v>
      </c>
      <c r="K120" s="95">
        <v>0.99194934781994337</v>
      </c>
      <c r="L120" s="95">
        <v>0.9840619835024047</v>
      </c>
      <c r="M120" s="96">
        <v>0.96071748946481805</v>
      </c>
    </row>
    <row r="121" spans="1:13" x14ac:dyDescent="0.3">
      <c r="A121" s="17">
        <v>13</v>
      </c>
      <c r="B121" s="94">
        <v>0.91038547005265313</v>
      </c>
      <c r="C121" s="95">
        <v>0.90939916626726769</v>
      </c>
      <c r="D121" s="95">
        <v>0.98572441102434682</v>
      </c>
      <c r="E121" s="95">
        <v>1</v>
      </c>
      <c r="F121" s="95">
        <v>1</v>
      </c>
      <c r="G121" s="95">
        <v>1</v>
      </c>
      <c r="H121" s="95">
        <v>0.99869595726731064</v>
      </c>
      <c r="I121" s="95">
        <v>0.96082345462290175</v>
      </c>
      <c r="J121" s="95">
        <v>1</v>
      </c>
      <c r="K121" s="95">
        <v>0.99194934781994337</v>
      </c>
      <c r="L121" s="95">
        <v>0.9840619835024047</v>
      </c>
      <c r="M121" s="96">
        <v>0.96071748946481805</v>
      </c>
    </row>
    <row r="122" spans="1:13" x14ac:dyDescent="0.3">
      <c r="A122" s="17">
        <v>12</v>
      </c>
      <c r="B122" s="94">
        <v>0.91038547005265313</v>
      </c>
      <c r="C122" s="95">
        <v>0.90939916626726769</v>
      </c>
      <c r="D122" s="95">
        <v>0.98572441102434682</v>
      </c>
      <c r="E122" s="95">
        <v>1</v>
      </c>
      <c r="F122" s="95">
        <v>1</v>
      </c>
      <c r="G122" s="95">
        <v>1</v>
      </c>
      <c r="H122" s="95">
        <v>0.99869595726731064</v>
      </c>
      <c r="I122" s="95">
        <v>0.96082345462290175</v>
      </c>
      <c r="J122" s="95">
        <v>1</v>
      </c>
      <c r="K122" s="95">
        <v>0.99194934781994337</v>
      </c>
      <c r="L122" s="95">
        <v>0.9840619835024047</v>
      </c>
      <c r="M122" s="96">
        <v>0.96071748946481805</v>
      </c>
    </row>
    <row r="123" spans="1:13" x14ac:dyDescent="0.3">
      <c r="A123" s="17">
        <v>11</v>
      </c>
      <c r="B123" s="94">
        <v>0.91038547005265313</v>
      </c>
      <c r="C123" s="95">
        <v>0.90939916626726769</v>
      </c>
      <c r="D123" s="95">
        <v>0.98572441102434682</v>
      </c>
      <c r="E123" s="95">
        <v>1</v>
      </c>
      <c r="F123" s="95">
        <v>1</v>
      </c>
      <c r="G123" s="95">
        <v>1</v>
      </c>
      <c r="H123" s="95">
        <v>0.99869595726731064</v>
      </c>
      <c r="I123" s="95">
        <v>0.96082345462290175</v>
      </c>
      <c r="J123" s="95">
        <v>1</v>
      </c>
      <c r="K123" s="95">
        <v>0.98867043872375171</v>
      </c>
      <c r="L123" s="95">
        <v>0.9840619835024047</v>
      </c>
      <c r="M123" s="96">
        <v>0.96071748946481805</v>
      </c>
    </row>
    <row r="124" spans="1:13" x14ac:dyDescent="0.3">
      <c r="A124" s="17">
        <v>10</v>
      </c>
      <c r="B124" s="94">
        <v>0.90628942759482967</v>
      </c>
      <c r="C124" s="95">
        <v>0.90939916626726769</v>
      </c>
      <c r="D124" s="95">
        <v>0.98572441102434682</v>
      </c>
      <c r="E124" s="95">
        <v>1</v>
      </c>
      <c r="F124" s="95">
        <v>1</v>
      </c>
      <c r="G124" s="95">
        <v>1</v>
      </c>
      <c r="H124" s="95">
        <v>0.99869595726731064</v>
      </c>
      <c r="I124" s="95">
        <v>0.95961161798450334</v>
      </c>
      <c r="J124" s="95">
        <v>1</v>
      </c>
      <c r="K124" s="95">
        <v>0.9745232258194696</v>
      </c>
      <c r="L124" s="95">
        <v>0.9840619835024047</v>
      </c>
      <c r="M124" s="96">
        <v>0.95815942919675134</v>
      </c>
    </row>
    <row r="125" spans="1:13" x14ac:dyDescent="0.3">
      <c r="A125" s="17">
        <v>9</v>
      </c>
      <c r="B125" s="94">
        <v>0.89708340559685018</v>
      </c>
      <c r="C125" s="95">
        <v>0.90508369510936282</v>
      </c>
      <c r="D125" s="95">
        <v>0.97573004228649907</v>
      </c>
      <c r="E125" s="95">
        <v>1</v>
      </c>
      <c r="F125" s="95">
        <v>1</v>
      </c>
      <c r="G125" s="95">
        <v>1</v>
      </c>
      <c r="H125" s="95">
        <v>0.99420319919507549</v>
      </c>
      <c r="I125" s="95">
        <v>0.9504115614381563</v>
      </c>
      <c r="J125" s="95">
        <v>0.99978240205468583</v>
      </c>
      <c r="K125" s="95">
        <v>0.9495077091070977</v>
      </c>
      <c r="L125" s="95">
        <v>0.9840619835024047</v>
      </c>
      <c r="M125" s="96">
        <v>0.94798061732002847</v>
      </c>
    </row>
    <row r="126" spans="1:13" x14ac:dyDescent="0.3">
      <c r="A126" s="17">
        <v>8</v>
      </c>
      <c r="B126" s="94">
        <v>0.88276740405871457</v>
      </c>
      <c r="C126" s="95">
        <v>0.89072192917117121</v>
      </c>
      <c r="D126" s="95">
        <v>0.95151676636989935</v>
      </c>
      <c r="E126" s="95">
        <v>1</v>
      </c>
      <c r="F126" s="95">
        <v>1</v>
      </c>
      <c r="G126" s="95">
        <v>1</v>
      </c>
      <c r="H126" s="95">
        <v>0.97945704238364506</v>
      </c>
      <c r="I126" s="95">
        <v>0.93322328498386109</v>
      </c>
      <c r="J126" s="95">
        <v>0.98523250046317601</v>
      </c>
      <c r="K126" s="95">
        <v>0.91362388858663568</v>
      </c>
      <c r="L126" s="95">
        <v>0.97162239823461383</v>
      </c>
      <c r="M126" s="96">
        <v>0.93018105383464977</v>
      </c>
    </row>
    <row r="127" spans="1:13" x14ac:dyDescent="0.3">
      <c r="A127" s="17">
        <v>7</v>
      </c>
      <c r="B127" s="94">
        <v>0.86334142298042305</v>
      </c>
      <c r="C127" s="95">
        <v>0.86631386845269265</v>
      </c>
      <c r="D127" s="95">
        <v>0.91308458327454767</v>
      </c>
      <c r="E127" s="95">
        <v>1</v>
      </c>
      <c r="F127" s="95">
        <v>0.99793938839338581</v>
      </c>
      <c r="G127" s="95">
        <v>0.97945672185775801</v>
      </c>
      <c r="H127" s="95">
        <v>0.95445748683301923</v>
      </c>
      <c r="I127" s="95">
        <v>0.90804678862161758</v>
      </c>
      <c r="J127" s="95">
        <v>0.96224697141688065</v>
      </c>
      <c r="K127" s="95">
        <v>0.86687176425808354</v>
      </c>
      <c r="L127" s="95">
        <v>0.94654751349000321</v>
      </c>
      <c r="M127" s="96">
        <v>0.90476073874061491</v>
      </c>
    </row>
    <row r="128" spans="1:13" x14ac:dyDescent="0.3">
      <c r="A128" s="17">
        <v>6</v>
      </c>
      <c r="B128" s="94">
        <v>0.8388054623619754</v>
      </c>
      <c r="C128" s="95">
        <v>0.83185951295392724</v>
      </c>
      <c r="D128" s="95">
        <v>0.86043349300044403</v>
      </c>
      <c r="E128" s="95">
        <v>0.96184460930106064</v>
      </c>
      <c r="F128" s="95">
        <v>0.95737280588177676</v>
      </c>
      <c r="G128" s="95">
        <v>0.93503364661648369</v>
      </c>
      <c r="H128" s="95">
        <v>0.91920453254319801</v>
      </c>
      <c r="I128" s="95">
        <v>0.87488207235142557</v>
      </c>
      <c r="J128" s="95">
        <v>0.93082581491579963</v>
      </c>
      <c r="K128" s="95">
        <v>0.80925133612144118</v>
      </c>
      <c r="L128" s="95">
        <v>0.90883732926857264</v>
      </c>
      <c r="M128" s="96">
        <v>0.87171967203792411</v>
      </c>
    </row>
    <row r="129" spans="1:13" x14ac:dyDescent="0.3">
      <c r="A129" s="17">
        <v>5</v>
      </c>
      <c r="B129" s="94">
        <v>0.80915952220337184</v>
      </c>
      <c r="C129" s="95">
        <v>0.78735886267487509</v>
      </c>
      <c r="D129" s="95">
        <v>0.79356349554758843</v>
      </c>
      <c r="E129" s="95">
        <v>0.90869090689530263</v>
      </c>
      <c r="F129" s="95">
        <v>0.90197744986175143</v>
      </c>
      <c r="G129" s="95">
        <v>0.87606963069483956</v>
      </c>
      <c r="H129" s="95">
        <v>0.87369817951418161</v>
      </c>
      <c r="I129" s="95">
        <v>0.83372913617328526</v>
      </c>
      <c r="J129" s="95">
        <v>0.89096903095993318</v>
      </c>
      <c r="K129" s="95">
        <v>0.74076260417670881</v>
      </c>
      <c r="L129" s="95">
        <v>0.85849184557032221</v>
      </c>
      <c r="M129" s="96">
        <v>0.83105785372657726</v>
      </c>
    </row>
    <row r="130" spans="1:13" x14ac:dyDescent="0.3">
      <c r="A130" s="17">
        <v>4</v>
      </c>
      <c r="B130" s="94">
        <v>0.77440360250461227</v>
      </c>
      <c r="C130" s="95">
        <v>0.73281191761553599</v>
      </c>
      <c r="D130" s="95">
        <v>0.71247459091598075</v>
      </c>
      <c r="E130" s="95">
        <v>0.84112736400353372</v>
      </c>
      <c r="F130" s="95">
        <v>0.83175332033331006</v>
      </c>
      <c r="G130" s="95">
        <v>0.80256467409282561</v>
      </c>
      <c r="H130" s="95">
        <v>0.81793842774596959</v>
      </c>
      <c r="I130" s="95">
        <v>0.78458798008719666</v>
      </c>
      <c r="J130" s="95">
        <v>0.84267661954928119</v>
      </c>
      <c r="K130" s="95">
        <v>0.66140556842388631</v>
      </c>
      <c r="L130" s="95">
        <v>0.79551106239525193</v>
      </c>
      <c r="M130" s="96">
        <v>0.78277528380657446</v>
      </c>
    </row>
    <row r="131" spans="1:13" x14ac:dyDescent="0.3">
      <c r="A131" s="17">
        <v>3</v>
      </c>
      <c r="B131" s="94">
        <v>0.73453770326569667</v>
      </c>
      <c r="C131" s="95">
        <v>0.66821867777591004</v>
      </c>
      <c r="D131" s="95">
        <v>0.61716677910562112</v>
      </c>
      <c r="E131" s="95">
        <v>0.75915398062575368</v>
      </c>
      <c r="F131" s="95">
        <v>0.74670041729645265</v>
      </c>
      <c r="G131" s="95">
        <v>0.71451877681044174</v>
      </c>
      <c r="H131" s="95">
        <v>0.7519252772385624</v>
      </c>
      <c r="I131" s="95">
        <v>0.72745860409315966</v>
      </c>
      <c r="J131" s="95">
        <v>0.78594858068384355</v>
      </c>
      <c r="K131" s="95">
        <v>0.5711802288629737</v>
      </c>
      <c r="L131" s="95">
        <v>0.71989497974336181</v>
      </c>
      <c r="M131" s="96">
        <v>0.72687196227791551</v>
      </c>
    </row>
    <row r="132" spans="1:13" x14ac:dyDescent="0.3">
      <c r="A132" s="17">
        <v>2</v>
      </c>
      <c r="B132" s="94">
        <v>0.68956182448662506</v>
      </c>
      <c r="C132" s="95">
        <v>0.59357914315599714</v>
      </c>
      <c r="D132" s="95">
        <v>0.50764006011650953</v>
      </c>
      <c r="E132" s="95">
        <v>0.66277075676196229</v>
      </c>
      <c r="F132" s="95">
        <v>0.64681874075117884</v>
      </c>
      <c r="G132" s="95">
        <v>0.61193193884768815</v>
      </c>
      <c r="H132" s="95">
        <v>0.67565872799195992</v>
      </c>
      <c r="I132" s="95">
        <v>0.66234100819117436</v>
      </c>
      <c r="J132" s="95">
        <v>0.72078491436362035</v>
      </c>
      <c r="K132" s="95">
        <v>0.47008658549397098</v>
      </c>
      <c r="L132" s="95">
        <v>0.63164359761465183</v>
      </c>
      <c r="M132" s="96">
        <v>0.66334788914060061</v>
      </c>
    </row>
    <row r="133" spans="1:13" x14ac:dyDescent="0.3">
      <c r="A133" s="17">
        <v>1</v>
      </c>
      <c r="B133" s="97">
        <v>0.63947596616739733</v>
      </c>
      <c r="C133" s="98">
        <v>0.50889331375579749</v>
      </c>
      <c r="D133" s="98">
        <v>0.38389443394864592</v>
      </c>
      <c r="E133" s="98">
        <v>0.55197769241215999</v>
      </c>
      <c r="F133" s="98">
        <v>0.53210829069748888</v>
      </c>
      <c r="G133" s="98">
        <v>0.49480416020456464</v>
      </c>
      <c r="H133" s="98">
        <v>0.58913878000616193</v>
      </c>
      <c r="I133" s="98">
        <v>0.58923519238124067</v>
      </c>
      <c r="J133" s="98">
        <v>0.64718562058861162</v>
      </c>
      <c r="K133" s="98">
        <v>0.35812463831687819</v>
      </c>
      <c r="L133" s="98">
        <v>0.53075691600912189</v>
      </c>
      <c r="M133" s="99">
        <v>0.59220306439462977</v>
      </c>
    </row>
    <row r="134" spans="1:13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3">
      <c r="A135" s="16" t="s">
        <v>45</v>
      </c>
      <c r="B135" s="18">
        <v>4</v>
      </c>
      <c r="C135" s="18">
        <v>5</v>
      </c>
      <c r="D135" s="18">
        <v>6</v>
      </c>
      <c r="E135" s="18">
        <v>7</v>
      </c>
      <c r="F135" s="18">
        <v>8</v>
      </c>
      <c r="G135" s="18">
        <v>9</v>
      </c>
      <c r="H135" s="18">
        <v>10</v>
      </c>
      <c r="I135" s="18">
        <v>11</v>
      </c>
      <c r="J135" s="18">
        <v>12</v>
      </c>
      <c r="K135" s="18">
        <v>1</v>
      </c>
      <c r="L135" s="18">
        <v>2</v>
      </c>
      <c r="M135" s="18">
        <v>3</v>
      </c>
    </row>
    <row r="136" spans="1:13" x14ac:dyDescent="0.3">
      <c r="A136" s="17">
        <v>20</v>
      </c>
      <c r="B136" s="91">
        <v>0.91753927383246681</v>
      </c>
      <c r="C136" s="92">
        <v>0.89802486702522044</v>
      </c>
      <c r="D136" s="92">
        <v>0.97623214895363497</v>
      </c>
      <c r="E136" s="92">
        <v>1</v>
      </c>
      <c r="F136" s="92">
        <v>1</v>
      </c>
      <c r="G136" s="92">
        <v>1</v>
      </c>
      <c r="H136" s="92">
        <v>0.98878374979406458</v>
      </c>
      <c r="I136" s="92">
        <v>0.95886136049016002</v>
      </c>
      <c r="J136" s="92">
        <v>1</v>
      </c>
      <c r="K136" s="92">
        <v>0.98991600444742911</v>
      </c>
      <c r="L136" s="92">
        <v>1</v>
      </c>
      <c r="M136" s="93">
        <v>0.95981887966755808</v>
      </c>
    </row>
    <row r="137" spans="1:13" x14ac:dyDescent="0.3">
      <c r="A137" s="17">
        <v>19</v>
      </c>
      <c r="B137" s="94">
        <v>0.91753927383246681</v>
      </c>
      <c r="C137" s="95">
        <v>0.89802486702522044</v>
      </c>
      <c r="D137" s="95">
        <v>0.97623214895363497</v>
      </c>
      <c r="E137" s="95">
        <v>1</v>
      </c>
      <c r="F137" s="95">
        <v>1</v>
      </c>
      <c r="G137" s="95">
        <v>1</v>
      </c>
      <c r="H137" s="95">
        <v>0.98878374979406458</v>
      </c>
      <c r="I137" s="95">
        <v>0.95886136049016002</v>
      </c>
      <c r="J137" s="95">
        <v>1</v>
      </c>
      <c r="K137" s="95">
        <v>0.98991600444742911</v>
      </c>
      <c r="L137" s="95">
        <v>1</v>
      </c>
      <c r="M137" s="96">
        <v>0.95981887966755808</v>
      </c>
    </row>
    <row r="138" spans="1:13" x14ac:dyDescent="0.3">
      <c r="A138" s="17">
        <v>18</v>
      </c>
      <c r="B138" s="94">
        <v>0.91753927383246681</v>
      </c>
      <c r="C138" s="95">
        <v>0.89802486702522044</v>
      </c>
      <c r="D138" s="95">
        <v>0.97623214895363497</v>
      </c>
      <c r="E138" s="95">
        <v>1</v>
      </c>
      <c r="F138" s="95">
        <v>1</v>
      </c>
      <c r="G138" s="95">
        <v>1</v>
      </c>
      <c r="H138" s="95">
        <v>0.98878374979406458</v>
      </c>
      <c r="I138" s="95">
        <v>0.95886136049016002</v>
      </c>
      <c r="J138" s="95">
        <v>1</v>
      </c>
      <c r="K138" s="95">
        <v>0.98991600444742911</v>
      </c>
      <c r="L138" s="95">
        <v>1</v>
      </c>
      <c r="M138" s="96">
        <v>0.95981887966755808</v>
      </c>
    </row>
    <row r="139" spans="1:13" x14ac:dyDescent="0.3">
      <c r="A139" s="17">
        <v>17</v>
      </c>
      <c r="B139" s="94">
        <v>0.91753927383246681</v>
      </c>
      <c r="C139" s="95">
        <v>0.89802486702522044</v>
      </c>
      <c r="D139" s="95">
        <v>0.97623214895363497</v>
      </c>
      <c r="E139" s="95">
        <v>1</v>
      </c>
      <c r="F139" s="95">
        <v>1</v>
      </c>
      <c r="G139" s="95">
        <v>1</v>
      </c>
      <c r="H139" s="95">
        <v>0.98878374979406458</v>
      </c>
      <c r="I139" s="95">
        <v>0.95886136049016002</v>
      </c>
      <c r="J139" s="95">
        <v>1</v>
      </c>
      <c r="K139" s="95">
        <v>0.98991600444742911</v>
      </c>
      <c r="L139" s="95">
        <v>1</v>
      </c>
      <c r="M139" s="96">
        <v>0.95981887966755808</v>
      </c>
    </row>
    <row r="140" spans="1:13" x14ac:dyDescent="0.3">
      <c r="A140" s="17">
        <v>16</v>
      </c>
      <c r="B140" s="94">
        <v>0.91753927383246681</v>
      </c>
      <c r="C140" s="95">
        <v>0.89802486702522044</v>
      </c>
      <c r="D140" s="95">
        <v>0.97623214895363497</v>
      </c>
      <c r="E140" s="95">
        <v>1</v>
      </c>
      <c r="F140" s="95">
        <v>1</v>
      </c>
      <c r="G140" s="95">
        <v>1</v>
      </c>
      <c r="H140" s="95">
        <v>0.98878374979406458</v>
      </c>
      <c r="I140" s="95">
        <v>0.95886136049016002</v>
      </c>
      <c r="J140" s="95">
        <v>1</v>
      </c>
      <c r="K140" s="95">
        <v>0.98991600444742911</v>
      </c>
      <c r="L140" s="95">
        <v>1</v>
      </c>
      <c r="M140" s="96">
        <v>0.95981887966755808</v>
      </c>
    </row>
    <row r="141" spans="1:13" x14ac:dyDescent="0.3">
      <c r="A141" s="17">
        <v>15</v>
      </c>
      <c r="B141" s="94">
        <v>0.91753927383246681</v>
      </c>
      <c r="C141" s="95">
        <v>0.89802486702522044</v>
      </c>
      <c r="D141" s="95">
        <v>0.97623214895363497</v>
      </c>
      <c r="E141" s="95">
        <v>1</v>
      </c>
      <c r="F141" s="95">
        <v>1</v>
      </c>
      <c r="G141" s="95">
        <v>1</v>
      </c>
      <c r="H141" s="95">
        <v>0.98878374979406458</v>
      </c>
      <c r="I141" s="95">
        <v>0.95886136049016002</v>
      </c>
      <c r="J141" s="95">
        <v>1</v>
      </c>
      <c r="K141" s="95">
        <v>0.98991600444742911</v>
      </c>
      <c r="L141" s="95">
        <v>1</v>
      </c>
      <c r="M141" s="96">
        <v>0.95981887966755808</v>
      </c>
    </row>
    <row r="142" spans="1:13" x14ac:dyDescent="0.3">
      <c r="A142" s="17">
        <v>14</v>
      </c>
      <c r="B142" s="94">
        <v>0.91753927383246681</v>
      </c>
      <c r="C142" s="95">
        <v>0.89802486702522044</v>
      </c>
      <c r="D142" s="95">
        <v>0.97623214895363497</v>
      </c>
      <c r="E142" s="95">
        <v>1</v>
      </c>
      <c r="F142" s="95">
        <v>1</v>
      </c>
      <c r="G142" s="95">
        <v>1</v>
      </c>
      <c r="H142" s="95">
        <v>0.98878374979406458</v>
      </c>
      <c r="I142" s="95">
        <v>0.95886136049016002</v>
      </c>
      <c r="J142" s="95">
        <v>1</v>
      </c>
      <c r="K142" s="95">
        <v>0.98991600444742911</v>
      </c>
      <c r="L142" s="95">
        <v>1</v>
      </c>
      <c r="M142" s="96">
        <v>0.95981887966755808</v>
      </c>
    </row>
    <row r="143" spans="1:13" x14ac:dyDescent="0.3">
      <c r="A143" s="17">
        <v>13</v>
      </c>
      <c r="B143" s="94">
        <v>0.91648348031636884</v>
      </c>
      <c r="C143" s="95">
        <v>0.89802486702522044</v>
      </c>
      <c r="D143" s="95">
        <v>0.97623214895363497</v>
      </c>
      <c r="E143" s="95">
        <v>1</v>
      </c>
      <c r="F143" s="95">
        <v>1</v>
      </c>
      <c r="G143" s="95">
        <v>1</v>
      </c>
      <c r="H143" s="95">
        <v>0.98878374979406458</v>
      </c>
      <c r="I143" s="95">
        <v>0.95886136049016002</v>
      </c>
      <c r="J143" s="95">
        <v>1</v>
      </c>
      <c r="K143" s="95">
        <v>0.98991600444742911</v>
      </c>
      <c r="L143" s="95">
        <v>1</v>
      </c>
      <c r="M143" s="96">
        <v>0.95981887966755808</v>
      </c>
    </row>
    <row r="144" spans="1:13" x14ac:dyDescent="0.3">
      <c r="A144" s="17">
        <v>12</v>
      </c>
      <c r="B144" s="94">
        <v>0.91314813713437559</v>
      </c>
      <c r="C144" s="95">
        <v>0.89802486702522044</v>
      </c>
      <c r="D144" s="95">
        <v>0.97623214895363497</v>
      </c>
      <c r="E144" s="95">
        <v>1</v>
      </c>
      <c r="F144" s="95">
        <v>1</v>
      </c>
      <c r="G144" s="95">
        <v>1</v>
      </c>
      <c r="H144" s="95">
        <v>0.98878374979406458</v>
      </c>
      <c r="I144" s="95">
        <v>0.95886136049016002</v>
      </c>
      <c r="J144" s="95">
        <v>1</v>
      </c>
      <c r="K144" s="95">
        <v>0.98991600444742911</v>
      </c>
      <c r="L144" s="95">
        <v>1</v>
      </c>
      <c r="M144" s="96">
        <v>0.95981887966755808</v>
      </c>
    </row>
    <row r="145" spans="1:13" x14ac:dyDescent="0.3">
      <c r="A145" s="17">
        <v>11</v>
      </c>
      <c r="B145" s="94">
        <v>0.90753324428648718</v>
      </c>
      <c r="C145" s="95">
        <v>0.89802486702522044</v>
      </c>
      <c r="D145" s="95">
        <v>0.97623214895363497</v>
      </c>
      <c r="E145" s="95">
        <v>1</v>
      </c>
      <c r="F145" s="95">
        <v>1</v>
      </c>
      <c r="G145" s="95">
        <v>1</v>
      </c>
      <c r="H145" s="95">
        <v>0.98878374979406458</v>
      </c>
      <c r="I145" s="95">
        <v>0.95886136049016002</v>
      </c>
      <c r="J145" s="95">
        <v>1</v>
      </c>
      <c r="K145" s="95">
        <v>0.98991600444742911</v>
      </c>
      <c r="L145" s="95">
        <v>1</v>
      </c>
      <c r="M145" s="96">
        <v>0.95822514982864937</v>
      </c>
    </row>
    <row r="146" spans="1:13" x14ac:dyDescent="0.3">
      <c r="A146" s="17">
        <v>10</v>
      </c>
      <c r="B146" s="94">
        <v>0.89963880177270361</v>
      </c>
      <c r="C146" s="95">
        <v>0.89496183926930639</v>
      </c>
      <c r="D146" s="95">
        <v>0.9746404848050777</v>
      </c>
      <c r="E146" s="95">
        <v>1</v>
      </c>
      <c r="F146" s="95">
        <v>1</v>
      </c>
      <c r="G146" s="95">
        <v>1</v>
      </c>
      <c r="H146" s="95">
        <v>0.98783836443836215</v>
      </c>
      <c r="I146" s="95">
        <v>0.95411835048988469</v>
      </c>
      <c r="J146" s="95">
        <v>0.99937260230378844</v>
      </c>
      <c r="K146" s="95">
        <v>0.98316214976057703</v>
      </c>
      <c r="L146" s="95">
        <v>0.9957755701032619</v>
      </c>
      <c r="M146" s="96">
        <v>0.95210691942650982</v>
      </c>
    </row>
    <row r="147" spans="1:13" x14ac:dyDescent="0.3">
      <c r="A147" s="17">
        <v>9</v>
      </c>
      <c r="B147" s="94">
        <v>0.88946480959302487</v>
      </c>
      <c r="C147" s="95">
        <v>0.88851111654652981</v>
      </c>
      <c r="D147" s="95">
        <v>0.96469371345877508</v>
      </c>
      <c r="E147" s="95">
        <v>1</v>
      </c>
      <c r="F147" s="95">
        <v>1</v>
      </c>
      <c r="G147" s="95">
        <v>1</v>
      </c>
      <c r="H147" s="95">
        <v>0.98147763184169146</v>
      </c>
      <c r="I147" s="95">
        <v>0.94396735844337609</v>
      </c>
      <c r="J147" s="95">
        <v>0.99272299908647565</v>
      </c>
      <c r="K147" s="95">
        <v>0.96868399704143426</v>
      </c>
      <c r="L147" s="95">
        <v>0.98316474626514427</v>
      </c>
      <c r="M147" s="96">
        <v>0.94146418846113944</v>
      </c>
    </row>
    <row r="148" spans="1:13" x14ac:dyDescent="0.3">
      <c r="A148" s="17">
        <v>8</v>
      </c>
      <c r="B148" s="94">
        <v>0.87701126774745086</v>
      </c>
      <c r="C148" s="95">
        <v>0.8786726988568907</v>
      </c>
      <c r="D148" s="95">
        <v>0.94639183491472711</v>
      </c>
      <c r="E148" s="95">
        <v>1</v>
      </c>
      <c r="F148" s="95">
        <v>1</v>
      </c>
      <c r="G148" s="95">
        <v>1</v>
      </c>
      <c r="H148" s="95">
        <v>0.96970155200405239</v>
      </c>
      <c r="I148" s="95">
        <v>0.92840838435063433</v>
      </c>
      <c r="J148" s="95">
        <v>0.98090632576106807</v>
      </c>
      <c r="K148" s="95">
        <v>0.94648154629000081</v>
      </c>
      <c r="L148" s="95">
        <v>0.96400551018328196</v>
      </c>
      <c r="M148" s="96">
        <v>0.926296956932538</v>
      </c>
    </row>
    <row r="149" spans="1:13" x14ac:dyDescent="0.3">
      <c r="A149" s="17">
        <v>7</v>
      </c>
      <c r="B149" s="94">
        <v>0.86227817623598169</v>
      </c>
      <c r="C149" s="95">
        <v>0.86544658620038917</v>
      </c>
      <c r="D149" s="95">
        <v>0.9197348491729338</v>
      </c>
      <c r="E149" s="95">
        <v>0.99774570236296045</v>
      </c>
      <c r="F149" s="95">
        <v>0.9963248550225281</v>
      </c>
      <c r="G149" s="95">
        <v>0.97945559119934034</v>
      </c>
      <c r="H149" s="95">
        <v>0.95251012492544507</v>
      </c>
      <c r="I149" s="95">
        <v>0.9074414282116593</v>
      </c>
      <c r="J149" s="95">
        <v>0.96392258232756589</v>
      </c>
      <c r="K149" s="95">
        <v>0.91655479750627689</v>
      </c>
      <c r="L149" s="95">
        <v>0.93829786185767483</v>
      </c>
      <c r="M149" s="96">
        <v>0.9066052248407056</v>
      </c>
    </row>
    <row r="150" spans="1:13" x14ac:dyDescent="0.3">
      <c r="A150" s="17">
        <v>6</v>
      </c>
      <c r="B150" s="94">
        <v>0.84526553505861723</v>
      </c>
      <c r="C150" s="95">
        <v>0.84883277857702499</v>
      </c>
      <c r="D150" s="95">
        <v>0.88472275623339514</v>
      </c>
      <c r="E150" s="95">
        <v>0.97089046046704286</v>
      </c>
      <c r="F150" s="95">
        <v>0.97335718224204493</v>
      </c>
      <c r="G150" s="95">
        <v>0.94860929099673663</v>
      </c>
      <c r="H150" s="95">
        <v>0.92990335060586937</v>
      </c>
      <c r="I150" s="95">
        <v>0.8810664900264511</v>
      </c>
      <c r="J150" s="95">
        <v>0.94177176878596924</v>
      </c>
      <c r="K150" s="95">
        <v>0.87890375069026228</v>
      </c>
      <c r="L150" s="95">
        <v>0.9060418012883229</v>
      </c>
      <c r="M150" s="96">
        <v>0.88238899218564237</v>
      </c>
    </row>
    <row r="151" spans="1:13" x14ac:dyDescent="0.3">
      <c r="A151" s="17">
        <v>5</v>
      </c>
      <c r="B151" s="94">
        <v>0.82597334421535762</v>
      </c>
      <c r="C151" s="95">
        <v>0.8288312759867984</v>
      </c>
      <c r="D151" s="95">
        <v>0.84135555609611123</v>
      </c>
      <c r="E151" s="95">
        <v>0.93427929104524032</v>
      </c>
      <c r="F151" s="95">
        <v>0.94219419298628837</v>
      </c>
      <c r="G151" s="95">
        <v>0.90823278684935405</v>
      </c>
      <c r="H151" s="95">
        <v>0.90188122904532531</v>
      </c>
      <c r="I151" s="95">
        <v>0.84928356979500963</v>
      </c>
      <c r="J151" s="95">
        <v>0.9144538851362779</v>
      </c>
      <c r="K151" s="95">
        <v>0.8335284058419572</v>
      </c>
      <c r="L151" s="95">
        <v>0.86723732847522617</v>
      </c>
      <c r="M151" s="96">
        <v>0.85364825896734819</v>
      </c>
    </row>
    <row r="152" spans="1:13" x14ac:dyDescent="0.3">
      <c r="A152" s="17">
        <v>4</v>
      </c>
      <c r="B152" s="94">
        <v>0.80440160370620284</v>
      </c>
      <c r="C152" s="95">
        <v>0.80544207842970927</v>
      </c>
      <c r="D152" s="95">
        <v>0.78963324876108187</v>
      </c>
      <c r="E152" s="95">
        <v>0.88791219409755306</v>
      </c>
      <c r="F152" s="95">
        <v>0.90283588725525843</v>
      </c>
      <c r="G152" s="95">
        <v>0.85832607875719258</v>
      </c>
      <c r="H152" s="95">
        <v>0.86844376024381287</v>
      </c>
      <c r="I152" s="95">
        <v>0.812092667517335</v>
      </c>
      <c r="J152" s="95">
        <v>0.88196893137849186</v>
      </c>
      <c r="K152" s="95">
        <v>0.78042876296136143</v>
      </c>
      <c r="L152" s="95">
        <v>0.82188444341838474</v>
      </c>
      <c r="M152" s="96">
        <v>0.82038302518582307</v>
      </c>
    </row>
    <row r="153" spans="1:13" x14ac:dyDescent="0.3">
      <c r="A153" s="17">
        <v>3</v>
      </c>
      <c r="B153" s="94">
        <v>0.7805503135311529</v>
      </c>
      <c r="C153" s="95">
        <v>0.77866518590575762</v>
      </c>
      <c r="D153" s="95">
        <v>0.72955583422830717</v>
      </c>
      <c r="E153" s="95">
        <v>0.83178916962398086</v>
      </c>
      <c r="F153" s="95">
        <v>0.85528226504895499</v>
      </c>
      <c r="G153" s="95">
        <v>0.79888916672025223</v>
      </c>
      <c r="H153" s="95">
        <v>0.82959094420133228</v>
      </c>
      <c r="I153" s="95">
        <v>0.76949378319342709</v>
      </c>
      <c r="J153" s="95">
        <v>0.84431690751261124</v>
      </c>
      <c r="K153" s="95">
        <v>0.71960482204847509</v>
      </c>
      <c r="L153" s="95">
        <v>0.76998314611779861</v>
      </c>
      <c r="M153" s="96">
        <v>0.78259329084106699</v>
      </c>
    </row>
    <row r="154" spans="1:13" x14ac:dyDescent="0.3">
      <c r="A154" s="17">
        <v>2</v>
      </c>
      <c r="B154" s="94">
        <v>0.75441947369020768</v>
      </c>
      <c r="C154" s="95">
        <v>0.74850059841494354</v>
      </c>
      <c r="D154" s="95">
        <v>0.66112331249778722</v>
      </c>
      <c r="E154" s="95">
        <v>0.76591021762452383</v>
      </c>
      <c r="F154" s="95">
        <v>0.79953332636737817</v>
      </c>
      <c r="G154" s="95">
        <v>0.72992205073853289</v>
      </c>
      <c r="H154" s="95">
        <v>0.78532278091788321</v>
      </c>
      <c r="I154" s="95">
        <v>0.72148691682328603</v>
      </c>
      <c r="J154" s="95">
        <v>0.80149781353863603</v>
      </c>
      <c r="K154" s="95">
        <v>0.65105658310329817</v>
      </c>
      <c r="L154" s="95">
        <v>0.71153343657346757</v>
      </c>
      <c r="M154" s="96">
        <v>0.74027905593307997</v>
      </c>
    </row>
    <row r="155" spans="1:13" x14ac:dyDescent="0.3">
      <c r="A155" s="17">
        <v>1</v>
      </c>
      <c r="B155" s="97">
        <v>0.72600908418336729</v>
      </c>
      <c r="C155" s="98">
        <v>0.71494831595726682</v>
      </c>
      <c r="D155" s="98">
        <v>0.58433568356952181</v>
      </c>
      <c r="E155" s="98">
        <v>0.69027533809918196</v>
      </c>
      <c r="F155" s="98">
        <v>0.73558907121052797</v>
      </c>
      <c r="G155" s="98">
        <v>0.65142473081203478</v>
      </c>
      <c r="H155" s="98">
        <v>0.73563927039346577</v>
      </c>
      <c r="I155" s="98">
        <v>0.66807206840691169</v>
      </c>
      <c r="J155" s="98">
        <v>0.75351164945656612</v>
      </c>
      <c r="K155" s="98">
        <v>0.57478404612583067</v>
      </c>
      <c r="L155" s="98">
        <v>0.64653531478539183</v>
      </c>
      <c r="M155" s="99">
        <v>0.69344032046186199</v>
      </c>
    </row>
    <row r="156" spans="1:13" x14ac:dyDescent="0.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3">
      <c r="A157" s="16" t="s">
        <v>46</v>
      </c>
      <c r="B157" s="18">
        <v>4</v>
      </c>
      <c r="C157" s="18">
        <v>5</v>
      </c>
      <c r="D157" s="18">
        <v>6</v>
      </c>
      <c r="E157" s="18">
        <v>7</v>
      </c>
      <c r="F157" s="18">
        <v>8</v>
      </c>
      <c r="G157" s="18">
        <v>9</v>
      </c>
      <c r="H157" s="18">
        <v>10</v>
      </c>
      <c r="I157" s="18">
        <v>11</v>
      </c>
      <c r="J157" s="18">
        <v>12</v>
      </c>
      <c r="K157" s="18">
        <v>1</v>
      </c>
      <c r="L157" s="18">
        <v>2</v>
      </c>
      <c r="M157" s="18">
        <v>3</v>
      </c>
    </row>
    <row r="158" spans="1:13" x14ac:dyDescent="0.3">
      <c r="A158" s="17">
        <v>20</v>
      </c>
      <c r="B158" s="91">
        <v>0.92500194526498847</v>
      </c>
      <c r="C158" s="92">
        <v>0.89951988452126974</v>
      </c>
      <c r="D158" s="92">
        <v>0.97488316175359813</v>
      </c>
      <c r="E158" s="92">
        <v>1</v>
      </c>
      <c r="F158" s="92">
        <v>1</v>
      </c>
      <c r="G158" s="92">
        <v>1</v>
      </c>
      <c r="H158" s="92">
        <v>0.98925239651899144</v>
      </c>
      <c r="I158" s="92">
        <v>0.95929261258874243</v>
      </c>
      <c r="J158" s="92">
        <v>1</v>
      </c>
      <c r="K158" s="92">
        <v>0.99128253573830871</v>
      </c>
      <c r="L158" s="92">
        <v>1</v>
      </c>
      <c r="M158" s="93">
        <v>0.96092065917334724</v>
      </c>
    </row>
    <row r="159" spans="1:13" x14ac:dyDescent="0.3">
      <c r="A159" s="17">
        <v>19</v>
      </c>
      <c r="B159" s="94">
        <v>0.92500194526498847</v>
      </c>
      <c r="C159" s="95">
        <v>0.89951988452126974</v>
      </c>
      <c r="D159" s="95">
        <v>0.97488316175359813</v>
      </c>
      <c r="E159" s="95">
        <v>1</v>
      </c>
      <c r="F159" s="95">
        <v>1</v>
      </c>
      <c r="G159" s="95">
        <v>1</v>
      </c>
      <c r="H159" s="95">
        <v>0.98925239651899144</v>
      </c>
      <c r="I159" s="95">
        <v>0.95929261258874243</v>
      </c>
      <c r="J159" s="95">
        <v>1</v>
      </c>
      <c r="K159" s="95">
        <v>0.99128253573830871</v>
      </c>
      <c r="L159" s="95">
        <v>1</v>
      </c>
      <c r="M159" s="96">
        <v>0.96092065917334724</v>
      </c>
    </row>
    <row r="160" spans="1:13" x14ac:dyDescent="0.3">
      <c r="A160" s="17">
        <v>18</v>
      </c>
      <c r="B160" s="94">
        <v>0.92500194526498847</v>
      </c>
      <c r="C160" s="95">
        <v>0.89951988452126974</v>
      </c>
      <c r="D160" s="95">
        <v>0.97488316175359813</v>
      </c>
      <c r="E160" s="95">
        <v>1</v>
      </c>
      <c r="F160" s="95">
        <v>1</v>
      </c>
      <c r="G160" s="95">
        <v>1</v>
      </c>
      <c r="H160" s="95">
        <v>0.98925239651899144</v>
      </c>
      <c r="I160" s="95">
        <v>0.95929261258874243</v>
      </c>
      <c r="J160" s="95">
        <v>1</v>
      </c>
      <c r="K160" s="95">
        <v>0.99128253573830871</v>
      </c>
      <c r="L160" s="95">
        <v>1</v>
      </c>
      <c r="M160" s="96">
        <v>0.96092065917334724</v>
      </c>
    </row>
    <row r="161" spans="1:13" x14ac:dyDescent="0.3">
      <c r="A161" s="17">
        <v>17</v>
      </c>
      <c r="B161" s="94">
        <v>0.92500194526498847</v>
      </c>
      <c r="C161" s="95">
        <v>0.89951988452126974</v>
      </c>
      <c r="D161" s="95">
        <v>0.97488316175359813</v>
      </c>
      <c r="E161" s="95">
        <v>1</v>
      </c>
      <c r="F161" s="95">
        <v>1</v>
      </c>
      <c r="G161" s="95">
        <v>1</v>
      </c>
      <c r="H161" s="95">
        <v>0.98925239651899144</v>
      </c>
      <c r="I161" s="95">
        <v>0.95929261258874243</v>
      </c>
      <c r="J161" s="95">
        <v>1</v>
      </c>
      <c r="K161" s="95">
        <v>0.99128253573830871</v>
      </c>
      <c r="L161" s="95">
        <v>1</v>
      </c>
      <c r="M161" s="96">
        <v>0.96092065917334724</v>
      </c>
    </row>
    <row r="162" spans="1:13" x14ac:dyDescent="0.3">
      <c r="A162" s="17">
        <v>16</v>
      </c>
      <c r="B162" s="94">
        <v>0.92500194526498847</v>
      </c>
      <c r="C162" s="95">
        <v>0.89951988452126974</v>
      </c>
      <c r="D162" s="95">
        <v>0.97488316175359813</v>
      </c>
      <c r="E162" s="95">
        <v>1</v>
      </c>
      <c r="F162" s="95">
        <v>1</v>
      </c>
      <c r="G162" s="95">
        <v>1</v>
      </c>
      <c r="H162" s="95">
        <v>0.98925239651899144</v>
      </c>
      <c r="I162" s="95">
        <v>0.95929261258874243</v>
      </c>
      <c r="J162" s="95">
        <v>1</v>
      </c>
      <c r="K162" s="95">
        <v>0.99128253573830871</v>
      </c>
      <c r="L162" s="95">
        <v>1</v>
      </c>
      <c r="M162" s="96">
        <v>0.96092065917334724</v>
      </c>
    </row>
    <row r="163" spans="1:13" x14ac:dyDescent="0.3">
      <c r="A163" s="17">
        <v>15</v>
      </c>
      <c r="B163" s="94">
        <v>0.92500194526498847</v>
      </c>
      <c r="C163" s="95">
        <v>0.89951988452126974</v>
      </c>
      <c r="D163" s="95">
        <v>0.97488316175359813</v>
      </c>
      <c r="E163" s="95">
        <v>1</v>
      </c>
      <c r="F163" s="95">
        <v>1</v>
      </c>
      <c r="G163" s="95">
        <v>1</v>
      </c>
      <c r="H163" s="95">
        <v>0.98925239651899144</v>
      </c>
      <c r="I163" s="95">
        <v>0.95929261258874243</v>
      </c>
      <c r="J163" s="95">
        <v>1</v>
      </c>
      <c r="K163" s="95">
        <v>0.99128253573830871</v>
      </c>
      <c r="L163" s="95">
        <v>1</v>
      </c>
      <c r="M163" s="96">
        <v>0.96092065917334724</v>
      </c>
    </row>
    <row r="164" spans="1:13" x14ac:dyDescent="0.3">
      <c r="A164" s="17">
        <v>14</v>
      </c>
      <c r="B164" s="94">
        <v>0.92340351066403437</v>
      </c>
      <c r="C164" s="95">
        <v>0.89951988452126974</v>
      </c>
      <c r="D164" s="95">
        <v>0.97488316175359813</v>
      </c>
      <c r="E164" s="95">
        <v>1</v>
      </c>
      <c r="F164" s="95">
        <v>1</v>
      </c>
      <c r="G164" s="95">
        <v>1</v>
      </c>
      <c r="H164" s="95">
        <v>0.98925239651899144</v>
      </c>
      <c r="I164" s="95">
        <v>0.95929261258874243</v>
      </c>
      <c r="J164" s="95">
        <v>1</v>
      </c>
      <c r="K164" s="95">
        <v>0.99128253573830871</v>
      </c>
      <c r="L164" s="95">
        <v>1</v>
      </c>
      <c r="M164" s="96">
        <v>0.96092065917334724</v>
      </c>
    </row>
    <row r="165" spans="1:13" x14ac:dyDescent="0.3">
      <c r="A165" s="17">
        <v>13</v>
      </c>
      <c r="B165" s="94">
        <v>0.92002884790500694</v>
      </c>
      <c r="C165" s="95">
        <v>0.89951988452126974</v>
      </c>
      <c r="D165" s="95">
        <v>0.97488316175359813</v>
      </c>
      <c r="E165" s="95">
        <v>1</v>
      </c>
      <c r="F165" s="95">
        <v>1</v>
      </c>
      <c r="G165" s="95">
        <v>1</v>
      </c>
      <c r="H165" s="95">
        <v>0.98925239651899144</v>
      </c>
      <c r="I165" s="95">
        <v>0.95929261258874243</v>
      </c>
      <c r="J165" s="95">
        <v>1</v>
      </c>
      <c r="K165" s="95">
        <v>0.99128253573830871</v>
      </c>
      <c r="L165" s="95">
        <v>1</v>
      </c>
      <c r="M165" s="96">
        <v>0.96092065917334724</v>
      </c>
    </row>
    <row r="166" spans="1:13" x14ac:dyDescent="0.3">
      <c r="A166" s="17">
        <v>12</v>
      </c>
      <c r="B166" s="94">
        <v>0.91487795698790575</v>
      </c>
      <c r="C166" s="95">
        <v>0.89951988452126974</v>
      </c>
      <c r="D166" s="95">
        <v>0.97488316175359813</v>
      </c>
      <c r="E166" s="95">
        <v>1</v>
      </c>
      <c r="F166" s="95">
        <v>1</v>
      </c>
      <c r="G166" s="95">
        <v>1</v>
      </c>
      <c r="H166" s="95">
        <v>0.98925239651899144</v>
      </c>
      <c r="I166" s="95">
        <v>0.95929261258874243</v>
      </c>
      <c r="J166" s="95">
        <v>1</v>
      </c>
      <c r="K166" s="95">
        <v>0.99128253573830871</v>
      </c>
      <c r="L166" s="95">
        <v>1</v>
      </c>
      <c r="M166" s="96">
        <v>0.96092065917334724</v>
      </c>
    </row>
    <row r="167" spans="1:13" x14ac:dyDescent="0.3">
      <c r="A167" s="17">
        <v>11</v>
      </c>
      <c r="B167" s="94">
        <v>0.90795083791273101</v>
      </c>
      <c r="C167" s="95">
        <v>0.8976368656448741</v>
      </c>
      <c r="D167" s="95">
        <v>0.97488316175359813</v>
      </c>
      <c r="E167" s="95">
        <v>1</v>
      </c>
      <c r="F167" s="95">
        <v>1</v>
      </c>
      <c r="G167" s="95">
        <v>1</v>
      </c>
      <c r="H167" s="95">
        <v>0.98925239651899144</v>
      </c>
      <c r="I167" s="95">
        <v>0.95849846486381274</v>
      </c>
      <c r="J167" s="95">
        <v>1</v>
      </c>
      <c r="K167" s="95">
        <v>0.98892174863203386</v>
      </c>
      <c r="L167" s="95">
        <v>1</v>
      </c>
      <c r="M167" s="96">
        <v>0.95761094580139727</v>
      </c>
    </row>
    <row r="168" spans="1:13" x14ac:dyDescent="0.3">
      <c r="A168" s="17">
        <v>10</v>
      </c>
      <c r="B168" s="94">
        <v>0.89924749067948262</v>
      </c>
      <c r="C168" s="95">
        <v>0.89324354822114838</v>
      </c>
      <c r="D168" s="95">
        <v>0.97055456548479335</v>
      </c>
      <c r="E168" s="95">
        <v>1</v>
      </c>
      <c r="F168" s="95">
        <v>1</v>
      </c>
      <c r="G168" s="95">
        <v>1</v>
      </c>
      <c r="H168" s="95">
        <v>0.98713641757444781</v>
      </c>
      <c r="I168" s="95">
        <v>0.95285314718991587</v>
      </c>
      <c r="J168" s="95">
        <v>0.99917181808969746</v>
      </c>
      <c r="K168" s="95">
        <v>0.98109012800600037</v>
      </c>
      <c r="L168" s="95">
        <v>0.99557196739345011</v>
      </c>
      <c r="M168" s="96">
        <v>0.95046635262504076</v>
      </c>
    </row>
    <row r="169" spans="1:13" x14ac:dyDescent="0.3">
      <c r="A169" s="17">
        <v>9</v>
      </c>
      <c r="B169" s="94">
        <v>0.88876791528816068</v>
      </c>
      <c r="C169" s="95">
        <v>0.88633993225009267</v>
      </c>
      <c r="D169" s="95">
        <v>0.95981564558107513</v>
      </c>
      <c r="E169" s="95">
        <v>1</v>
      </c>
      <c r="F169" s="95">
        <v>1</v>
      </c>
      <c r="G169" s="95">
        <v>1</v>
      </c>
      <c r="H169" s="95">
        <v>0.980336382048972</v>
      </c>
      <c r="I169" s="95">
        <v>0.94235665956705184</v>
      </c>
      <c r="J169" s="95">
        <v>0.99247454248838529</v>
      </c>
      <c r="K169" s="95">
        <v>0.96778767386020825</v>
      </c>
      <c r="L169" s="95">
        <v>0.98290462222757724</v>
      </c>
      <c r="M169" s="96">
        <v>0.93948687964427779</v>
      </c>
    </row>
    <row r="170" spans="1:13" x14ac:dyDescent="0.3">
      <c r="A170" s="17">
        <v>8</v>
      </c>
      <c r="B170" s="94">
        <v>0.87651211173876509</v>
      </c>
      <c r="C170" s="95">
        <v>0.87692601773170675</v>
      </c>
      <c r="D170" s="95">
        <v>0.94266640204244334</v>
      </c>
      <c r="E170" s="95">
        <v>1</v>
      </c>
      <c r="F170" s="95">
        <v>1</v>
      </c>
      <c r="G170" s="95">
        <v>0.99831151236293914</v>
      </c>
      <c r="H170" s="95">
        <v>0.96885228994256412</v>
      </c>
      <c r="I170" s="95">
        <v>0.92700900199522029</v>
      </c>
      <c r="J170" s="95">
        <v>0.98068120630096289</v>
      </c>
      <c r="K170" s="95">
        <v>0.94901438619465739</v>
      </c>
      <c r="L170" s="95">
        <v>0.9637825311601339</v>
      </c>
      <c r="M170" s="96">
        <v>0.92467252685910861</v>
      </c>
    </row>
    <row r="171" spans="1:13" x14ac:dyDescent="0.3">
      <c r="A171" s="17">
        <v>7</v>
      </c>
      <c r="B171" s="94">
        <v>0.86248008003129595</v>
      </c>
      <c r="C171" s="95">
        <v>0.86500180466599086</v>
      </c>
      <c r="D171" s="95">
        <v>0.91910683486889777</v>
      </c>
      <c r="E171" s="95">
        <v>0.99638261317360444</v>
      </c>
      <c r="F171" s="95">
        <v>0.99323816925852704</v>
      </c>
      <c r="G171" s="95">
        <v>0.97862737445644832</v>
      </c>
      <c r="H171" s="95">
        <v>0.95268414125522416</v>
      </c>
      <c r="I171" s="95">
        <v>0.90681017447442169</v>
      </c>
      <c r="J171" s="95">
        <v>0.96379180952743015</v>
      </c>
      <c r="K171" s="95">
        <v>0.924770265009348</v>
      </c>
      <c r="L171" s="95">
        <v>0.93820569419111999</v>
      </c>
      <c r="M171" s="96">
        <v>0.90602329426953299</v>
      </c>
    </row>
    <row r="172" spans="1:13" x14ac:dyDescent="0.3">
      <c r="A172" s="17">
        <v>6</v>
      </c>
      <c r="B172" s="94">
        <v>0.84667182016575326</v>
      </c>
      <c r="C172" s="95">
        <v>0.85056729305294487</v>
      </c>
      <c r="D172" s="95">
        <v>0.88913694406043864</v>
      </c>
      <c r="E172" s="95">
        <v>0.97281316551345687</v>
      </c>
      <c r="F172" s="95">
        <v>0.97319127488367241</v>
      </c>
      <c r="G172" s="95">
        <v>0.95052835536625102</v>
      </c>
      <c r="H172" s="95">
        <v>0.93183193598695213</v>
      </c>
      <c r="I172" s="95">
        <v>0.8817601770046557</v>
      </c>
      <c r="J172" s="95">
        <v>0.9418063521677873</v>
      </c>
      <c r="K172" s="95">
        <v>0.89505531030427998</v>
      </c>
      <c r="L172" s="95">
        <v>0.9061741113205356</v>
      </c>
      <c r="M172" s="96">
        <v>0.88353918187555092</v>
      </c>
    </row>
    <row r="173" spans="1:13" x14ac:dyDescent="0.3">
      <c r="A173" s="17">
        <v>5</v>
      </c>
      <c r="B173" s="94">
        <v>0.82908733214213681</v>
      </c>
      <c r="C173" s="95">
        <v>0.83362248289256891</v>
      </c>
      <c r="D173" s="95">
        <v>0.85275672961706572</v>
      </c>
      <c r="E173" s="95">
        <v>0.94087552371711403</v>
      </c>
      <c r="F173" s="95">
        <v>0.9461672090321358</v>
      </c>
      <c r="G173" s="95">
        <v>0.91401445509234702</v>
      </c>
      <c r="H173" s="95">
        <v>0.90629567413774792</v>
      </c>
      <c r="I173" s="95">
        <v>0.85185900958592253</v>
      </c>
      <c r="J173" s="95">
        <v>0.9147248342220341</v>
      </c>
      <c r="K173" s="95">
        <v>0.85986952207945322</v>
      </c>
      <c r="L173" s="95">
        <v>0.86768778254838064</v>
      </c>
      <c r="M173" s="96">
        <v>0.85722018967716251</v>
      </c>
    </row>
    <row r="174" spans="1:13" x14ac:dyDescent="0.3">
      <c r="A174" s="17">
        <v>4</v>
      </c>
      <c r="B174" s="94">
        <v>0.80972661596044693</v>
      </c>
      <c r="C174" s="95">
        <v>0.81416737418486296</v>
      </c>
      <c r="D174" s="95">
        <v>0.80996619153877925</v>
      </c>
      <c r="E174" s="95">
        <v>0.90056968778457591</v>
      </c>
      <c r="F174" s="95">
        <v>0.91216597170391744</v>
      </c>
      <c r="G174" s="95">
        <v>0.86908567363473632</v>
      </c>
      <c r="H174" s="95">
        <v>0.87607535570761164</v>
      </c>
      <c r="I174" s="95">
        <v>0.81710667221822209</v>
      </c>
      <c r="J174" s="95">
        <v>0.88254725569017067</v>
      </c>
      <c r="K174" s="95">
        <v>0.81921290033486782</v>
      </c>
      <c r="L174" s="95">
        <v>0.82274670787465509</v>
      </c>
      <c r="M174" s="96">
        <v>0.82706631767436767</v>
      </c>
    </row>
    <row r="175" spans="1:13" x14ac:dyDescent="0.3">
      <c r="A175" s="17">
        <v>3</v>
      </c>
      <c r="B175" s="94">
        <v>0.78858967162068339</v>
      </c>
      <c r="C175" s="95">
        <v>0.79220196692982681</v>
      </c>
      <c r="D175" s="95">
        <v>0.76076532982557921</v>
      </c>
      <c r="E175" s="95">
        <v>0.85189565771584241</v>
      </c>
      <c r="F175" s="95">
        <v>0.87118756289901722</v>
      </c>
      <c r="G175" s="95">
        <v>0.81574201099341892</v>
      </c>
      <c r="H175" s="95">
        <v>0.84117098069654317</v>
      </c>
      <c r="I175" s="95">
        <v>0.77750316490155447</v>
      </c>
      <c r="J175" s="95">
        <v>0.84527361657219702</v>
      </c>
      <c r="K175" s="95">
        <v>0.77308544507052379</v>
      </c>
      <c r="L175" s="95">
        <v>0.77135088729935908</v>
      </c>
      <c r="M175" s="96">
        <v>0.79307756586716638</v>
      </c>
    </row>
    <row r="176" spans="1:13" x14ac:dyDescent="0.3">
      <c r="A176" s="17">
        <v>2</v>
      </c>
      <c r="B176" s="94">
        <v>0.76567649912284619</v>
      </c>
      <c r="C176" s="95">
        <v>0.76772626112746067</v>
      </c>
      <c r="D176" s="95">
        <v>0.70515414447746538</v>
      </c>
      <c r="E176" s="95">
        <v>0.79485343351091364</v>
      </c>
      <c r="F176" s="95">
        <v>0.82323198261743513</v>
      </c>
      <c r="G176" s="95">
        <v>0.75398346716839493</v>
      </c>
      <c r="H176" s="95">
        <v>0.80158254910454274</v>
      </c>
      <c r="I176" s="95">
        <v>0.73304848763591957</v>
      </c>
      <c r="J176" s="95">
        <v>0.80290391686811302</v>
      </c>
      <c r="K176" s="95">
        <v>0.72148715628642113</v>
      </c>
      <c r="L176" s="95">
        <v>0.71350032082249237</v>
      </c>
      <c r="M176" s="96">
        <v>0.75525393425555876</v>
      </c>
    </row>
    <row r="177" spans="1:13" x14ac:dyDescent="0.3">
      <c r="A177" s="17">
        <v>1</v>
      </c>
      <c r="B177" s="97">
        <v>0.74098709846693545</v>
      </c>
      <c r="C177" s="98">
        <v>0.74074025677776445</v>
      </c>
      <c r="D177" s="98">
        <v>0.643132635494438</v>
      </c>
      <c r="E177" s="98">
        <v>0.7294430151697896</v>
      </c>
      <c r="F177" s="98">
        <v>0.7682992308591714</v>
      </c>
      <c r="G177" s="98">
        <v>0.68381004215966412</v>
      </c>
      <c r="H177" s="98">
        <v>0.75731006093161002</v>
      </c>
      <c r="I177" s="98">
        <v>0.68374264042131738</v>
      </c>
      <c r="J177" s="98">
        <v>0.75543815657791891</v>
      </c>
      <c r="K177" s="98">
        <v>0.66441803398255972</v>
      </c>
      <c r="L177" s="98">
        <v>0.6491950084440552</v>
      </c>
      <c r="M177" s="99">
        <v>0.7135954228395448</v>
      </c>
    </row>
    <row r="178" spans="1:13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3">
      <c r="A179" s="16" t="s">
        <v>47</v>
      </c>
      <c r="B179" s="18">
        <v>4</v>
      </c>
      <c r="C179" s="18">
        <v>5</v>
      </c>
      <c r="D179" s="18">
        <v>6</v>
      </c>
      <c r="E179" s="18">
        <v>7</v>
      </c>
      <c r="F179" s="18">
        <v>8</v>
      </c>
      <c r="G179" s="18">
        <v>9</v>
      </c>
      <c r="H179" s="18">
        <v>10</v>
      </c>
      <c r="I179" s="18">
        <v>11</v>
      </c>
      <c r="J179" s="18">
        <v>12</v>
      </c>
      <c r="K179" s="18">
        <v>1</v>
      </c>
      <c r="L179" s="18">
        <v>2</v>
      </c>
      <c r="M179" s="18">
        <v>3</v>
      </c>
    </row>
    <row r="180" spans="1:13" x14ac:dyDescent="0.3">
      <c r="A180" s="17">
        <v>20</v>
      </c>
      <c r="B180" s="91">
        <v>0.90915496157093556</v>
      </c>
      <c r="C180" s="92">
        <v>0.90113927259752857</v>
      </c>
      <c r="D180" s="92">
        <v>0.9777339613741548</v>
      </c>
      <c r="E180" s="92">
        <v>1</v>
      </c>
      <c r="F180" s="92">
        <v>1</v>
      </c>
      <c r="G180" s="92">
        <v>1</v>
      </c>
      <c r="H180" s="92">
        <v>0.99757883625914523</v>
      </c>
      <c r="I180" s="92">
        <v>0.95895820878091009</v>
      </c>
      <c r="J180" s="92">
        <v>1</v>
      </c>
      <c r="K180" s="92">
        <v>0.99019849100456891</v>
      </c>
      <c r="L180" s="92">
        <v>1</v>
      </c>
      <c r="M180" s="93">
        <v>0.96042724604251051</v>
      </c>
    </row>
    <row r="181" spans="1:13" x14ac:dyDescent="0.3">
      <c r="A181" s="17">
        <v>19</v>
      </c>
      <c r="B181" s="94">
        <v>0.90915496157093556</v>
      </c>
      <c r="C181" s="95">
        <v>0.90113927259752857</v>
      </c>
      <c r="D181" s="95">
        <v>0.9777339613741548</v>
      </c>
      <c r="E181" s="95">
        <v>1</v>
      </c>
      <c r="F181" s="95">
        <v>1</v>
      </c>
      <c r="G181" s="95">
        <v>1</v>
      </c>
      <c r="H181" s="95">
        <v>0.99757883625914523</v>
      </c>
      <c r="I181" s="95">
        <v>0.95895820878091009</v>
      </c>
      <c r="J181" s="95">
        <v>1</v>
      </c>
      <c r="K181" s="95">
        <v>0.99019849100456891</v>
      </c>
      <c r="L181" s="95">
        <v>1</v>
      </c>
      <c r="M181" s="96">
        <v>0.96042724604251051</v>
      </c>
    </row>
    <row r="182" spans="1:13" x14ac:dyDescent="0.3">
      <c r="A182" s="17">
        <v>18</v>
      </c>
      <c r="B182" s="94">
        <v>0.90915496157093556</v>
      </c>
      <c r="C182" s="95">
        <v>0.90113927259752857</v>
      </c>
      <c r="D182" s="95">
        <v>0.9777339613741548</v>
      </c>
      <c r="E182" s="95">
        <v>1</v>
      </c>
      <c r="F182" s="95">
        <v>1</v>
      </c>
      <c r="G182" s="95">
        <v>1</v>
      </c>
      <c r="H182" s="95">
        <v>0.99757883625914523</v>
      </c>
      <c r="I182" s="95">
        <v>0.95895820878091009</v>
      </c>
      <c r="J182" s="95">
        <v>1</v>
      </c>
      <c r="K182" s="95">
        <v>0.99019849100456891</v>
      </c>
      <c r="L182" s="95">
        <v>1</v>
      </c>
      <c r="M182" s="96">
        <v>0.96042724604251051</v>
      </c>
    </row>
    <row r="183" spans="1:13" x14ac:dyDescent="0.3">
      <c r="A183" s="17">
        <v>17</v>
      </c>
      <c r="B183" s="94">
        <v>0.90915496157093556</v>
      </c>
      <c r="C183" s="95">
        <v>0.90113927259752857</v>
      </c>
      <c r="D183" s="95">
        <v>0.9777339613741548</v>
      </c>
      <c r="E183" s="95">
        <v>1</v>
      </c>
      <c r="F183" s="95">
        <v>1</v>
      </c>
      <c r="G183" s="95">
        <v>1</v>
      </c>
      <c r="H183" s="95">
        <v>0.99757883625914523</v>
      </c>
      <c r="I183" s="95">
        <v>0.95895820878091009</v>
      </c>
      <c r="J183" s="95">
        <v>1</v>
      </c>
      <c r="K183" s="95">
        <v>0.99019849100456891</v>
      </c>
      <c r="L183" s="95">
        <v>1</v>
      </c>
      <c r="M183" s="96">
        <v>0.96042724604251051</v>
      </c>
    </row>
    <row r="184" spans="1:13" x14ac:dyDescent="0.3">
      <c r="A184" s="17">
        <v>16</v>
      </c>
      <c r="B184" s="94">
        <v>0.90915496157093556</v>
      </c>
      <c r="C184" s="95">
        <v>0.90113927259752857</v>
      </c>
      <c r="D184" s="95">
        <v>0.9777339613741548</v>
      </c>
      <c r="E184" s="95">
        <v>1</v>
      </c>
      <c r="F184" s="95">
        <v>1</v>
      </c>
      <c r="G184" s="95">
        <v>1</v>
      </c>
      <c r="H184" s="95">
        <v>0.99757883625914523</v>
      </c>
      <c r="I184" s="95">
        <v>0.95895820878091009</v>
      </c>
      <c r="J184" s="95">
        <v>1</v>
      </c>
      <c r="K184" s="95">
        <v>0.99019849100456891</v>
      </c>
      <c r="L184" s="95">
        <v>1</v>
      </c>
      <c r="M184" s="96">
        <v>0.96042724604251051</v>
      </c>
    </row>
    <row r="185" spans="1:13" x14ac:dyDescent="0.3">
      <c r="A185" s="17">
        <v>15</v>
      </c>
      <c r="B185" s="94">
        <v>0.90915496157093556</v>
      </c>
      <c r="C185" s="95">
        <v>0.90113927259752857</v>
      </c>
      <c r="D185" s="95">
        <v>0.9777339613741548</v>
      </c>
      <c r="E185" s="95">
        <v>1</v>
      </c>
      <c r="F185" s="95">
        <v>1</v>
      </c>
      <c r="G185" s="95">
        <v>1</v>
      </c>
      <c r="H185" s="95">
        <v>0.99757883625914523</v>
      </c>
      <c r="I185" s="95">
        <v>0.95895820878091009</v>
      </c>
      <c r="J185" s="95">
        <v>1</v>
      </c>
      <c r="K185" s="95">
        <v>0.99019849100456891</v>
      </c>
      <c r="L185" s="95">
        <v>1</v>
      </c>
      <c r="M185" s="96">
        <v>0.96042724604251051</v>
      </c>
    </row>
    <row r="186" spans="1:13" x14ac:dyDescent="0.3">
      <c r="A186" s="17">
        <v>14</v>
      </c>
      <c r="B186" s="94">
        <v>0.90915496157093556</v>
      </c>
      <c r="C186" s="95">
        <v>0.90113927259752857</v>
      </c>
      <c r="D186" s="95">
        <v>0.9777339613741548</v>
      </c>
      <c r="E186" s="95">
        <v>1</v>
      </c>
      <c r="F186" s="95">
        <v>1</v>
      </c>
      <c r="G186" s="95">
        <v>1</v>
      </c>
      <c r="H186" s="95">
        <v>0.99757883625914523</v>
      </c>
      <c r="I186" s="95">
        <v>0.95895820878091009</v>
      </c>
      <c r="J186" s="95">
        <v>1</v>
      </c>
      <c r="K186" s="95">
        <v>0.99019849100456891</v>
      </c>
      <c r="L186" s="95">
        <v>1</v>
      </c>
      <c r="M186" s="96">
        <v>0.96042724604251051</v>
      </c>
    </row>
    <row r="187" spans="1:13" x14ac:dyDescent="0.3">
      <c r="A187" s="17">
        <v>13</v>
      </c>
      <c r="B187" s="94">
        <v>0.90915496157093556</v>
      </c>
      <c r="C187" s="95">
        <v>0.90113927259752857</v>
      </c>
      <c r="D187" s="95">
        <v>0.9777339613741548</v>
      </c>
      <c r="E187" s="95">
        <v>1</v>
      </c>
      <c r="F187" s="95">
        <v>1</v>
      </c>
      <c r="G187" s="95">
        <v>1</v>
      </c>
      <c r="H187" s="95">
        <v>0.99757883625914523</v>
      </c>
      <c r="I187" s="95">
        <v>0.95895820878091009</v>
      </c>
      <c r="J187" s="95">
        <v>1</v>
      </c>
      <c r="K187" s="95">
        <v>0.99019849100456891</v>
      </c>
      <c r="L187" s="95">
        <v>1</v>
      </c>
      <c r="M187" s="96">
        <v>0.96042724604251051</v>
      </c>
    </row>
    <row r="188" spans="1:13" x14ac:dyDescent="0.3">
      <c r="A188" s="17">
        <v>12</v>
      </c>
      <c r="B188" s="94">
        <v>0.90915496157093556</v>
      </c>
      <c r="C188" s="95">
        <v>0.90113927259752857</v>
      </c>
      <c r="D188" s="95">
        <v>0.9777339613741548</v>
      </c>
      <c r="E188" s="95">
        <v>1</v>
      </c>
      <c r="F188" s="95">
        <v>1</v>
      </c>
      <c r="G188" s="95">
        <v>1</v>
      </c>
      <c r="H188" s="95">
        <v>0.99757883625914523</v>
      </c>
      <c r="I188" s="95">
        <v>0.95895820878091009</v>
      </c>
      <c r="J188" s="95">
        <v>1</v>
      </c>
      <c r="K188" s="95">
        <v>0.99019849100456891</v>
      </c>
      <c r="L188" s="95">
        <v>1</v>
      </c>
      <c r="M188" s="96">
        <v>0.96042724604251051</v>
      </c>
    </row>
    <row r="189" spans="1:13" x14ac:dyDescent="0.3">
      <c r="A189" s="17">
        <v>11</v>
      </c>
      <c r="B189" s="94">
        <v>0.90623459789155203</v>
      </c>
      <c r="C189" s="95">
        <v>0.90113927259752857</v>
      </c>
      <c r="D189" s="95">
        <v>0.9777339613741548</v>
      </c>
      <c r="E189" s="95">
        <v>1</v>
      </c>
      <c r="F189" s="95">
        <v>1</v>
      </c>
      <c r="G189" s="95">
        <v>1</v>
      </c>
      <c r="H189" s="95">
        <v>0.99757883625914523</v>
      </c>
      <c r="I189" s="95">
        <v>0.95895820878091009</v>
      </c>
      <c r="J189" s="95">
        <v>1</v>
      </c>
      <c r="K189" s="95">
        <v>0.99019849100456891</v>
      </c>
      <c r="L189" s="95">
        <v>1</v>
      </c>
      <c r="M189" s="96">
        <v>0.96042724604251051</v>
      </c>
    </row>
    <row r="190" spans="1:13" x14ac:dyDescent="0.3">
      <c r="A190" s="17">
        <v>10</v>
      </c>
      <c r="B190" s="94">
        <v>0.89834094721778412</v>
      </c>
      <c r="C190" s="95">
        <v>0.90113927259752857</v>
      </c>
      <c r="D190" s="95">
        <v>0.97648560165460618</v>
      </c>
      <c r="E190" s="95">
        <v>1</v>
      </c>
      <c r="F190" s="95">
        <v>1</v>
      </c>
      <c r="G190" s="95">
        <v>1</v>
      </c>
      <c r="H190" s="95">
        <v>0.99757883625914523</v>
      </c>
      <c r="I190" s="95">
        <v>0.95569606769343673</v>
      </c>
      <c r="J190" s="95">
        <v>1</v>
      </c>
      <c r="K190" s="95">
        <v>0.98381144418749977</v>
      </c>
      <c r="L190" s="95">
        <v>0.99564054459967422</v>
      </c>
      <c r="M190" s="96">
        <v>0.95698530022203621</v>
      </c>
    </row>
    <row r="191" spans="1:13" x14ac:dyDescent="0.3">
      <c r="A191" s="17">
        <v>9</v>
      </c>
      <c r="B191" s="94">
        <v>0.88547400954963207</v>
      </c>
      <c r="C191" s="95">
        <v>0.89423590526576069</v>
      </c>
      <c r="D191" s="95">
        <v>0.96477252883973297</v>
      </c>
      <c r="E191" s="95">
        <v>1</v>
      </c>
      <c r="F191" s="95">
        <v>1</v>
      </c>
      <c r="G191" s="95">
        <v>1</v>
      </c>
      <c r="H191" s="95">
        <v>0.99185386811753118</v>
      </c>
      <c r="I191" s="95">
        <v>0.94425726231072626</v>
      </c>
      <c r="J191" s="95">
        <v>0.99944059162875254</v>
      </c>
      <c r="K191" s="95">
        <v>0.97043291505515428</v>
      </c>
      <c r="L191" s="95">
        <v>0.97938209826136646</v>
      </c>
      <c r="M191" s="96">
        <v>0.9457703496668155</v>
      </c>
    </row>
    <row r="192" spans="1:13" x14ac:dyDescent="0.3">
      <c r="A192" s="17">
        <v>8</v>
      </c>
      <c r="B192" s="94">
        <v>0.86763378488709586</v>
      </c>
      <c r="C192" s="95">
        <v>0.87970314734285282</v>
      </c>
      <c r="D192" s="95">
        <v>0.94259474292953505</v>
      </c>
      <c r="E192" s="95">
        <v>1</v>
      </c>
      <c r="F192" s="95">
        <v>1</v>
      </c>
      <c r="G192" s="95">
        <v>1</v>
      </c>
      <c r="H192" s="95">
        <v>0.97593336913711115</v>
      </c>
      <c r="I192" s="95">
        <v>0.9246417926327789</v>
      </c>
      <c r="J192" s="95">
        <v>0.98651095092795016</v>
      </c>
      <c r="K192" s="95">
        <v>0.95006290360753243</v>
      </c>
      <c r="L192" s="95">
        <v>0.95389318583353833</v>
      </c>
      <c r="M192" s="96">
        <v>0.92678239437684828</v>
      </c>
    </row>
    <row r="193" spans="1:13" x14ac:dyDescent="0.3">
      <c r="A193" s="17">
        <v>7</v>
      </c>
      <c r="B193" s="94">
        <v>0.84482027323017528</v>
      </c>
      <c r="C193" s="95">
        <v>0.85754099882880519</v>
      </c>
      <c r="D193" s="95">
        <v>0.90995224392401242</v>
      </c>
      <c r="E193" s="95">
        <v>0.99787579760164347</v>
      </c>
      <c r="F193" s="95">
        <v>0.99640383317030157</v>
      </c>
      <c r="G193" s="95">
        <v>0.97872403834350774</v>
      </c>
      <c r="H193" s="95">
        <v>0.94981733931788503</v>
      </c>
      <c r="I193" s="95">
        <v>0.89684965865959454</v>
      </c>
      <c r="J193" s="95">
        <v>0.96599402578141613</v>
      </c>
      <c r="K193" s="95">
        <v>0.92270140984463422</v>
      </c>
      <c r="L193" s="95">
        <v>0.91917380731618969</v>
      </c>
      <c r="M193" s="96">
        <v>0.90002143435213466</v>
      </c>
    </row>
    <row r="194" spans="1:13" x14ac:dyDescent="0.3">
      <c r="A194" s="17">
        <v>6</v>
      </c>
      <c r="B194" s="94">
        <v>0.81703347457887066</v>
      </c>
      <c r="C194" s="95">
        <v>0.82774945972361769</v>
      </c>
      <c r="D194" s="95">
        <v>0.86684503182316519</v>
      </c>
      <c r="E194" s="95">
        <v>0.96893826418080886</v>
      </c>
      <c r="F194" s="95">
        <v>0.96489827936404693</v>
      </c>
      <c r="G194" s="95">
        <v>0.93943947728199806</v>
      </c>
      <c r="H194" s="95">
        <v>0.91350577865985261</v>
      </c>
      <c r="I194" s="95">
        <v>0.86088086039117329</v>
      </c>
      <c r="J194" s="95">
        <v>0.93788981618915035</v>
      </c>
      <c r="K194" s="95">
        <v>0.88834843376645978</v>
      </c>
      <c r="L194" s="95">
        <v>0.87522396270932057</v>
      </c>
      <c r="M194" s="96">
        <v>0.86548746959267464</v>
      </c>
    </row>
    <row r="195" spans="1:13" x14ac:dyDescent="0.3">
      <c r="A195" s="17">
        <v>5</v>
      </c>
      <c r="B195" s="94">
        <v>0.78427338893318177</v>
      </c>
      <c r="C195" s="95">
        <v>0.7903285300272902</v>
      </c>
      <c r="D195" s="95">
        <v>0.81327310662699337</v>
      </c>
      <c r="E195" s="95">
        <v>0.92949873341495171</v>
      </c>
      <c r="F195" s="95">
        <v>0.9219831839929663</v>
      </c>
      <c r="G195" s="95">
        <v>0.88759478892005439</v>
      </c>
      <c r="H195" s="95">
        <v>0.8669986871630142</v>
      </c>
      <c r="I195" s="95">
        <v>0.81673539782751492</v>
      </c>
      <c r="J195" s="95">
        <v>0.90219832215115281</v>
      </c>
      <c r="K195" s="95">
        <v>0.84700397537300887</v>
      </c>
      <c r="L195" s="95">
        <v>0.82204365201293106</v>
      </c>
      <c r="M195" s="96">
        <v>0.82318050009846822</v>
      </c>
    </row>
    <row r="196" spans="1:13" x14ac:dyDescent="0.3">
      <c r="A196" s="17">
        <v>4</v>
      </c>
      <c r="B196" s="94">
        <v>0.74654001629310862</v>
      </c>
      <c r="C196" s="95">
        <v>0.74527820973982295</v>
      </c>
      <c r="D196" s="95">
        <v>0.74923646833549673</v>
      </c>
      <c r="E196" s="95">
        <v>0.87955720530407211</v>
      </c>
      <c r="F196" s="95">
        <v>0.86765854705705991</v>
      </c>
      <c r="G196" s="95">
        <v>0.82318997325767695</v>
      </c>
      <c r="H196" s="95">
        <v>0.81029606482736971</v>
      </c>
      <c r="I196" s="95">
        <v>0.76441327096861977</v>
      </c>
      <c r="J196" s="95">
        <v>0.85891954366742351</v>
      </c>
      <c r="K196" s="95">
        <v>0.7986680346642816</v>
      </c>
      <c r="L196" s="95">
        <v>0.75963287522702094</v>
      </c>
      <c r="M196" s="96">
        <v>0.77310052586951539</v>
      </c>
    </row>
    <row r="197" spans="1:13" x14ac:dyDescent="0.3">
      <c r="A197" s="17">
        <v>3</v>
      </c>
      <c r="B197" s="94">
        <v>0.70383335665865132</v>
      </c>
      <c r="C197" s="95">
        <v>0.69259849886121583</v>
      </c>
      <c r="D197" s="95">
        <v>0.6747351169486755</v>
      </c>
      <c r="E197" s="95">
        <v>0.81911367984816996</v>
      </c>
      <c r="F197" s="95">
        <v>0.80192436855632754</v>
      </c>
      <c r="G197" s="95">
        <v>0.74622503029486564</v>
      </c>
      <c r="H197" s="95">
        <v>0.74339791165291913</v>
      </c>
      <c r="I197" s="95">
        <v>0.7039144798144874</v>
      </c>
      <c r="J197" s="95">
        <v>0.80805348073796246</v>
      </c>
      <c r="K197" s="95">
        <v>0.74334061164027809</v>
      </c>
      <c r="L197" s="95">
        <v>0.68799163235159033</v>
      </c>
      <c r="M197" s="96">
        <v>0.71524754690581616</v>
      </c>
    </row>
    <row r="198" spans="1:13" x14ac:dyDescent="0.3">
      <c r="A198" s="17">
        <v>2</v>
      </c>
      <c r="B198" s="94">
        <v>0.65615341002980987</v>
      </c>
      <c r="C198" s="95">
        <v>0.63228939739146872</v>
      </c>
      <c r="D198" s="95">
        <v>0.58976905246652966</v>
      </c>
      <c r="E198" s="95">
        <v>0.74816815704724537</v>
      </c>
      <c r="F198" s="95">
        <v>0.72478064849076929</v>
      </c>
      <c r="G198" s="95">
        <v>0.65669996003162023</v>
      </c>
      <c r="H198" s="95">
        <v>0.66630422763966246</v>
      </c>
      <c r="I198" s="95">
        <v>0.63523902436511825</v>
      </c>
      <c r="J198" s="95">
        <v>0.74960013336276976</v>
      </c>
      <c r="K198" s="95">
        <v>0.68102170630099812</v>
      </c>
      <c r="L198" s="95">
        <v>0.60711992338663934</v>
      </c>
      <c r="M198" s="96">
        <v>0.64962156320737052</v>
      </c>
    </row>
    <row r="199" spans="1:13" x14ac:dyDescent="0.3">
      <c r="A199" s="17">
        <v>1</v>
      </c>
      <c r="B199" s="97">
        <v>0.60350017640658415</v>
      </c>
      <c r="C199" s="98">
        <v>0.56435090533058185</v>
      </c>
      <c r="D199" s="98">
        <v>0.49433827488905913</v>
      </c>
      <c r="E199" s="98">
        <v>0.66672063690129824</v>
      </c>
      <c r="F199" s="98">
        <v>0.63622738686038527</v>
      </c>
      <c r="G199" s="98">
        <v>0.55461476246794095</v>
      </c>
      <c r="H199" s="98">
        <v>0.57901501278759959</v>
      </c>
      <c r="I199" s="98">
        <v>0.5583869046205121</v>
      </c>
      <c r="J199" s="98">
        <v>0.68355950154184519</v>
      </c>
      <c r="K199" s="98">
        <v>0.61171131864644179</v>
      </c>
      <c r="L199" s="98">
        <v>0.51701774833216785</v>
      </c>
      <c r="M199" s="99">
        <v>0.57622257477417849</v>
      </c>
    </row>
    <row r="201" spans="1:13" x14ac:dyDescent="0.3">
      <c r="A201" s="19" t="s">
        <v>48</v>
      </c>
      <c r="B201" s="20">
        <v>4</v>
      </c>
      <c r="C201" s="20">
        <v>5</v>
      </c>
      <c r="D201" s="20">
        <v>6</v>
      </c>
      <c r="E201" s="20">
        <v>7</v>
      </c>
      <c r="F201" s="20">
        <v>8</v>
      </c>
      <c r="G201" s="20">
        <v>9</v>
      </c>
      <c r="H201" s="20">
        <v>10</v>
      </c>
      <c r="I201" s="20">
        <v>11</v>
      </c>
      <c r="J201" s="20">
        <v>12</v>
      </c>
      <c r="K201" s="20">
        <v>1</v>
      </c>
      <c r="L201" s="20">
        <v>2</v>
      </c>
      <c r="M201" s="20">
        <v>3</v>
      </c>
    </row>
    <row r="202" spans="1:13" x14ac:dyDescent="0.3">
      <c r="A202" s="21">
        <v>20</v>
      </c>
      <c r="B202" s="22" t="b">
        <f>IF('入力欄(差替情報)'!$D$9="北海道",B4,IF('入力欄(差替情報)'!$D$9="東北",B26,IF('入力欄(差替情報)'!$D$9="東京",B48,IF('入力欄(差替情報)'!$D$9="中部",B70,IF('入力欄(差替情報)'!$D$9="北陸",B92,IF('入力欄(差替情報)'!$D$9="関西",B114,IF('入力欄(差替情報)'!$D$9="中国",B136,IF('入力欄(差替情報)'!$D$9="四国",B158,IF('入力欄(差替情報)'!$D$9="九州",B180)))))))))</f>
        <v>0</v>
      </c>
      <c r="C202" s="22" t="b">
        <f>IF('入力欄(差替情報)'!$D$9="北海道",C4,IF('入力欄(差替情報)'!$D$9="東北",C26,IF('入力欄(差替情報)'!$D$9="東京",C48,IF('入力欄(差替情報)'!$D$9="中部",C70,IF('入力欄(差替情報)'!$D$9="北陸",C92,IF('入力欄(差替情報)'!$D$9="関西",C114,IF('入力欄(差替情報)'!$D$9="中国",C136,IF('入力欄(差替情報)'!$D$9="四国",C158,IF('入力欄(差替情報)'!$D$9="九州",C180)))))))))</f>
        <v>0</v>
      </c>
      <c r="D202" s="22" t="b">
        <f>IF('入力欄(差替情報)'!$D$9="北海道",D4,IF('入力欄(差替情報)'!$D$9="東北",D26,IF('入力欄(差替情報)'!$D$9="東京",D48,IF('入力欄(差替情報)'!$D$9="中部",D70,IF('入力欄(差替情報)'!$D$9="北陸",D92,IF('入力欄(差替情報)'!$D$9="関西",D114,IF('入力欄(差替情報)'!$D$9="中国",D136,IF('入力欄(差替情報)'!$D$9="四国",D158,IF('入力欄(差替情報)'!$D$9="九州",D180)))))))))</f>
        <v>0</v>
      </c>
      <c r="E202" s="22" t="b">
        <f>IF('入力欄(差替情報)'!$D$9="北海道",E4,IF('入力欄(差替情報)'!$D$9="東北",E26,IF('入力欄(差替情報)'!$D$9="東京",E48,IF('入力欄(差替情報)'!$D$9="中部",E70,IF('入力欄(差替情報)'!$D$9="北陸",E92,IF('入力欄(差替情報)'!$D$9="関西",E114,IF('入力欄(差替情報)'!$D$9="中国",E136,IF('入力欄(差替情報)'!$D$9="四国",E158,IF('入力欄(差替情報)'!$D$9="九州",E180)))))))))</f>
        <v>0</v>
      </c>
      <c r="F202" s="22" t="b">
        <f>IF('入力欄(差替情報)'!$D$9="北海道",F4,IF('入力欄(差替情報)'!$D$9="東北",F26,IF('入力欄(差替情報)'!$D$9="東京",F48,IF('入力欄(差替情報)'!$D$9="中部",F70,IF('入力欄(差替情報)'!$D$9="北陸",F92,IF('入力欄(差替情報)'!$D$9="関西",F114,IF('入力欄(差替情報)'!$D$9="中国",F136,IF('入力欄(差替情報)'!$D$9="四国",F158,IF('入力欄(差替情報)'!$D$9="九州",F180)))))))))</f>
        <v>0</v>
      </c>
      <c r="G202" s="22" t="b">
        <f>IF('入力欄(差替情報)'!$D$9="北海道",G4,IF('入力欄(差替情報)'!$D$9="東北",G26,IF('入力欄(差替情報)'!$D$9="東京",G48,IF('入力欄(差替情報)'!$D$9="中部",G70,IF('入力欄(差替情報)'!$D$9="北陸",G92,IF('入力欄(差替情報)'!$D$9="関西",G114,IF('入力欄(差替情報)'!$D$9="中国",G136,IF('入力欄(差替情報)'!$D$9="四国",G158,IF('入力欄(差替情報)'!$D$9="九州",G180)))))))))</f>
        <v>0</v>
      </c>
      <c r="H202" s="22" t="b">
        <f>IF('入力欄(差替情報)'!$D$9="北海道",H4,IF('入力欄(差替情報)'!$D$9="東北",H26,IF('入力欄(差替情報)'!$D$9="東京",H48,IF('入力欄(差替情報)'!$D$9="中部",H70,IF('入力欄(差替情報)'!$D$9="北陸",H92,IF('入力欄(差替情報)'!$D$9="関西",H114,IF('入力欄(差替情報)'!$D$9="中国",H136,IF('入力欄(差替情報)'!$D$9="四国",H158,IF('入力欄(差替情報)'!$D$9="九州",H180)))))))))</f>
        <v>0</v>
      </c>
      <c r="I202" s="22" t="b">
        <f>IF('入力欄(差替情報)'!$D$9="北海道",I4,IF('入力欄(差替情報)'!$D$9="東北",I26,IF('入力欄(差替情報)'!$D$9="東京",I48,IF('入力欄(差替情報)'!$D$9="中部",I70,IF('入力欄(差替情報)'!$D$9="北陸",I92,IF('入力欄(差替情報)'!$D$9="関西",I114,IF('入力欄(差替情報)'!$D$9="中国",I136,IF('入力欄(差替情報)'!$D$9="四国",I158,IF('入力欄(差替情報)'!$D$9="九州",I180)))))))))</f>
        <v>0</v>
      </c>
      <c r="J202" s="22" t="b">
        <f>IF('入力欄(差替情報)'!$D$9="北海道",J4,IF('入力欄(差替情報)'!$D$9="東北",J26,IF('入力欄(差替情報)'!$D$9="東京",J48,IF('入力欄(差替情報)'!$D$9="中部",J70,IF('入力欄(差替情報)'!$D$9="北陸",J92,IF('入力欄(差替情報)'!$D$9="関西",J114,IF('入力欄(差替情報)'!$D$9="中国",J136,IF('入力欄(差替情報)'!$D$9="四国",J158,IF('入力欄(差替情報)'!$D$9="九州",J180)))))))))</f>
        <v>0</v>
      </c>
      <c r="K202" s="22" t="b">
        <f>IF('入力欄(差替情報)'!$D$9="北海道",K4,IF('入力欄(差替情報)'!$D$9="東北",K26,IF('入力欄(差替情報)'!$D$9="東京",K48,IF('入力欄(差替情報)'!$D$9="中部",K70,IF('入力欄(差替情報)'!$D$9="北陸",K92,IF('入力欄(差替情報)'!$D$9="関西",K114,IF('入力欄(差替情報)'!$D$9="中国",K136,IF('入力欄(差替情報)'!$D$9="四国",K158,IF('入力欄(差替情報)'!$D$9="九州",K180)))))))))</f>
        <v>0</v>
      </c>
      <c r="L202" s="22" t="b">
        <f>IF('入力欄(差替情報)'!$D$9="北海道",L4,IF('入力欄(差替情報)'!$D$9="東北",L26,IF('入力欄(差替情報)'!$D$9="東京",L48,IF('入力欄(差替情報)'!$D$9="中部",L70,IF('入力欄(差替情報)'!$D$9="北陸",L92,IF('入力欄(差替情報)'!$D$9="関西",L114,IF('入力欄(差替情報)'!$D$9="中国",L136,IF('入力欄(差替情報)'!$D$9="四国",L158,IF('入力欄(差替情報)'!$D$9="九州",L180)))))))))</f>
        <v>0</v>
      </c>
      <c r="M202" s="22" t="b">
        <f>IF('入力欄(差替情報)'!$D$9="北海道",M4,IF('入力欄(差替情報)'!$D$9="東北",M26,IF('入力欄(差替情報)'!$D$9="東京",M48,IF('入力欄(差替情報)'!$D$9="中部",M70,IF('入力欄(差替情報)'!$D$9="北陸",M92,IF('入力欄(差替情報)'!$D$9="関西",M114,IF('入力欄(差替情報)'!$D$9="中国",M136,IF('入力欄(差替情報)'!$D$9="四国",M158,IF('入力欄(差替情報)'!$D$9="九州",M180)))))))))</f>
        <v>0</v>
      </c>
    </row>
    <row r="203" spans="1:13" x14ac:dyDescent="0.3">
      <c r="A203" s="21">
        <v>19</v>
      </c>
      <c r="B203" s="22" t="b">
        <f>IF('入力欄(差替情報)'!$D$9="北海道",B5,IF('入力欄(差替情報)'!$D$9="東北",B27,IF('入力欄(差替情報)'!$D$9="東京",B49,IF('入力欄(差替情報)'!$D$9="中部",B71,IF('入力欄(差替情報)'!$D$9="北陸",B93,IF('入力欄(差替情報)'!$D$9="関西",B115,IF('入力欄(差替情報)'!$D$9="中国",B137,IF('入力欄(差替情報)'!$D$9="四国",B159,IF('入力欄(差替情報)'!$D$9="九州",B181)))))))))</f>
        <v>0</v>
      </c>
      <c r="C203" s="22" t="b">
        <f>IF('入力欄(差替情報)'!$D$9="北海道",C5,IF('入力欄(差替情報)'!$D$9="東北",C27,IF('入力欄(差替情報)'!$D$9="東京",C49,IF('入力欄(差替情報)'!$D$9="中部",C71,IF('入力欄(差替情報)'!$D$9="北陸",C93,IF('入力欄(差替情報)'!$D$9="関西",C115,IF('入力欄(差替情報)'!$D$9="中国",C137,IF('入力欄(差替情報)'!$D$9="四国",C159,IF('入力欄(差替情報)'!$D$9="九州",C181)))))))))</f>
        <v>0</v>
      </c>
      <c r="D203" s="22" t="b">
        <f>IF('入力欄(差替情報)'!$D$9="北海道",D5,IF('入力欄(差替情報)'!$D$9="東北",D27,IF('入力欄(差替情報)'!$D$9="東京",D49,IF('入力欄(差替情報)'!$D$9="中部",D71,IF('入力欄(差替情報)'!$D$9="北陸",D93,IF('入力欄(差替情報)'!$D$9="関西",D115,IF('入力欄(差替情報)'!$D$9="中国",D137,IF('入力欄(差替情報)'!$D$9="四国",D159,IF('入力欄(差替情報)'!$D$9="九州",D181)))))))))</f>
        <v>0</v>
      </c>
      <c r="E203" s="22" t="b">
        <f>IF('入力欄(差替情報)'!$D$9="北海道",E5,IF('入力欄(差替情報)'!$D$9="東北",E27,IF('入力欄(差替情報)'!$D$9="東京",E49,IF('入力欄(差替情報)'!$D$9="中部",E71,IF('入力欄(差替情報)'!$D$9="北陸",E93,IF('入力欄(差替情報)'!$D$9="関西",E115,IF('入力欄(差替情報)'!$D$9="中国",E137,IF('入力欄(差替情報)'!$D$9="四国",E159,IF('入力欄(差替情報)'!$D$9="九州",E181)))))))))</f>
        <v>0</v>
      </c>
      <c r="F203" s="22" t="b">
        <f>IF('入力欄(差替情報)'!$D$9="北海道",F5,IF('入力欄(差替情報)'!$D$9="東北",F27,IF('入力欄(差替情報)'!$D$9="東京",F49,IF('入力欄(差替情報)'!$D$9="中部",F71,IF('入力欄(差替情報)'!$D$9="北陸",F93,IF('入力欄(差替情報)'!$D$9="関西",F115,IF('入力欄(差替情報)'!$D$9="中国",F137,IF('入力欄(差替情報)'!$D$9="四国",F159,IF('入力欄(差替情報)'!$D$9="九州",F181)))))))))</f>
        <v>0</v>
      </c>
      <c r="G203" s="22" t="b">
        <f>IF('入力欄(差替情報)'!$D$9="北海道",G5,IF('入力欄(差替情報)'!$D$9="東北",G27,IF('入力欄(差替情報)'!$D$9="東京",G49,IF('入力欄(差替情報)'!$D$9="中部",G71,IF('入力欄(差替情報)'!$D$9="北陸",G93,IF('入力欄(差替情報)'!$D$9="関西",G115,IF('入力欄(差替情報)'!$D$9="中国",G137,IF('入力欄(差替情報)'!$D$9="四国",G159,IF('入力欄(差替情報)'!$D$9="九州",G181)))))))))</f>
        <v>0</v>
      </c>
      <c r="H203" s="22" t="b">
        <f>IF('入力欄(差替情報)'!$D$9="北海道",H5,IF('入力欄(差替情報)'!$D$9="東北",H27,IF('入力欄(差替情報)'!$D$9="東京",H49,IF('入力欄(差替情報)'!$D$9="中部",H71,IF('入力欄(差替情報)'!$D$9="北陸",H93,IF('入力欄(差替情報)'!$D$9="関西",H115,IF('入力欄(差替情報)'!$D$9="中国",H137,IF('入力欄(差替情報)'!$D$9="四国",H159,IF('入力欄(差替情報)'!$D$9="九州",H181)))))))))</f>
        <v>0</v>
      </c>
      <c r="I203" s="22" t="b">
        <f>IF('入力欄(差替情報)'!$D$9="北海道",I5,IF('入力欄(差替情報)'!$D$9="東北",I27,IF('入力欄(差替情報)'!$D$9="東京",I49,IF('入力欄(差替情報)'!$D$9="中部",I71,IF('入力欄(差替情報)'!$D$9="北陸",I93,IF('入力欄(差替情報)'!$D$9="関西",I115,IF('入力欄(差替情報)'!$D$9="中国",I137,IF('入力欄(差替情報)'!$D$9="四国",I159,IF('入力欄(差替情報)'!$D$9="九州",I181)))))))))</f>
        <v>0</v>
      </c>
      <c r="J203" s="22" t="b">
        <f>IF('入力欄(差替情報)'!$D$9="北海道",J5,IF('入力欄(差替情報)'!$D$9="東北",J27,IF('入力欄(差替情報)'!$D$9="東京",J49,IF('入力欄(差替情報)'!$D$9="中部",J71,IF('入力欄(差替情報)'!$D$9="北陸",J93,IF('入力欄(差替情報)'!$D$9="関西",J115,IF('入力欄(差替情報)'!$D$9="中国",J137,IF('入力欄(差替情報)'!$D$9="四国",J159,IF('入力欄(差替情報)'!$D$9="九州",J181)))))))))</f>
        <v>0</v>
      </c>
      <c r="K203" s="22" t="b">
        <f>IF('入力欄(差替情報)'!$D$9="北海道",K5,IF('入力欄(差替情報)'!$D$9="東北",K27,IF('入力欄(差替情報)'!$D$9="東京",K49,IF('入力欄(差替情報)'!$D$9="中部",K71,IF('入力欄(差替情報)'!$D$9="北陸",K93,IF('入力欄(差替情報)'!$D$9="関西",K115,IF('入力欄(差替情報)'!$D$9="中国",K137,IF('入力欄(差替情報)'!$D$9="四国",K159,IF('入力欄(差替情報)'!$D$9="九州",K181)))))))))</f>
        <v>0</v>
      </c>
      <c r="L203" s="22" t="b">
        <f>IF('入力欄(差替情報)'!$D$9="北海道",L5,IF('入力欄(差替情報)'!$D$9="東北",L27,IF('入力欄(差替情報)'!$D$9="東京",L49,IF('入力欄(差替情報)'!$D$9="中部",L71,IF('入力欄(差替情報)'!$D$9="北陸",L93,IF('入力欄(差替情報)'!$D$9="関西",L115,IF('入力欄(差替情報)'!$D$9="中国",L137,IF('入力欄(差替情報)'!$D$9="四国",L159,IF('入力欄(差替情報)'!$D$9="九州",L181)))))))))</f>
        <v>0</v>
      </c>
      <c r="M203" s="22" t="b">
        <f>IF('入力欄(差替情報)'!$D$9="北海道",M5,IF('入力欄(差替情報)'!$D$9="東北",M27,IF('入力欄(差替情報)'!$D$9="東京",M49,IF('入力欄(差替情報)'!$D$9="中部",M71,IF('入力欄(差替情報)'!$D$9="北陸",M93,IF('入力欄(差替情報)'!$D$9="関西",M115,IF('入力欄(差替情報)'!$D$9="中国",M137,IF('入力欄(差替情報)'!$D$9="四国",M159,IF('入力欄(差替情報)'!$D$9="九州",M181)))))))))</f>
        <v>0</v>
      </c>
    </row>
    <row r="204" spans="1:13" x14ac:dyDescent="0.3">
      <c r="A204" s="21">
        <v>18</v>
      </c>
      <c r="B204" s="22" t="b">
        <f>IF('入力欄(差替情報)'!$D$9="北海道",B6,IF('入力欄(差替情報)'!$D$9="東北",B28,IF('入力欄(差替情報)'!$D$9="東京",B50,IF('入力欄(差替情報)'!$D$9="中部",B72,IF('入力欄(差替情報)'!$D$9="北陸",B94,IF('入力欄(差替情報)'!$D$9="関西",B116,IF('入力欄(差替情報)'!$D$9="中国",B138,IF('入力欄(差替情報)'!$D$9="四国",B160,IF('入力欄(差替情報)'!$D$9="九州",B182)))))))))</f>
        <v>0</v>
      </c>
      <c r="C204" s="22" t="b">
        <f>IF('入力欄(差替情報)'!$D$9="北海道",C6,IF('入力欄(差替情報)'!$D$9="東北",C28,IF('入力欄(差替情報)'!$D$9="東京",C50,IF('入力欄(差替情報)'!$D$9="中部",C72,IF('入力欄(差替情報)'!$D$9="北陸",C94,IF('入力欄(差替情報)'!$D$9="関西",C116,IF('入力欄(差替情報)'!$D$9="中国",C138,IF('入力欄(差替情報)'!$D$9="四国",C160,IF('入力欄(差替情報)'!$D$9="九州",C182)))))))))</f>
        <v>0</v>
      </c>
      <c r="D204" s="22" t="b">
        <f>IF('入力欄(差替情報)'!$D$9="北海道",D6,IF('入力欄(差替情報)'!$D$9="東北",D28,IF('入力欄(差替情報)'!$D$9="東京",D50,IF('入力欄(差替情報)'!$D$9="中部",D72,IF('入力欄(差替情報)'!$D$9="北陸",D94,IF('入力欄(差替情報)'!$D$9="関西",D116,IF('入力欄(差替情報)'!$D$9="中国",D138,IF('入力欄(差替情報)'!$D$9="四国",D160,IF('入力欄(差替情報)'!$D$9="九州",D182)))))))))</f>
        <v>0</v>
      </c>
      <c r="E204" s="22" t="b">
        <f>IF('入力欄(差替情報)'!$D$9="北海道",E6,IF('入力欄(差替情報)'!$D$9="東北",E28,IF('入力欄(差替情報)'!$D$9="東京",E50,IF('入力欄(差替情報)'!$D$9="中部",E72,IF('入力欄(差替情報)'!$D$9="北陸",E94,IF('入力欄(差替情報)'!$D$9="関西",E116,IF('入力欄(差替情報)'!$D$9="中国",E138,IF('入力欄(差替情報)'!$D$9="四国",E160,IF('入力欄(差替情報)'!$D$9="九州",E182)))))))))</f>
        <v>0</v>
      </c>
      <c r="F204" s="22" t="b">
        <f>IF('入力欄(差替情報)'!$D$9="北海道",F6,IF('入力欄(差替情報)'!$D$9="東北",F28,IF('入力欄(差替情報)'!$D$9="東京",F50,IF('入力欄(差替情報)'!$D$9="中部",F72,IF('入力欄(差替情報)'!$D$9="北陸",F94,IF('入力欄(差替情報)'!$D$9="関西",F116,IF('入力欄(差替情報)'!$D$9="中国",F138,IF('入力欄(差替情報)'!$D$9="四国",F160,IF('入力欄(差替情報)'!$D$9="九州",F182)))))))))</f>
        <v>0</v>
      </c>
      <c r="G204" s="22" t="b">
        <f>IF('入力欄(差替情報)'!$D$9="北海道",G6,IF('入力欄(差替情報)'!$D$9="東北",G28,IF('入力欄(差替情報)'!$D$9="東京",G50,IF('入力欄(差替情報)'!$D$9="中部",G72,IF('入力欄(差替情報)'!$D$9="北陸",G94,IF('入力欄(差替情報)'!$D$9="関西",G116,IF('入力欄(差替情報)'!$D$9="中国",G138,IF('入力欄(差替情報)'!$D$9="四国",G160,IF('入力欄(差替情報)'!$D$9="九州",G182)))))))))</f>
        <v>0</v>
      </c>
      <c r="H204" s="22" t="b">
        <f>IF('入力欄(差替情報)'!$D$9="北海道",H6,IF('入力欄(差替情報)'!$D$9="東北",H28,IF('入力欄(差替情報)'!$D$9="東京",H50,IF('入力欄(差替情報)'!$D$9="中部",H72,IF('入力欄(差替情報)'!$D$9="北陸",H94,IF('入力欄(差替情報)'!$D$9="関西",H116,IF('入力欄(差替情報)'!$D$9="中国",H138,IF('入力欄(差替情報)'!$D$9="四国",H160,IF('入力欄(差替情報)'!$D$9="九州",H182)))))))))</f>
        <v>0</v>
      </c>
      <c r="I204" s="22" t="b">
        <f>IF('入力欄(差替情報)'!$D$9="北海道",I6,IF('入力欄(差替情報)'!$D$9="東北",I28,IF('入力欄(差替情報)'!$D$9="東京",I50,IF('入力欄(差替情報)'!$D$9="中部",I72,IF('入力欄(差替情報)'!$D$9="北陸",I94,IF('入力欄(差替情報)'!$D$9="関西",I116,IF('入力欄(差替情報)'!$D$9="中国",I138,IF('入力欄(差替情報)'!$D$9="四国",I160,IF('入力欄(差替情報)'!$D$9="九州",I182)))))))))</f>
        <v>0</v>
      </c>
      <c r="J204" s="22" t="b">
        <f>IF('入力欄(差替情報)'!$D$9="北海道",J6,IF('入力欄(差替情報)'!$D$9="東北",J28,IF('入力欄(差替情報)'!$D$9="東京",J50,IF('入力欄(差替情報)'!$D$9="中部",J72,IF('入力欄(差替情報)'!$D$9="北陸",J94,IF('入力欄(差替情報)'!$D$9="関西",J116,IF('入力欄(差替情報)'!$D$9="中国",J138,IF('入力欄(差替情報)'!$D$9="四国",J160,IF('入力欄(差替情報)'!$D$9="九州",J182)))))))))</f>
        <v>0</v>
      </c>
      <c r="K204" s="22" t="b">
        <f>IF('入力欄(差替情報)'!$D$9="北海道",K6,IF('入力欄(差替情報)'!$D$9="東北",K28,IF('入力欄(差替情報)'!$D$9="東京",K50,IF('入力欄(差替情報)'!$D$9="中部",K72,IF('入力欄(差替情報)'!$D$9="北陸",K94,IF('入力欄(差替情報)'!$D$9="関西",K116,IF('入力欄(差替情報)'!$D$9="中国",K138,IF('入力欄(差替情報)'!$D$9="四国",K160,IF('入力欄(差替情報)'!$D$9="九州",K182)))))))))</f>
        <v>0</v>
      </c>
      <c r="L204" s="22" t="b">
        <f>IF('入力欄(差替情報)'!$D$9="北海道",L6,IF('入力欄(差替情報)'!$D$9="東北",L28,IF('入力欄(差替情報)'!$D$9="東京",L50,IF('入力欄(差替情報)'!$D$9="中部",L72,IF('入力欄(差替情報)'!$D$9="北陸",L94,IF('入力欄(差替情報)'!$D$9="関西",L116,IF('入力欄(差替情報)'!$D$9="中国",L138,IF('入力欄(差替情報)'!$D$9="四国",L160,IF('入力欄(差替情報)'!$D$9="九州",L182)))))))))</f>
        <v>0</v>
      </c>
      <c r="M204" s="22" t="b">
        <f>IF('入力欄(差替情報)'!$D$9="北海道",M6,IF('入力欄(差替情報)'!$D$9="東北",M28,IF('入力欄(差替情報)'!$D$9="東京",M50,IF('入力欄(差替情報)'!$D$9="中部",M72,IF('入力欄(差替情報)'!$D$9="北陸",M94,IF('入力欄(差替情報)'!$D$9="関西",M116,IF('入力欄(差替情報)'!$D$9="中国",M138,IF('入力欄(差替情報)'!$D$9="四国",M160,IF('入力欄(差替情報)'!$D$9="九州",M182)))))))))</f>
        <v>0</v>
      </c>
    </row>
    <row r="205" spans="1:13" x14ac:dyDescent="0.3">
      <c r="A205" s="21">
        <v>17</v>
      </c>
      <c r="B205" s="22" t="b">
        <f>IF('入力欄(差替情報)'!$D$9="北海道",B7,IF('入力欄(差替情報)'!$D$9="東北",B29,IF('入力欄(差替情報)'!$D$9="東京",B51,IF('入力欄(差替情報)'!$D$9="中部",B73,IF('入力欄(差替情報)'!$D$9="北陸",B95,IF('入力欄(差替情報)'!$D$9="関西",B117,IF('入力欄(差替情報)'!$D$9="中国",B139,IF('入力欄(差替情報)'!$D$9="四国",B161,IF('入力欄(差替情報)'!$D$9="九州",B183)))))))))</f>
        <v>0</v>
      </c>
      <c r="C205" s="22" t="b">
        <f>IF('入力欄(差替情報)'!$D$9="北海道",C7,IF('入力欄(差替情報)'!$D$9="東北",C29,IF('入力欄(差替情報)'!$D$9="東京",C51,IF('入力欄(差替情報)'!$D$9="中部",C73,IF('入力欄(差替情報)'!$D$9="北陸",C95,IF('入力欄(差替情報)'!$D$9="関西",C117,IF('入力欄(差替情報)'!$D$9="中国",C139,IF('入力欄(差替情報)'!$D$9="四国",C161,IF('入力欄(差替情報)'!$D$9="九州",C183)))))))))</f>
        <v>0</v>
      </c>
      <c r="D205" s="22" t="b">
        <f>IF('入力欄(差替情報)'!$D$9="北海道",D7,IF('入力欄(差替情報)'!$D$9="東北",D29,IF('入力欄(差替情報)'!$D$9="東京",D51,IF('入力欄(差替情報)'!$D$9="中部",D73,IF('入力欄(差替情報)'!$D$9="北陸",D95,IF('入力欄(差替情報)'!$D$9="関西",D117,IF('入力欄(差替情報)'!$D$9="中国",D139,IF('入力欄(差替情報)'!$D$9="四国",D161,IF('入力欄(差替情報)'!$D$9="九州",D183)))))))))</f>
        <v>0</v>
      </c>
      <c r="E205" s="22" t="b">
        <f>IF('入力欄(差替情報)'!$D$9="北海道",E7,IF('入力欄(差替情報)'!$D$9="東北",E29,IF('入力欄(差替情報)'!$D$9="東京",E51,IF('入力欄(差替情報)'!$D$9="中部",E73,IF('入力欄(差替情報)'!$D$9="北陸",E95,IF('入力欄(差替情報)'!$D$9="関西",E117,IF('入力欄(差替情報)'!$D$9="中国",E139,IF('入力欄(差替情報)'!$D$9="四国",E161,IF('入力欄(差替情報)'!$D$9="九州",E183)))))))))</f>
        <v>0</v>
      </c>
      <c r="F205" s="22" t="b">
        <f>IF('入力欄(差替情報)'!$D$9="北海道",F7,IF('入力欄(差替情報)'!$D$9="東北",F29,IF('入力欄(差替情報)'!$D$9="東京",F51,IF('入力欄(差替情報)'!$D$9="中部",F73,IF('入力欄(差替情報)'!$D$9="北陸",F95,IF('入力欄(差替情報)'!$D$9="関西",F117,IF('入力欄(差替情報)'!$D$9="中国",F139,IF('入力欄(差替情報)'!$D$9="四国",F161,IF('入力欄(差替情報)'!$D$9="九州",F183)))))))))</f>
        <v>0</v>
      </c>
      <c r="G205" s="22" t="b">
        <f>IF('入力欄(差替情報)'!$D$9="北海道",G7,IF('入力欄(差替情報)'!$D$9="東北",G29,IF('入力欄(差替情報)'!$D$9="東京",G51,IF('入力欄(差替情報)'!$D$9="中部",G73,IF('入力欄(差替情報)'!$D$9="北陸",G95,IF('入力欄(差替情報)'!$D$9="関西",G117,IF('入力欄(差替情報)'!$D$9="中国",G139,IF('入力欄(差替情報)'!$D$9="四国",G161,IF('入力欄(差替情報)'!$D$9="九州",G183)))))))))</f>
        <v>0</v>
      </c>
      <c r="H205" s="22" t="b">
        <f>IF('入力欄(差替情報)'!$D$9="北海道",H7,IF('入力欄(差替情報)'!$D$9="東北",H29,IF('入力欄(差替情報)'!$D$9="東京",H51,IF('入力欄(差替情報)'!$D$9="中部",H73,IF('入力欄(差替情報)'!$D$9="北陸",H95,IF('入力欄(差替情報)'!$D$9="関西",H117,IF('入力欄(差替情報)'!$D$9="中国",H139,IF('入力欄(差替情報)'!$D$9="四国",H161,IF('入力欄(差替情報)'!$D$9="九州",H183)))))))))</f>
        <v>0</v>
      </c>
      <c r="I205" s="22" t="b">
        <f>IF('入力欄(差替情報)'!$D$9="北海道",I7,IF('入力欄(差替情報)'!$D$9="東北",I29,IF('入力欄(差替情報)'!$D$9="東京",I51,IF('入力欄(差替情報)'!$D$9="中部",I73,IF('入力欄(差替情報)'!$D$9="北陸",I95,IF('入力欄(差替情報)'!$D$9="関西",I117,IF('入力欄(差替情報)'!$D$9="中国",I139,IF('入力欄(差替情報)'!$D$9="四国",I161,IF('入力欄(差替情報)'!$D$9="九州",I183)))))))))</f>
        <v>0</v>
      </c>
      <c r="J205" s="22" t="b">
        <f>IF('入力欄(差替情報)'!$D$9="北海道",J7,IF('入力欄(差替情報)'!$D$9="東北",J29,IF('入力欄(差替情報)'!$D$9="東京",J51,IF('入力欄(差替情報)'!$D$9="中部",J73,IF('入力欄(差替情報)'!$D$9="北陸",J95,IF('入力欄(差替情報)'!$D$9="関西",J117,IF('入力欄(差替情報)'!$D$9="中国",J139,IF('入力欄(差替情報)'!$D$9="四国",J161,IF('入力欄(差替情報)'!$D$9="九州",J183)))))))))</f>
        <v>0</v>
      </c>
      <c r="K205" s="22" t="b">
        <f>IF('入力欄(差替情報)'!$D$9="北海道",K7,IF('入力欄(差替情報)'!$D$9="東北",K29,IF('入力欄(差替情報)'!$D$9="東京",K51,IF('入力欄(差替情報)'!$D$9="中部",K73,IF('入力欄(差替情報)'!$D$9="北陸",K95,IF('入力欄(差替情報)'!$D$9="関西",K117,IF('入力欄(差替情報)'!$D$9="中国",K139,IF('入力欄(差替情報)'!$D$9="四国",K161,IF('入力欄(差替情報)'!$D$9="九州",K183)))))))))</f>
        <v>0</v>
      </c>
      <c r="L205" s="22" t="b">
        <f>IF('入力欄(差替情報)'!$D$9="北海道",L7,IF('入力欄(差替情報)'!$D$9="東北",L29,IF('入力欄(差替情報)'!$D$9="東京",L51,IF('入力欄(差替情報)'!$D$9="中部",L73,IF('入力欄(差替情報)'!$D$9="北陸",L95,IF('入力欄(差替情報)'!$D$9="関西",L117,IF('入力欄(差替情報)'!$D$9="中国",L139,IF('入力欄(差替情報)'!$D$9="四国",L161,IF('入力欄(差替情報)'!$D$9="九州",L183)))))))))</f>
        <v>0</v>
      </c>
      <c r="M205" s="22" t="b">
        <f>IF('入力欄(差替情報)'!$D$9="北海道",M7,IF('入力欄(差替情報)'!$D$9="東北",M29,IF('入力欄(差替情報)'!$D$9="東京",M51,IF('入力欄(差替情報)'!$D$9="中部",M73,IF('入力欄(差替情報)'!$D$9="北陸",M95,IF('入力欄(差替情報)'!$D$9="関西",M117,IF('入力欄(差替情報)'!$D$9="中国",M139,IF('入力欄(差替情報)'!$D$9="四国",M161,IF('入力欄(差替情報)'!$D$9="九州",M183)))))))))</f>
        <v>0</v>
      </c>
    </row>
    <row r="206" spans="1:13" x14ac:dyDescent="0.3">
      <c r="A206" s="21">
        <v>16</v>
      </c>
      <c r="B206" s="22" t="b">
        <f>IF('入力欄(差替情報)'!$D$9="北海道",B8,IF('入力欄(差替情報)'!$D$9="東北",B30,IF('入力欄(差替情報)'!$D$9="東京",B52,IF('入力欄(差替情報)'!$D$9="中部",B74,IF('入力欄(差替情報)'!$D$9="北陸",B96,IF('入力欄(差替情報)'!$D$9="関西",B118,IF('入力欄(差替情報)'!$D$9="中国",B140,IF('入力欄(差替情報)'!$D$9="四国",B162,IF('入力欄(差替情報)'!$D$9="九州",B184)))))))))</f>
        <v>0</v>
      </c>
      <c r="C206" s="22" t="b">
        <f>IF('入力欄(差替情報)'!$D$9="北海道",C8,IF('入力欄(差替情報)'!$D$9="東北",C30,IF('入力欄(差替情報)'!$D$9="東京",C52,IF('入力欄(差替情報)'!$D$9="中部",C74,IF('入力欄(差替情報)'!$D$9="北陸",C96,IF('入力欄(差替情報)'!$D$9="関西",C118,IF('入力欄(差替情報)'!$D$9="中国",C140,IF('入力欄(差替情報)'!$D$9="四国",C162,IF('入力欄(差替情報)'!$D$9="九州",C184)))))))))</f>
        <v>0</v>
      </c>
      <c r="D206" s="22" t="b">
        <f>IF('入力欄(差替情報)'!$D$9="北海道",D8,IF('入力欄(差替情報)'!$D$9="東北",D30,IF('入力欄(差替情報)'!$D$9="東京",D52,IF('入力欄(差替情報)'!$D$9="中部",D74,IF('入力欄(差替情報)'!$D$9="北陸",D96,IF('入力欄(差替情報)'!$D$9="関西",D118,IF('入力欄(差替情報)'!$D$9="中国",D140,IF('入力欄(差替情報)'!$D$9="四国",D162,IF('入力欄(差替情報)'!$D$9="九州",D184)))))))))</f>
        <v>0</v>
      </c>
      <c r="E206" s="22" t="b">
        <f>IF('入力欄(差替情報)'!$D$9="北海道",E8,IF('入力欄(差替情報)'!$D$9="東北",E30,IF('入力欄(差替情報)'!$D$9="東京",E52,IF('入力欄(差替情報)'!$D$9="中部",E74,IF('入力欄(差替情報)'!$D$9="北陸",E96,IF('入力欄(差替情報)'!$D$9="関西",E118,IF('入力欄(差替情報)'!$D$9="中国",E140,IF('入力欄(差替情報)'!$D$9="四国",E162,IF('入力欄(差替情報)'!$D$9="九州",E184)))))))))</f>
        <v>0</v>
      </c>
      <c r="F206" s="22" t="b">
        <f>IF('入力欄(差替情報)'!$D$9="北海道",F8,IF('入力欄(差替情報)'!$D$9="東北",F30,IF('入力欄(差替情報)'!$D$9="東京",F52,IF('入力欄(差替情報)'!$D$9="中部",F74,IF('入力欄(差替情報)'!$D$9="北陸",F96,IF('入力欄(差替情報)'!$D$9="関西",F118,IF('入力欄(差替情報)'!$D$9="中国",F140,IF('入力欄(差替情報)'!$D$9="四国",F162,IF('入力欄(差替情報)'!$D$9="九州",F184)))))))))</f>
        <v>0</v>
      </c>
      <c r="G206" s="22" t="b">
        <f>IF('入力欄(差替情報)'!$D$9="北海道",G8,IF('入力欄(差替情報)'!$D$9="東北",G30,IF('入力欄(差替情報)'!$D$9="東京",G52,IF('入力欄(差替情報)'!$D$9="中部",G74,IF('入力欄(差替情報)'!$D$9="北陸",G96,IF('入力欄(差替情報)'!$D$9="関西",G118,IF('入力欄(差替情報)'!$D$9="中国",G140,IF('入力欄(差替情報)'!$D$9="四国",G162,IF('入力欄(差替情報)'!$D$9="九州",G184)))))))))</f>
        <v>0</v>
      </c>
      <c r="H206" s="22" t="b">
        <f>IF('入力欄(差替情報)'!$D$9="北海道",H8,IF('入力欄(差替情報)'!$D$9="東北",H30,IF('入力欄(差替情報)'!$D$9="東京",H52,IF('入力欄(差替情報)'!$D$9="中部",H74,IF('入力欄(差替情報)'!$D$9="北陸",H96,IF('入力欄(差替情報)'!$D$9="関西",H118,IF('入力欄(差替情報)'!$D$9="中国",H140,IF('入力欄(差替情報)'!$D$9="四国",H162,IF('入力欄(差替情報)'!$D$9="九州",H184)))))))))</f>
        <v>0</v>
      </c>
      <c r="I206" s="22" t="b">
        <f>IF('入力欄(差替情報)'!$D$9="北海道",I8,IF('入力欄(差替情報)'!$D$9="東北",I30,IF('入力欄(差替情報)'!$D$9="東京",I52,IF('入力欄(差替情報)'!$D$9="中部",I74,IF('入力欄(差替情報)'!$D$9="北陸",I96,IF('入力欄(差替情報)'!$D$9="関西",I118,IF('入力欄(差替情報)'!$D$9="中国",I140,IF('入力欄(差替情報)'!$D$9="四国",I162,IF('入力欄(差替情報)'!$D$9="九州",I184)))))))))</f>
        <v>0</v>
      </c>
      <c r="J206" s="22" t="b">
        <f>IF('入力欄(差替情報)'!$D$9="北海道",J8,IF('入力欄(差替情報)'!$D$9="東北",J30,IF('入力欄(差替情報)'!$D$9="東京",J52,IF('入力欄(差替情報)'!$D$9="中部",J74,IF('入力欄(差替情報)'!$D$9="北陸",J96,IF('入力欄(差替情報)'!$D$9="関西",J118,IF('入力欄(差替情報)'!$D$9="中国",J140,IF('入力欄(差替情報)'!$D$9="四国",J162,IF('入力欄(差替情報)'!$D$9="九州",J184)))))))))</f>
        <v>0</v>
      </c>
      <c r="K206" s="22" t="b">
        <f>IF('入力欄(差替情報)'!$D$9="北海道",K8,IF('入力欄(差替情報)'!$D$9="東北",K30,IF('入力欄(差替情報)'!$D$9="東京",K52,IF('入力欄(差替情報)'!$D$9="中部",K74,IF('入力欄(差替情報)'!$D$9="北陸",K96,IF('入力欄(差替情報)'!$D$9="関西",K118,IF('入力欄(差替情報)'!$D$9="中国",K140,IF('入力欄(差替情報)'!$D$9="四国",K162,IF('入力欄(差替情報)'!$D$9="九州",K184)))))))))</f>
        <v>0</v>
      </c>
      <c r="L206" s="22" t="b">
        <f>IF('入力欄(差替情報)'!$D$9="北海道",L8,IF('入力欄(差替情報)'!$D$9="東北",L30,IF('入力欄(差替情報)'!$D$9="東京",L52,IF('入力欄(差替情報)'!$D$9="中部",L74,IF('入力欄(差替情報)'!$D$9="北陸",L96,IF('入力欄(差替情報)'!$D$9="関西",L118,IF('入力欄(差替情報)'!$D$9="中国",L140,IF('入力欄(差替情報)'!$D$9="四国",L162,IF('入力欄(差替情報)'!$D$9="九州",L184)))))))))</f>
        <v>0</v>
      </c>
      <c r="M206" s="22" t="b">
        <f>IF('入力欄(差替情報)'!$D$9="北海道",M8,IF('入力欄(差替情報)'!$D$9="東北",M30,IF('入力欄(差替情報)'!$D$9="東京",M52,IF('入力欄(差替情報)'!$D$9="中部",M74,IF('入力欄(差替情報)'!$D$9="北陸",M96,IF('入力欄(差替情報)'!$D$9="関西",M118,IF('入力欄(差替情報)'!$D$9="中国",M140,IF('入力欄(差替情報)'!$D$9="四国",M162,IF('入力欄(差替情報)'!$D$9="九州",M184)))))))))</f>
        <v>0</v>
      </c>
    </row>
    <row r="207" spans="1:13" x14ac:dyDescent="0.3">
      <c r="A207" s="21">
        <v>15</v>
      </c>
      <c r="B207" s="22" t="b">
        <f>IF('入力欄(差替情報)'!$D$9="北海道",B9,IF('入力欄(差替情報)'!$D$9="東北",B31,IF('入力欄(差替情報)'!$D$9="東京",B53,IF('入力欄(差替情報)'!$D$9="中部",B75,IF('入力欄(差替情報)'!$D$9="北陸",B97,IF('入力欄(差替情報)'!$D$9="関西",B119,IF('入力欄(差替情報)'!$D$9="中国",B141,IF('入力欄(差替情報)'!$D$9="四国",B163,IF('入力欄(差替情報)'!$D$9="九州",B185)))))))))</f>
        <v>0</v>
      </c>
      <c r="C207" s="22" t="b">
        <f>IF('入力欄(差替情報)'!$D$9="北海道",C9,IF('入力欄(差替情報)'!$D$9="東北",C31,IF('入力欄(差替情報)'!$D$9="東京",C53,IF('入力欄(差替情報)'!$D$9="中部",C75,IF('入力欄(差替情報)'!$D$9="北陸",C97,IF('入力欄(差替情報)'!$D$9="関西",C119,IF('入力欄(差替情報)'!$D$9="中国",C141,IF('入力欄(差替情報)'!$D$9="四国",C163,IF('入力欄(差替情報)'!$D$9="九州",C185)))))))))</f>
        <v>0</v>
      </c>
      <c r="D207" s="22" t="b">
        <f>IF('入力欄(差替情報)'!$D$9="北海道",D9,IF('入力欄(差替情報)'!$D$9="東北",D31,IF('入力欄(差替情報)'!$D$9="東京",D53,IF('入力欄(差替情報)'!$D$9="中部",D75,IF('入力欄(差替情報)'!$D$9="北陸",D97,IF('入力欄(差替情報)'!$D$9="関西",D119,IF('入力欄(差替情報)'!$D$9="中国",D141,IF('入力欄(差替情報)'!$D$9="四国",D163,IF('入力欄(差替情報)'!$D$9="九州",D185)))))))))</f>
        <v>0</v>
      </c>
      <c r="E207" s="22" t="b">
        <f>IF('入力欄(差替情報)'!$D$9="北海道",E9,IF('入力欄(差替情報)'!$D$9="東北",E31,IF('入力欄(差替情報)'!$D$9="東京",E53,IF('入力欄(差替情報)'!$D$9="中部",E75,IF('入力欄(差替情報)'!$D$9="北陸",E97,IF('入力欄(差替情報)'!$D$9="関西",E119,IF('入力欄(差替情報)'!$D$9="中国",E141,IF('入力欄(差替情報)'!$D$9="四国",E163,IF('入力欄(差替情報)'!$D$9="九州",E185)))))))))</f>
        <v>0</v>
      </c>
      <c r="F207" s="22" t="b">
        <f>IF('入力欄(差替情報)'!$D$9="北海道",F9,IF('入力欄(差替情報)'!$D$9="東北",F31,IF('入力欄(差替情報)'!$D$9="東京",F53,IF('入力欄(差替情報)'!$D$9="中部",F75,IF('入力欄(差替情報)'!$D$9="北陸",F97,IF('入力欄(差替情報)'!$D$9="関西",F119,IF('入力欄(差替情報)'!$D$9="中国",F141,IF('入力欄(差替情報)'!$D$9="四国",F163,IF('入力欄(差替情報)'!$D$9="九州",F185)))))))))</f>
        <v>0</v>
      </c>
      <c r="G207" s="22" t="b">
        <f>IF('入力欄(差替情報)'!$D$9="北海道",G9,IF('入力欄(差替情報)'!$D$9="東北",G31,IF('入力欄(差替情報)'!$D$9="東京",G53,IF('入力欄(差替情報)'!$D$9="中部",G75,IF('入力欄(差替情報)'!$D$9="北陸",G97,IF('入力欄(差替情報)'!$D$9="関西",G119,IF('入力欄(差替情報)'!$D$9="中国",G141,IF('入力欄(差替情報)'!$D$9="四国",G163,IF('入力欄(差替情報)'!$D$9="九州",G185)))))))))</f>
        <v>0</v>
      </c>
      <c r="H207" s="22" t="b">
        <f>IF('入力欄(差替情報)'!$D$9="北海道",H9,IF('入力欄(差替情報)'!$D$9="東北",H31,IF('入力欄(差替情報)'!$D$9="東京",H53,IF('入力欄(差替情報)'!$D$9="中部",H75,IF('入力欄(差替情報)'!$D$9="北陸",H97,IF('入力欄(差替情報)'!$D$9="関西",H119,IF('入力欄(差替情報)'!$D$9="中国",H141,IF('入力欄(差替情報)'!$D$9="四国",H163,IF('入力欄(差替情報)'!$D$9="九州",H185)))))))))</f>
        <v>0</v>
      </c>
      <c r="I207" s="22" t="b">
        <f>IF('入力欄(差替情報)'!$D$9="北海道",I9,IF('入力欄(差替情報)'!$D$9="東北",I31,IF('入力欄(差替情報)'!$D$9="東京",I53,IF('入力欄(差替情報)'!$D$9="中部",I75,IF('入力欄(差替情報)'!$D$9="北陸",I97,IF('入力欄(差替情報)'!$D$9="関西",I119,IF('入力欄(差替情報)'!$D$9="中国",I141,IF('入力欄(差替情報)'!$D$9="四国",I163,IF('入力欄(差替情報)'!$D$9="九州",I185)))))))))</f>
        <v>0</v>
      </c>
      <c r="J207" s="22" t="b">
        <f>IF('入力欄(差替情報)'!$D$9="北海道",J9,IF('入力欄(差替情報)'!$D$9="東北",J31,IF('入力欄(差替情報)'!$D$9="東京",J53,IF('入力欄(差替情報)'!$D$9="中部",J75,IF('入力欄(差替情報)'!$D$9="北陸",J97,IF('入力欄(差替情報)'!$D$9="関西",J119,IF('入力欄(差替情報)'!$D$9="中国",J141,IF('入力欄(差替情報)'!$D$9="四国",J163,IF('入力欄(差替情報)'!$D$9="九州",J185)))))))))</f>
        <v>0</v>
      </c>
      <c r="K207" s="22" t="b">
        <f>IF('入力欄(差替情報)'!$D$9="北海道",K9,IF('入力欄(差替情報)'!$D$9="東北",K31,IF('入力欄(差替情報)'!$D$9="東京",K53,IF('入力欄(差替情報)'!$D$9="中部",K75,IF('入力欄(差替情報)'!$D$9="北陸",K97,IF('入力欄(差替情報)'!$D$9="関西",K119,IF('入力欄(差替情報)'!$D$9="中国",K141,IF('入力欄(差替情報)'!$D$9="四国",K163,IF('入力欄(差替情報)'!$D$9="九州",K185)))))))))</f>
        <v>0</v>
      </c>
      <c r="L207" s="22" t="b">
        <f>IF('入力欄(差替情報)'!$D$9="北海道",L9,IF('入力欄(差替情報)'!$D$9="東北",L31,IF('入力欄(差替情報)'!$D$9="東京",L53,IF('入力欄(差替情報)'!$D$9="中部",L75,IF('入力欄(差替情報)'!$D$9="北陸",L97,IF('入力欄(差替情報)'!$D$9="関西",L119,IF('入力欄(差替情報)'!$D$9="中国",L141,IF('入力欄(差替情報)'!$D$9="四国",L163,IF('入力欄(差替情報)'!$D$9="九州",L185)))))))))</f>
        <v>0</v>
      </c>
      <c r="M207" s="22" t="b">
        <f>IF('入力欄(差替情報)'!$D$9="北海道",M9,IF('入力欄(差替情報)'!$D$9="東北",M31,IF('入力欄(差替情報)'!$D$9="東京",M53,IF('入力欄(差替情報)'!$D$9="中部",M75,IF('入力欄(差替情報)'!$D$9="北陸",M97,IF('入力欄(差替情報)'!$D$9="関西",M119,IF('入力欄(差替情報)'!$D$9="中国",M141,IF('入力欄(差替情報)'!$D$9="四国",M163,IF('入力欄(差替情報)'!$D$9="九州",M185)))))))))</f>
        <v>0</v>
      </c>
    </row>
    <row r="208" spans="1:13" x14ac:dyDescent="0.3">
      <c r="A208" s="21">
        <v>14</v>
      </c>
      <c r="B208" s="22" t="b">
        <f>IF('入力欄(差替情報)'!$D$9="北海道",B10,IF('入力欄(差替情報)'!$D$9="東北",B32,IF('入力欄(差替情報)'!$D$9="東京",B54,IF('入力欄(差替情報)'!$D$9="中部",B76,IF('入力欄(差替情報)'!$D$9="北陸",B98,IF('入力欄(差替情報)'!$D$9="関西",B120,IF('入力欄(差替情報)'!$D$9="中国",B142,IF('入力欄(差替情報)'!$D$9="四国",B164,IF('入力欄(差替情報)'!$D$9="九州",B186)))))))))</f>
        <v>0</v>
      </c>
      <c r="C208" s="22" t="b">
        <f>IF('入力欄(差替情報)'!$D$9="北海道",C10,IF('入力欄(差替情報)'!$D$9="東北",C32,IF('入力欄(差替情報)'!$D$9="東京",C54,IF('入力欄(差替情報)'!$D$9="中部",C76,IF('入力欄(差替情報)'!$D$9="北陸",C98,IF('入力欄(差替情報)'!$D$9="関西",C120,IF('入力欄(差替情報)'!$D$9="中国",C142,IF('入力欄(差替情報)'!$D$9="四国",C164,IF('入力欄(差替情報)'!$D$9="九州",C186)))))))))</f>
        <v>0</v>
      </c>
      <c r="D208" s="22" t="b">
        <f>IF('入力欄(差替情報)'!$D$9="北海道",D10,IF('入力欄(差替情報)'!$D$9="東北",D32,IF('入力欄(差替情報)'!$D$9="東京",D54,IF('入力欄(差替情報)'!$D$9="中部",D76,IF('入力欄(差替情報)'!$D$9="北陸",D98,IF('入力欄(差替情報)'!$D$9="関西",D120,IF('入力欄(差替情報)'!$D$9="中国",D142,IF('入力欄(差替情報)'!$D$9="四国",D164,IF('入力欄(差替情報)'!$D$9="九州",D186)))))))))</f>
        <v>0</v>
      </c>
      <c r="E208" s="22" t="b">
        <f>IF('入力欄(差替情報)'!$D$9="北海道",E10,IF('入力欄(差替情報)'!$D$9="東北",E32,IF('入力欄(差替情報)'!$D$9="東京",E54,IF('入力欄(差替情報)'!$D$9="中部",E76,IF('入力欄(差替情報)'!$D$9="北陸",E98,IF('入力欄(差替情報)'!$D$9="関西",E120,IF('入力欄(差替情報)'!$D$9="中国",E142,IF('入力欄(差替情報)'!$D$9="四国",E164,IF('入力欄(差替情報)'!$D$9="九州",E186)))))))))</f>
        <v>0</v>
      </c>
      <c r="F208" s="22" t="b">
        <f>IF('入力欄(差替情報)'!$D$9="北海道",F10,IF('入力欄(差替情報)'!$D$9="東北",F32,IF('入力欄(差替情報)'!$D$9="東京",F54,IF('入力欄(差替情報)'!$D$9="中部",F76,IF('入力欄(差替情報)'!$D$9="北陸",F98,IF('入力欄(差替情報)'!$D$9="関西",F120,IF('入力欄(差替情報)'!$D$9="中国",F142,IF('入力欄(差替情報)'!$D$9="四国",F164,IF('入力欄(差替情報)'!$D$9="九州",F186)))))))))</f>
        <v>0</v>
      </c>
      <c r="G208" s="22" t="b">
        <f>IF('入力欄(差替情報)'!$D$9="北海道",G10,IF('入力欄(差替情報)'!$D$9="東北",G32,IF('入力欄(差替情報)'!$D$9="東京",G54,IF('入力欄(差替情報)'!$D$9="中部",G76,IF('入力欄(差替情報)'!$D$9="北陸",G98,IF('入力欄(差替情報)'!$D$9="関西",G120,IF('入力欄(差替情報)'!$D$9="中国",G142,IF('入力欄(差替情報)'!$D$9="四国",G164,IF('入力欄(差替情報)'!$D$9="九州",G186)))))))))</f>
        <v>0</v>
      </c>
      <c r="H208" s="22" t="b">
        <f>IF('入力欄(差替情報)'!$D$9="北海道",H10,IF('入力欄(差替情報)'!$D$9="東北",H32,IF('入力欄(差替情報)'!$D$9="東京",H54,IF('入力欄(差替情報)'!$D$9="中部",H76,IF('入力欄(差替情報)'!$D$9="北陸",H98,IF('入力欄(差替情報)'!$D$9="関西",H120,IF('入力欄(差替情報)'!$D$9="中国",H142,IF('入力欄(差替情報)'!$D$9="四国",H164,IF('入力欄(差替情報)'!$D$9="九州",H186)))))))))</f>
        <v>0</v>
      </c>
      <c r="I208" s="22" t="b">
        <f>IF('入力欄(差替情報)'!$D$9="北海道",I10,IF('入力欄(差替情報)'!$D$9="東北",I32,IF('入力欄(差替情報)'!$D$9="東京",I54,IF('入力欄(差替情報)'!$D$9="中部",I76,IF('入力欄(差替情報)'!$D$9="北陸",I98,IF('入力欄(差替情報)'!$D$9="関西",I120,IF('入力欄(差替情報)'!$D$9="中国",I142,IF('入力欄(差替情報)'!$D$9="四国",I164,IF('入力欄(差替情報)'!$D$9="九州",I186)))))))))</f>
        <v>0</v>
      </c>
      <c r="J208" s="22" t="b">
        <f>IF('入力欄(差替情報)'!$D$9="北海道",J10,IF('入力欄(差替情報)'!$D$9="東北",J32,IF('入力欄(差替情報)'!$D$9="東京",J54,IF('入力欄(差替情報)'!$D$9="中部",J76,IF('入力欄(差替情報)'!$D$9="北陸",J98,IF('入力欄(差替情報)'!$D$9="関西",J120,IF('入力欄(差替情報)'!$D$9="中国",J142,IF('入力欄(差替情報)'!$D$9="四国",J164,IF('入力欄(差替情報)'!$D$9="九州",J186)))))))))</f>
        <v>0</v>
      </c>
      <c r="K208" s="22" t="b">
        <f>IF('入力欄(差替情報)'!$D$9="北海道",K10,IF('入力欄(差替情報)'!$D$9="東北",K32,IF('入力欄(差替情報)'!$D$9="東京",K54,IF('入力欄(差替情報)'!$D$9="中部",K76,IF('入力欄(差替情報)'!$D$9="北陸",K98,IF('入力欄(差替情報)'!$D$9="関西",K120,IF('入力欄(差替情報)'!$D$9="中国",K142,IF('入力欄(差替情報)'!$D$9="四国",K164,IF('入力欄(差替情報)'!$D$9="九州",K186)))))))))</f>
        <v>0</v>
      </c>
      <c r="L208" s="22" t="b">
        <f>IF('入力欄(差替情報)'!$D$9="北海道",L10,IF('入力欄(差替情報)'!$D$9="東北",L32,IF('入力欄(差替情報)'!$D$9="東京",L54,IF('入力欄(差替情報)'!$D$9="中部",L76,IF('入力欄(差替情報)'!$D$9="北陸",L98,IF('入力欄(差替情報)'!$D$9="関西",L120,IF('入力欄(差替情報)'!$D$9="中国",L142,IF('入力欄(差替情報)'!$D$9="四国",L164,IF('入力欄(差替情報)'!$D$9="九州",L186)))))))))</f>
        <v>0</v>
      </c>
      <c r="M208" s="22" t="b">
        <f>IF('入力欄(差替情報)'!$D$9="北海道",M10,IF('入力欄(差替情報)'!$D$9="東北",M32,IF('入力欄(差替情報)'!$D$9="東京",M54,IF('入力欄(差替情報)'!$D$9="中部",M76,IF('入力欄(差替情報)'!$D$9="北陸",M98,IF('入力欄(差替情報)'!$D$9="関西",M120,IF('入力欄(差替情報)'!$D$9="中国",M142,IF('入力欄(差替情報)'!$D$9="四国",M164,IF('入力欄(差替情報)'!$D$9="九州",M186)))))))))</f>
        <v>0</v>
      </c>
    </row>
    <row r="209" spans="1:13" x14ac:dyDescent="0.3">
      <c r="A209" s="21">
        <v>13</v>
      </c>
      <c r="B209" s="22" t="b">
        <f>IF('入力欄(差替情報)'!$D$9="北海道",B11,IF('入力欄(差替情報)'!$D$9="東北",B33,IF('入力欄(差替情報)'!$D$9="東京",B55,IF('入力欄(差替情報)'!$D$9="中部",B77,IF('入力欄(差替情報)'!$D$9="北陸",B99,IF('入力欄(差替情報)'!$D$9="関西",B121,IF('入力欄(差替情報)'!$D$9="中国",B143,IF('入力欄(差替情報)'!$D$9="四国",B165,IF('入力欄(差替情報)'!$D$9="九州",B187)))))))))</f>
        <v>0</v>
      </c>
      <c r="C209" s="22" t="b">
        <f>IF('入力欄(差替情報)'!$D$9="北海道",C11,IF('入力欄(差替情報)'!$D$9="東北",C33,IF('入力欄(差替情報)'!$D$9="東京",C55,IF('入力欄(差替情報)'!$D$9="中部",C77,IF('入力欄(差替情報)'!$D$9="北陸",C99,IF('入力欄(差替情報)'!$D$9="関西",C121,IF('入力欄(差替情報)'!$D$9="中国",C143,IF('入力欄(差替情報)'!$D$9="四国",C165,IF('入力欄(差替情報)'!$D$9="九州",C187)))))))))</f>
        <v>0</v>
      </c>
      <c r="D209" s="22" t="b">
        <f>IF('入力欄(差替情報)'!$D$9="北海道",D11,IF('入力欄(差替情報)'!$D$9="東北",D33,IF('入力欄(差替情報)'!$D$9="東京",D55,IF('入力欄(差替情報)'!$D$9="中部",D77,IF('入力欄(差替情報)'!$D$9="北陸",D99,IF('入力欄(差替情報)'!$D$9="関西",D121,IF('入力欄(差替情報)'!$D$9="中国",D143,IF('入力欄(差替情報)'!$D$9="四国",D165,IF('入力欄(差替情報)'!$D$9="九州",D187)))))))))</f>
        <v>0</v>
      </c>
      <c r="E209" s="22" t="b">
        <f>IF('入力欄(差替情報)'!$D$9="北海道",E11,IF('入力欄(差替情報)'!$D$9="東北",E33,IF('入力欄(差替情報)'!$D$9="東京",E55,IF('入力欄(差替情報)'!$D$9="中部",E77,IF('入力欄(差替情報)'!$D$9="北陸",E99,IF('入力欄(差替情報)'!$D$9="関西",E121,IF('入力欄(差替情報)'!$D$9="中国",E143,IF('入力欄(差替情報)'!$D$9="四国",E165,IF('入力欄(差替情報)'!$D$9="九州",E187)))))))))</f>
        <v>0</v>
      </c>
      <c r="F209" s="22" t="b">
        <f>IF('入力欄(差替情報)'!$D$9="北海道",F11,IF('入力欄(差替情報)'!$D$9="東北",F33,IF('入力欄(差替情報)'!$D$9="東京",F55,IF('入力欄(差替情報)'!$D$9="中部",F77,IF('入力欄(差替情報)'!$D$9="北陸",F99,IF('入力欄(差替情報)'!$D$9="関西",F121,IF('入力欄(差替情報)'!$D$9="中国",F143,IF('入力欄(差替情報)'!$D$9="四国",F165,IF('入力欄(差替情報)'!$D$9="九州",F187)))))))))</f>
        <v>0</v>
      </c>
      <c r="G209" s="22" t="b">
        <f>IF('入力欄(差替情報)'!$D$9="北海道",G11,IF('入力欄(差替情報)'!$D$9="東北",G33,IF('入力欄(差替情報)'!$D$9="東京",G55,IF('入力欄(差替情報)'!$D$9="中部",G77,IF('入力欄(差替情報)'!$D$9="北陸",G99,IF('入力欄(差替情報)'!$D$9="関西",G121,IF('入力欄(差替情報)'!$D$9="中国",G143,IF('入力欄(差替情報)'!$D$9="四国",G165,IF('入力欄(差替情報)'!$D$9="九州",G187)))))))))</f>
        <v>0</v>
      </c>
      <c r="H209" s="22" t="b">
        <f>IF('入力欄(差替情報)'!$D$9="北海道",H11,IF('入力欄(差替情報)'!$D$9="東北",H33,IF('入力欄(差替情報)'!$D$9="東京",H55,IF('入力欄(差替情報)'!$D$9="中部",H77,IF('入力欄(差替情報)'!$D$9="北陸",H99,IF('入力欄(差替情報)'!$D$9="関西",H121,IF('入力欄(差替情報)'!$D$9="中国",H143,IF('入力欄(差替情報)'!$D$9="四国",H165,IF('入力欄(差替情報)'!$D$9="九州",H187)))))))))</f>
        <v>0</v>
      </c>
      <c r="I209" s="22" t="b">
        <f>IF('入力欄(差替情報)'!$D$9="北海道",I11,IF('入力欄(差替情報)'!$D$9="東北",I33,IF('入力欄(差替情報)'!$D$9="東京",I55,IF('入力欄(差替情報)'!$D$9="中部",I77,IF('入力欄(差替情報)'!$D$9="北陸",I99,IF('入力欄(差替情報)'!$D$9="関西",I121,IF('入力欄(差替情報)'!$D$9="中国",I143,IF('入力欄(差替情報)'!$D$9="四国",I165,IF('入力欄(差替情報)'!$D$9="九州",I187)))))))))</f>
        <v>0</v>
      </c>
      <c r="J209" s="22" t="b">
        <f>IF('入力欄(差替情報)'!$D$9="北海道",J11,IF('入力欄(差替情報)'!$D$9="東北",J33,IF('入力欄(差替情報)'!$D$9="東京",J55,IF('入力欄(差替情報)'!$D$9="中部",J77,IF('入力欄(差替情報)'!$D$9="北陸",J99,IF('入力欄(差替情報)'!$D$9="関西",J121,IF('入力欄(差替情報)'!$D$9="中国",J143,IF('入力欄(差替情報)'!$D$9="四国",J165,IF('入力欄(差替情報)'!$D$9="九州",J187)))))))))</f>
        <v>0</v>
      </c>
      <c r="K209" s="22" t="b">
        <f>IF('入力欄(差替情報)'!$D$9="北海道",K11,IF('入力欄(差替情報)'!$D$9="東北",K33,IF('入力欄(差替情報)'!$D$9="東京",K55,IF('入力欄(差替情報)'!$D$9="中部",K77,IF('入力欄(差替情報)'!$D$9="北陸",K99,IF('入力欄(差替情報)'!$D$9="関西",K121,IF('入力欄(差替情報)'!$D$9="中国",K143,IF('入力欄(差替情報)'!$D$9="四国",K165,IF('入力欄(差替情報)'!$D$9="九州",K187)))))))))</f>
        <v>0</v>
      </c>
      <c r="L209" s="22" t="b">
        <f>IF('入力欄(差替情報)'!$D$9="北海道",L11,IF('入力欄(差替情報)'!$D$9="東北",L33,IF('入力欄(差替情報)'!$D$9="東京",L55,IF('入力欄(差替情報)'!$D$9="中部",L77,IF('入力欄(差替情報)'!$D$9="北陸",L99,IF('入力欄(差替情報)'!$D$9="関西",L121,IF('入力欄(差替情報)'!$D$9="中国",L143,IF('入力欄(差替情報)'!$D$9="四国",L165,IF('入力欄(差替情報)'!$D$9="九州",L187)))))))))</f>
        <v>0</v>
      </c>
      <c r="M209" s="22" t="b">
        <f>IF('入力欄(差替情報)'!$D$9="北海道",M11,IF('入力欄(差替情報)'!$D$9="東北",M33,IF('入力欄(差替情報)'!$D$9="東京",M55,IF('入力欄(差替情報)'!$D$9="中部",M77,IF('入力欄(差替情報)'!$D$9="北陸",M99,IF('入力欄(差替情報)'!$D$9="関西",M121,IF('入力欄(差替情報)'!$D$9="中国",M143,IF('入力欄(差替情報)'!$D$9="四国",M165,IF('入力欄(差替情報)'!$D$9="九州",M187)))))))))</f>
        <v>0</v>
      </c>
    </row>
    <row r="210" spans="1:13" x14ac:dyDescent="0.3">
      <c r="A210" s="21">
        <v>12</v>
      </c>
      <c r="B210" s="22" t="b">
        <f>IF('入力欄(差替情報)'!$D$9="北海道",B12,IF('入力欄(差替情報)'!$D$9="東北",B34,IF('入力欄(差替情報)'!$D$9="東京",B56,IF('入力欄(差替情報)'!$D$9="中部",B78,IF('入力欄(差替情報)'!$D$9="北陸",B100,IF('入力欄(差替情報)'!$D$9="関西",B122,IF('入力欄(差替情報)'!$D$9="中国",B144,IF('入力欄(差替情報)'!$D$9="四国",B166,IF('入力欄(差替情報)'!$D$9="九州",B188)))))))))</f>
        <v>0</v>
      </c>
      <c r="C210" s="22" t="b">
        <f>IF('入力欄(差替情報)'!$D$9="北海道",C12,IF('入力欄(差替情報)'!$D$9="東北",C34,IF('入力欄(差替情報)'!$D$9="東京",C56,IF('入力欄(差替情報)'!$D$9="中部",C78,IF('入力欄(差替情報)'!$D$9="北陸",C100,IF('入力欄(差替情報)'!$D$9="関西",C122,IF('入力欄(差替情報)'!$D$9="中国",C144,IF('入力欄(差替情報)'!$D$9="四国",C166,IF('入力欄(差替情報)'!$D$9="九州",C188)))))))))</f>
        <v>0</v>
      </c>
      <c r="D210" s="22" t="b">
        <f>IF('入力欄(差替情報)'!$D$9="北海道",D12,IF('入力欄(差替情報)'!$D$9="東北",D34,IF('入力欄(差替情報)'!$D$9="東京",D56,IF('入力欄(差替情報)'!$D$9="中部",D78,IF('入力欄(差替情報)'!$D$9="北陸",D100,IF('入力欄(差替情報)'!$D$9="関西",D122,IF('入力欄(差替情報)'!$D$9="中国",D144,IF('入力欄(差替情報)'!$D$9="四国",D166,IF('入力欄(差替情報)'!$D$9="九州",D188)))))))))</f>
        <v>0</v>
      </c>
      <c r="E210" s="22" t="b">
        <f>IF('入力欄(差替情報)'!$D$9="北海道",E12,IF('入力欄(差替情報)'!$D$9="東北",E34,IF('入力欄(差替情報)'!$D$9="東京",E56,IF('入力欄(差替情報)'!$D$9="中部",E78,IF('入力欄(差替情報)'!$D$9="北陸",E100,IF('入力欄(差替情報)'!$D$9="関西",E122,IF('入力欄(差替情報)'!$D$9="中国",E144,IF('入力欄(差替情報)'!$D$9="四国",E166,IF('入力欄(差替情報)'!$D$9="九州",E188)))))))))</f>
        <v>0</v>
      </c>
      <c r="F210" s="22" t="b">
        <f>IF('入力欄(差替情報)'!$D$9="北海道",F12,IF('入力欄(差替情報)'!$D$9="東北",F34,IF('入力欄(差替情報)'!$D$9="東京",F56,IF('入力欄(差替情報)'!$D$9="中部",F78,IF('入力欄(差替情報)'!$D$9="北陸",F100,IF('入力欄(差替情報)'!$D$9="関西",F122,IF('入力欄(差替情報)'!$D$9="中国",F144,IF('入力欄(差替情報)'!$D$9="四国",F166,IF('入力欄(差替情報)'!$D$9="九州",F188)))))))))</f>
        <v>0</v>
      </c>
      <c r="G210" s="22" t="b">
        <f>IF('入力欄(差替情報)'!$D$9="北海道",G12,IF('入力欄(差替情報)'!$D$9="東北",G34,IF('入力欄(差替情報)'!$D$9="東京",G56,IF('入力欄(差替情報)'!$D$9="中部",G78,IF('入力欄(差替情報)'!$D$9="北陸",G100,IF('入力欄(差替情報)'!$D$9="関西",G122,IF('入力欄(差替情報)'!$D$9="中国",G144,IF('入力欄(差替情報)'!$D$9="四国",G166,IF('入力欄(差替情報)'!$D$9="九州",G188)))))))))</f>
        <v>0</v>
      </c>
      <c r="H210" s="22" t="b">
        <f>IF('入力欄(差替情報)'!$D$9="北海道",H12,IF('入力欄(差替情報)'!$D$9="東北",H34,IF('入力欄(差替情報)'!$D$9="東京",H56,IF('入力欄(差替情報)'!$D$9="中部",H78,IF('入力欄(差替情報)'!$D$9="北陸",H100,IF('入力欄(差替情報)'!$D$9="関西",H122,IF('入力欄(差替情報)'!$D$9="中国",H144,IF('入力欄(差替情報)'!$D$9="四国",H166,IF('入力欄(差替情報)'!$D$9="九州",H188)))))))))</f>
        <v>0</v>
      </c>
      <c r="I210" s="22" t="b">
        <f>IF('入力欄(差替情報)'!$D$9="北海道",I12,IF('入力欄(差替情報)'!$D$9="東北",I34,IF('入力欄(差替情報)'!$D$9="東京",I56,IF('入力欄(差替情報)'!$D$9="中部",I78,IF('入力欄(差替情報)'!$D$9="北陸",I100,IF('入力欄(差替情報)'!$D$9="関西",I122,IF('入力欄(差替情報)'!$D$9="中国",I144,IF('入力欄(差替情報)'!$D$9="四国",I166,IF('入力欄(差替情報)'!$D$9="九州",I188)))))))))</f>
        <v>0</v>
      </c>
      <c r="J210" s="22" t="b">
        <f>IF('入力欄(差替情報)'!$D$9="北海道",J12,IF('入力欄(差替情報)'!$D$9="東北",J34,IF('入力欄(差替情報)'!$D$9="東京",J56,IF('入力欄(差替情報)'!$D$9="中部",J78,IF('入力欄(差替情報)'!$D$9="北陸",J100,IF('入力欄(差替情報)'!$D$9="関西",J122,IF('入力欄(差替情報)'!$D$9="中国",J144,IF('入力欄(差替情報)'!$D$9="四国",J166,IF('入力欄(差替情報)'!$D$9="九州",J188)))))))))</f>
        <v>0</v>
      </c>
      <c r="K210" s="22" t="b">
        <f>IF('入力欄(差替情報)'!$D$9="北海道",K12,IF('入力欄(差替情報)'!$D$9="東北",K34,IF('入力欄(差替情報)'!$D$9="東京",K56,IF('入力欄(差替情報)'!$D$9="中部",K78,IF('入力欄(差替情報)'!$D$9="北陸",K100,IF('入力欄(差替情報)'!$D$9="関西",K122,IF('入力欄(差替情報)'!$D$9="中国",K144,IF('入力欄(差替情報)'!$D$9="四国",K166,IF('入力欄(差替情報)'!$D$9="九州",K188)))))))))</f>
        <v>0</v>
      </c>
      <c r="L210" s="22" t="b">
        <f>IF('入力欄(差替情報)'!$D$9="北海道",L12,IF('入力欄(差替情報)'!$D$9="東北",L34,IF('入力欄(差替情報)'!$D$9="東京",L56,IF('入力欄(差替情報)'!$D$9="中部",L78,IF('入力欄(差替情報)'!$D$9="北陸",L100,IF('入力欄(差替情報)'!$D$9="関西",L122,IF('入力欄(差替情報)'!$D$9="中国",L144,IF('入力欄(差替情報)'!$D$9="四国",L166,IF('入力欄(差替情報)'!$D$9="九州",L188)))))))))</f>
        <v>0</v>
      </c>
      <c r="M210" s="22" t="b">
        <f>IF('入力欄(差替情報)'!$D$9="北海道",M12,IF('入力欄(差替情報)'!$D$9="東北",M34,IF('入力欄(差替情報)'!$D$9="東京",M56,IF('入力欄(差替情報)'!$D$9="中部",M78,IF('入力欄(差替情報)'!$D$9="北陸",M100,IF('入力欄(差替情報)'!$D$9="関西",M122,IF('入力欄(差替情報)'!$D$9="中国",M144,IF('入力欄(差替情報)'!$D$9="四国",M166,IF('入力欄(差替情報)'!$D$9="九州",M188)))))))))</f>
        <v>0</v>
      </c>
    </row>
    <row r="211" spans="1:13" x14ac:dyDescent="0.3">
      <c r="A211" s="21">
        <v>11</v>
      </c>
      <c r="B211" s="22" t="b">
        <f>IF('入力欄(差替情報)'!$D$9="北海道",B13,IF('入力欄(差替情報)'!$D$9="東北",B35,IF('入力欄(差替情報)'!$D$9="東京",B57,IF('入力欄(差替情報)'!$D$9="中部",B79,IF('入力欄(差替情報)'!$D$9="北陸",B101,IF('入力欄(差替情報)'!$D$9="関西",B123,IF('入力欄(差替情報)'!$D$9="中国",B145,IF('入力欄(差替情報)'!$D$9="四国",B167,IF('入力欄(差替情報)'!$D$9="九州",B189)))))))))</f>
        <v>0</v>
      </c>
      <c r="C211" s="22" t="b">
        <f>IF('入力欄(差替情報)'!$D$9="北海道",C13,IF('入力欄(差替情報)'!$D$9="東北",C35,IF('入力欄(差替情報)'!$D$9="東京",C57,IF('入力欄(差替情報)'!$D$9="中部",C79,IF('入力欄(差替情報)'!$D$9="北陸",C101,IF('入力欄(差替情報)'!$D$9="関西",C123,IF('入力欄(差替情報)'!$D$9="中国",C145,IF('入力欄(差替情報)'!$D$9="四国",C167,IF('入力欄(差替情報)'!$D$9="九州",C189)))))))))</f>
        <v>0</v>
      </c>
      <c r="D211" s="22" t="b">
        <f>IF('入力欄(差替情報)'!$D$9="北海道",D13,IF('入力欄(差替情報)'!$D$9="東北",D35,IF('入力欄(差替情報)'!$D$9="東京",D57,IF('入力欄(差替情報)'!$D$9="中部",D79,IF('入力欄(差替情報)'!$D$9="北陸",D101,IF('入力欄(差替情報)'!$D$9="関西",D123,IF('入力欄(差替情報)'!$D$9="中国",D145,IF('入力欄(差替情報)'!$D$9="四国",D167,IF('入力欄(差替情報)'!$D$9="九州",D189)))))))))</f>
        <v>0</v>
      </c>
      <c r="E211" s="22" t="b">
        <f>IF('入力欄(差替情報)'!$D$9="北海道",E13,IF('入力欄(差替情報)'!$D$9="東北",E35,IF('入力欄(差替情報)'!$D$9="東京",E57,IF('入力欄(差替情報)'!$D$9="中部",E79,IF('入力欄(差替情報)'!$D$9="北陸",E101,IF('入力欄(差替情報)'!$D$9="関西",E123,IF('入力欄(差替情報)'!$D$9="中国",E145,IF('入力欄(差替情報)'!$D$9="四国",E167,IF('入力欄(差替情報)'!$D$9="九州",E189)))))))))</f>
        <v>0</v>
      </c>
      <c r="F211" s="22" t="b">
        <f>IF('入力欄(差替情報)'!$D$9="北海道",F13,IF('入力欄(差替情報)'!$D$9="東北",F35,IF('入力欄(差替情報)'!$D$9="東京",F57,IF('入力欄(差替情報)'!$D$9="中部",F79,IF('入力欄(差替情報)'!$D$9="北陸",F101,IF('入力欄(差替情報)'!$D$9="関西",F123,IF('入力欄(差替情報)'!$D$9="中国",F145,IF('入力欄(差替情報)'!$D$9="四国",F167,IF('入力欄(差替情報)'!$D$9="九州",F189)))))))))</f>
        <v>0</v>
      </c>
      <c r="G211" s="22" t="b">
        <f>IF('入力欄(差替情報)'!$D$9="北海道",G13,IF('入力欄(差替情報)'!$D$9="東北",G35,IF('入力欄(差替情報)'!$D$9="東京",G57,IF('入力欄(差替情報)'!$D$9="中部",G79,IF('入力欄(差替情報)'!$D$9="北陸",G101,IF('入力欄(差替情報)'!$D$9="関西",G123,IF('入力欄(差替情報)'!$D$9="中国",G145,IF('入力欄(差替情報)'!$D$9="四国",G167,IF('入力欄(差替情報)'!$D$9="九州",G189)))))))))</f>
        <v>0</v>
      </c>
      <c r="H211" s="22" t="b">
        <f>IF('入力欄(差替情報)'!$D$9="北海道",H13,IF('入力欄(差替情報)'!$D$9="東北",H35,IF('入力欄(差替情報)'!$D$9="東京",H57,IF('入力欄(差替情報)'!$D$9="中部",H79,IF('入力欄(差替情報)'!$D$9="北陸",H101,IF('入力欄(差替情報)'!$D$9="関西",H123,IF('入力欄(差替情報)'!$D$9="中国",H145,IF('入力欄(差替情報)'!$D$9="四国",H167,IF('入力欄(差替情報)'!$D$9="九州",H189)))))))))</f>
        <v>0</v>
      </c>
      <c r="I211" s="22" t="b">
        <f>IF('入力欄(差替情報)'!$D$9="北海道",I13,IF('入力欄(差替情報)'!$D$9="東北",I35,IF('入力欄(差替情報)'!$D$9="東京",I57,IF('入力欄(差替情報)'!$D$9="中部",I79,IF('入力欄(差替情報)'!$D$9="北陸",I101,IF('入力欄(差替情報)'!$D$9="関西",I123,IF('入力欄(差替情報)'!$D$9="中国",I145,IF('入力欄(差替情報)'!$D$9="四国",I167,IF('入力欄(差替情報)'!$D$9="九州",I189)))))))))</f>
        <v>0</v>
      </c>
      <c r="J211" s="22" t="b">
        <f>IF('入力欄(差替情報)'!$D$9="北海道",J13,IF('入力欄(差替情報)'!$D$9="東北",J35,IF('入力欄(差替情報)'!$D$9="東京",J57,IF('入力欄(差替情報)'!$D$9="中部",J79,IF('入力欄(差替情報)'!$D$9="北陸",J101,IF('入力欄(差替情報)'!$D$9="関西",J123,IF('入力欄(差替情報)'!$D$9="中国",J145,IF('入力欄(差替情報)'!$D$9="四国",J167,IF('入力欄(差替情報)'!$D$9="九州",J189)))))))))</f>
        <v>0</v>
      </c>
      <c r="K211" s="22" t="b">
        <f>IF('入力欄(差替情報)'!$D$9="北海道",K13,IF('入力欄(差替情報)'!$D$9="東北",K35,IF('入力欄(差替情報)'!$D$9="東京",K57,IF('入力欄(差替情報)'!$D$9="中部",K79,IF('入力欄(差替情報)'!$D$9="北陸",K101,IF('入力欄(差替情報)'!$D$9="関西",K123,IF('入力欄(差替情報)'!$D$9="中国",K145,IF('入力欄(差替情報)'!$D$9="四国",K167,IF('入力欄(差替情報)'!$D$9="九州",K189)))))))))</f>
        <v>0</v>
      </c>
      <c r="L211" s="22" t="b">
        <f>IF('入力欄(差替情報)'!$D$9="北海道",L13,IF('入力欄(差替情報)'!$D$9="東北",L35,IF('入力欄(差替情報)'!$D$9="東京",L57,IF('入力欄(差替情報)'!$D$9="中部",L79,IF('入力欄(差替情報)'!$D$9="北陸",L101,IF('入力欄(差替情報)'!$D$9="関西",L123,IF('入力欄(差替情報)'!$D$9="中国",L145,IF('入力欄(差替情報)'!$D$9="四国",L167,IF('入力欄(差替情報)'!$D$9="九州",L189)))))))))</f>
        <v>0</v>
      </c>
      <c r="M211" s="22" t="b">
        <f>IF('入力欄(差替情報)'!$D$9="北海道",M13,IF('入力欄(差替情報)'!$D$9="東北",M35,IF('入力欄(差替情報)'!$D$9="東京",M57,IF('入力欄(差替情報)'!$D$9="中部",M79,IF('入力欄(差替情報)'!$D$9="北陸",M101,IF('入力欄(差替情報)'!$D$9="関西",M123,IF('入力欄(差替情報)'!$D$9="中国",M145,IF('入力欄(差替情報)'!$D$9="四国",M167,IF('入力欄(差替情報)'!$D$9="九州",M189)))))))))</f>
        <v>0</v>
      </c>
    </row>
    <row r="212" spans="1:13" x14ac:dyDescent="0.3">
      <c r="A212" s="21">
        <v>10</v>
      </c>
      <c r="B212" s="22" t="b">
        <f>IF('入力欄(差替情報)'!$D$9="北海道",B14,IF('入力欄(差替情報)'!$D$9="東北",B36,IF('入力欄(差替情報)'!$D$9="東京",B58,IF('入力欄(差替情報)'!$D$9="中部",B80,IF('入力欄(差替情報)'!$D$9="北陸",B102,IF('入力欄(差替情報)'!$D$9="関西",B124,IF('入力欄(差替情報)'!$D$9="中国",B146,IF('入力欄(差替情報)'!$D$9="四国",B168,IF('入力欄(差替情報)'!$D$9="九州",B190)))))))))</f>
        <v>0</v>
      </c>
      <c r="C212" s="22" t="b">
        <f>IF('入力欄(差替情報)'!$D$9="北海道",C14,IF('入力欄(差替情報)'!$D$9="東北",C36,IF('入力欄(差替情報)'!$D$9="東京",C58,IF('入力欄(差替情報)'!$D$9="中部",C80,IF('入力欄(差替情報)'!$D$9="北陸",C102,IF('入力欄(差替情報)'!$D$9="関西",C124,IF('入力欄(差替情報)'!$D$9="中国",C146,IF('入力欄(差替情報)'!$D$9="四国",C168,IF('入力欄(差替情報)'!$D$9="九州",C190)))))))))</f>
        <v>0</v>
      </c>
      <c r="D212" s="22" t="b">
        <f>IF('入力欄(差替情報)'!$D$9="北海道",D14,IF('入力欄(差替情報)'!$D$9="東北",D36,IF('入力欄(差替情報)'!$D$9="東京",D58,IF('入力欄(差替情報)'!$D$9="中部",D80,IF('入力欄(差替情報)'!$D$9="北陸",D102,IF('入力欄(差替情報)'!$D$9="関西",D124,IF('入力欄(差替情報)'!$D$9="中国",D146,IF('入力欄(差替情報)'!$D$9="四国",D168,IF('入力欄(差替情報)'!$D$9="九州",D190)))))))))</f>
        <v>0</v>
      </c>
      <c r="E212" s="22" t="b">
        <f>IF('入力欄(差替情報)'!$D$9="北海道",E14,IF('入力欄(差替情報)'!$D$9="東北",E36,IF('入力欄(差替情報)'!$D$9="東京",E58,IF('入力欄(差替情報)'!$D$9="中部",E80,IF('入力欄(差替情報)'!$D$9="北陸",E102,IF('入力欄(差替情報)'!$D$9="関西",E124,IF('入力欄(差替情報)'!$D$9="中国",E146,IF('入力欄(差替情報)'!$D$9="四国",E168,IF('入力欄(差替情報)'!$D$9="九州",E190)))))))))</f>
        <v>0</v>
      </c>
      <c r="F212" s="22" t="b">
        <f>IF('入力欄(差替情報)'!$D$9="北海道",F14,IF('入力欄(差替情報)'!$D$9="東北",F36,IF('入力欄(差替情報)'!$D$9="東京",F58,IF('入力欄(差替情報)'!$D$9="中部",F80,IF('入力欄(差替情報)'!$D$9="北陸",F102,IF('入力欄(差替情報)'!$D$9="関西",F124,IF('入力欄(差替情報)'!$D$9="中国",F146,IF('入力欄(差替情報)'!$D$9="四国",F168,IF('入力欄(差替情報)'!$D$9="九州",F190)))))))))</f>
        <v>0</v>
      </c>
      <c r="G212" s="22" t="b">
        <f>IF('入力欄(差替情報)'!$D$9="北海道",G14,IF('入力欄(差替情報)'!$D$9="東北",G36,IF('入力欄(差替情報)'!$D$9="東京",G58,IF('入力欄(差替情報)'!$D$9="中部",G80,IF('入力欄(差替情報)'!$D$9="北陸",G102,IF('入力欄(差替情報)'!$D$9="関西",G124,IF('入力欄(差替情報)'!$D$9="中国",G146,IF('入力欄(差替情報)'!$D$9="四国",G168,IF('入力欄(差替情報)'!$D$9="九州",G190)))))))))</f>
        <v>0</v>
      </c>
      <c r="H212" s="22" t="b">
        <f>IF('入力欄(差替情報)'!$D$9="北海道",H14,IF('入力欄(差替情報)'!$D$9="東北",H36,IF('入力欄(差替情報)'!$D$9="東京",H58,IF('入力欄(差替情報)'!$D$9="中部",H80,IF('入力欄(差替情報)'!$D$9="北陸",H102,IF('入力欄(差替情報)'!$D$9="関西",H124,IF('入力欄(差替情報)'!$D$9="中国",H146,IF('入力欄(差替情報)'!$D$9="四国",H168,IF('入力欄(差替情報)'!$D$9="九州",H190)))))))))</f>
        <v>0</v>
      </c>
      <c r="I212" s="22" t="b">
        <f>IF('入力欄(差替情報)'!$D$9="北海道",I14,IF('入力欄(差替情報)'!$D$9="東北",I36,IF('入力欄(差替情報)'!$D$9="東京",I58,IF('入力欄(差替情報)'!$D$9="中部",I80,IF('入力欄(差替情報)'!$D$9="北陸",I102,IF('入力欄(差替情報)'!$D$9="関西",I124,IF('入力欄(差替情報)'!$D$9="中国",I146,IF('入力欄(差替情報)'!$D$9="四国",I168,IF('入力欄(差替情報)'!$D$9="九州",I190)))))))))</f>
        <v>0</v>
      </c>
      <c r="J212" s="22" t="b">
        <f>IF('入力欄(差替情報)'!$D$9="北海道",J14,IF('入力欄(差替情報)'!$D$9="東北",J36,IF('入力欄(差替情報)'!$D$9="東京",J58,IF('入力欄(差替情報)'!$D$9="中部",J80,IF('入力欄(差替情報)'!$D$9="北陸",J102,IF('入力欄(差替情報)'!$D$9="関西",J124,IF('入力欄(差替情報)'!$D$9="中国",J146,IF('入力欄(差替情報)'!$D$9="四国",J168,IF('入力欄(差替情報)'!$D$9="九州",J190)))))))))</f>
        <v>0</v>
      </c>
      <c r="K212" s="22" t="b">
        <f>IF('入力欄(差替情報)'!$D$9="北海道",K14,IF('入力欄(差替情報)'!$D$9="東北",K36,IF('入力欄(差替情報)'!$D$9="東京",K58,IF('入力欄(差替情報)'!$D$9="中部",K80,IF('入力欄(差替情報)'!$D$9="北陸",K102,IF('入力欄(差替情報)'!$D$9="関西",K124,IF('入力欄(差替情報)'!$D$9="中国",K146,IF('入力欄(差替情報)'!$D$9="四国",K168,IF('入力欄(差替情報)'!$D$9="九州",K190)))))))))</f>
        <v>0</v>
      </c>
      <c r="L212" s="22" t="b">
        <f>IF('入力欄(差替情報)'!$D$9="北海道",L14,IF('入力欄(差替情報)'!$D$9="東北",L36,IF('入力欄(差替情報)'!$D$9="東京",L58,IF('入力欄(差替情報)'!$D$9="中部",L80,IF('入力欄(差替情報)'!$D$9="北陸",L102,IF('入力欄(差替情報)'!$D$9="関西",L124,IF('入力欄(差替情報)'!$D$9="中国",L146,IF('入力欄(差替情報)'!$D$9="四国",L168,IF('入力欄(差替情報)'!$D$9="九州",L190)))))))))</f>
        <v>0</v>
      </c>
      <c r="M212" s="22" t="b">
        <f>IF('入力欄(差替情報)'!$D$9="北海道",M14,IF('入力欄(差替情報)'!$D$9="東北",M36,IF('入力欄(差替情報)'!$D$9="東京",M58,IF('入力欄(差替情報)'!$D$9="中部",M80,IF('入力欄(差替情報)'!$D$9="北陸",M102,IF('入力欄(差替情報)'!$D$9="関西",M124,IF('入力欄(差替情報)'!$D$9="中国",M146,IF('入力欄(差替情報)'!$D$9="四国",M168,IF('入力欄(差替情報)'!$D$9="九州",M190)))))))))</f>
        <v>0</v>
      </c>
    </row>
    <row r="213" spans="1:13" x14ac:dyDescent="0.3">
      <c r="A213" s="21">
        <v>9</v>
      </c>
      <c r="B213" s="22" t="b">
        <f>IF('入力欄(差替情報)'!$D$9="北海道",B15,IF('入力欄(差替情報)'!$D$9="東北",B37,IF('入力欄(差替情報)'!$D$9="東京",B59,IF('入力欄(差替情報)'!$D$9="中部",B81,IF('入力欄(差替情報)'!$D$9="北陸",B103,IF('入力欄(差替情報)'!$D$9="関西",B125,IF('入力欄(差替情報)'!$D$9="中国",B147,IF('入力欄(差替情報)'!$D$9="四国",B169,IF('入力欄(差替情報)'!$D$9="九州",B191)))))))))</f>
        <v>0</v>
      </c>
      <c r="C213" s="22" t="b">
        <f>IF('入力欄(差替情報)'!$D$9="北海道",C15,IF('入力欄(差替情報)'!$D$9="東北",C37,IF('入力欄(差替情報)'!$D$9="東京",C59,IF('入力欄(差替情報)'!$D$9="中部",C81,IF('入力欄(差替情報)'!$D$9="北陸",C103,IF('入力欄(差替情報)'!$D$9="関西",C125,IF('入力欄(差替情報)'!$D$9="中国",C147,IF('入力欄(差替情報)'!$D$9="四国",C169,IF('入力欄(差替情報)'!$D$9="九州",C191)))))))))</f>
        <v>0</v>
      </c>
      <c r="D213" s="22" t="b">
        <f>IF('入力欄(差替情報)'!$D$9="北海道",D15,IF('入力欄(差替情報)'!$D$9="東北",D37,IF('入力欄(差替情報)'!$D$9="東京",D59,IF('入力欄(差替情報)'!$D$9="中部",D81,IF('入力欄(差替情報)'!$D$9="北陸",D103,IF('入力欄(差替情報)'!$D$9="関西",D125,IF('入力欄(差替情報)'!$D$9="中国",D147,IF('入力欄(差替情報)'!$D$9="四国",D169,IF('入力欄(差替情報)'!$D$9="九州",D191)))))))))</f>
        <v>0</v>
      </c>
      <c r="E213" s="22" t="b">
        <f>IF('入力欄(差替情報)'!$D$9="北海道",E15,IF('入力欄(差替情報)'!$D$9="東北",E37,IF('入力欄(差替情報)'!$D$9="東京",E59,IF('入力欄(差替情報)'!$D$9="中部",E81,IF('入力欄(差替情報)'!$D$9="北陸",E103,IF('入力欄(差替情報)'!$D$9="関西",E125,IF('入力欄(差替情報)'!$D$9="中国",E147,IF('入力欄(差替情報)'!$D$9="四国",E169,IF('入力欄(差替情報)'!$D$9="九州",E191)))))))))</f>
        <v>0</v>
      </c>
      <c r="F213" s="22" t="b">
        <f>IF('入力欄(差替情報)'!$D$9="北海道",F15,IF('入力欄(差替情報)'!$D$9="東北",F37,IF('入力欄(差替情報)'!$D$9="東京",F59,IF('入力欄(差替情報)'!$D$9="中部",F81,IF('入力欄(差替情報)'!$D$9="北陸",F103,IF('入力欄(差替情報)'!$D$9="関西",F125,IF('入力欄(差替情報)'!$D$9="中国",F147,IF('入力欄(差替情報)'!$D$9="四国",F169,IF('入力欄(差替情報)'!$D$9="九州",F191)))))))))</f>
        <v>0</v>
      </c>
      <c r="G213" s="22" t="b">
        <f>IF('入力欄(差替情報)'!$D$9="北海道",G15,IF('入力欄(差替情報)'!$D$9="東北",G37,IF('入力欄(差替情報)'!$D$9="東京",G59,IF('入力欄(差替情報)'!$D$9="中部",G81,IF('入力欄(差替情報)'!$D$9="北陸",G103,IF('入力欄(差替情報)'!$D$9="関西",G125,IF('入力欄(差替情報)'!$D$9="中国",G147,IF('入力欄(差替情報)'!$D$9="四国",G169,IF('入力欄(差替情報)'!$D$9="九州",G191)))))))))</f>
        <v>0</v>
      </c>
      <c r="H213" s="22" t="b">
        <f>IF('入力欄(差替情報)'!$D$9="北海道",H15,IF('入力欄(差替情報)'!$D$9="東北",H37,IF('入力欄(差替情報)'!$D$9="東京",H59,IF('入力欄(差替情報)'!$D$9="中部",H81,IF('入力欄(差替情報)'!$D$9="北陸",H103,IF('入力欄(差替情報)'!$D$9="関西",H125,IF('入力欄(差替情報)'!$D$9="中国",H147,IF('入力欄(差替情報)'!$D$9="四国",H169,IF('入力欄(差替情報)'!$D$9="九州",H191)))))))))</f>
        <v>0</v>
      </c>
      <c r="I213" s="22" t="b">
        <f>IF('入力欄(差替情報)'!$D$9="北海道",I15,IF('入力欄(差替情報)'!$D$9="東北",I37,IF('入力欄(差替情報)'!$D$9="東京",I59,IF('入力欄(差替情報)'!$D$9="中部",I81,IF('入力欄(差替情報)'!$D$9="北陸",I103,IF('入力欄(差替情報)'!$D$9="関西",I125,IF('入力欄(差替情報)'!$D$9="中国",I147,IF('入力欄(差替情報)'!$D$9="四国",I169,IF('入力欄(差替情報)'!$D$9="九州",I191)))))))))</f>
        <v>0</v>
      </c>
      <c r="J213" s="22" t="b">
        <f>IF('入力欄(差替情報)'!$D$9="北海道",J15,IF('入力欄(差替情報)'!$D$9="東北",J37,IF('入力欄(差替情報)'!$D$9="東京",J59,IF('入力欄(差替情報)'!$D$9="中部",J81,IF('入力欄(差替情報)'!$D$9="北陸",J103,IF('入力欄(差替情報)'!$D$9="関西",J125,IF('入力欄(差替情報)'!$D$9="中国",J147,IF('入力欄(差替情報)'!$D$9="四国",J169,IF('入力欄(差替情報)'!$D$9="九州",J191)))))))))</f>
        <v>0</v>
      </c>
      <c r="K213" s="22" t="b">
        <f>IF('入力欄(差替情報)'!$D$9="北海道",K15,IF('入力欄(差替情報)'!$D$9="東北",K37,IF('入力欄(差替情報)'!$D$9="東京",K59,IF('入力欄(差替情報)'!$D$9="中部",K81,IF('入力欄(差替情報)'!$D$9="北陸",K103,IF('入力欄(差替情報)'!$D$9="関西",K125,IF('入力欄(差替情報)'!$D$9="中国",K147,IF('入力欄(差替情報)'!$D$9="四国",K169,IF('入力欄(差替情報)'!$D$9="九州",K191)))))))))</f>
        <v>0</v>
      </c>
      <c r="L213" s="22" t="b">
        <f>IF('入力欄(差替情報)'!$D$9="北海道",L15,IF('入力欄(差替情報)'!$D$9="東北",L37,IF('入力欄(差替情報)'!$D$9="東京",L59,IF('入力欄(差替情報)'!$D$9="中部",L81,IF('入力欄(差替情報)'!$D$9="北陸",L103,IF('入力欄(差替情報)'!$D$9="関西",L125,IF('入力欄(差替情報)'!$D$9="中国",L147,IF('入力欄(差替情報)'!$D$9="四国",L169,IF('入力欄(差替情報)'!$D$9="九州",L191)))))))))</f>
        <v>0</v>
      </c>
      <c r="M213" s="22" t="b">
        <f>IF('入力欄(差替情報)'!$D$9="北海道",M15,IF('入力欄(差替情報)'!$D$9="東北",M37,IF('入力欄(差替情報)'!$D$9="東京",M59,IF('入力欄(差替情報)'!$D$9="中部",M81,IF('入力欄(差替情報)'!$D$9="北陸",M103,IF('入力欄(差替情報)'!$D$9="関西",M125,IF('入力欄(差替情報)'!$D$9="中国",M147,IF('入力欄(差替情報)'!$D$9="四国",M169,IF('入力欄(差替情報)'!$D$9="九州",M191)))))))))</f>
        <v>0</v>
      </c>
    </row>
    <row r="214" spans="1:13" x14ac:dyDescent="0.3">
      <c r="A214" s="21">
        <v>8</v>
      </c>
      <c r="B214" s="22" t="b">
        <f>IF('入力欄(差替情報)'!$D$9="北海道",B16,IF('入力欄(差替情報)'!$D$9="東北",B38,IF('入力欄(差替情報)'!$D$9="東京",B60,IF('入力欄(差替情報)'!$D$9="中部",B82,IF('入力欄(差替情報)'!$D$9="北陸",B104,IF('入力欄(差替情報)'!$D$9="関西",B126,IF('入力欄(差替情報)'!$D$9="中国",B148,IF('入力欄(差替情報)'!$D$9="四国",B170,IF('入力欄(差替情報)'!$D$9="九州",B192)))))))))</f>
        <v>0</v>
      </c>
      <c r="C214" s="22" t="b">
        <f>IF('入力欄(差替情報)'!$D$9="北海道",C16,IF('入力欄(差替情報)'!$D$9="東北",C38,IF('入力欄(差替情報)'!$D$9="東京",C60,IF('入力欄(差替情報)'!$D$9="中部",C82,IF('入力欄(差替情報)'!$D$9="北陸",C104,IF('入力欄(差替情報)'!$D$9="関西",C126,IF('入力欄(差替情報)'!$D$9="中国",C148,IF('入力欄(差替情報)'!$D$9="四国",C170,IF('入力欄(差替情報)'!$D$9="九州",C192)))))))))</f>
        <v>0</v>
      </c>
      <c r="D214" s="22" t="b">
        <f>IF('入力欄(差替情報)'!$D$9="北海道",D16,IF('入力欄(差替情報)'!$D$9="東北",D38,IF('入力欄(差替情報)'!$D$9="東京",D60,IF('入力欄(差替情報)'!$D$9="中部",D82,IF('入力欄(差替情報)'!$D$9="北陸",D104,IF('入力欄(差替情報)'!$D$9="関西",D126,IF('入力欄(差替情報)'!$D$9="中国",D148,IF('入力欄(差替情報)'!$D$9="四国",D170,IF('入力欄(差替情報)'!$D$9="九州",D192)))))))))</f>
        <v>0</v>
      </c>
      <c r="E214" s="22" t="b">
        <f>IF('入力欄(差替情報)'!$D$9="北海道",E16,IF('入力欄(差替情報)'!$D$9="東北",E38,IF('入力欄(差替情報)'!$D$9="東京",E60,IF('入力欄(差替情報)'!$D$9="中部",E82,IF('入力欄(差替情報)'!$D$9="北陸",E104,IF('入力欄(差替情報)'!$D$9="関西",E126,IF('入力欄(差替情報)'!$D$9="中国",E148,IF('入力欄(差替情報)'!$D$9="四国",E170,IF('入力欄(差替情報)'!$D$9="九州",E192)))))))))</f>
        <v>0</v>
      </c>
      <c r="F214" s="22" t="b">
        <f>IF('入力欄(差替情報)'!$D$9="北海道",F16,IF('入力欄(差替情報)'!$D$9="東北",F38,IF('入力欄(差替情報)'!$D$9="東京",F60,IF('入力欄(差替情報)'!$D$9="中部",F82,IF('入力欄(差替情報)'!$D$9="北陸",F104,IF('入力欄(差替情報)'!$D$9="関西",F126,IF('入力欄(差替情報)'!$D$9="中国",F148,IF('入力欄(差替情報)'!$D$9="四国",F170,IF('入力欄(差替情報)'!$D$9="九州",F192)))))))))</f>
        <v>0</v>
      </c>
      <c r="G214" s="22" t="b">
        <f>IF('入力欄(差替情報)'!$D$9="北海道",G16,IF('入力欄(差替情報)'!$D$9="東北",G38,IF('入力欄(差替情報)'!$D$9="東京",G60,IF('入力欄(差替情報)'!$D$9="中部",G82,IF('入力欄(差替情報)'!$D$9="北陸",G104,IF('入力欄(差替情報)'!$D$9="関西",G126,IF('入力欄(差替情報)'!$D$9="中国",G148,IF('入力欄(差替情報)'!$D$9="四国",G170,IF('入力欄(差替情報)'!$D$9="九州",G192)))))))))</f>
        <v>0</v>
      </c>
      <c r="H214" s="22" t="b">
        <f>IF('入力欄(差替情報)'!$D$9="北海道",H16,IF('入力欄(差替情報)'!$D$9="東北",H38,IF('入力欄(差替情報)'!$D$9="東京",H60,IF('入力欄(差替情報)'!$D$9="中部",H82,IF('入力欄(差替情報)'!$D$9="北陸",H104,IF('入力欄(差替情報)'!$D$9="関西",H126,IF('入力欄(差替情報)'!$D$9="中国",H148,IF('入力欄(差替情報)'!$D$9="四国",H170,IF('入力欄(差替情報)'!$D$9="九州",H192)))))))))</f>
        <v>0</v>
      </c>
      <c r="I214" s="22" t="b">
        <f>IF('入力欄(差替情報)'!$D$9="北海道",I16,IF('入力欄(差替情報)'!$D$9="東北",I38,IF('入力欄(差替情報)'!$D$9="東京",I60,IF('入力欄(差替情報)'!$D$9="中部",I82,IF('入力欄(差替情報)'!$D$9="北陸",I104,IF('入力欄(差替情報)'!$D$9="関西",I126,IF('入力欄(差替情報)'!$D$9="中国",I148,IF('入力欄(差替情報)'!$D$9="四国",I170,IF('入力欄(差替情報)'!$D$9="九州",I192)))))))))</f>
        <v>0</v>
      </c>
      <c r="J214" s="22" t="b">
        <f>IF('入力欄(差替情報)'!$D$9="北海道",J16,IF('入力欄(差替情報)'!$D$9="東北",J38,IF('入力欄(差替情報)'!$D$9="東京",J60,IF('入力欄(差替情報)'!$D$9="中部",J82,IF('入力欄(差替情報)'!$D$9="北陸",J104,IF('入力欄(差替情報)'!$D$9="関西",J126,IF('入力欄(差替情報)'!$D$9="中国",J148,IF('入力欄(差替情報)'!$D$9="四国",J170,IF('入力欄(差替情報)'!$D$9="九州",J192)))))))))</f>
        <v>0</v>
      </c>
      <c r="K214" s="22" t="b">
        <f>IF('入力欄(差替情報)'!$D$9="北海道",K16,IF('入力欄(差替情報)'!$D$9="東北",K38,IF('入力欄(差替情報)'!$D$9="東京",K60,IF('入力欄(差替情報)'!$D$9="中部",K82,IF('入力欄(差替情報)'!$D$9="北陸",K104,IF('入力欄(差替情報)'!$D$9="関西",K126,IF('入力欄(差替情報)'!$D$9="中国",K148,IF('入力欄(差替情報)'!$D$9="四国",K170,IF('入力欄(差替情報)'!$D$9="九州",K192)))))))))</f>
        <v>0</v>
      </c>
      <c r="L214" s="22" t="b">
        <f>IF('入力欄(差替情報)'!$D$9="北海道",L16,IF('入力欄(差替情報)'!$D$9="東北",L38,IF('入力欄(差替情報)'!$D$9="東京",L60,IF('入力欄(差替情報)'!$D$9="中部",L82,IF('入力欄(差替情報)'!$D$9="北陸",L104,IF('入力欄(差替情報)'!$D$9="関西",L126,IF('入力欄(差替情報)'!$D$9="中国",L148,IF('入力欄(差替情報)'!$D$9="四国",L170,IF('入力欄(差替情報)'!$D$9="九州",L192)))))))))</f>
        <v>0</v>
      </c>
      <c r="M214" s="22" t="b">
        <f>IF('入力欄(差替情報)'!$D$9="北海道",M16,IF('入力欄(差替情報)'!$D$9="東北",M38,IF('入力欄(差替情報)'!$D$9="東京",M60,IF('入力欄(差替情報)'!$D$9="中部",M82,IF('入力欄(差替情報)'!$D$9="北陸",M104,IF('入力欄(差替情報)'!$D$9="関西",M126,IF('入力欄(差替情報)'!$D$9="中国",M148,IF('入力欄(差替情報)'!$D$9="四国",M170,IF('入力欄(差替情報)'!$D$9="九州",M192)))))))))</f>
        <v>0</v>
      </c>
    </row>
    <row r="215" spans="1:13" x14ac:dyDescent="0.3">
      <c r="A215" s="21">
        <v>7</v>
      </c>
      <c r="B215" s="22" t="b">
        <f>IF('入力欄(差替情報)'!$D$9="北海道",B17,IF('入力欄(差替情報)'!$D$9="東北",B39,IF('入力欄(差替情報)'!$D$9="東京",B61,IF('入力欄(差替情報)'!$D$9="中部",B83,IF('入力欄(差替情報)'!$D$9="北陸",B105,IF('入力欄(差替情報)'!$D$9="関西",B127,IF('入力欄(差替情報)'!$D$9="中国",B149,IF('入力欄(差替情報)'!$D$9="四国",B171,IF('入力欄(差替情報)'!$D$9="九州",B193)))))))))</f>
        <v>0</v>
      </c>
      <c r="C215" s="22" t="b">
        <f>IF('入力欄(差替情報)'!$D$9="北海道",C17,IF('入力欄(差替情報)'!$D$9="東北",C39,IF('入力欄(差替情報)'!$D$9="東京",C61,IF('入力欄(差替情報)'!$D$9="中部",C83,IF('入力欄(差替情報)'!$D$9="北陸",C105,IF('入力欄(差替情報)'!$D$9="関西",C127,IF('入力欄(差替情報)'!$D$9="中国",C149,IF('入力欄(差替情報)'!$D$9="四国",C171,IF('入力欄(差替情報)'!$D$9="九州",C193)))))))))</f>
        <v>0</v>
      </c>
      <c r="D215" s="22" t="b">
        <f>IF('入力欄(差替情報)'!$D$9="北海道",D17,IF('入力欄(差替情報)'!$D$9="東北",D39,IF('入力欄(差替情報)'!$D$9="東京",D61,IF('入力欄(差替情報)'!$D$9="中部",D83,IF('入力欄(差替情報)'!$D$9="北陸",D105,IF('入力欄(差替情報)'!$D$9="関西",D127,IF('入力欄(差替情報)'!$D$9="中国",D149,IF('入力欄(差替情報)'!$D$9="四国",D171,IF('入力欄(差替情報)'!$D$9="九州",D193)))))))))</f>
        <v>0</v>
      </c>
      <c r="E215" s="22" t="b">
        <f>IF('入力欄(差替情報)'!$D$9="北海道",E17,IF('入力欄(差替情報)'!$D$9="東北",E39,IF('入力欄(差替情報)'!$D$9="東京",E61,IF('入力欄(差替情報)'!$D$9="中部",E83,IF('入力欄(差替情報)'!$D$9="北陸",E105,IF('入力欄(差替情報)'!$D$9="関西",E127,IF('入力欄(差替情報)'!$D$9="中国",E149,IF('入力欄(差替情報)'!$D$9="四国",E171,IF('入力欄(差替情報)'!$D$9="九州",E193)))))))))</f>
        <v>0</v>
      </c>
      <c r="F215" s="22" t="b">
        <f>IF('入力欄(差替情報)'!$D$9="北海道",F17,IF('入力欄(差替情報)'!$D$9="東北",F39,IF('入力欄(差替情報)'!$D$9="東京",F61,IF('入力欄(差替情報)'!$D$9="中部",F83,IF('入力欄(差替情報)'!$D$9="北陸",F105,IF('入力欄(差替情報)'!$D$9="関西",F127,IF('入力欄(差替情報)'!$D$9="中国",F149,IF('入力欄(差替情報)'!$D$9="四国",F171,IF('入力欄(差替情報)'!$D$9="九州",F193)))))))))</f>
        <v>0</v>
      </c>
      <c r="G215" s="22" t="b">
        <f>IF('入力欄(差替情報)'!$D$9="北海道",G17,IF('入力欄(差替情報)'!$D$9="東北",G39,IF('入力欄(差替情報)'!$D$9="東京",G61,IF('入力欄(差替情報)'!$D$9="中部",G83,IF('入力欄(差替情報)'!$D$9="北陸",G105,IF('入力欄(差替情報)'!$D$9="関西",G127,IF('入力欄(差替情報)'!$D$9="中国",G149,IF('入力欄(差替情報)'!$D$9="四国",G171,IF('入力欄(差替情報)'!$D$9="九州",G193)))))))))</f>
        <v>0</v>
      </c>
      <c r="H215" s="22" t="b">
        <f>IF('入力欄(差替情報)'!$D$9="北海道",H17,IF('入力欄(差替情報)'!$D$9="東北",H39,IF('入力欄(差替情報)'!$D$9="東京",H61,IF('入力欄(差替情報)'!$D$9="中部",H83,IF('入力欄(差替情報)'!$D$9="北陸",H105,IF('入力欄(差替情報)'!$D$9="関西",H127,IF('入力欄(差替情報)'!$D$9="中国",H149,IF('入力欄(差替情報)'!$D$9="四国",H171,IF('入力欄(差替情報)'!$D$9="九州",H193)))))))))</f>
        <v>0</v>
      </c>
      <c r="I215" s="22" t="b">
        <f>IF('入力欄(差替情報)'!$D$9="北海道",I17,IF('入力欄(差替情報)'!$D$9="東北",I39,IF('入力欄(差替情報)'!$D$9="東京",I61,IF('入力欄(差替情報)'!$D$9="中部",I83,IF('入力欄(差替情報)'!$D$9="北陸",I105,IF('入力欄(差替情報)'!$D$9="関西",I127,IF('入力欄(差替情報)'!$D$9="中国",I149,IF('入力欄(差替情報)'!$D$9="四国",I171,IF('入力欄(差替情報)'!$D$9="九州",I193)))))))))</f>
        <v>0</v>
      </c>
      <c r="J215" s="22" t="b">
        <f>IF('入力欄(差替情報)'!$D$9="北海道",J17,IF('入力欄(差替情報)'!$D$9="東北",J39,IF('入力欄(差替情報)'!$D$9="東京",J61,IF('入力欄(差替情報)'!$D$9="中部",J83,IF('入力欄(差替情報)'!$D$9="北陸",J105,IF('入力欄(差替情報)'!$D$9="関西",J127,IF('入力欄(差替情報)'!$D$9="中国",J149,IF('入力欄(差替情報)'!$D$9="四国",J171,IF('入力欄(差替情報)'!$D$9="九州",J193)))))))))</f>
        <v>0</v>
      </c>
      <c r="K215" s="22" t="b">
        <f>IF('入力欄(差替情報)'!$D$9="北海道",K17,IF('入力欄(差替情報)'!$D$9="東北",K39,IF('入力欄(差替情報)'!$D$9="東京",K61,IF('入力欄(差替情報)'!$D$9="中部",K83,IF('入力欄(差替情報)'!$D$9="北陸",K105,IF('入力欄(差替情報)'!$D$9="関西",K127,IF('入力欄(差替情報)'!$D$9="中国",K149,IF('入力欄(差替情報)'!$D$9="四国",K171,IF('入力欄(差替情報)'!$D$9="九州",K193)))))))))</f>
        <v>0</v>
      </c>
      <c r="L215" s="22" t="b">
        <f>IF('入力欄(差替情報)'!$D$9="北海道",L17,IF('入力欄(差替情報)'!$D$9="東北",L39,IF('入力欄(差替情報)'!$D$9="東京",L61,IF('入力欄(差替情報)'!$D$9="中部",L83,IF('入力欄(差替情報)'!$D$9="北陸",L105,IF('入力欄(差替情報)'!$D$9="関西",L127,IF('入力欄(差替情報)'!$D$9="中国",L149,IF('入力欄(差替情報)'!$D$9="四国",L171,IF('入力欄(差替情報)'!$D$9="九州",L193)))))))))</f>
        <v>0</v>
      </c>
      <c r="M215" s="22" t="b">
        <f>IF('入力欄(差替情報)'!$D$9="北海道",M17,IF('入力欄(差替情報)'!$D$9="東北",M39,IF('入力欄(差替情報)'!$D$9="東京",M61,IF('入力欄(差替情報)'!$D$9="中部",M83,IF('入力欄(差替情報)'!$D$9="北陸",M105,IF('入力欄(差替情報)'!$D$9="関西",M127,IF('入力欄(差替情報)'!$D$9="中国",M149,IF('入力欄(差替情報)'!$D$9="四国",M171,IF('入力欄(差替情報)'!$D$9="九州",M193)))))))))</f>
        <v>0</v>
      </c>
    </row>
    <row r="216" spans="1:13" x14ac:dyDescent="0.3">
      <c r="A216" s="21">
        <v>6</v>
      </c>
      <c r="B216" s="22" t="b">
        <f>IF('入力欄(差替情報)'!$D$9="北海道",B18,IF('入力欄(差替情報)'!$D$9="東北",B40,IF('入力欄(差替情報)'!$D$9="東京",B62,IF('入力欄(差替情報)'!$D$9="中部",B84,IF('入力欄(差替情報)'!$D$9="北陸",B106,IF('入力欄(差替情報)'!$D$9="関西",B128,IF('入力欄(差替情報)'!$D$9="中国",B150,IF('入力欄(差替情報)'!$D$9="四国",B172,IF('入力欄(差替情報)'!$D$9="九州",B194)))))))))</f>
        <v>0</v>
      </c>
      <c r="C216" s="22" t="b">
        <f>IF('入力欄(差替情報)'!$D$9="北海道",C18,IF('入力欄(差替情報)'!$D$9="東北",C40,IF('入力欄(差替情報)'!$D$9="東京",C62,IF('入力欄(差替情報)'!$D$9="中部",C84,IF('入力欄(差替情報)'!$D$9="北陸",C106,IF('入力欄(差替情報)'!$D$9="関西",C128,IF('入力欄(差替情報)'!$D$9="中国",C150,IF('入力欄(差替情報)'!$D$9="四国",C172,IF('入力欄(差替情報)'!$D$9="九州",C194)))))))))</f>
        <v>0</v>
      </c>
      <c r="D216" s="22" t="b">
        <f>IF('入力欄(差替情報)'!$D$9="北海道",D18,IF('入力欄(差替情報)'!$D$9="東北",D40,IF('入力欄(差替情報)'!$D$9="東京",D62,IF('入力欄(差替情報)'!$D$9="中部",D84,IF('入力欄(差替情報)'!$D$9="北陸",D106,IF('入力欄(差替情報)'!$D$9="関西",D128,IF('入力欄(差替情報)'!$D$9="中国",D150,IF('入力欄(差替情報)'!$D$9="四国",D172,IF('入力欄(差替情報)'!$D$9="九州",D194)))))))))</f>
        <v>0</v>
      </c>
      <c r="E216" s="22" t="b">
        <f>IF('入力欄(差替情報)'!$D$9="北海道",E18,IF('入力欄(差替情報)'!$D$9="東北",E40,IF('入力欄(差替情報)'!$D$9="東京",E62,IF('入力欄(差替情報)'!$D$9="中部",E84,IF('入力欄(差替情報)'!$D$9="北陸",E106,IF('入力欄(差替情報)'!$D$9="関西",E128,IF('入力欄(差替情報)'!$D$9="中国",E150,IF('入力欄(差替情報)'!$D$9="四国",E172,IF('入力欄(差替情報)'!$D$9="九州",E194)))))))))</f>
        <v>0</v>
      </c>
      <c r="F216" s="22" t="b">
        <f>IF('入力欄(差替情報)'!$D$9="北海道",F18,IF('入力欄(差替情報)'!$D$9="東北",F40,IF('入力欄(差替情報)'!$D$9="東京",F62,IF('入力欄(差替情報)'!$D$9="中部",F84,IF('入力欄(差替情報)'!$D$9="北陸",F106,IF('入力欄(差替情報)'!$D$9="関西",F128,IF('入力欄(差替情報)'!$D$9="中国",F150,IF('入力欄(差替情報)'!$D$9="四国",F172,IF('入力欄(差替情報)'!$D$9="九州",F194)))))))))</f>
        <v>0</v>
      </c>
      <c r="G216" s="22" t="b">
        <f>IF('入力欄(差替情報)'!$D$9="北海道",G18,IF('入力欄(差替情報)'!$D$9="東北",G40,IF('入力欄(差替情報)'!$D$9="東京",G62,IF('入力欄(差替情報)'!$D$9="中部",G84,IF('入力欄(差替情報)'!$D$9="北陸",G106,IF('入力欄(差替情報)'!$D$9="関西",G128,IF('入力欄(差替情報)'!$D$9="中国",G150,IF('入力欄(差替情報)'!$D$9="四国",G172,IF('入力欄(差替情報)'!$D$9="九州",G194)))))))))</f>
        <v>0</v>
      </c>
      <c r="H216" s="22" t="b">
        <f>IF('入力欄(差替情報)'!$D$9="北海道",H18,IF('入力欄(差替情報)'!$D$9="東北",H40,IF('入力欄(差替情報)'!$D$9="東京",H62,IF('入力欄(差替情報)'!$D$9="中部",H84,IF('入力欄(差替情報)'!$D$9="北陸",H106,IF('入力欄(差替情報)'!$D$9="関西",H128,IF('入力欄(差替情報)'!$D$9="中国",H150,IF('入力欄(差替情報)'!$D$9="四国",H172,IF('入力欄(差替情報)'!$D$9="九州",H194)))))))))</f>
        <v>0</v>
      </c>
      <c r="I216" s="22" t="b">
        <f>IF('入力欄(差替情報)'!$D$9="北海道",I18,IF('入力欄(差替情報)'!$D$9="東北",I40,IF('入力欄(差替情報)'!$D$9="東京",I62,IF('入力欄(差替情報)'!$D$9="中部",I84,IF('入力欄(差替情報)'!$D$9="北陸",I106,IF('入力欄(差替情報)'!$D$9="関西",I128,IF('入力欄(差替情報)'!$D$9="中国",I150,IF('入力欄(差替情報)'!$D$9="四国",I172,IF('入力欄(差替情報)'!$D$9="九州",I194)))))))))</f>
        <v>0</v>
      </c>
      <c r="J216" s="22" t="b">
        <f>IF('入力欄(差替情報)'!$D$9="北海道",J18,IF('入力欄(差替情報)'!$D$9="東北",J40,IF('入力欄(差替情報)'!$D$9="東京",J62,IF('入力欄(差替情報)'!$D$9="中部",J84,IF('入力欄(差替情報)'!$D$9="北陸",J106,IF('入力欄(差替情報)'!$D$9="関西",J128,IF('入力欄(差替情報)'!$D$9="中国",J150,IF('入力欄(差替情報)'!$D$9="四国",J172,IF('入力欄(差替情報)'!$D$9="九州",J194)))))))))</f>
        <v>0</v>
      </c>
      <c r="K216" s="22" t="b">
        <f>IF('入力欄(差替情報)'!$D$9="北海道",K18,IF('入力欄(差替情報)'!$D$9="東北",K40,IF('入力欄(差替情報)'!$D$9="東京",K62,IF('入力欄(差替情報)'!$D$9="中部",K84,IF('入力欄(差替情報)'!$D$9="北陸",K106,IF('入力欄(差替情報)'!$D$9="関西",K128,IF('入力欄(差替情報)'!$D$9="中国",K150,IF('入力欄(差替情報)'!$D$9="四国",K172,IF('入力欄(差替情報)'!$D$9="九州",K194)))))))))</f>
        <v>0</v>
      </c>
      <c r="L216" s="22" t="b">
        <f>IF('入力欄(差替情報)'!$D$9="北海道",L18,IF('入力欄(差替情報)'!$D$9="東北",L40,IF('入力欄(差替情報)'!$D$9="東京",L62,IF('入力欄(差替情報)'!$D$9="中部",L84,IF('入力欄(差替情報)'!$D$9="北陸",L106,IF('入力欄(差替情報)'!$D$9="関西",L128,IF('入力欄(差替情報)'!$D$9="中国",L150,IF('入力欄(差替情報)'!$D$9="四国",L172,IF('入力欄(差替情報)'!$D$9="九州",L194)))))))))</f>
        <v>0</v>
      </c>
      <c r="M216" s="22" t="b">
        <f>IF('入力欄(差替情報)'!$D$9="北海道",M18,IF('入力欄(差替情報)'!$D$9="東北",M40,IF('入力欄(差替情報)'!$D$9="東京",M62,IF('入力欄(差替情報)'!$D$9="中部",M84,IF('入力欄(差替情報)'!$D$9="北陸",M106,IF('入力欄(差替情報)'!$D$9="関西",M128,IF('入力欄(差替情報)'!$D$9="中国",M150,IF('入力欄(差替情報)'!$D$9="四国",M172,IF('入力欄(差替情報)'!$D$9="九州",M194)))))))))</f>
        <v>0</v>
      </c>
    </row>
    <row r="217" spans="1:13" x14ac:dyDescent="0.3">
      <c r="A217" s="21">
        <v>5</v>
      </c>
      <c r="B217" s="22" t="b">
        <f>IF('入力欄(差替情報)'!$D$9="北海道",B19,IF('入力欄(差替情報)'!$D$9="東北",B41,IF('入力欄(差替情報)'!$D$9="東京",B63,IF('入力欄(差替情報)'!$D$9="中部",B85,IF('入力欄(差替情報)'!$D$9="北陸",B107,IF('入力欄(差替情報)'!$D$9="関西",B129,IF('入力欄(差替情報)'!$D$9="中国",B151,IF('入力欄(差替情報)'!$D$9="四国",B173,IF('入力欄(差替情報)'!$D$9="九州",B195)))))))))</f>
        <v>0</v>
      </c>
      <c r="C217" s="22" t="b">
        <f>IF('入力欄(差替情報)'!$D$9="北海道",C19,IF('入力欄(差替情報)'!$D$9="東北",C41,IF('入力欄(差替情報)'!$D$9="東京",C63,IF('入力欄(差替情報)'!$D$9="中部",C85,IF('入力欄(差替情報)'!$D$9="北陸",C107,IF('入力欄(差替情報)'!$D$9="関西",C129,IF('入力欄(差替情報)'!$D$9="中国",C151,IF('入力欄(差替情報)'!$D$9="四国",C173,IF('入力欄(差替情報)'!$D$9="九州",C195)))))))))</f>
        <v>0</v>
      </c>
      <c r="D217" s="22" t="b">
        <f>IF('入力欄(差替情報)'!$D$9="北海道",D19,IF('入力欄(差替情報)'!$D$9="東北",D41,IF('入力欄(差替情報)'!$D$9="東京",D63,IF('入力欄(差替情報)'!$D$9="中部",D85,IF('入力欄(差替情報)'!$D$9="北陸",D107,IF('入力欄(差替情報)'!$D$9="関西",D129,IF('入力欄(差替情報)'!$D$9="中国",D151,IF('入力欄(差替情報)'!$D$9="四国",D173,IF('入力欄(差替情報)'!$D$9="九州",D195)))))))))</f>
        <v>0</v>
      </c>
      <c r="E217" s="22" t="b">
        <f>IF('入力欄(差替情報)'!$D$9="北海道",E19,IF('入力欄(差替情報)'!$D$9="東北",E41,IF('入力欄(差替情報)'!$D$9="東京",E63,IF('入力欄(差替情報)'!$D$9="中部",E85,IF('入力欄(差替情報)'!$D$9="北陸",E107,IF('入力欄(差替情報)'!$D$9="関西",E129,IF('入力欄(差替情報)'!$D$9="中国",E151,IF('入力欄(差替情報)'!$D$9="四国",E173,IF('入力欄(差替情報)'!$D$9="九州",E195)))))))))</f>
        <v>0</v>
      </c>
      <c r="F217" s="22" t="b">
        <f>IF('入力欄(差替情報)'!$D$9="北海道",F19,IF('入力欄(差替情報)'!$D$9="東北",F41,IF('入力欄(差替情報)'!$D$9="東京",F63,IF('入力欄(差替情報)'!$D$9="中部",F85,IF('入力欄(差替情報)'!$D$9="北陸",F107,IF('入力欄(差替情報)'!$D$9="関西",F129,IF('入力欄(差替情報)'!$D$9="中国",F151,IF('入力欄(差替情報)'!$D$9="四国",F173,IF('入力欄(差替情報)'!$D$9="九州",F195)))))))))</f>
        <v>0</v>
      </c>
      <c r="G217" s="22" t="b">
        <f>IF('入力欄(差替情報)'!$D$9="北海道",G19,IF('入力欄(差替情報)'!$D$9="東北",G41,IF('入力欄(差替情報)'!$D$9="東京",G63,IF('入力欄(差替情報)'!$D$9="中部",G85,IF('入力欄(差替情報)'!$D$9="北陸",G107,IF('入力欄(差替情報)'!$D$9="関西",G129,IF('入力欄(差替情報)'!$D$9="中国",G151,IF('入力欄(差替情報)'!$D$9="四国",G173,IF('入力欄(差替情報)'!$D$9="九州",G195)))))))))</f>
        <v>0</v>
      </c>
      <c r="H217" s="22" t="b">
        <f>IF('入力欄(差替情報)'!$D$9="北海道",H19,IF('入力欄(差替情報)'!$D$9="東北",H41,IF('入力欄(差替情報)'!$D$9="東京",H63,IF('入力欄(差替情報)'!$D$9="中部",H85,IF('入力欄(差替情報)'!$D$9="北陸",H107,IF('入力欄(差替情報)'!$D$9="関西",H129,IF('入力欄(差替情報)'!$D$9="中国",H151,IF('入力欄(差替情報)'!$D$9="四国",H173,IF('入力欄(差替情報)'!$D$9="九州",H195)))))))))</f>
        <v>0</v>
      </c>
      <c r="I217" s="22" t="b">
        <f>IF('入力欄(差替情報)'!$D$9="北海道",I19,IF('入力欄(差替情報)'!$D$9="東北",I41,IF('入力欄(差替情報)'!$D$9="東京",I63,IF('入力欄(差替情報)'!$D$9="中部",I85,IF('入力欄(差替情報)'!$D$9="北陸",I107,IF('入力欄(差替情報)'!$D$9="関西",I129,IF('入力欄(差替情報)'!$D$9="中国",I151,IF('入力欄(差替情報)'!$D$9="四国",I173,IF('入力欄(差替情報)'!$D$9="九州",I195)))))))))</f>
        <v>0</v>
      </c>
      <c r="J217" s="22" t="b">
        <f>IF('入力欄(差替情報)'!$D$9="北海道",J19,IF('入力欄(差替情報)'!$D$9="東北",J41,IF('入力欄(差替情報)'!$D$9="東京",J63,IF('入力欄(差替情報)'!$D$9="中部",J85,IF('入力欄(差替情報)'!$D$9="北陸",J107,IF('入力欄(差替情報)'!$D$9="関西",J129,IF('入力欄(差替情報)'!$D$9="中国",J151,IF('入力欄(差替情報)'!$D$9="四国",J173,IF('入力欄(差替情報)'!$D$9="九州",J195)))))))))</f>
        <v>0</v>
      </c>
      <c r="K217" s="22" t="b">
        <f>IF('入力欄(差替情報)'!$D$9="北海道",K19,IF('入力欄(差替情報)'!$D$9="東北",K41,IF('入力欄(差替情報)'!$D$9="東京",K63,IF('入力欄(差替情報)'!$D$9="中部",K85,IF('入力欄(差替情報)'!$D$9="北陸",K107,IF('入力欄(差替情報)'!$D$9="関西",K129,IF('入力欄(差替情報)'!$D$9="中国",K151,IF('入力欄(差替情報)'!$D$9="四国",K173,IF('入力欄(差替情報)'!$D$9="九州",K195)))))))))</f>
        <v>0</v>
      </c>
      <c r="L217" s="22" t="b">
        <f>IF('入力欄(差替情報)'!$D$9="北海道",L19,IF('入力欄(差替情報)'!$D$9="東北",L41,IF('入力欄(差替情報)'!$D$9="東京",L63,IF('入力欄(差替情報)'!$D$9="中部",L85,IF('入力欄(差替情報)'!$D$9="北陸",L107,IF('入力欄(差替情報)'!$D$9="関西",L129,IF('入力欄(差替情報)'!$D$9="中国",L151,IF('入力欄(差替情報)'!$D$9="四国",L173,IF('入力欄(差替情報)'!$D$9="九州",L195)))))))))</f>
        <v>0</v>
      </c>
      <c r="M217" s="22" t="b">
        <f>IF('入力欄(差替情報)'!$D$9="北海道",M19,IF('入力欄(差替情報)'!$D$9="東北",M41,IF('入力欄(差替情報)'!$D$9="東京",M63,IF('入力欄(差替情報)'!$D$9="中部",M85,IF('入力欄(差替情報)'!$D$9="北陸",M107,IF('入力欄(差替情報)'!$D$9="関西",M129,IF('入力欄(差替情報)'!$D$9="中国",M151,IF('入力欄(差替情報)'!$D$9="四国",M173,IF('入力欄(差替情報)'!$D$9="九州",M195)))))))))</f>
        <v>0</v>
      </c>
    </row>
    <row r="218" spans="1:13" x14ac:dyDescent="0.3">
      <c r="A218" s="21">
        <v>4</v>
      </c>
      <c r="B218" s="22" t="b">
        <f>IF('入力欄(差替情報)'!$D$9="北海道",B20,IF('入力欄(差替情報)'!$D$9="東北",B42,IF('入力欄(差替情報)'!$D$9="東京",B64,IF('入力欄(差替情報)'!$D$9="中部",B86,IF('入力欄(差替情報)'!$D$9="北陸",B108,IF('入力欄(差替情報)'!$D$9="関西",B130,IF('入力欄(差替情報)'!$D$9="中国",B152,IF('入力欄(差替情報)'!$D$9="四国",B174,IF('入力欄(差替情報)'!$D$9="九州",B196)))))))))</f>
        <v>0</v>
      </c>
      <c r="C218" s="22" t="b">
        <f>IF('入力欄(差替情報)'!$D$9="北海道",C20,IF('入力欄(差替情報)'!$D$9="東北",C42,IF('入力欄(差替情報)'!$D$9="東京",C64,IF('入力欄(差替情報)'!$D$9="中部",C86,IF('入力欄(差替情報)'!$D$9="北陸",C108,IF('入力欄(差替情報)'!$D$9="関西",C130,IF('入力欄(差替情報)'!$D$9="中国",C152,IF('入力欄(差替情報)'!$D$9="四国",C174,IF('入力欄(差替情報)'!$D$9="九州",C196)))))))))</f>
        <v>0</v>
      </c>
      <c r="D218" s="22" t="b">
        <f>IF('入力欄(差替情報)'!$D$9="北海道",D20,IF('入力欄(差替情報)'!$D$9="東北",D42,IF('入力欄(差替情報)'!$D$9="東京",D64,IF('入力欄(差替情報)'!$D$9="中部",D86,IF('入力欄(差替情報)'!$D$9="北陸",D108,IF('入力欄(差替情報)'!$D$9="関西",D130,IF('入力欄(差替情報)'!$D$9="中国",D152,IF('入力欄(差替情報)'!$D$9="四国",D174,IF('入力欄(差替情報)'!$D$9="九州",D196)))))))))</f>
        <v>0</v>
      </c>
      <c r="E218" s="22" t="b">
        <f>IF('入力欄(差替情報)'!$D$9="北海道",E20,IF('入力欄(差替情報)'!$D$9="東北",E42,IF('入力欄(差替情報)'!$D$9="東京",E64,IF('入力欄(差替情報)'!$D$9="中部",E86,IF('入力欄(差替情報)'!$D$9="北陸",E108,IF('入力欄(差替情報)'!$D$9="関西",E130,IF('入力欄(差替情報)'!$D$9="中国",E152,IF('入力欄(差替情報)'!$D$9="四国",E174,IF('入力欄(差替情報)'!$D$9="九州",E196)))))))))</f>
        <v>0</v>
      </c>
      <c r="F218" s="22" t="b">
        <f>IF('入力欄(差替情報)'!$D$9="北海道",F20,IF('入力欄(差替情報)'!$D$9="東北",F42,IF('入力欄(差替情報)'!$D$9="東京",F64,IF('入力欄(差替情報)'!$D$9="中部",F86,IF('入力欄(差替情報)'!$D$9="北陸",F108,IF('入力欄(差替情報)'!$D$9="関西",F130,IF('入力欄(差替情報)'!$D$9="中国",F152,IF('入力欄(差替情報)'!$D$9="四国",F174,IF('入力欄(差替情報)'!$D$9="九州",F196)))))))))</f>
        <v>0</v>
      </c>
      <c r="G218" s="22" t="b">
        <f>IF('入力欄(差替情報)'!$D$9="北海道",G20,IF('入力欄(差替情報)'!$D$9="東北",G42,IF('入力欄(差替情報)'!$D$9="東京",G64,IF('入力欄(差替情報)'!$D$9="中部",G86,IF('入力欄(差替情報)'!$D$9="北陸",G108,IF('入力欄(差替情報)'!$D$9="関西",G130,IF('入力欄(差替情報)'!$D$9="中国",G152,IF('入力欄(差替情報)'!$D$9="四国",G174,IF('入力欄(差替情報)'!$D$9="九州",G196)))))))))</f>
        <v>0</v>
      </c>
      <c r="H218" s="22" t="b">
        <f>IF('入力欄(差替情報)'!$D$9="北海道",H20,IF('入力欄(差替情報)'!$D$9="東北",H42,IF('入力欄(差替情報)'!$D$9="東京",H64,IF('入力欄(差替情報)'!$D$9="中部",H86,IF('入力欄(差替情報)'!$D$9="北陸",H108,IF('入力欄(差替情報)'!$D$9="関西",H130,IF('入力欄(差替情報)'!$D$9="中国",H152,IF('入力欄(差替情報)'!$D$9="四国",H174,IF('入力欄(差替情報)'!$D$9="九州",H196)))))))))</f>
        <v>0</v>
      </c>
      <c r="I218" s="22" t="b">
        <f>IF('入力欄(差替情報)'!$D$9="北海道",I20,IF('入力欄(差替情報)'!$D$9="東北",I42,IF('入力欄(差替情報)'!$D$9="東京",I64,IF('入力欄(差替情報)'!$D$9="中部",I86,IF('入力欄(差替情報)'!$D$9="北陸",I108,IF('入力欄(差替情報)'!$D$9="関西",I130,IF('入力欄(差替情報)'!$D$9="中国",I152,IF('入力欄(差替情報)'!$D$9="四国",I174,IF('入力欄(差替情報)'!$D$9="九州",I196)))))))))</f>
        <v>0</v>
      </c>
      <c r="J218" s="22" t="b">
        <f>IF('入力欄(差替情報)'!$D$9="北海道",J20,IF('入力欄(差替情報)'!$D$9="東北",J42,IF('入力欄(差替情報)'!$D$9="東京",J64,IF('入力欄(差替情報)'!$D$9="中部",J86,IF('入力欄(差替情報)'!$D$9="北陸",J108,IF('入力欄(差替情報)'!$D$9="関西",J130,IF('入力欄(差替情報)'!$D$9="中国",J152,IF('入力欄(差替情報)'!$D$9="四国",J174,IF('入力欄(差替情報)'!$D$9="九州",J196)))))))))</f>
        <v>0</v>
      </c>
      <c r="K218" s="22" t="b">
        <f>IF('入力欄(差替情報)'!$D$9="北海道",K20,IF('入力欄(差替情報)'!$D$9="東北",K42,IF('入力欄(差替情報)'!$D$9="東京",K64,IF('入力欄(差替情報)'!$D$9="中部",K86,IF('入力欄(差替情報)'!$D$9="北陸",K108,IF('入力欄(差替情報)'!$D$9="関西",K130,IF('入力欄(差替情報)'!$D$9="中国",K152,IF('入力欄(差替情報)'!$D$9="四国",K174,IF('入力欄(差替情報)'!$D$9="九州",K196)))))))))</f>
        <v>0</v>
      </c>
      <c r="L218" s="22" t="b">
        <f>IF('入力欄(差替情報)'!$D$9="北海道",L20,IF('入力欄(差替情報)'!$D$9="東北",L42,IF('入力欄(差替情報)'!$D$9="東京",L64,IF('入力欄(差替情報)'!$D$9="中部",L86,IF('入力欄(差替情報)'!$D$9="北陸",L108,IF('入力欄(差替情報)'!$D$9="関西",L130,IF('入力欄(差替情報)'!$D$9="中国",L152,IF('入力欄(差替情報)'!$D$9="四国",L174,IF('入力欄(差替情報)'!$D$9="九州",L196)))))))))</f>
        <v>0</v>
      </c>
      <c r="M218" s="22" t="b">
        <f>IF('入力欄(差替情報)'!$D$9="北海道",M20,IF('入力欄(差替情報)'!$D$9="東北",M42,IF('入力欄(差替情報)'!$D$9="東京",M64,IF('入力欄(差替情報)'!$D$9="中部",M86,IF('入力欄(差替情報)'!$D$9="北陸",M108,IF('入力欄(差替情報)'!$D$9="関西",M130,IF('入力欄(差替情報)'!$D$9="中国",M152,IF('入力欄(差替情報)'!$D$9="四国",M174,IF('入力欄(差替情報)'!$D$9="九州",M196)))))))))</f>
        <v>0</v>
      </c>
    </row>
    <row r="219" spans="1:13" x14ac:dyDescent="0.3">
      <c r="A219" s="21">
        <v>3</v>
      </c>
      <c r="B219" s="22" t="b">
        <f>IF('入力欄(差替情報)'!$D$9="北海道",B21,IF('入力欄(差替情報)'!$D$9="東北",B43,IF('入力欄(差替情報)'!$D$9="東京",B65,IF('入力欄(差替情報)'!$D$9="中部",B87,IF('入力欄(差替情報)'!$D$9="北陸",B109,IF('入力欄(差替情報)'!$D$9="関西",B131,IF('入力欄(差替情報)'!$D$9="中国",B153,IF('入力欄(差替情報)'!$D$9="四国",B175,IF('入力欄(差替情報)'!$D$9="九州",B197)))))))))</f>
        <v>0</v>
      </c>
      <c r="C219" s="22" t="b">
        <f>IF('入力欄(差替情報)'!$D$9="北海道",C21,IF('入力欄(差替情報)'!$D$9="東北",C43,IF('入力欄(差替情報)'!$D$9="東京",C65,IF('入力欄(差替情報)'!$D$9="中部",C87,IF('入力欄(差替情報)'!$D$9="北陸",C109,IF('入力欄(差替情報)'!$D$9="関西",C131,IF('入力欄(差替情報)'!$D$9="中国",C153,IF('入力欄(差替情報)'!$D$9="四国",C175,IF('入力欄(差替情報)'!$D$9="九州",C197)))))))))</f>
        <v>0</v>
      </c>
      <c r="D219" s="22" t="b">
        <f>IF('入力欄(差替情報)'!$D$9="北海道",D21,IF('入力欄(差替情報)'!$D$9="東北",D43,IF('入力欄(差替情報)'!$D$9="東京",D65,IF('入力欄(差替情報)'!$D$9="中部",D87,IF('入力欄(差替情報)'!$D$9="北陸",D109,IF('入力欄(差替情報)'!$D$9="関西",D131,IF('入力欄(差替情報)'!$D$9="中国",D153,IF('入力欄(差替情報)'!$D$9="四国",D175,IF('入力欄(差替情報)'!$D$9="九州",D197)))))))))</f>
        <v>0</v>
      </c>
      <c r="E219" s="22" t="b">
        <f>IF('入力欄(差替情報)'!$D$9="北海道",E21,IF('入力欄(差替情報)'!$D$9="東北",E43,IF('入力欄(差替情報)'!$D$9="東京",E65,IF('入力欄(差替情報)'!$D$9="中部",E87,IF('入力欄(差替情報)'!$D$9="北陸",E109,IF('入力欄(差替情報)'!$D$9="関西",E131,IF('入力欄(差替情報)'!$D$9="中国",E153,IF('入力欄(差替情報)'!$D$9="四国",E175,IF('入力欄(差替情報)'!$D$9="九州",E197)))))))))</f>
        <v>0</v>
      </c>
      <c r="F219" s="22" t="b">
        <f>IF('入力欄(差替情報)'!$D$9="北海道",F21,IF('入力欄(差替情報)'!$D$9="東北",F43,IF('入力欄(差替情報)'!$D$9="東京",F65,IF('入力欄(差替情報)'!$D$9="中部",F87,IF('入力欄(差替情報)'!$D$9="北陸",F109,IF('入力欄(差替情報)'!$D$9="関西",F131,IF('入力欄(差替情報)'!$D$9="中国",F153,IF('入力欄(差替情報)'!$D$9="四国",F175,IF('入力欄(差替情報)'!$D$9="九州",F197)))))))))</f>
        <v>0</v>
      </c>
      <c r="G219" s="22" t="b">
        <f>IF('入力欄(差替情報)'!$D$9="北海道",G21,IF('入力欄(差替情報)'!$D$9="東北",G43,IF('入力欄(差替情報)'!$D$9="東京",G65,IF('入力欄(差替情報)'!$D$9="中部",G87,IF('入力欄(差替情報)'!$D$9="北陸",G109,IF('入力欄(差替情報)'!$D$9="関西",G131,IF('入力欄(差替情報)'!$D$9="中国",G153,IF('入力欄(差替情報)'!$D$9="四国",G175,IF('入力欄(差替情報)'!$D$9="九州",G197)))))))))</f>
        <v>0</v>
      </c>
      <c r="H219" s="22" t="b">
        <f>IF('入力欄(差替情報)'!$D$9="北海道",H21,IF('入力欄(差替情報)'!$D$9="東北",H43,IF('入力欄(差替情報)'!$D$9="東京",H65,IF('入力欄(差替情報)'!$D$9="中部",H87,IF('入力欄(差替情報)'!$D$9="北陸",H109,IF('入力欄(差替情報)'!$D$9="関西",H131,IF('入力欄(差替情報)'!$D$9="中国",H153,IF('入力欄(差替情報)'!$D$9="四国",H175,IF('入力欄(差替情報)'!$D$9="九州",H197)))))))))</f>
        <v>0</v>
      </c>
      <c r="I219" s="22" t="b">
        <f>IF('入力欄(差替情報)'!$D$9="北海道",I21,IF('入力欄(差替情報)'!$D$9="東北",I43,IF('入力欄(差替情報)'!$D$9="東京",I65,IF('入力欄(差替情報)'!$D$9="中部",I87,IF('入力欄(差替情報)'!$D$9="北陸",I109,IF('入力欄(差替情報)'!$D$9="関西",I131,IF('入力欄(差替情報)'!$D$9="中国",I153,IF('入力欄(差替情報)'!$D$9="四国",I175,IF('入力欄(差替情報)'!$D$9="九州",I197)))))))))</f>
        <v>0</v>
      </c>
      <c r="J219" s="22" t="b">
        <f>IF('入力欄(差替情報)'!$D$9="北海道",J21,IF('入力欄(差替情報)'!$D$9="東北",J43,IF('入力欄(差替情報)'!$D$9="東京",J65,IF('入力欄(差替情報)'!$D$9="中部",J87,IF('入力欄(差替情報)'!$D$9="北陸",J109,IF('入力欄(差替情報)'!$D$9="関西",J131,IF('入力欄(差替情報)'!$D$9="中国",J153,IF('入力欄(差替情報)'!$D$9="四国",J175,IF('入力欄(差替情報)'!$D$9="九州",J197)))))))))</f>
        <v>0</v>
      </c>
      <c r="K219" s="22" t="b">
        <f>IF('入力欄(差替情報)'!$D$9="北海道",K21,IF('入力欄(差替情報)'!$D$9="東北",K43,IF('入力欄(差替情報)'!$D$9="東京",K65,IF('入力欄(差替情報)'!$D$9="中部",K87,IF('入力欄(差替情報)'!$D$9="北陸",K109,IF('入力欄(差替情報)'!$D$9="関西",K131,IF('入力欄(差替情報)'!$D$9="中国",K153,IF('入力欄(差替情報)'!$D$9="四国",K175,IF('入力欄(差替情報)'!$D$9="九州",K197)))))))))</f>
        <v>0</v>
      </c>
      <c r="L219" s="22" t="b">
        <f>IF('入力欄(差替情報)'!$D$9="北海道",L21,IF('入力欄(差替情報)'!$D$9="東北",L43,IF('入力欄(差替情報)'!$D$9="東京",L65,IF('入力欄(差替情報)'!$D$9="中部",L87,IF('入力欄(差替情報)'!$D$9="北陸",L109,IF('入力欄(差替情報)'!$D$9="関西",L131,IF('入力欄(差替情報)'!$D$9="中国",L153,IF('入力欄(差替情報)'!$D$9="四国",L175,IF('入力欄(差替情報)'!$D$9="九州",L197)))))))))</f>
        <v>0</v>
      </c>
      <c r="M219" s="22" t="b">
        <f>IF('入力欄(差替情報)'!$D$9="北海道",M21,IF('入力欄(差替情報)'!$D$9="東北",M43,IF('入力欄(差替情報)'!$D$9="東京",M65,IF('入力欄(差替情報)'!$D$9="中部",M87,IF('入力欄(差替情報)'!$D$9="北陸",M109,IF('入力欄(差替情報)'!$D$9="関西",M131,IF('入力欄(差替情報)'!$D$9="中国",M153,IF('入力欄(差替情報)'!$D$9="四国",M175,IF('入力欄(差替情報)'!$D$9="九州",M197)))))))))</f>
        <v>0</v>
      </c>
    </row>
    <row r="220" spans="1:13" x14ac:dyDescent="0.3">
      <c r="A220" s="21">
        <v>2</v>
      </c>
      <c r="B220" s="22" t="b">
        <f>IF('入力欄(差替情報)'!$D$9="北海道",B22,IF('入力欄(差替情報)'!$D$9="東北",B44,IF('入力欄(差替情報)'!$D$9="東京",B66,IF('入力欄(差替情報)'!$D$9="中部",B88,IF('入力欄(差替情報)'!$D$9="北陸",B110,IF('入力欄(差替情報)'!$D$9="関西",B132,IF('入力欄(差替情報)'!$D$9="中国",B154,IF('入力欄(差替情報)'!$D$9="四国",B176,IF('入力欄(差替情報)'!$D$9="九州",B198)))))))))</f>
        <v>0</v>
      </c>
      <c r="C220" s="22" t="b">
        <f>IF('入力欄(差替情報)'!$D$9="北海道",C22,IF('入力欄(差替情報)'!$D$9="東北",C44,IF('入力欄(差替情報)'!$D$9="東京",C66,IF('入力欄(差替情報)'!$D$9="中部",C88,IF('入力欄(差替情報)'!$D$9="北陸",C110,IF('入力欄(差替情報)'!$D$9="関西",C132,IF('入力欄(差替情報)'!$D$9="中国",C154,IF('入力欄(差替情報)'!$D$9="四国",C176,IF('入力欄(差替情報)'!$D$9="九州",C198)))))))))</f>
        <v>0</v>
      </c>
      <c r="D220" s="22" t="b">
        <f>IF('入力欄(差替情報)'!$D$9="北海道",D22,IF('入力欄(差替情報)'!$D$9="東北",D44,IF('入力欄(差替情報)'!$D$9="東京",D66,IF('入力欄(差替情報)'!$D$9="中部",D88,IF('入力欄(差替情報)'!$D$9="北陸",D110,IF('入力欄(差替情報)'!$D$9="関西",D132,IF('入力欄(差替情報)'!$D$9="中国",D154,IF('入力欄(差替情報)'!$D$9="四国",D176,IF('入力欄(差替情報)'!$D$9="九州",D198)))))))))</f>
        <v>0</v>
      </c>
      <c r="E220" s="22" t="b">
        <f>IF('入力欄(差替情報)'!$D$9="北海道",E22,IF('入力欄(差替情報)'!$D$9="東北",E44,IF('入力欄(差替情報)'!$D$9="東京",E66,IF('入力欄(差替情報)'!$D$9="中部",E88,IF('入力欄(差替情報)'!$D$9="北陸",E110,IF('入力欄(差替情報)'!$D$9="関西",E132,IF('入力欄(差替情報)'!$D$9="中国",E154,IF('入力欄(差替情報)'!$D$9="四国",E176,IF('入力欄(差替情報)'!$D$9="九州",E198)))))))))</f>
        <v>0</v>
      </c>
      <c r="F220" s="22" t="b">
        <f>IF('入力欄(差替情報)'!$D$9="北海道",F22,IF('入力欄(差替情報)'!$D$9="東北",F44,IF('入力欄(差替情報)'!$D$9="東京",F66,IF('入力欄(差替情報)'!$D$9="中部",F88,IF('入力欄(差替情報)'!$D$9="北陸",F110,IF('入力欄(差替情報)'!$D$9="関西",F132,IF('入力欄(差替情報)'!$D$9="中国",F154,IF('入力欄(差替情報)'!$D$9="四国",F176,IF('入力欄(差替情報)'!$D$9="九州",F198)))))))))</f>
        <v>0</v>
      </c>
      <c r="G220" s="22" t="b">
        <f>IF('入力欄(差替情報)'!$D$9="北海道",G22,IF('入力欄(差替情報)'!$D$9="東北",G44,IF('入力欄(差替情報)'!$D$9="東京",G66,IF('入力欄(差替情報)'!$D$9="中部",G88,IF('入力欄(差替情報)'!$D$9="北陸",G110,IF('入力欄(差替情報)'!$D$9="関西",G132,IF('入力欄(差替情報)'!$D$9="中国",G154,IF('入力欄(差替情報)'!$D$9="四国",G176,IF('入力欄(差替情報)'!$D$9="九州",G198)))))))))</f>
        <v>0</v>
      </c>
      <c r="H220" s="22" t="b">
        <f>IF('入力欄(差替情報)'!$D$9="北海道",H22,IF('入力欄(差替情報)'!$D$9="東北",H44,IF('入力欄(差替情報)'!$D$9="東京",H66,IF('入力欄(差替情報)'!$D$9="中部",H88,IF('入力欄(差替情報)'!$D$9="北陸",H110,IF('入力欄(差替情報)'!$D$9="関西",H132,IF('入力欄(差替情報)'!$D$9="中国",H154,IF('入力欄(差替情報)'!$D$9="四国",H176,IF('入力欄(差替情報)'!$D$9="九州",H198)))))))))</f>
        <v>0</v>
      </c>
      <c r="I220" s="22" t="b">
        <f>IF('入力欄(差替情報)'!$D$9="北海道",I22,IF('入力欄(差替情報)'!$D$9="東北",I44,IF('入力欄(差替情報)'!$D$9="東京",I66,IF('入力欄(差替情報)'!$D$9="中部",I88,IF('入力欄(差替情報)'!$D$9="北陸",I110,IF('入力欄(差替情報)'!$D$9="関西",I132,IF('入力欄(差替情報)'!$D$9="中国",I154,IF('入力欄(差替情報)'!$D$9="四国",I176,IF('入力欄(差替情報)'!$D$9="九州",I198)))))))))</f>
        <v>0</v>
      </c>
      <c r="J220" s="22" t="b">
        <f>IF('入力欄(差替情報)'!$D$9="北海道",J22,IF('入力欄(差替情報)'!$D$9="東北",J44,IF('入力欄(差替情報)'!$D$9="東京",J66,IF('入力欄(差替情報)'!$D$9="中部",J88,IF('入力欄(差替情報)'!$D$9="北陸",J110,IF('入力欄(差替情報)'!$D$9="関西",J132,IF('入力欄(差替情報)'!$D$9="中国",J154,IF('入力欄(差替情報)'!$D$9="四国",J176,IF('入力欄(差替情報)'!$D$9="九州",J198)))))))))</f>
        <v>0</v>
      </c>
      <c r="K220" s="22" t="b">
        <f>IF('入力欄(差替情報)'!$D$9="北海道",K22,IF('入力欄(差替情報)'!$D$9="東北",K44,IF('入力欄(差替情報)'!$D$9="東京",K66,IF('入力欄(差替情報)'!$D$9="中部",K88,IF('入力欄(差替情報)'!$D$9="北陸",K110,IF('入力欄(差替情報)'!$D$9="関西",K132,IF('入力欄(差替情報)'!$D$9="中国",K154,IF('入力欄(差替情報)'!$D$9="四国",K176,IF('入力欄(差替情報)'!$D$9="九州",K198)))))))))</f>
        <v>0</v>
      </c>
      <c r="L220" s="22" t="b">
        <f>IF('入力欄(差替情報)'!$D$9="北海道",L22,IF('入力欄(差替情報)'!$D$9="東北",L44,IF('入力欄(差替情報)'!$D$9="東京",L66,IF('入力欄(差替情報)'!$D$9="中部",L88,IF('入力欄(差替情報)'!$D$9="北陸",L110,IF('入力欄(差替情報)'!$D$9="関西",L132,IF('入力欄(差替情報)'!$D$9="中国",L154,IF('入力欄(差替情報)'!$D$9="四国",L176,IF('入力欄(差替情報)'!$D$9="九州",L198)))))))))</f>
        <v>0</v>
      </c>
      <c r="M220" s="22" t="b">
        <f>IF('入力欄(差替情報)'!$D$9="北海道",M22,IF('入力欄(差替情報)'!$D$9="東北",M44,IF('入力欄(差替情報)'!$D$9="東京",M66,IF('入力欄(差替情報)'!$D$9="中部",M88,IF('入力欄(差替情報)'!$D$9="北陸",M110,IF('入力欄(差替情報)'!$D$9="関西",M132,IF('入力欄(差替情報)'!$D$9="中国",M154,IF('入力欄(差替情報)'!$D$9="四国",M176,IF('入力欄(差替情報)'!$D$9="九州",M198)))))))))</f>
        <v>0</v>
      </c>
    </row>
    <row r="221" spans="1:13" x14ac:dyDescent="0.3">
      <c r="A221" s="21">
        <v>1</v>
      </c>
      <c r="B221" s="22" t="b">
        <f>IF('入力欄(差替情報)'!$D$9="北海道",B23,IF('入力欄(差替情報)'!$D$9="東北",B45,IF('入力欄(差替情報)'!$D$9="東京",B67,IF('入力欄(差替情報)'!$D$9="中部",B89,IF('入力欄(差替情報)'!$D$9="北陸",B111,IF('入力欄(差替情報)'!$D$9="関西",B133,IF('入力欄(差替情報)'!$D$9="中国",B155,IF('入力欄(差替情報)'!$D$9="四国",B177,IF('入力欄(差替情報)'!$D$9="九州",B199)))))))))</f>
        <v>0</v>
      </c>
      <c r="C221" s="22" t="b">
        <f>IF('入力欄(差替情報)'!$D$9="北海道",C23,IF('入力欄(差替情報)'!$D$9="東北",C45,IF('入力欄(差替情報)'!$D$9="東京",C67,IF('入力欄(差替情報)'!$D$9="中部",C89,IF('入力欄(差替情報)'!$D$9="北陸",C111,IF('入力欄(差替情報)'!$D$9="関西",C133,IF('入力欄(差替情報)'!$D$9="中国",C155,IF('入力欄(差替情報)'!$D$9="四国",C177,IF('入力欄(差替情報)'!$D$9="九州",C199)))))))))</f>
        <v>0</v>
      </c>
      <c r="D221" s="22" t="b">
        <f>IF('入力欄(差替情報)'!$D$9="北海道",D23,IF('入力欄(差替情報)'!$D$9="東北",D45,IF('入力欄(差替情報)'!$D$9="東京",D67,IF('入力欄(差替情報)'!$D$9="中部",D89,IF('入力欄(差替情報)'!$D$9="北陸",D111,IF('入力欄(差替情報)'!$D$9="関西",D133,IF('入力欄(差替情報)'!$D$9="中国",D155,IF('入力欄(差替情報)'!$D$9="四国",D177,IF('入力欄(差替情報)'!$D$9="九州",D199)))))))))</f>
        <v>0</v>
      </c>
      <c r="E221" s="22" t="b">
        <f>IF('入力欄(差替情報)'!$D$9="北海道",E23,IF('入力欄(差替情報)'!$D$9="東北",E45,IF('入力欄(差替情報)'!$D$9="東京",E67,IF('入力欄(差替情報)'!$D$9="中部",E89,IF('入力欄(差替情報)'!$D$9="北陸",E111,IF('入力欄(差替情報)'!$D$9="関西",E133,IF('入力欄(差替情報)'!$D$9="中国",E155,IF('入力欄(差替情報)'!$D$9="四国",E177,IF('入力欄(差替情報)'!$D$9="九州",E199)))))))))</f>
        <v>0</v>
      </c>
      <c r="F221" s="22" t="b">
        <f>IF('入力欄(差替情報)'!$D$9="北海道",F23,IF('入力欄(差替情報)'!$D$9="東北",F45,IF('入力欄(差替情報)'!$D$9="東京",F67,IF('入力欄(差替情報)'!$D$9="中部",F89,IF('入力欄(差替情報)'!$D$9="北陸",F111,IF('入力欄(差替情報)'!$D$9="関西",F133,IF('入力欄(差替情報)'!$D$9="中国",F155,IF('入力欄(差替情報)'!$D$9="四国",F177,IF('入力欄(差替情報)'!$D$9="九州",F199)))))))))</f>
        <v>0</v>
      </c>
      <c r="G221" s="22" t="b">
        <f>IF('入力欄(差替情報)'!$D$9="北海道",G23,IF('入力欄(差替情報)'!$D$9="東北",G45,IF('入力欄(差替情報)'!$D$9="東京",G67,IF('入力欄(差替情報)'!$D$9="中部",G89,IF('入力欄(差替情報)'!$D$9="北陸",G111,IF('入力欄(差替情報)'!$D$9="関西",G133,IF('入力欄(差替情報)'!$D$9="中国",G155,IF('入力欄(差替情報)'!$D$9="四国",G177,IF('入力欄(差替情報)'!$D$9="九州",G199)))))))))</f>
        <v>0</v>
      </c>
      <c r="H221" s="22" t="b">
        <f>IF('入力欄(差替情報)'!$D$9="北海道",H23,IF('入力欄(差替情報)'!$D$9="東北",H45,IF('入力欄(差替情報)'!$D$9="東京",H67,IF('入力欄(差替情報)'!$D$9="中部",H89,IF('入力欄(差替情報)'!$D$9="北陸",H111,IF('入力欄(差替情報)'!$D$9="関西",H133,IF('入力欄(差替情報)'!$D$9="中国",H155,IF('入力欄(差替情報)'!$D$9="四国",H177,IF('入力欄(差替情報)'!$D$9="九州",H199)))))))))</f>
        <v>0</v>
      </c>
      <c r="I221" s="22" t="b">
        <f>IF('入力欄(差替情報)'!$D$9="北海道",I23,IF('入力欄(差替情報)'!$D$9="東北",I45,IF('入力欄(差替情報)'!$D$9="東京",I67,IF('入力欄(差替情報)'!$D$9="中部",I89,IF('入力欄(差替情報)'!$D$9="北陸",I111,IF('入力欄(差替情報)'!$D$9="関西",I133,IF('入力欄(差替情報)'!$D$9="中国",I155,IF('入力欄(差替情報)'!$D$9="四国",I177,IF('入力欄(差替情報)'!$D$9="九州",I199)))))))))</f>
        <v>0</v>
      </c>
      <c r="J221" s="22" t="b">
        <f>IF('入力欄(差替情報)'!$D$9="北海道",J23,IF('入力欄(差替情報)'!$D$9="東北",J45,IF('入力欄(差替情報)'!$D$9="東京",J67,IF('入力欄(差替情報)'!$D$9="中部",J89,IF('入力欄(差替情報)'!$D$9="北陸",J111,IF('入力欄(差替情報)'!$D$9="関西",J133,IF('入力欄(差替情報)'!$D$9="中国",J155,IF('入力欄(差替情報)'!$D$9="四国",J177,IF('入力欄(差替情報)'!$D$9="九州",J199)))))))))</f>
        <v>0</v>
      </c>
      <c r="K221" s="22" t="b">
        <f>IF('入力欄(差替情報)'!$D$9="北海道",K23,IF('入力欄(差替情報)'!$D$9="東北",K45,IF('入力欄(差替情報)'!$D$9="東京",K67,IF('入力欄(差替情報)'!$D$9="中部",K89,IF('入力欄(差替情報)'!$D$9="北陸",K111,IF('入力欄(差替情報)'!$D$9="関西",K133,IF('入力欄(差替情報)'!$D$9="中国",K155,IF('入力欄(差替情報)'!$D$9="四国",K177,IF('入力欄(差替情報)'!$D$9="九州",K199)))))))))</f>
        <v>0</v>
      </c>
      <c r="L221" s="22" t="b">
        <f>IF('入力欄(差替情報)'!$D$9="北海道",L23,IF('入力欄(差替情報)'!$D$9="東北",L45,IF('入力欄(差替情報)'!$D$9="東京",L67,IF('入力欄(差替情報)'!$D$9="中部",L89,IF('入力欄(差替情報)'!$D$9="北陸",L111,IF('入力欄(差替情報)'!$D$9="関西",L133,IF('入力欄(差替情報)'!$D$9="中国",L155,IF('入力欄(差替情報)'!$D$9="四国",L177,IF('入力欄(差替情報)'!$D$9="九州",L199)))))))))</f>
        <v>0</v>
      </c>
      <c r="M221" s="22" t="b">
        <f>IF('入力欄(差替情報)'!$D$9="北海道",M23,IF('入力欄(差替情報)'!$D$9="東北",M45,IF('入力欄(差替情報)'!$D$9="東京",M67,IF('入力欄(差替情報)'!$D$9="中部",M89,IF('入力欄(差替情報)'!$D$9="北陸",M111,IF('入力欄(差替情報)'!$D$9="関西",M133,IF('入力欄(差替情報)'!$D$9="中国",M155,IF('入力欄(差替情報)'!$D$9="四国",M177,IF('入力欄(差替情報)'!$D$9="九州",M199)))))))))</f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入力欄(基本情報)</vt:lpstr>
      <vt:lpstr>入力欄(差替情報)</vt:lpstr>
      <vt:lpstr>提出用（算定諸元一覧(差替先)）</vt:lpstr>
      <vt:lpstr>webにUP時は非表示にする⇒</vt:lpstr>
      <vt:lpstr>計算用(差替先差替可能容量)</vt:lpstr>
      <vt:lpstr>調整係数一覧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2024-09-18T06:02:25Z</dcterms:modified>
</cp:coreProperties>
</file>