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codeName="ThisWorkbook" defaultThemeVersion="124226"/>
  <xr:revisionPtr revIDLastSave="0" documentId="13_ncr:1_{7A7AE310-AA31-41C8-9D54-D264AAD59108}" xr6:coauthVersionLast="36" xr6:coauthVersionMax="36" xr10:uidLastSave="{00000000-0000-0000-0000-000000000000}"/>
  <workbookProtection workbookAlgorithmName="SHA-512" workbookHashValue="A3EBhhyjXtKa5HoGJW7Ew5uzukWoDPMuwbZI+KTYX8c4Y0iCTPOBDSjNMTua1GD3Tj7hoMdvSaFvyGhhkzxA1g==" workbookSaltValue="pZyQ+jjKEuMtQKFC1L6Qag==" workbookSpinCount="100000" lockStructure="1"/>
  <bookViews>
    <workbookView xWindow="0" yWindow="0" windowWidth="23040" windowHeight="9708" tabRatio="826" xr2:uid="{00000000-000D-0000-FFFF-FFFF00000000}"/>
  </bookViews>
  <sheets>
    <sheet name="入力欄(基本情報)" sheetId="21" r:id="rId1"/>
    <sheet name="入力欄(差替情報)" sheetId="22" r:id="rId2"/>
    <sheet name="提出用（算定諸元一覧(差替元)）" sheetId="15" r:id="rId3"/>
    <sheet name="webにUP時は非表示にする⇒" sheetId="13" state="hidden" r:id="rId4"/>
    <sheet name="計算用(差替元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J49" i="19" l="1"/>
  <c r="B38" i="19"/>
  <c r="C38" i="19" l="1"/>
  <c r="D38" i="19"/>
  <c r="E38" i="19"/>
  <c r="F38" i="19"/>
  <c r="G38" i="19"/>
  <c r="H38" i="19"/>
  <c r="I38" i="19"/>
  <c r="J38" i="19"/>
  <c r="C39" i="19"/>
  <c r="D39" i="19"/>
  <c r="E39" i="19"/>
  <c r="F39" i="19"/>
  <c r="G39" i="19"/>
  <c r="H39" i="19"/>
  <c r="I39" i="19"/>
  <c r="J39" i="19"/>
  <c r="C40" i="19"/>
  <c r="D40" i="19"/>
  <c r="E40" i="19"/>
  <c r="F40" i="19"/>
  <c r="G40" i="19"/>
  <c r="H40" i="19"/>
  <c r="I40" i="19"/>
  <c r="J40" i="19"/>
  <c r="C41" i="19"/>
  <c r="D41" i="19"/>
  <c r="E41" i="19"/>
  <c r="F41" i="19"/>
  <c r="G41" i="19"/>
  <c r="H41" i="19"/>
  <c r="I41" i="19"/>
  <c r="J41" i="19"/>
  <c r="C42" i="19"/>
  <c r="D42" i="19"/>
  <c r="E42" i="19"/>
  <c r="F42" i="19"/>
  <c r="G42" i="19"/>
  <c r="H42" i="19"/>
  <c r="I42" i="19"/>
  <c r="J42" i="19"/>
  <c r="C43" i="19"/>
  <c r="D43" i="19"/>
  <c r="E43" i="19"/>
  <c r="F43" i="19"/>
  <c r="G43" i="19"/>
  <c r="H43" i="19"/>
  <c r="I43" i="19"/>
  <c r="J43" i="19"/>
  <c r="C44" i="19"/>
  <c r="D44" i="19"/>
  <c r="E44" i="19"/>
  <c r="F44" i="19"/>
  <c r="G44" i="19"/>
  <c r="H44" i="19"/>
  <c r="I44" i="19"/>
  <c r="J44" i="19"/>
  <c r="C45" i="19"/>
  <c r="D45" i="19"/>
  <c r="E45" i="19"/>
  <c r="F45" i="19"/>
  <c r="G45" i="19"/>
  <c r="H45" i="19"/>
  <c r="I45" i="19"/>
  <c r="J45" i="19"/>
  <c r="C46" i="19"/>
  <c r="D46" i="19"/>
  <c r="E46" i="19"/>
  <c r="F46" i="19"/>
  <c r="G46" i="19"/>
  <c r="H46" i="19"/>
  <c r="I46" i="19"/>
  <c r="J46" i="19"/>
  <c r="C47" i="19"/>
  <c r="D47" i="19"/>
  <c r="E47" i="19"/>
  <c r="F47" i="19"/>
  <c r="G47" i="19"/>
  <c r="H47" i="19"/>
  <c r="I47" i="19"/>
  <c r="J47" i="19"/>
  <c r="C48" i="19"/>
  <c r="D48" i="19"/>
  <c r="E48" i="19"/>
  <c r="F48" i="19"/>
  <c r="G48" i="19"/>
  <c r="H48" i="19"/>
  <c r="I48" i="19"/>
  <c r="J48" i="19"/>
  <c r="C49" i="19"/>
  <c r="D49" i="19"/>
  <c r="E49" i="19"/>
  <c r="F49" i="19"/>
  <c r="G49" i="19"/>
  <c r="H49" i="19"/>
  <c r="I49" i="19"/>
  <c r="B39" i="19"/>
  <c r="B40" i="19"/>
  <c r="B41" i="19"/>
  <c r="B42" i="19"/>
  <c r="B43" i="19"/>
  <c r="B44" i="19"/>
  <c r="B45" i="19"/>
  <c r="B46" i="19"/>
  <c r="B47" i="19"/>
  <c r="B48" i="19"/>
  <c r="B49" i="19"/>
  <c r="D115" i="22" l="1"/>
  <c r="G102" i="22"/>
  <c r="K102" i="22"/>
  <c r="L102" i="22"/>
  <c r="O102" i="22"/>
  <c r="D100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D92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D84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D68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D60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D44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D36" i="22"/>
  <c r="D103" i="22" s="1"/>
  <c r="N102" i="22"/>
  <c r="M102" i="22"/>
  <c r="J102" i="22"/>
  <c r="I102" i="22"/>
  <c r="H102" i="22"/>
  <c r="F102" i="22"/>
  <c r="E102" i="22"/>
  <c r="D102" i="22"/>
  <c r="O18" i="22"/>
  <c r="O22" i="22" s="1"/>
  <c r="N18" i="22"/>
  <c r="N22" i="22" s="1"/>
  <c r="M18" i="22"/>
  <c r="M22" i="22" s="1"/>
  <c r="L18" i="22"/>
  <c r="L22" i="22" s="1"/>
  <c r="K18" i="22"/>
  <c r="K22" i="22" s="1"/>
  <c r="J18" i="22"/>
  <c r="J22" i="22" s="1"/>
  <c r="I18" i="22"/>
  <c r="I22" i="22" s="1"/>
  <c r="H18" i="22"/>
  <c r="H22" i="22" s="1"/>
  <c r="G18" i="22"/>
  <c r="G22" i="22" s="1"/>
  <c r="F18" i="22"/>
  <c r="F22" i="22" s="1"/>
  <c r="E18" i="22"/>
  <c r="E22" i="22" s="1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E49" i="15" l="1"/>
  <c r="O20" i="22"/>
  <c r="N20" i="22"/>
  <c r="M20" i="22"/>
  <c r="L20" i="22"/>
  <c r="K20" i="22"/>
  <c r="J20" i="22"/>
  <c r="I20" i="22"/>
  <c r="H20" i="22"/>
  <c r="G20" i="22"/>
  <c r="F20" i="22"/>
  <c r="E20" i="22"/>
  <c r="D20" i="22"/>
  <c r="P46" i="15"/>
  <c r="O46" i="15"/>
  <c r="N46" i="15"/>
  <c r="M46" i="15"/>
  <c r="L46" i="15"/>
  <c r="K46" i="15"/>
  <c r="J46" i="15"/>
  <c r="I46" i="15"/>
  <c r="H46" i="15"/>
  <c r="G46" i="15"/>
  <c r="F46" i="15"/>
  <c r="E46" i="15"/>
  <c r="D109" i="22"/>
  <c r="D108" i="22"/>
  <c r="D8" i="22" l="1"/>
  <c r="D7" i="22"/>
  <c r="D6" i="22"/>
  <c r="E15" i="15" l="1"/>
  <c r="D9" i="22"/>
  <c r="G58" i="19" l="1"/>
  <c r="F58" i="19"/>
  <c r="I55" i="19"/>
  <c r="J53" i="19"/>
  <c r="I63" i="19"/>
  <c r="B54" i="19"/>
  <c r="H63" i="19"/>
  <c r="I62" i="19"/>
  <c r="J61" i="19"/>
  <c r="B61" i="19"/>
  <c r="C60" i="19"/>
  <c r="D59" i="19"/>
  <c r="E58" i="19"/>
  <c r="F57" i="19"/>
  <c r="G56" i="19"/>
  <c r="H55" i="19"/>
  <c r="G63" i="19"/>
  <c r="H62" i="19"/>
  <c r="I61" i="19"/>
  <c r="J60" i="19"/>
  <c r="B60" i="19"/>
  <c r="C59" i="19"/>
  <c r="D58" i="19"/>
  <c r="E57" i="19"/>
  <c r="F56" i="19"/>
  <c r="G55" i="19"/>
  <c r="H54" i="19"/>
  <c r="I53" i="19"/>
  <c r="J52" i="19"/>
  <c r="C63" i="19"/>
  <c r="D62" i="19"/>
  <c r="F60" i="19"/>
  <c r="G59" i="19"/>
  <c r="J56" i="19"/>
  <c r="C55" i="19"/>
  <c r="E53" i="19"/>
  <c r="F59" i="19"/>
  <c r="B55" i="19"/>
  <c r="E52" i="19"/>
  <c r="B62" i="19"/>
  <c r="C61" i="19"/>
  <c r="E59" i="19"/>
  <c r="G57" i="19"/>
  <c r="J54" i="19"/>
  <c r="D52" i="19"/>
  <c r="I54" i="19"/>
  <c r="F63" i="19"/>
  <c r="G62" i="19"/>
  <c r="H61" i="19"/>
  <c r="I60" i="19"/>
  <c r="J59" i="19"/>
  <c r="B59" i="19"/>
  <c r="C58" i="19"/>
  <c r="D57" i="19"/>
  <c r="E56" i="19"/>
  <c r="F55" i="19"/>
  <c r="G54" i="19"/>
  <c r="H53" i="19"/>
  <c r="I52" i="19"/>
  <c r="H58" i="19"/>
  <c r="J63" i="19"/>
  <c r="B63" i="19"/>
  <c r="C62" i="19"/>
  <c r="D61" i="19"/>
  <c r="E60" i="19"/>
  <c r="H57" i="19"/>
  <c r="I56" i="19"/>
  <c r="J55" i="19"/>
  <c r="C54" i="19"/>
  <c r="C53" i="19"/>
  <c r="B53" i="19"/>
  <c r="E63" i="19"/>
  <c r="F62" i="19"/>
  <c r="G61" i="19"/>
  <c r="H60" i="19"/>
  <c r="I59" i="19"/>
  <c r="J58" i="19"/>
  <c r="B58" i="19"/>
  <c r="C57" i="19"/>
  <c r="D56" i="19"/>
  <c r="E55" i="19"/>
  <c r="F54" i="19"/>
  <c r="G53" i="19"/>
  <c r="H52" i="19"/>
  <c r="I57" i="19"/>
  <c r="D53" i="19"/>
  <c r="J62" i="19"/>
  <c r="D60" i="19"/>
  <c r="H56" i="19"/>
  <c r="D63" i="19"/>
  <c r="E62" i="19"/>
  <c r="F61" i="19"/>
  <c r="G60" i="19"/>
  <c r="H59" i="19"/>
  <c r="I58" i="19"/>
  <c r="J57" i="19"/>
  <c r="B57" i="19"/>
  <c r="C56" i="19"/>
  <c r="D55" i="19"/>
  <c r="E54" i="19"/>
  <c r="F53" i="19"/>
  <c r="G52" i="19"/>
  <c r="E61" i="19"/>
  <c r="B56" i="19"/>
  <c r="D54" i="19"/>
  <c r="F52" i="19"/>
  <c r="E43" i="15"/>
  <c r="E42" i="15"/>
  <c r="E41" i="15"/>
  <c r="E40" i="15"/>
  <c r="E39" i="15"/>
  <c r="E38" i="15"/>
  <c r="E37" i="15"/>
  <c r="E36" i="15"/>
  <c r="E35" i="15"/>
  <c r="E34" i="15"/>
  <c r="E26" i="15"/>
  <c r="E25" i="15"/>
  <c r="E24" i="15"/>
  <c r="E23" i="15"/>
  <c r="E22" i="15"/>
  <c r="E21" i="15"/>
  <c r="E19" i="15"/>
  <c r="E18" i="15"/>
  <c r="E17" i="15"/>
  <c r="E16" i="15"/>
  <c r="E13" i="15"/>
  <c r="E12" i="15"/>
  <c r="J31" i="15"/>
  <c r="G31" i="15"/>
  <c r="O31" i="15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D22" i="22" s="1"/>
  <c r="B52" i="19" s="1"/>
  <c r="B220" i="7"/>
  <c r="B221" i="7"/>
  <c r="B202" i="7"/>
  <c r="C52" i="19" l="1"/>
  <c r="M31" i="15"/>
  <c r="K31" i="15"/>
  <c r="P31" i="15"/>
  <c r="L31" i="15"/>
  <c r="I31" i="15"/>
  <c r="H31" i="15"/>
  <c r="N31" i="15"/>
  <c r="F31" i="15"/>
  <c r="E31" i="15"/>
  <c r="C21" i="19" l="1"/>
  <c r="C67" i="19" s="1"/>
  <c r="C70" i="19"/>
  <c r="C71" i="19"/>
  <c r="C73" i="19"/>
  <c r="C75" i="19"/>
  <c r="C77" i="19" l="1"/>
  <c r="C69" i="19"/>
  <c r="C76" i="19"/>
  <c r="C6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K54" i="19"/>
  <c r="F24" i="22" s="1"/>
  <c r="K62" i="19"/>
  <c r="N24" i="22" s="1"/>
  <c r="K56" i="19"/>
  <c r="H24" i="22" s="1"/>
  <c r="K63" i="19"/>
  <c r="O24" i="22" s="1"/>
  <c r="K57" i="19"/>
  <c r="I24" i="22" s="1"/>
  <c r="K55" i="19"/>
  <c r="G24" i="22" s="1"/>
  <c r="K58" i="19"/>
  <c r="J24" i="22" s="1"/>
  <c r="K52" i="19"/>
  <c r="D24" i="22" s="1"/>
  <c r="K53" i="19"/>
  <c r="E24" i="22" s="1"/>
  <c r="B69" i="19" l="1"/>
  <c r="B83" i="19" s="1"/>
  <c r="B67" i="19"/>
  <c r="B81" i="19" s="1"/>
  <c r="K60" i="19"/>
  <c r="L24" i="22" s="1"/>
  <c r="B74" i="19"/>
  <c r="B88" i="19" s="1"/>
  <c r="B71" i="19"/>
  <c r="B85" i="19" s="1"/>
  <c r="B76" i="19"/>
  <c r="B90" i="19" s="1"/>
  <c r="B66" i="19"/>
  <c r="B80" i="19" s="1"/>
  <c r="B68" i="19"/>
  <c r="B82" i="19" s="1"/>
  <c r="B77" i="19"/>
  <c r="B91" i="19" s="1"/>
  <c r="B75" i="19"/>
  <c r="B89" i="19" s="1"/>
  <c r="K61" i="19"/>
  <c r="M24" i="22" s="1"/>
  <c r="B70" i="19"/>
  <c r="B84" i="19" s="1"/>
  <c r="B73" i="19"/>
  <c r="B87" i="19" s="1"/>
  <c r="B72" i="19"/>
  <c r="B86" i="19" s="1"/>
  <c r="B92" i="19" l="1"/>
  <c r="B94" i="19"/>
  <c r="B97" i="19" s="1"/>
  <c r="D25" i="22" l="1"/>
  <c r="B99" i="19"/>
  <c r="D112" i="22" l="1"/>
  <c r="D113" i="22" s="1"/>
  <c r="E28" i="15" s="1"/>
  <c r="E48" i="15" s="1"/>
  <c r="E50" i="15" s="1"/>
  <c r="E47" i="15" s="1"/>
  <c r="J112" i="22"/>
  <c r="J113" i="22" s="1"/>
  <c r="K28" i="15" s="1"/>
  <c r="K48" i="15" s="1"/>
  <c r="K50" i="15" s="1"/>
  <c r="K47" i="15" s="1"/>
  <c r="L112" i="22"/>
  <c r="L113" i="22" s="1"/>
  <c r="M28" i="15" s="1"/>
  <c r="M48" i="15" s="1"/>
  <c r="M50" i="15" s="1"/>
  <c r="M47" i="15" s="1"/>
  <c r="E112" i="22"/>
  <c r="E113" i="22" s="1"/>
  <c r="F28" i="15" s="1"/>
  <c r="F48" i="15" s="1"/>
  <c r="F50" i="15" s="1"/>
  <c r="F47" i="15" s="1"/>
  <c r="O112" i="22"/>
  <c r="O113" i="22" s="1"/>
  <c r="P28" i="15" s="1"/>
  <c r="P48" i="15" s="1"/>
  <c r="P50" i="15" s="1"/>
  <c r="P47" i="15" s="1"/>
  <c r="H112" i="22"/>
  <c r="H113" i="22" s="1"/>
  <c r="I28" i="15" s="1"/>
  <c r="I48" i="15" s="1"/>
  <c r="I50" i="15" s="1"/>
  <c r="I47" i="15" s="1"/>
  <c r="F112" i="22"/>
  <c r="F113" i="22" s="1"/>
  <c r="G28" i="15" s="1"/>
  <c r="G48" i="15" s="1"/>
  <c r="G50" i="15" s="1"/>
  <c r="G47" i="15" s="1"/>
  <c r="G112" i="22"/>
  <c r="G113" i="22" s="1"/>
  <c r="H28" i="15" s="1"/>
  <c r="H48" i="15" s="1"/>
  <c r="H50" i="15" s="1"/>
  <c r="H47" i="15" s="1"/>
  <c r="M112" i="22"/>
  <c r="M113" i="22" s="1"/>
  <c r="N28" i="15" s="1"/>
  <c r="N48" i="15" s="1"/>
  <c r="N50" i="15" s="1"/>
  <c r="N47" i="15" s="1"/>
  <c r="K112" i="22"/>
  <c r="K113" i="22" s="1"/>
  <c r="L28" i="15" s="1"/>
  <c r="L48" i="15" s="1"/>
  <c r="L50" i="15" s="1"/>
  <c r="L47" i="15" s="1"/>
  <c r="I112" i="22"/>
  <c r="I113" i="22" s="1"/>
  <c r="J28" i="15" s="1"/>
  <c r="J48" i="15" s="1"/>
  <c r="J50" i="15" s="1"/>
  <c r="J47" i="15" s="1"/>
  <c r="N112" i="22"/>
  <c r="N113" i="22" s="1"/>
  <c r="O28" i="15" s="1"/>
  <c r="O48" i="15" s="1"/>
  <c r="O50" i="15" s="1"/>
  <c r="O47" i="15" s="1"/>
  <c r="E51" i="15"/>
</calcChain>
</file>

<file path=xl/sharedStrings.xml><?xml version="1.0" encoding="utf-8"?>
<sst xmlns="http://schemas.openxmlformats.org/spreadsheetml/2006/main" count="579" uniqueCount="166">
  <si>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</si>
  <si>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</si>
  <si>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</si>
  <si>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</si>
  <si>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</si>
  <si>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</si>
  <si>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</si>
  <si>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</si>
  <si>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</si>
  <si>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</si>
  <si>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</si>
  <si>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</si>
  <si>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</si>
  <si>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</si>
  <si>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</si>
  <si>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</si>
  <si>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</si>
  <si>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</si>
  <si>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</si>
  <si>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</si>
  <si>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</si>
  <si>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</si>
  <si>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</si>
  <si>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</si>
  <si>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</si>
  <si>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</si>
  <si>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</si>
  <si>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</si>
  <si>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</si>
  <si>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</si>
  <si>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</si>
  <si>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</si>
  <si>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</si>
  <si>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</si>
  <si>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</si>
  <si>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</si>
  <si>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</si>
  <si>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</si>
  <si>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</si>
  <si>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</si>
  <si>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</si>
  <si>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</si>
  <si>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</si>
  <si>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</si>
  <si>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</si>
  <si>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</si>
  <si>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</si>
  <si>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</si>
  <si>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</si>
  <si>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</si>
  <si>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</si>
  <si>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</si>
  <si>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</si>
  <si>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</si>
  <si>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</si>
  <si>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</si>
  <si>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</si>
  <si>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</si>
  <si>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</si>
  <si>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</si>
  <si>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</si>
  <si>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</si>
  <si>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</si>
  <si>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</si>
  <si>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計算用(期待容量)</t>
  </si>
  <si>
    <t>調整係数一覧</t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</si>
  <si>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</si>
  <si>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</t>
    <rPh sb="0" eb="2">
      <t>キサイ</t>
    </rPh>
    <rPh sb="2" eb="3">
      <t>レイ</t>
    </rPh>
    <phoneticPr fontId="2"/>
  </si>
  <si>
    <t>入力</t>
    <rPh sb="0" eb="2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</si>
  <si>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</si>
  <si>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</si>
  <si>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</si>
  <si>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</si>
  <si>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</si>
  <si>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</si>
  <si>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</si>
  <si>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</si>
  <si>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</si>
  <si>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</si>
  <si>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</si>
  <si>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</si>
  <si>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</si>
  <si>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</si>
  <si>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</si>
  <si>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</si>
  <si>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</si>
  <si>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</si>
  <si>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</si>
  <si>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</si>
  <si>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</si>
  <si>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</si>
  <si>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</si>
  <si>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</si>
  <si>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</si>
  <si>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</si>
  <si>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</si>
  <si>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</si>
  <si>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</si>
  <si>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</si>
  <si>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</si>
  <si>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</si>
  <si>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</si>
  <si>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</si>
  <si>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</si>
  <si>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</si>
  <si>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</si>
  <si>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</si>
  <si>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</si>
  <si>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</si>
  <si>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</si>
  <si>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</si>
  <si>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</si>
  <si>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</si>
  <si>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</si>
  <si>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</si>
  <si>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</si>
  <si>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</si>
  <si>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</si>
  <si>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</si>
  <si>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</si>
  <si>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</si>
  <si>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</si>
  <si>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</si>
  <si>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</si>
  <si>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</si>
  <si>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</si>
  <si>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</si>
  <si>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</si>
  <si>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</si>
  <si>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</si>
  <si>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</si>
  <si>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</si>
  <si>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差替期間</t>
    <rPh sb="0" eb="2">
      <t>サシカ</t>
    </rPh>
    <rPh sb="2" eb="4">
      <t>キカン</t>
    </rPh>
    <phoneticPr fontId="2"/>
  </si>
  <si>
    <t>各月の運転継続時間</t>
    <rPh sb="0" eb="2">
      <t>カクツキ</t>
    </rPh>
    <rPh sb="3" eb="5">
      <t>ウンテン</t>
    </rPh>
    <rPh sb="5" eb="7">
      <t>ケイゾク</t>
    </rPh>
    <rPh sb="7" eb="9">
      <t>ジカン</t>
    </rPh>
    <phoneticPr fontId="2"/>
  </si>
  <si>
    <t>各月の上池容量</t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</si>
  <si>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</si>
  <si>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</si>
  <si>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差替元電源等</t>
    <rPh sb="2" eb="3">
      <t>モト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</si>
  <si>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</si>
  <si>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</si>
  <si>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</si>
  <si>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</si>
  <si>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</si>
  <si>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【今回の差替契約で差替元電源等として差替える場合の差替容量】</t>
    <rPh sb="11" eb="12">
      <t>モト</t>
    </rPh>
    <phoneticPr fontId="2"/>
  </si>
  <si>
    <t>入力箇所</t>
    <rPh sb="0" eb="2">
      <t>ニュウリョク</t>
    </rPh>
    <rPh sb="2" eb="4">
      <t>カショ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</si>
  <si>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</si>
  <si>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kW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</si>
  <si>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</si>
  <si>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</si>
  <si>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スミ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</si>
  <si>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</si>
  <si>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</si>
  <si>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</si>
  <si>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</si>
  <si>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</si>
  <si>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</si>
  <si>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</si>
  <si>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差替元入力用（対象実需給年度：2026年度）</t>
    <rPh sb="2" eb="3">
      <t>モト</t>
    </rPh>
    <phoneticPr fontId="2"/>
  </si>
  <si>
    <t>差替元用（対象実需給年度：2026年度）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</si>
  <si>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差替容量等算定諸元一覧（対象実需給年度：2026年度）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</si>
  <si>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2026年度</t>
    <rPh sb="4" eb="6">
      <t>ネンド</t>
    </rPh>
    <phoneticPr fontId="2"/>
  </si>
  <si>
    <t>差替元入力用（対象実需給年度：2026年度）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</si>
  <si>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</si>
  <si>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</si>
  <si>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揚水（純揚水）、蓄電池</t>
    <rPh sb="0" eb="2">
      <t>ヨウスイ</t>
    </rPh>
    <rPh sb="3" eb="4">
      <t>ジュン</t>
    </rPh>
    <rPh sb="4" eb="6">
      <t>ヨウスイ</t>
    </rPh>
    <rPh sb="8" eb="11">
      <t>チクデンチ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</si>
  <si>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rPh sb="12" eb="15">
      <t>チクデンチ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</si>
</sst>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9" fillId="0" borderId="0" xfId="0" applyFont="1"/>
    <xf numFmtId="0" fontId="1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7" xfId="0" applyNumberFormat="1" applyFont="1" applyFill="1" applyBorder="1"/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6" fillId="7" borderId="28" xfId="0" applyNumberFormat="1" applyFont="1" applyFill="1" applyBorder="1"/>
    <xf numFmtId="178" fontId="1" fillId="7" borderId="28" xfId="0" applyNumberFormat="1" applyFont="1" applyFill="1" applyBorder="1"/>
    <xf numFmtId="178" fontId="5" fillId="3" borderId="9" xfId="0" applyNumberFormat="1" applyFont="1" applyFill="1" applyBorder="1" applyAlignment="1">
      <alignment horizontal="center" vertical="center"/>
    </xf>
    <xf numFmtId="178" fontId="5" fillId="3" borderId="10" xfId="0" applyNumberFormat="1" applyFont="1" applyFill="1" applyBorder="1" applyAlignment="1">
      <alignment horizontal="center" vertical="center"/>
    </xf>
    <xf numFmtId="178" fontId="5" fillId="3" borderId="11" xfId="0" applyNumberFormat="1" applyFont="1" applyFill="1" applyBorder="1" applyAlignment="1">
      <alignment horizontal="center" vertical="center"/>
    </xf>
    <xf numFmtId="178" fontId="5" fillId="3" borderId="12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185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224118</xdr:colOff>
      <xdr:row>7</xdr:row>
      <xdr:rowOff>89647</xdr:rowOff>
    </xdr:from>
    <xdr:to>
      <xdr:col>20</xdr:col>
      <xdr:colOff>546848</xdr:colOff>
      <xdr:row>16</xdr:row>
      <xdr:rowOff>80681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39600" y="1640541"/>
          <a:ext cx="2761130" cy="1855693"/>
        </a:xfrm>
        <a:prstGeom prst="wedgeRoundRectCallout">
          <a:avLst>
            <a:gd name="adj1" fmla="val -57596"/>
            <a:gd name="adj2" fmla="val 27541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・各月の管理容量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・各月の運転継続時間（応札容量算定用）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188258</xdr:rowOff>
    </xdr:from>
    <xdr:to>
      <xdr:col>20</xdr:col>
      <xdr:colOff>129540</xdr:colOff>
      <xdr:row>29</xdr:row>
      <xdr:rowOff>92783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761694" y="5441576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215153</xdr:colOff>
      <xdr:row>105</xdr:row>
      <xdr:rowOff>116542</xdr:rowOff>
    </xdr:from>
    <xdr:to>
      <xdr:col>20</xdr:col>
      <xdr:colOff>197224</xdr:colOff>
      <xdr:row>108</xdr:row>
      <xdr:rowOff>21068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030635" y="22115930"/>
          <a:ext cx="2420471" cy="603773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233082</xdr:colOff>
      <xdr:row>109</xdr:row>
      <xdr:rowOff>80682</xdr:rowOff>
    </xdr:from>
    <xdr:to>
      <xdr:col>21</xdr:col>
      <xdr:colOff>12102</xdr:colOff>
      <xdr:row>113</xdr:row>
      <xdr:rowOff>376517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048564" y="23012400"/>
          <a:ext cx="2827020" cy="1030941"/>
        </a:xfrm>
        <a:prstGeom prst="wedgeRoundRectCallout">
          <a:avLst>
            <a:gd name="adj1" fmla="val -55756"/>
            <a:gd name="adj2" fmla="val 3391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98611</xdr:colOff>
      <xdr:row>1</xdr:row>
      <xdr:rowOff>89647</xdr:rowOff>
    </xdr:from>
    <xdr:to>
      <xdr:col>2</xdr:col>
      <xdr:colOff>0</xdr:colOff>
      <xdr:row>6</xdr:row>
      <xdr:rowOff>98611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8611" y="295835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130968</xdr:colOff>
      <xdr:row>3</xdr:row>
      <xdr:rowOff>11906</xdr:rowOff>
    </xdr:from>
    <xdr:to>
      <xdr:col>15</xdr:col>
      <xdr:colOff>36447</xdr:colOff>
      <xdr:row>11</xdr:row>
      <xdr:rowOff>66367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E7ED0-9952-497E-99B4-E10770C51032}"/>
            </a:ext>
          </a:extLst>
        </xdr:cNvPr>
        <xdr:cNvSpPr txBox="1"/>
      </xdr:nvSpPr>
      <xdr:spPr>
        <a:xfrm>
          <a:off x="8155781" y="583406"/>
          <a:ext cx="4025041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123264</xdr:colOff>
      <xdr:row>2</xdr:row>
      <xdr:rowOff>22412</xdr:rowOff>
    </xdr:from>
    <xdr:to>
      <xdr:col>19</xdr:col>
      <xdr:colOff>444649</xdr:colOff>
      <xdr:row>10</xdr:row>
      <xdr:rowOff>76873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C2FD78-EC69-44E0-BA57-8329FAECB6B9}"/>
            </a:ext>
          </a:extLst>
        </xdr:cNvPr>
        <xdr:cNvSpPr txBox="1"/>
      </xdr:nvSpPr>
      <xdr:spPr>
        <a:xfrm>
          <a:off x="8337176" y="403412"/>
          <a:ext cx="4019326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dimension ref="B1:D47"/>
  <sheetViews>
    <sheetView tabSelected="1" zoomScale="80" zoomScaleNormal="80" workbookViewId="0">
      <selection activeCell="C9" sqref="C9"/>
    </sheetView>
  </sheetViews>
  <sheetFormatPr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90" t="s">
        <v>157</v>
      </c>
      <c r="C1" s="90"/>
      <c r="D1" s="90"/>
    </row>
    <row r="2" spans="2:4" ht="16.2" x14ac:dyDescent="0.3">
      <c r="B2" s="46" t="s">
        <v>144</v>
      </c>
      <c r="C2" s="26"/>
      <c r="D2" s="26"/>
    </row>
    <row r="4" spans="2:4" s="27" customFormat="1" ht="19.95" customHeight="1" x14ac:dyDescent="0.2">
      <c r="B4" s="91" t="s">
        <v>121</v>
      </c>
      <c r="C4" s="92"/>
      <c r="D4" s="44" t="s">
        <v>1</v>
      </c>
    </row>
    <row r="5" spans="2:4" s="27" customFormat="1" ht="19.95" customHeight="1" x14ac:dyDescent="0.2">
      <c r="B5" s="33" t="s">
        <v>69</v>
      </c>
      <c r="C5" s="45" t="s">
        <v>110</v>
      </c>
      <c r="D5" s="40"/>
    </row>
    <row r="6" spans="2:4" s="27" customFormat="1" ht="19.95" customHeight="1" x14ac:dyDescent="0.2">
      <c r="B6" s="33" t="s">
        <v>70</v>
      </c>
      <c r="C6" s="45" t="s">
        <v>137</v>
      </c>
      <c r="D6" s="40"/>
    </row>
    <row r="7" spans="2:4" s="27" customFormat="1" ht="19.95" customHeight="1" x14ac:dyDescent="0.2">
      <c r="B7" s="33" t="s">
        <v>138</v>
      </c>
      <c r="C7" s="47"/>
      <c r="D7" s="40"/>
    </row>
    <row r="8" spans="2:4" s="27" customFormat="1" ht="19.95" customHeight="1" x14ac:dyDescent="0.2">
      <c r="B8" s="33" t="s">
        <v>73</v>
      </c>
      <c r="C8" s="47"/>
      <c r="D8" s="40"/>
    </row>
    <row r="9" spans="2:4" s="27" customFormat="1" ht="19.95" customHeight="1" x14ac:dyDescent="0.2">
      <c r="B9" s="33" t="s">
        <v>74</v>
      </c>
      <c r="C9" s="50"/>
      <c r="D9" s="40"/>
    </row>
    <row r="10" spans="2:4" s="27" customFormat="1" ht="19.95" customHeight="1" x14ac:dyDescent="0.2">
      <c r="B10" s="33" t="s">
        <v>111</v>
      </c>
      <c r="C10" s="45" t="s">
        <v>37</v>
      </c>
      <c r="D10" s="40"/>
    </row>
    <row r="11" spans="2:4" s="27" customFormat="1" ht="19.95" customHeight="1" x14ac:dyDescent="0.2">
      <c r="B11" s="33" t="s">
        <v>4</v>
      </c>
      <c r="C11" s="45" t="s">
        <v>164</v>
      </c>
      <c r="D11" s="40"/>
    </row>
    <row r="12" spans="2:4" s="27" customFormat="1" ht="19.95" customHeight="1" x14ac:dyDescent="0.2">
      <c r="B12" s="33" t="s">
        <v>87</v>
      </c>
      <c r="C12" s="47"/>
      <c r="D12" s="40"/>
    </row>
    <row r="13" spans="2:4" s="27" customFormat="1" ht="19.95" customHeight="1" x14ac:dyDescent="0.2">
      <c r="B13" s="33" t="s">
        <v>76</v>
      </c>
      <c r="C13" s="50"/>
      <c r="D13" s="40"/>
    </row>
    <row r="14" spans="2:4" s="27" customFormat="1" ht="19.95" customHeight="1" x14ac:dyDescent="0.2">
      <c r="B14" s="33" t="s">
        <v>5</v>
      </c>
      <c r="C14" s="47"/>
      <c r="D14" s="40"/>
    </row>
    <row r="15" spans="2:4" s="27" customFormat="1" ht="19.95" customHeight="1" x14ac:dyDescent="0.2">
      <c r="B15" s="33" t="s">
        <v>112</v>
      </c>
      <c r="C15" s="51"/>
      <c r="D15" s="40" t="s">
        <v>19</v>
      </c>
    </row>
    <row r="16" spans="2:4" s="27" customFormat="1" ht="19.95" customHeight="1" x14ac:dyDescent="0.2">
      <c r="B16" s="33" t="s">
        <v>113</v>
      </c>
      <c r="C16" s="47"/>
      <c r="D16" s="40"/>
    </row>
    <row r="17" spans="2:4" s="27" customFormat="1" ht="19.95" customHeight="1" x14ac:dyDescent="0.2">
      <c r="B17" s="33" t="s">
        <v>114</v>
      </c>
      <c r="C17" s="51"/>
      <c r="D17" s="40" t="s">
        <v>19</v>
      </c>
    </row>
    <row r="18" spans="2:4" s="27" customFormat="1" ht="19.95" customHeight="1" x14ac:dyDescent="0.2">
      <c r="B18" s="33" t="s">
        <v>93</v>
      </c>
      <c r="C18" s="47"/>
      <c r="D18" s="40"/>
    </row>
    <row r="19" spans="2:4" s="27" customFormat="1" ht="19.95" customHeight="1" x14ac:dyDescent="0.2">
      <c r="B19" s="33" t="s">
        <v>115</v>
      </c>
      <c r="C19" s="51"/>
      <c r="D19" s="40" t="s">
        <v>19</v>
      </c>
    </row>
    <row r="20" spans="2:4" s="27" customFormat="1" ht="19.95" customHeight="1" x14ac:dyDescent="0.2">
      <c r="B20" s="33" t="s">
        <v>96</v>
      </c>
      <c r="C20" s="47"/>
      <c r="D20" s="40"/>
    </row>
    <row r="21" spans="2:4" s="27" customFormat="1" ht="19.95" customHeight="1" x14ac:dyDescent="0.2">
      <c r="B21" s="33" t="s">
        <v>116</v>
      </c>
      <c r="C21" s="51"/>
      <c r="D21" s="40" t="s">
        <v>19</v>
      </c>
    </row>
    <row r="22" spans="2:4" s="27" customFormat="1" ht="19.95" customHeight="1" x14ac:dyDescent="0.2">
      <c r="B22" s="33" t="s">
        <v>98</v>
      </c>
      <c r="C22" s="47"/>
      <c r="D22" s="40"/>
    </row>
    <row r="23" spans="2:4" s="27" customFormat="1" ht="19.95" customHeight="1" x14ac:dyDescent="0.2">
      <c r="B23" s="33" t="s">
        <v>117</v>
      </c>
      <c r="C23" s="51"/>
      <c r="D23" s="40" t="s">
        <v>19</v>
      </c>
    </row>
    <row r="24" spans="2:4" s="27" customFormat="1" ht="19.95" customHeight="1" x14ac:dyDescent="0.2">
      <c r="B24" s="33" t="s">
        <v>118</v>
      </c>
      <c r="C24" s="47"/>
      <c r="D24" s="40"/>
    </row>
    <row r="25" spans="2:4" s="27" customFormat="1" ht="19.95" customHeight="1" x14ac:dyDescent="0.2">
      <c r="B25" s="33" t="s">
        <v>119</v>
      </c>
      <c r="C25" s="51"/>
      <c r="D25" s="40" t="s">
        <v>19</v>
      </c>
    </row>
    <row r="26" spans="2:4" s="27" customFormat="1" ht="19.95" customHeight="1" x14ac:dyDescent="0.2">
      <c r="B26" s="33" t="s">
        <v>120</v>
      </c>
      <c r="C26" s="51"/>
      <c r="D26" s="40" t="s">
        <v>19</v>
      </c>
    </row>
    <row r="27" spans="2:4" s="27" customFormat="1" ht="19.95" customHeight="1" x14ac:dyDescent="0.2"/>
    <row r="28" spans="2:4" s="27" customFormat="1" ht="19.95" customHeight="1" x14ac:dyDescent="0.2">
      <c r="B28" s="48" t="s">
        <v>109</v>
      </c>
      <c r="C28" s="49"/>
      <c r="D28" s="33"/>
    </row>
    <row r="29" spans="2:4" s="27" customFormat="1" ht="19.95" customHeight="1" x14ac:dyDescent="0.2">
      <c r="B29" s="33" t="s">
        <v>86</v>
      </c>
      <c r="C29" s="47"/>
      <c r="D29" s="40"/>
    </row>
    <row r="30" spans="2:4" s="27" customFormat="1" ht="19.95" customHeight="1" x14ac:dyDescent="0.2">
      <c r="B30" s="33" t="s">
        <v>87</v>
      </c>
      <c r="C30" s="47"/>
      <c r="D30" s="40"/>
    </row>
    <row r="31" spans="2:4" s="27" customFormat="1" ht="19.95" customHeight="1" x14ac:dyDescent="0.2">
      <c r="B31" s="33" t="s">
        <v>76</v>
      </c>
      <c r="C31" s="50"/>
      <c r="D31" s="40"/>
    </row>
    <row r="32" spans="2:4" s="27" customFormat="1" ht="19.95" customHeight="1" x14ac:dyDescent="0.2"/>
    <row r="33" s="27" customFormat="1" ht="19.95" customHeight="1" x14ac:dyDescent="0.2"/>
    <row r="34" s="27" customFormat="1" ht="19.95" customHeight="1" x14ac:dyDescent="0.2"/>
    <row r="35" s="27" customFormat="1" ht="19.95" customHeight="1" x14ac:dyDescent="0.2"/>
    <row r="36" s="27" customFormat="1" ht="19.95" customHeight="1" x14ac:dyDescent="0.2"/>
    <row r="37" s="27" customFormat="1" ht="19.95" customHeight="1" x14ac:dyDescent="0.2"/>
    <row r="38" s="27" customFormat="1" ht="19.95" customHeight="1" x14ac:dyDescent="0.2"/>
    <row r="39" s="27" customFormat="1" ht="19.95" customHeight="1" x14ac:dyDescent="0.2"/>
    <row r="40" s="27" customFormat="1" ht="19.95" customHeight="1" x14ac:dyDescent="0.2"/>
    <row r="41" s="27" customFormat="1" ht="19.95" customHeight="1" x14ac:dyDescent="0.2"/>
    <row r="42" s="27" customFormat="1" ht="19.95" customHeight="1" x14ac:dyDescent="0.2"/>
    <row r="43" s="27" customFormat="1" ht="19.95" customHeight="1" x14ac:dyDescent="0.2"/>
    <row r="44" s="27" customFormat="1" ht="19.95" customHeight="1" x14ac:dyDescent="0.2"/>
    <row r="45" s="27" customFormat="1" ht="19.95" customHeight="1" x14ac:dyDescent="0.2"/>
    <row r="46" s="27" customFormat="1" ht="19.95" customHeight="1" x14ac:dyDescent="0.2"/>
    <row r="47" s="27" customFormat="1" ht="19.95" customHeight="1" x14ac:dyDescent="0.2"/>
  </sheetData>
  <sheetProtection algorithmName="SHA-512" hashValue="08veSIR65KQlM3gu6uLpv6sJ0ZEWeyOM5iC1UPaN4qaVZ+Lk1Pn6QF4m2yQRJRxb9cfHi5nrh1on51PR4GLjWg==" saltValue="Etyb1A39XJjeT/gQf2086g==" spinCount="100000" sheet="1" objects="1" scenarios="1"/>
  <mergeCells count="2">
    <mergeCell ref="B1:D1"/>
    <mergeCell ref="B4:C4"/>
  </mergeCells>
  <phoneticPr fontId="2"/>
  <conditionalFormatting sqref="C31">
    <cfRule type="expression" dxfId="23" priority="18">
      <formula>$C$5="差替先掲示板への掲載"</formula>
    </cfRule>
  </conditionalFormatting>
  <conditionalFormatting sqref="C29:C30">
    <cfRule type="expression" dxfId="22" priority="9">
      <formula>$C$5="差替先掲示板への掲載"</formula>
    </cfRule>
  </conditionalFormatting>
  <conditionalFormatting sqref="C19">
    <cfRule type="expression" dxfId="21" priority="8">
      <formula>OR(,$C$18="非落札",$C$18="非応札")</formula>
    </cfRule>
  </conditionalFormatting>
  <conditionalFormatting sqref="C21">
    <cfRule type="expression" dxfId="20" priority="7">
      <formula>OR($C$20="非落札",$C$20="非応札")</formula>
    </cfRule>
  </conditionalFormatting>
  <conditionalFormatting sqref="C22">
    <cfRule type="expression" dxfId="19" priority="6">
      <formula>OR($C$18="非落札",$C$18="非応札")</formula>
    </cfRule>
  </conditionalFormatting>
  <conditionalFormatting sqref="C23">
    <cfRule type="expression" dxfId="18" priority="5">
      <formula>OR($C$18="非落札",$C$18="非応札",$C$22="非落札",$C$22="非応札")</formula>
    </cfRule>
  </conditionalFormatting>
  <conditionalFormatting sqref="C24">
    <cfRule type="expression" dxfId="17" priority="4">
      <formula>OR($C$18="非落札",$C$18="非応札")</formula>
    </cfRule>
  </conditionalFormatting>
  <conditionalFormatting sqref="C25">
    <cfRule type="expression" dxfId="16" priority="3">
      <formula>OR($C$18="非落札",$C$18="非応札",$C$24="無")</formula>
    </cfRule>
  </conditionalFormatting>
  <conditionalFormatting sqref="C26">
    <cfRule type="expression" dxfId="15" priority="2">
      <formula>AND(OR($C$18="非落札",$C$18="非応札"),OR($C$20="非落札",$C$20="非応札"))</formula>
    </cfRule>
  </conditionalFormatting>
  <conditionalFormatting sqref="C17">
    <cfRule type="expression" dxfId="14" priority="1">
      <formula>$C$16="無"</formula>
    </cfRule>
  </conditionalFormatting>
  <dataValidations count="5">
    <dataValidation type="list" allowBlank="1" showInputMessage="1" showErrorMessage="1" sqref="C18 C20 C22" xr:uid="{827CFBC0-F120-4941-8EA7-88C536CFBC23}">
      <formula1>"落札,非落札,非応札"</formula1>
    </dataValidation>
    <dataValidation type="list" allowBlank="1" showInputMessage="1" showErrorMessage="1" sqref="C24 C16" xr:uid="{DAFA9993-0816-48AF-9092-837837EE58CC}">
      <formula1>"有,無"</formula1>
    </dataValidation>
    <dataValidation type="list" allowBlank="1" showInputMessage="1" showErrorMessage="1" sqref="C14" xr:uid="{C190244C-0E6F-40D7-B391-7826F9709DB2}">
      <formula1>"北海道,東北,東京,中部,北陸,関西,中国,四国,九州"</formula1>
    </dataValidation>
    <dataValidation type="list" allowBlank="1" showInputMessage="1" showErrorMessage="1" sqref="C7" xr:uid="{545C1ADE-B0CF-4757-99C6-BD8E3222899E}">
      <formula1>"発電機トラブル,経済的な電源等差替"</formula1>
    </dataValidation>
    <dataValidation type="whole" allowBlank="1" showInputMessage="1" showErrorMessage="1" error="整数値を入力してください" sqref="C15 C17 C19 C21 C23 C25 C26" xr:uid="{B7CA0C36-E44F-4004-A9D2-487FA82C30E1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dimension ref="B1:Q140"/>
  <sheetViews>
    <sheetView zoomScale="70" zoomScaleNormal="70" workbookViewId="0"/>
  </sheetViews>
  <sheetFormatPr defaultRowHeight="15" x14ac:dyDescent="0.3"/>
  <cols>
    <col min="1" max="1" width="5.6640625" style="25" customWidth="1"/>
    <col min="2" max="2" width="8.88671875" style="25"/>
    <col min="3" max="3" width="20.77734375" style="25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90" t="s">
        <v>161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2:16" ht="16.2" x14ac:dyDescent="0.3">
      <c r="B2" s="120" t="s">
        <v>144</v>
      </c>
      <c r="C2" s="120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2:16" s="27" customFormat="1" ht="19.95" customHeight="1" x14ac:dyDescent="0.2">
      <c r="B4" s="27" t="s">
        <v>139</v>
      </c>
    </row>
    <row r="5" spans="2:16" s="27" customFormat="1" ht="18" customHeight="1" x14ac:dyDescent="0.2">
      <c r="B5" s="115" t="s">
        <v>0</v>
      </c>
      <c r="C5" s="115"/>
      <c r="D5" s="115" t="s">
        <v>20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28" t="s">
        <v>1</v>
      </c>
    </row>
    <row r="6" spans="2:16" s="27" customFormat="1" ht="18" customHeight="1" x14ac:dyDescent="0.3">
      <c r="B6" s="115" t="s">
        <v>2</v>
      </c>
      <c r="C6" s="115"/>
      <c r="D6" s="117" t="str">
        <f>IF('入力欄(基本情報)'!C13="","",'入力欄(基本情報)'!C13)</f>
        <v/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29"/>
    </row>
    <row r="7" spans="2:16" s="27" customFormat="1" ht="18" customHeight="1" x14ac:dyDescent="0.3">
      <c r="B7" s="115" t="s">
        <v>3</v>
      </c>
      <c r="C7" s="115"/>
      <c r="D7" s="98" t="str">
        <f>IF('入力欄(基本情報)'!C10="","",'入力欄(基本情報)'!C10)</f>
        <v>安定電源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29"/>
    </row>
    <row r="8" spans="2:16" s="27" customFormat="1" ht="18" customHeight="1" x14ac:dyDescent="0.3">
      <c r="B8" s="115" t="s">
        <v>4</v>
      </c>
      <c r="C8" s="115"/>
      <c r="D8" s="98" t="str">
        <f>IF('入力欄(基本情報)'!C11="","",'入力欄(基本情報)'!C11)</f>
        <v>揚水（純揚水）、蓄電池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29"/>
    </row>
    <row r="9" spans="2:16" s="27" customFormat="1" ht="18" customHeight="1" x14ac:dyDescent="0.3">
      <c r="B9" s="115" t="s">
        <v>5</v>
      </c>
      <c r="C9" s="115"/>
      <c r="D9" s="98" t="str">
        <f>IF('入力欄(基本情報)'!C14="","",'入力欄(基本情報)'!C14)</f>
        <v/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29"/>
    </row>
    <row r="10" spans="2:16" s="27" customFormat="1" ht="18" customHeight="1" x14ac:dyDescent="0.2">
      <c r="B10" s="115" t="s">
        <v>6</v>
      </c>
      <c r="C10" s="115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30" t="s">
        <v>19</v>
      </c>
    </row>
    <row r="11" spans="2:16" s="27" customFormat="1" ht="18" customHeight="1" x14ac:dyDescent="0.2">
      <c r="B11" s="121" t="s">
        <v>145</v>
      </c>
      <c r="C11" s="106"/>
      <c r="D11" s="28" t="s">
        <v>7</v>
      </c>
      <c r="E11" s="28" t="s">
        <v>8</v>
      </c>
      <c r="F11" s="28" t="s">
        <v>9</v>
      </c>
      <c r="G11" s="28" t="s">
        <v>10</v>
      </c>
      <c r="H11" s="28" t="s">
        <v>11</v>
      </c>
      <c r="I11" s="28" t="s">
        <v>12</v>
      </c>
      <c r="J11" s="28" t="s">
        <v>13</v>
      </c>
      <c r="K11" s="28" t="s">
        <v>14</v>
      </c>
      <c r="L11" s="28" t="s">
        <v>15</v>
      </c>
      <c r="M11" s="28" t="s">
        <v>16</v>
      </c>
      <c r="N11" s="28" t="s">
        <v>17</v>
      </c>
      <c r="O11" s="28" t="s">
        <v>18</v>
      </c>
      <c r="P11" s="30"/>
    </row>
    <row r="12" spans="2:16" s="27" customFormat="1" ht="18" customHeight="1" x14ac:dyDescent="0.2">
      <c r="B12" s="107"/>
      <c r="C12" s="108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30" t="s">
        <v>146</v>
      </c>
    </row>
    <row r="13" spans="2:16" s="27" customFormat="1" ht="18" customHeight="1" x14ac:dyDescent="0.3">
      <c r="B13" s="115" t="s">
        <v>38</v>
      </c>
      <c r="C13" s="115"/>
      <c r="D13" s="28" t="s">
        <v>7</v>
      </c>
      <c r="E13" s="28" t="s">
        <v>8</v>
      </c>
      <c r="F13" s="28" t="s">
        <v>9</v>
      </c>
      <c r="G13" s="28" t="s">
        <v>10</v>
      </c>
      <c r="H13" s="28" t="s">
        <v>11</v>
      </c>
      <c r="I13" s="28" t="s">
        <v>12</v>
      </c>
      <c r="J13" s="28" t="s">
        <v>13</v>
      </c>
      <c r="K13" s="28" t="s">
        <v>14</v>
      </c>
      <c r="L13" s="28" t="s">
        <v>15</v>
      </c>
      <c r="M13" s="28" t="s">
        <v>16</v>
      </c>
      <c r="N13" s="28" t="s">
        <v>17</v>
      </c>
      <c r="O13" s="28" t="s">
        <v>18</v>
      </c>
      <c r="P13" s="29"/>
    </row>
    <row r="14" spans="2:16" s="27" customFormat="1" ht="18" customHeight="1" x14ac:dyDescent="0.2">
      <c r="B14" s="115"/>
      <c r="C14" s="115"/>
      <c r="D14" s="4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0" t="s">
        <v>19</v>
      </c>
    </row>
    <row r="15" spans="2:16" s="27" customFormat="1" ht="18" hidden="1" customHeight="1" x14ac:dyDescent="0.2">
      <c r="B15" s="93" t="s">
        <v>156</v>
      </c>
      <c r="C15" s="94"/>
      <c r="D15" s="71">
        <f>ROUND(D14,0)</f>
        <v>0</v>
      </c>
      <c r="E15" s="71">
        <f t="shared" ref="E15:O15" si="0">ROUND(E14,0)</f>
        <v>0</v>
      </c>
      <c r="F15" s="71">
        <f t="shared" si="0"/>
        <v>0</v>
      </c>
      <c r="G15" s="71">
        <f t="shared" si="0"/>
        <v>0</v>
      </c>
      <c r="H15" s="71">
        <f t="shared" si="0"/>
        <v>0</v>
      </c>
      <c r="I15" s="71">
        <f t="shared" si="0"/>
        <v>0</v>
      </c>
      <c r="J15" s="71">
        <f t="shared" si="0"/>
        <v>0</v>
      </c>
      <c r="K15" s="71">
        <f t="shared" si="0"/>
        <v>0</v>
      </c>
      <c r="L15" s="71">
        <f t="shared" si="0"/>
        <v>0</v>
      </c>
      <c r="M15" s="71">
        <f t="shared" si="0"/>
        <v>0</v>
      </c>
      <c r="N15" s="71">
        <f t="shared" si="0"/>
        <v>0</v>
      </c>
      <c r="O15" s="71">
        <f t="shared" si="0"/>
        <v>0</v>
      </c>
      <c r="P15" s="30"/>
    </row>
    <row r="16" spans="2:16" s="27" customFormat="1" ht="18" customHeight="1" x14ac:dyDescent="0.2">
      <c r="B16" s="121" t="s">
        <v>133</v>
      </c>
      <c r="C16" s="106"/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8" t="s">
        <v>13</v>
      </c>
      <c r="K16" s="28" t="s">
        <v>14</v>
      </c>
      <c r="L16" s="28" t="s">
        <v>15</v>
      </c>
      <c r="M16" s="28" t="s">
        <v>16</v>
      </c>
      <c r="N16" s="28" t="s">
        <v>17</v>
      </c>
      <c r="O16" s="28" t="s">
        <v>18</v>
      </c>
      <c r="P16" s="30"/>
    </row>
    <row r="17" spans="2:16" s="27" customFormat="1" ht="18" customHeight="1" x14ac:dyDescent="0.2">
      <c r="B17" s="107"/>
      <c r="C17" s="108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0" t="s">
        <v>51</v>
      </c>
    </row>
    <row r="18" spans="2:16" s="27" customFormat="1" ht="18" hidden="1" customHeight="1" x14ac:dyDescent="0.2">
      <c r="B18" s="93" t="s">
        <v>156</v>
      </c>
      <c r="C18" s="94"/>
      <c r="D18" s="72">
        <f>ROUND(D17,0)</f>
        <v>0</v>
      </c>
      <c r="E18" s="72">
        <f t="shared" ref="E18" si="1">ROUND(E17,0)</f>
        <v>0</v>
      </c>
      <c r="F18" s="72">
        <f t="shared" ref="F18" si="2">ROUND(F17,0)</f>
        <v>0</v>
      </c>
      <c r="G18" s="72">
        <f t="shared" ref="G18" si="3">ROUND(G17,0)</f>
        <v>0</v>
      </c>
      <c r="H18" s="72">
        <f t="shared" ref="H18" si="4">ROUND(H17,0)</f>
        <v>0</v>
      </c>
      <c r="I18" s="72">
        <f t="shared" ref="I18" si="5">ROUND(I17,0)</f>
        <v>0</v>
      </c>
      <c r="J18" s="72">
        <f t="shared" ref="J18" si="6">ROUND(J17,0)</f>
        <v>0</v>
      </c>
      <c r="K18" s="72">
        <f t="shared" ref="K18" si="7">ROUND(K17,0)</f>
        <v>0</v>
      </c>
      <c r="L18" s="72">
        <f t="shared" ref="L18" si="8">ROUND(L17,0)</f>
        <v>0</v>
      </c>
      <c r="M18" s="72">
        <f t="shared" ref="M18" si="9">ROUND(M17,0)</f>
        <v>0</v>
      </c>
      <c r="N18" s="72">
        <f t="shared" ref="N18" si="10">ROUND(N17,0)</f>
        <v>0</v>
      </c>
      <c r="O18" s="72">
        <f t="shared" ref="O18" si="11">ROUND(O17,0)</f>
        <v>0</v>
      </c>
      <c r="P18" s="30"/>
    </row>
    <row r="19" spans="2:16" s="27" customFormat="1" ht="18" customHeight="1" x14ac:dyDescent="0.2">
      <c r="B19" s="121" t="s">
        <v>134</v>
      </c>
      <c r="C19" s="106"/>
      <c r="D19" s="28" t="s">
        <v>7</v>
      </c>
      <c r="E19" s="28" t="s">
        <v>8</v>
      </c>
      <c r="F19" s="28" t="s">
        <v>9</v>
      </c>
      <c r="G19" s="28" t="s">
        <v>10</v>
      </c>
      <c r="H19" s="28" t="s">
        <v>11</v>
      </c>
      <c r="I19" s="28" t="s">
        <v>12</v>
      </c>
      <c r="J19" s="28" t="s">
        <v>13</v>
      </c>
      <c r="K19" s="28" t="s">
        <v>14</v>
      </c>
      <c r="L19" s="28" t="s">
        <v>15</v>
      </c>
      <c r="M19" s="28" t="s">
        <v>16</v>
      </c>
      <c r="N19" s="28" t="s">
        <v>17</v>
      </c>
      <c r="O19" s="28" t="s">
        <v>18</v>
      </c>
      <c r="P19" s="30"/>
    </row>
    <row r="20" spans="2:16" s="27" customFormat="1" ht="18" customHeight="1" x14ac:dyDescent="0.2">
      <c r="B20" s="107"/>
      <c r="C20" s="108"/>
      <c r="D20" s="31">
        <f>D15*D18</f>
        <v>0</v>
      </c>
      <c r="E20" s="68">
        <f t="shared" ref="E20:O20" si="12">E15*E18</f>
        <v>0</v>
      </c>
      <c r="F20" s="68">
        <f t="shared" si="12"/>
        <v>0</v>
      </c>
      <c r="G20" s="68">
        <f t="shared" si="12"/>
        <v>0</v>
      </c>
      <c r="H20" s="68">
        <f t="shared" si="12"/>
        <v>0</v>
      </c>
      <c r="I20" s="68">
        <f t="shared" si="12"/>
        <v>0</v>
      </c>
      <c r="J20" s="68">
        <f t="shared" si="12"/>
        <v>0</v>
      </c>
      <c r="K20" s="68">
        <f t="shared" si="12"/>
        <v>0</v>
      </c>
      <c r="L20" s="68">
        <f t="shared" si="12"/>
        <v>0</v>
      </c>
      <c r="M20" s="68">
        <f t="shared" si="12"/>
        <v>0</v>
      </c>
      <c r="N20" s="68">
        <f t="shared" si="12"/>
        <v>0</v>
      </c>
      <c r="O20" s="68">
        <f t="shared" si="12"/>
        <v>0</v>
      </c>
      <c r="P20" s="30" t="s">
        <v>50</v>
      </c>
    </row>
    <row r="21" spans="2:16" s="27" customFormat="1" ht="18" customHeight="1" x14ac:dyDescent="0.2">
      <c r="B21" s="121" t="s">
        <v>135</v>
      </c>
      <c r="C21" s="106"/>
      <c r="D21" s="28" t="s">
        <v>7</v>
      </c>
      <c r="E21" s="28" t="s">
        <v>8</v>
      </c>
      <c r="F21" s="28" t="s">
        <v>9</v>
      </c>
      <c r="G21" s="28" t="s">
        <v>10</v>
      </c>
      <c r="H21" s="28" t="s">
        <v>11</v>
      </c>
      <c r="I21" s="28" t="s">
        <v>12</v>
      </c>
      <c r="J21" s="28" t="s">
        <v>13</v>
      </c>
      <c r="K21" s="28" t="s">
        <v>14</v>
      </c>
      <c r="L21" s="28" t="s">
        <v>15</v>
      </c>
      <c r="M21" s="28" t="s">
        <v>16</v>
      </c>
      <c r="N21" s="28" t="s">
        <v>17</v>
      </c>
      <c r="O21" s="28" t="s">
        <v>18</v>
      </c>
      <c r="P21" s="30"/>
    </row>
    <row r="22" spans="2:16" s="27" customFormat="1" ht="18" customHeight="1" x14ac:dyDescent="0.2">
      <c r="B22" s="107"/>
      <c r="C22" s="108"/>
      <c r="D22" s="32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32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32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32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32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32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32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32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32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32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32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32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0" t="s">
        <v>52</v>
      </c>
    </row>
    <row r="23" spans="2:16" s="27" customFormat="1" ht="18" customHeight="1" x14ac:dyDescent="0.2">
      <c r="B23" s="105" t="s">
        <v>152</v>
      </c>
      <c r="C23" s="106"/>
      <c r="D23" s="28" t="s">
        <v>7</v>
      </c>
      <c r="E23" s="28" t="s">
        <v>8</v>
      </c>
      <c r="F23" s="28" t="s">
        <v>9</v>
      </c>
      <c r="G23" s="28" t="s">
        <v>10</v>
      </c>
      <c r="H23" s="28" t="s">
        <v>11</v>
      </c>
      <c r="I23" s="28" t="s">
        <v>12</v>
      </c>
      <c r="J23" s="28" t="s">
        <v>13</v>
      </c>
      <c r="K23" s="28" t="s">
        <v>14</v>
      </c>
      <c r="L23" s="28" t="s">
        <v>15</v>
      </c>
      <c r="M23" s="28" t="s">
        <v>16</v>
      </c>
      <c r="N23" s="28" t="s">
        <v>17</v>
      </c>
      <c r="O23" s="28" t="s">
        <v>18</v>
      </c>
      <c r="P23" s="30"/>
    </row>
    <row r="24" spans="2:16" s="27" customFormat="1" ht="18" customHeight="1" x14ac:dyDescent="0.2">
      <c r="B24" s="107"/>
      <c r="C24" s="108"/>
      <c r="D24" s="31">
        <f>ROUND(1000*'計算用(差替元差替可能容量)'!K52,0)</f>
        <v>0</v>
      </c>
      <c r="E24" s="31">
        <f>ROUND(1000*'計算用(差替元差替可能容量)'!K53,0)</f>
        <v>0</v>
      </c>
      <c r="F24" s="31">
        <f>ROUND(1000*'計算用(差替元差替可能容量)'!K54,0)</f>
        <v>0</v>
      </c>
      <c r="G24" s="31">
        <f>ROUND(1000*'計算用(差替元差替可能容量)'!K55,0)</f>
        <v>0</v>
      </c>
      <c r="H24" s="31">
        <f>ROUND(1000*'計算用(差替元差替可能容量)'!K56,0)</f>
        <v>0</v>
      </c>
      <c r="I24" s="31">
        <f>ROUND(1000*'計算用(差替元差替可能容量)'!K57,0)</f>
        <v>0</v>
      </c>
      <c r="J24" s="31">
        <f>ROUND(1000*'計算用(差替元差替可能容量)'!K58,0)</f>
        <v>0</v>
      </c>
      <c r="K24" s="31">
        <f>ROUND(1000*'計算用(差替元差替可能容量)'!K59,0)</f>
        <v>0</v>
      </c>
      <c r="L24" s="31">
        <f>ROUND(1000*'計算用(差替元差替可能容量)'!K60,0)</f>
        <v>0</v>
      </c>
      <c r="M24" s="31">
        <f>ROUND(1000*'計算用(差替元差替可能容量)'!K61,0)</f>
        <v>0</v>
      </c>
      <c r="N24" s="31">
        <f>ROUND(1000*'計算用(差替元差替可能容量)'!K62,0)</f>
        <v>0</v>
      </c>
      <c r="O24" s="31">
        <f>ROUND(1000*'計算用(差替元差替可能容量)'!K63,0)</f>
        <v>0</v>
      </c>
      <c r="P24" s="30"/>
    </row>
    <row r="25" spans="2:16" s="27" customFormat="1" ht="34.950000000000003" customHeight="1" x14ac:dyDescent="0.2">
      <c r="B25" s="122" t="s">
        <v>147</v>
      </c>
      <c r="C25" s="115"/>
      <c r="D25" s="116">
        <f>ROUND('計算用(差替元差替可能容量)'!B97,0)</f>
        <v>0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30" t="s">
        <v>19</v>
      </c>
    </row>
    <row r="26" spans="2:16" s="27" customFormat="1" ht="18" customHeight="1" x14ac:dyDescent="0.2"/>
    <row r="27" spans="2:16" s="27" customFormat="1" ht="18" customHeight="1" x14ac:dyDescent="0.2">
      <c r="B27" s="27" t="s">
        <v>140</v>
      </c>
    </row>
    <row r="28" spans="2:16" s="27" customFormat="1" ht="18" customHeight="1" x14ac:dyDescent="0.2">
      <c r="B28" s="33" t="s">
        <v>122</v>
      </c>
      <c r="C28" s="28" t="s">
        <v>0</v>
      </c>
      <c r="D28" s="115" t="s">
        <v>20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28" t="s">
        <v>1</v>
      </c>
    </row>
    <row r="29" spans="2:16" s="27" customFormat="1" ht="18" customHeight="1" x14ac:dyDescent="0.2">
      <c r="B29" s="99" t="s">
        <v>123</v>
      </c>
      <c r="C29" s="28" t="s">
        <v>141</v>
      </c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34"/>
    </row>
    <row r="30" spans="2:16" s="27" customFormat="1" ht="18" customHeight="1" x14ac:dyDescent="0.2">
      <c r="B30" s="100"/>
      <c r="C30" s="28" t="s">
        <v>142</v>
      </c>
      <c r="D30" s="110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2"/>
      <c r="P30" s="34"/>
    </row>
    <row r="31" spans="2:16" s="27" customFormat="1" ht="18" customHeight="1" x14ac:dyDescent="0.2">
      <c r="B31" s="100"/>
      <c r="C31" s="35" t="s">
        <v>148</v>
      </c>
      <c r="D31" s="11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2"/>
      <c r="P31" s="34"/>
    </row>
    <row r="32" spans="2:16" s="27" customFormat="1" ht="18" customHeight="1" x14ac:dyDescent="0.2">
      <c r="B32" s="100"/>
      <c r="C32" s="109" t="s">
        <v>149</v>
      </c>
      <c r="D32" s="28" t="s">
        <v>7</v>
      </c>
      <c r="E32" s="28" t="s">
        <v>8</v>
      </c>
      <c r="F32" s="28" t="s">
        <v>9</v>
      </c>
      <c r="G32" s="28" t="s">
        <v>10</v>
      </c>
      <c r="H32" s="28" t="s">
        <v>11</v>
      </c>
      <c r="I32" s="28" t="s">
        <v>12</v>
      </c>
      <c r="J32" s="28" t="s">
        <v>13</v>
      </c>
      <c r="K32" s="28" t="s">
        <v>14</v>
      </c>
      <c r="L32" s="28" t="s">
        <v>15</v>
      </c>
      <c r="M32" s="28" t="s">
        <v>16</v>
      </c>
      <c r="N32" s="28" t="s">
        <v>17</v>
      </c>
      <c r="O32" s="28" t="s">
        <v>18</v>
      </c>
      <c r="P32" s="30"/>
    </row>
    <row r="33" spans="2:17" s="27" customFormat="1" ht="18" customHeight="1" x14ac:dyDescent="0.2">
      <c r="B33" s="100"/>
      <c r="C33" s="10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0" t="s">
        <v>19</v>
      </c>
    </row>
    <row r="34" spans="2:17" s="27" customFormat="1" ht="18" hidden="1" customHeight="1" x14ac:dyDescent="0.2">
      <c r="B34" s="100"/>
      <c r="C34" s="73" t="s">
        <v>156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30"/>
    </row>
    <row r="35" spans="2:17" s="27" customFormat="1" ht="34.950000000000003" customHeight="1" x14ac:dyDescent="0.2">
      <c r="B35" s="100"/>
      <c r="C35" s="36" t="s">
        <v>150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30" t="s">
        <v>19</v>
      </c>
      <c r="Q35" s="37"/>
    </row>
    <row r="36" spans="2:17" s="27" customFormat="1" ht="18" hidden="1" customHeight="1" x14ac:dyDescent="0.2">
      <c r="B36" s="101"/>
      <c r="C36" s="73" t="s">
        <v>156</v>
      </c>
      <c r="D36" s="95">
        <f>ROUND(D35,0)</f>
        <v>0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30"/>
      <c r="Q36" s="37"/>
    </row>
    <row r="37" spans="2:17" s="27" customFormat="1" ht="18" customHeight="1" x14ac:dyDescent="0.2">
      <c r="B37" s="99" t="s">
        <v>124</v>
      </c>
      <c r="C37" s="28" t="s">
        <v>141</v>
      </c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/>
      <c r="P37" s="34"/>
    </row>
    <row r="38" spans="2:17" s="27" customFormat="1" ht="18" customHeight="1" x14ac:dyDescent="0.2">
      <c r="B38" s="100"/>
      <c r="C38" s="28" t="s">
        <v>142</v>
      </c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2"/>
      <c r="P38" s="34"/>
    </row>
    <row r="39" spans="2:17" s="27" customFormat="1" ht="18" customHeight="1" x14ac:dyDescent="0.2">
      <c r="B39" s="100"/>
      <c r="C39" s="35" t="s">
        <v>148</v>
      </c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  <c r="P39" s="34"/>
    </row>
    <row r="40" spans="2:17" s="27" customFormat="1" ht="18" customHeight="1" x14ac:dyDescent="0.2">
      <c r="B40" s="100"/>
      <c r="C40" s="109" t="s">
        <v>149</v>
      </c>
      <c r="D40" s="67" t="s">
        <v>7</v>
      </c>
      <c r="E40" s="67" t="s">
        <v>8</v>
      </c>
      <c r="F40" s="67" t="s">
        <v>9</v>
      </c>
      <c r="G40" s="67" t="s">
        <v>10</v>
      </c>
      <c r="H40" s="67" t="s">
        <v>11</v>
      </c>
      <c r="I40" s="67" t="s">
        <v>12</v>
      </c>
      <c r="J40" s="67" t="s">
        <v>13</v>
      </c>
      <c r="K40" s="67" t="s">
        <v>14</v>
      </c>
      <c r="L40" s="67" t="s">
        <v>15</v>
      </c>
      <c r="M40" s="67" t="s">
        <v>16</v>
      </c>
      <c r="N40" s="67" t="s">
        <v>17</v>
      </c>
      <c r="O40" s="67" t="s">
        <v>18</v>
      </c>
      <c r="P40" s="30"/>
    </row>
    <row r="41" spans="2:17" s="27" customFormat="1" ht="18" customHeight="1" x14ac:dyDescent="0.2">
      <c r="B41" s="100"/>
      <c r="C41" s="101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30" t="s">
        <v>19</v>
      </c>
    </row>
    <row r="42" spans="2:17" s="27" customFormat="1" ht="18" hidden="1" customHeight="1" x14ac:dyDescent="0.2">
      <c r="B42" s="100"/>
      <c r="C42" s="73" t="s">
        <v>156</v>
      </c>
      <c r="D42" s="71">
        <f>ROUND(D41,0)</f>
        <v>0</v>
      </c>
      <c r="E42" s="71">
        <f t="shared" ref="E42" si="13">ROUND(E41,0)</f>
        <v>0</v>
      </c>
      <c r="F42" s="71">
        <f t="shared" ref="F42" si="14">ROUND(F41,0)</f>
        <v>0</v>
      </c>
      <c r="G42" s="71">
        <f t="shared" ref="G42" si="15">ROUND(G41,0)</f>
        <v>0</v>
      </c>
      <c r="H42" s="71">
        <f t="shared" ref="H42" si="16">ROUND(H41,0)</f>
        <v>0</v>
      </c>
      <c r="I42" s="71">
        <f t="shared" ref="I42" si="17">ROUND(I41,0)</f>
        <v>0</v>
      </c>
      <c r="J42" s="71">
        <f t="shared" ref="J42" si="18">ROUND(J41,0)</f>
        <v>0</v>
      </c>
      <c r="K42" s="71">
        <f t="shared" ref="K42" si="19">ROUND(K41,0)</f>
        <v>0</v>
      </c>
      <c r="L42" s="71">
        <f t="shared" ref="L42" si="20">ROUND(L41,0)</f>
        <v>0</v>
      </c>
      <c r="M42" s="71">
        <f t="shared" ref="M42" si="21">ROUND(M41,0)</f>
        <v>0</v>
      </c>
      <c r="N42" s="71">
        <f t="shared" ref="N42" si="22">ROUND(N41,0)</f>
        <v>0</v>
      </c>
      <c r="O42" s="71">
        <f t="shared" ref="O42" si="23">ROUND(O41,0)</f>
        <v>0</v>
      </c>
      <c r="P42" s="30"/>
    </row>
    <row r="43" spans="2:17" s="27" customFormat="1" ht="34.950000000000003" customHeight="1" x14ac:dyDescent="0.2">
      <c r="B43" s="100"/>
      <c r="C43" s="69" t="s">
        <v>150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30" t="s">
        <v>19</v>
      </c>
    </row>
    <row r="44" spans="2:17" s="27" customFormat="1" ht="18" hidden="1" customHeight="1" x14ac:dyDescent="0.2">
      <c r="B44" s="101"/>
      <c r="C44" s="73" t="s">
        <v>156</v>
      </c>
      <c r="D44" s="95">
        <f>ROUND(D43,0)</f>
        <v>0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  <c r="P44" s="30"/>
    </row>
    <row r="45" spans="2:17" s="27" customFormat="1" ht="18" customHeight="1" x14ac:dyDescent="0.2">
      <c r="B45" s="99" t="s">
        <v>125</v>
      </c>
      <c r="C45" s="28" t="s">
        <v>141</v>
      </c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34"/>
    </row>
    <row r="46" spans="2:17" s="27" customFormat="1" ht="18" customHeight="1" x14ac:dyDescent="0.2">
      <c r="B46" s="100"/>
      <c r="C46" s="28" t="s">
        <v>142</v>
      </c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2"/>
      <c r="P46" s="34"/>
    </row>
    <row r="47" spans="2:17" s="27" customFormat="1" ht="18" customHeight="1" x14ac:dyDescent="0.2">
      <c r="B47" s="100"/>
      <c r="C47" s="35" t="s">
        <v>148</v>
      </c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2"/>
      <c r="P47" s="34"/>
    </row>
    <row r="48" spans="2:17" s="27" customFormat="1" ht="18" customHeight="1" x14ac:dyDescent="0.2">
      <c r="B48" s="100"/>
      <c r="C48" s="109" t="s">
        <v>149</v>
      </c>
      <c r="D48" s="67" t="s">
        <v>7</v>
      </c>
      <c r="E48" s="67" t="s">
        <v>8</v>
      </c>
      <c r="F48" s="67" t="s">
        <v>9</v>
      </c>
      <c r="G48" s="67" t="s">
        <v>10</v>
      </c>
      <c r="H48" s="67" t="s">
        <v>11</v>
      </c>
      <c r="I48" s="67" t="s">
        <v>12</v>
      </c>
      <c r="J48" s="67" t="s">
        <v>13</v>
      </c>
      <c r="K48" s="67" t="s">
        <v>14</v>
      </c>
      <c r="L48" s="67" t="s">
        <v>15</v>
      </c>
      <c r="M48" s="67" t="s">
        <v>16</v>
      </c>
      <c r="N48" s="67" t="s">
        <v>17</v>
      </c>
      <c r="O48" s="67" t="s">
        <v>18</v>
      </c>
      <c r="P48" s="30"/>
    </row>
    <row r="49" spans="2:16" s="27" customFormat="1" ht="18" customHeight="1" x14ac:dyDescent="0.2">
      <c r="B49" s="100"/>
      <c r="C49" s="101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0" t="s">
        <v>19</v>
      </c>
    </row>
    <row r="50" spans="2:16" s="27" customFormat="1" ht="18" hidden="1" customHeight="1" x14ac:dyDescent="0.2">
      <c r="B50" s="100"/>
      <c r="C50" s="73" t="s">
        <v>156</v>
      </c>
      <c r="D50" s="71">
        <f>ROUND(D49,0)</f>
        <v>0</v>
      </c>
      <c r="E50" s="71">
        <f t="shared" ref="E50" si="24">ROUND(E49,0)</f>
        <v>0</v>
      </c>
      <c r="F50" s="71">
        <f t="shared" ref="F50" si="25">ROUND(F49,0)</f>
        <v>0</v>
      </c>
      <c r="G50" s="71">
        <f t="shared" ref="G50" si="26">ROUND(G49,0)</f>
        <v>0</v>
      </c>
      <c r="H50" s="71">
        <f t="shared" ref="H50" si="27">ROUND(H49,0)</f>
        <v>0</v>
      </c>
      <c r="I50" s="71">
        <f t="shared" ref="I50" si="28">ROUND(I49,0)</f>
        <v>0</v>
      </c>
      <c r="J50" s="71">
        <f t="shared" ref="J50" si="29">ROUND(J49,0)</f>
        <v>0</v>
      </c>
      <c r="K50" s="71">
        <f t="shared" ref="K50" si="30">ROUND(K49,0)</f>
        <v>0</v>
      </c>
      <c r="L50" s="71">
        <f t="shared" ref="L50" si="31">ROUND(L49,0)</f>
        <v>0</v>
      </c>
      <c r="M50" s="71">
        <f t="shared" ref="M50" si="32">ROUND(M49,0)</f>
        <v>0</v>
      </c>
      <c r="N50" s="71">
        <f t="shared" ref="N50" si="33">ROUND(N49,0)</f>
        <v>0</v>
      </c>
      <c r="O50" s="71">
        <f t="shared" ref="O50" si="34">ROUND(O49,0)</f>
        <v>0</v>
      </c>
      <c r="P50" s="30"/>
    </row>
    <row r="51" spans="2:16" s="27" customFormat="1" ht="34.950000000000003" customHeight="1" x14ac:dyDescent="0.2">
      <c r="B51" s="100"/>
      <c r="C51" s="69" t="s">
        <v>150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30" t="s">
        <v>19</v>
      </c>
    </row>
    <row r="52" spans="2:16" s="27" customFormat="1" ht="18" hidden="1" customHeight="1" x14ac:dyDescent="0.2">
      <c r="B52" s="101"/>
      <c r="C52" s="73" t="s">
        <v>156</v>
      </c>
      <c r="D52" s="95">
        <f>ROUND(D51,0)</f>
        <v>0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  <c r="P52" s="30"/>
    </row>
    <row r="53" spans="2:16" s="27" customFormat="1" ht="18" customHeight="1" x14ac:dyDescent="0.2">
      <c r="B53" s="99" t="s">
        <v>126</v>
      </c>
      <c r="C53" s="28" t="s">
        <v>141</v>
      </c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2"/>
      <c r="P53" s="34"/>
    </row>
    <row r="54" spans="2:16" s="27" customFormat="1" ht="18" customHeight="1" x14ac:dyDescent="0.2">
      <c r="B54" s="100"/>
      <c r="C54" s="28" t="s">
        <v>142</v>
      </c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  <c r="P54" s="34"/>
    </row>
    <row r="55" spans="2:16" s="27" customFormat="1" ht="18" customHeight="1" x14ac:dyDescent="0.2">
      <c r="B55" s="100"/>
      <c r="C55" s="35" t="s">
        <v>148</v>
      </c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  <c r="P55" s="34"/>
    </row>
    <row r="56" spans="2:16" s="27" customFormat="1" ht="18" customHeight="1" x14ac:dyDescent="0.2">
      <c r="B56" s="100"/>
      <c r="C56" s="109" t="s">
        <v>149</v>
      </c>
      <c r="D56" s="67" t="s">
        <v>7</v>
      </c>
      <c r="E56" s="67" t="s">
        <v>8</v>
      </c>
      <c r="F56" s="67" t="s">
        <v>9</v>
      </c>
      <c r="G56" s="67" t="s">
        <v>10</v>
      </c>
      <c r="H56" s="67" t="s">
        <v>11</v>
      </c>
      <c r="I56" s="67" t="s">
        <v>12</v>
      </c>
      <c r="J56" s="67" t="s">
        <v>13</v>
      </c>
      <c r="K56" s="67" t="s">
        <v>14</v>
      </c>
      <c r="L56" s="67" t="s">
        <v>15</v>
      </c>
      <c r="M56" s="67" t="s">
        <v>16</v>
      </c>
      <c r="N56" s="67" t="s">
        <v>17</v>
      </c>
      <c r="O56" s="67" t="s">
        <v>18</v>
      </c>
      <c r="P56" s="30"/>
    </row>
    <row r="57" spans="2:16" s="27" customFormat="1" ht="18" customHeight="1" x14ac:dyDescent="0.2">
      <c r="B57" s="100"/>
      <c r="C57" s="101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30" t="s">
        <v>19</v>
      </c>
    </row>
    <row r="58" spans="2:16" s="27" customFormat="1" ht="18" hidden="1" customHeight="1" x14ac:dyDescent="0.2">
      <c r="B58" s="100"/>
      <c r="C58" s="73" t="s">
        <v>156</v>
      </c>
      <c r="D58" s="71">
        <f>ROUND(D57,0)</f>
        <v>0</v>
      </c>
      <c r="E58" s="71">
        <f t="shared" ref="E58" si="35">ROUND(E57,0)</f>
        <v>0</v>
      </c>
      <c r="F58" s="71">
        <f t="shared" ref="F58" si="36">ROUND(F57,0)</f>
        <v>0</v>
      </c>
      <c r="G58" s="71">
        <f t="shared" ref="G58" si="37">ROUND(G57,0)</f>
        <v>0</v>
      </c>
      <c r="H58" s="71">
        <f t="shared" ref="H58" si="38">ROUND(H57,0)</f>
        <v>0</v>
      </c>
      <c r="I58" s="71">
        <f t="shared" ref="I58" si="39">ROUND(I57,0)</f>
        <v>0</v>
      </c>
      <c r="J58" s="71">
        <f t="shared" ref="J58" si="40">ROUND(J57,0)</f>
        <v>0</v>
      </c>
      <c r="K58" s="71">
        <f t="shared" ref="K58" si="41">ROUND(K57,0)</f>
        <v>0</v>
      </c>
      <c r="L58" s="71">
        <f t="shared" ref="L58" si="42">ROUND(L57,0)</f>
        <v>0</v>
      </c>
      <c r="M58" s="71">
        <f t="shared" ref="M58" si="43">ROUND(M57,0)</f>
        <v>0</v>
      </c>
      <c r="N58" s="71">
        <f t="shared" ref="N58" si="44">ROUND(N57,0)</f>
        <v>0</v>
      </c>
      <c r="O58" s="71">
        <f t="shared" ref="O58" si="45">ROUND(O57,0)</f>
        <v>0</v>
      </c>
      <c r="P58" s="30"/>
    </row>
    <row r="59" spans="2:16" s="27" customFormat="1" ht="34.950000000000003" customHeight="1" x14ac:dyDescent="0.2">
      <c r="B59" s="100"/>
      <c r="C59" s="69" t="s">
        <v>150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30" t="s">
        <v>19</v>
      </c>
    </row>
    <row r="60" spans="2:16" s="27" customFormat="1" ht="18" hidden="1" customHeight="1" x14ac:dyDescent="0.2">
      <c r="B60" s="101"/>
      <c r="C60" s="73" t="s">
        <v>156</v>
      </c>
      <c r="D60" s="95">
        <f>ROUND(D59,0)</f>
        <v>0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  <c r="P60" s="30"/>
    </row>
    <row r="61" spans="2:16" s="27" customFormat="1" ht="18" customHeight="1" x14ac:dyDescent="0.2">
      <c r="B61" s="99" t="s">
        <v>127</v>
      </c>
      <c r="C61" s="28" t="s">
        <v>141</v>
      </c>
      <c r="D61" s="110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/>
      <c r="P61" s="34"/>
    </row>
    <row r="62" spans="2:16" s="27" customFormat="1" ht="18" customHeight="1" x14ac:dyDescent="0.2">
      <c r="B62" s="100"/>
      <c r="C62" s="28" t="s">
        <v>142</v>
      </c>
      <c r="D62" s="110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2"/>
      <c r="P62" s="34"/>
    </row>
    <row r="63" spans="2:16" s="27" customFormat="1" ht="18" customHeight="1" x14ac:dyDescent="0.2">
      <c r="B63" s="100"/>
      <c r="C63" s="35" t="s">
        <v>148</v>
      </c>
      <c r="D63" s="110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2"/>
      <c r="P63" s="34"/>
    </row>
    <row r="64" spans="2:16" s="27" customFormat="1" ht="18" customHeight="1" x14ac:dyDescent="0.2">
      <c r="B64" s="100"/>
      <c r="C64" s="109" t="s">
        <v>149</v>
      </c>
      <c r="D64" s="67" t="s">
        <v>7</v>
      </c>
      <c r="E64" s="67" t="s">
        <v>8</v>
      </c>
      <c r="F64" s="67" t="s">
        <v>9</v>
      </c>
      <c r="G64" s="67" t="s">
        <v>10</v>
      </c>
      <c r="H64" s="67" t="s">
        <v>11</v>
      </c>
      <c r="I64" s="67" t="s">
        <v>12</v>
      </c>
      <c r="J64" s="67" t="s">
        <v>13</v>
      </c>
      <c r="K64" s="67" t="s">
        <v>14</v>
      </c>
      <c r="L64" s="67" t="s">
        <v>15</v>
      </c>
      <c r="M64" s="67" t="s">
        <v>16</v>
      </c>
      <c r="N64" s="67" t="s">
        <v>17</v>
      </c>
      <c r="O64" s="67" t="s">
        <v>18</v>
      </c>
      <c r="P64" s="30"/>
    </row>
    <row r="65" spans="2:16" s="27" customFormat="1" ht="18" customHeight="1" x14ac:dyDescent="0.2">
      <c r="B65" s="100"/>
      <c r="C65" s="101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30" t="s">
        <v>19</v>
      </c>
    </row>
    <row r="66" spans="2:16" s="27" customFormat="1" ht="18" hidden="1" customHeight="1" x14ac:dyDescent="0.2">
      <c r="B66" s="100"/>
      <c r="C66" s="73" t="s">
        <v>156</v>
      </c>
      <c r="D66" s="71">
        <f>ROUND(D65,0)</f>
        <v>0</v>
      </c>
      <c r="E66" s="71">
        <f t="shared" ref="E66" si="46">ROUND(E65,0)</f>
        <v>0</v>
      </c>
      <c r="F66" s="71">
        <f t="shared" ref="F66" si="47">ROUND(F65,0)</f>
        <v>0</v>
      </c>
      <c r="G66" s="71">
        <f t="shared" ref="G66" si="48">ROUND(G65,0)</f>
        <v>0</v>
      </c>
      <c r="H66" s="71">
        <f t="shared" ref="H66" si="49">ROUND(H65,0)</f>
        <v>0</v>
      </c>
      <c r="I66" s="71">
        <f t="shared" ref="I66" si="50">ROUND(I65,0)</f>
        <v>0</v>
      </c>
      <c r="J66" s="71">
        <f t="shared" ref="J66" si="51">ROUND(J65,0)</f>
        <v>0</v>
      </c>
      <c r="K66" s="71">
        <f t="shared" ref="K66" si="52">ROUND(K65,0)</f>
        <v>0</v>
      </c>
      <c r="L66" s="71">
        <f t="shared" ref="L66" si="53">ROUND(L65,0)</f>
        <v>0</v>
      </c>
      <c r="M66" s="71">
        <f t="shared" ref="M66" si="54">ROUND(M65,0)</f>
        <v>0</v>
      </c>
      <c r="N66" s="71">
        <f t="shared" ref="N66" si="55">ROUND(N65,0)</f>
        <v>0</v>
      </c>
      <c r="O66" s="71">
        <f t="shared" ref="O66" si="56">ROUND(O65,0)</f>
        <v>0</v>
      </c>
      <c r="P66" s="30"/>
    </row>
    <row r="67" spans="2:16" s="27" customFormat="1" ht="34.950000000000003" customHeight="1" x14ac:dyDescent="0.2">
      <c r="B67" s="100"/>
      <c r="C67" s="69" t="s">
        <v>150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30" t="s">
        <v>19</v>
      </c>
    </row>
    <row r="68" spans="2:16" s="27" customFormat="1" ht="18" hidden="1" customHeight="1" x14ac:dyDescent="0.2">
      <c r="B68" s="101"/>
      <c r="C68" s="73" t="s">
        <v>156</v>
      </c>
      <c r="D68" s="95">
        <f>ROUND(D67,0)</f>
        <v>0</v>
      </c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  <c r="P68" s="30"/>
    </row>
    <row r="69" spans="2:16" s="27" customFormat="1" ht="18" customHeight="1" x14ac:dyDescent="0.2">
      <c r="B69" s="99" t="s">
        <v>128</v>
      </c>
      <c r="C69" s="28" t="s">
        <v>141</v>
      </c>
      <c r="D69" s="110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  <c r="P69" s="34"/>
    </row>
    <row r="70" spans="2:16" s="27" customFormat="1" ht="18" customHeight="1" x14ac:dyDescent="0.2">
      <c r="B70" s="100"/>
      <c r="C70" s="28" t="s">
        <v>142</v>
      </c>
      <c r="D70" s="110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2"/>
      <c r="P70" s="34"/>
    </row>
    <row r="71" spans="2:16" s="27" customFormat="1" ht="18" customHeight="1" x14ac:dyDescent="0.2">
      <c r="B71" s="100"/>
      <c r="C71" s="35" t="s">
        <v>148</v>
      </c>
      <c r="D71" s="110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2"/>
      <c r="P71" s="34"/>
    </row>
    <row r="72" spans="2:16" s="27" customFormat="1" ht="18" customHeight="1" x14ac:dyDescent="0.2">
      <c r="B72" s="100"/>
      <c r="C72" s="109" t="s">
        <v>149</v>
      </c>
      <c r="D72" s="67" t="s">
        <v>7</v>
      </c>
      <c r="E72" s="67" t="s">
        <v>8</v>
      </c>
      <c r="F72" s="67" t="s">
        <v>9</v>
      </c>
      <c r="G72" s="67" t="s">
        <v>10</v>
      </c>
      <c r="H72" s="67" t="s">
        <v>11</v>
      </c>
      <c r="I72" s="67" t="s">
        <v>12</v>
      </c>
      <c r="J72" s="67" t="s">
        <v>13</v>
      </c>
      <c r="K72" s="67" t="s">
        <v>14</v>
      </c>
      <c r="L72" s="67" t="s">
        <v>15</v>
      </c>
      <c r="M72" s="67" t="s">
        <v>16</v>
      </c>
      <c r="N72" s="67" t="s">
        <v>17</v>
      </c>
      <c r="O72" s="67" t="s">
        <v>18</v>
      </c>
      <c r="P72" s="30"/>
    </row>
    <row r="73" spans="2:16" s="27" customFormat="1" ht="18" customHeight="1" x14ac:dyDescent="0.2">
      <c r="B73" s="100"/>
      <c r="C73" s="101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30" t="s">
        <v>19</v>
      </c>
    </row>
    <row r="74" spans="2:16" s="27" customFormat="1" ht="18" hidden="1" customHeight="1" x14ac:dyDescent="0.2">
      <c r="B74" s="100"/>
      <c r="C74" s="73" t="s">
        <v>156</v>
      </c>
      <c r="D74" s="71">
        <f>ROUND(D73,0)</f>
        <v>0</v>
      </c>
      <c r="E74" s="71">
        <f t="shared" ref="E74" si="57">ROUND(E73,0)</f>
        <v>0</v>
      </c>
      <c r="F74" s="71">
        <f t="shared" ref="F74" si="58">ROUND(F73,0)</f>
        <v>0</v>
      </c>
      <c r="G74" s="71">
        <f t="shared" ref="G74" si="59">ROUND(G73,0)</f>
        <v>0</v>
      </c>
      <c r="H74" s="71">
        <f t="shared" ref="H74" si="60">ROUND(H73,0)</f>
        <v>0</v>
      </c>
      <c r="I74" s="71">
        <f t="shared" ref="I74" si="61">ROUND(I73,0)</f>
        <v>0</v>
      </c>
      <c r="J74" s="71">
        <f t="shared" ref="J74" si="62">ROUND(J73,0)</f>
        <v>0</v>
      </c>
      <c r="K74" s="71">
        <f t="shared" ref="K74" si="63">ROUND(K73,0)</f>
        <v>0</v>
      </c>
      <c r="L74" s="71">
        <f t="shared" ref="L74" si="64">ROUND(L73,0)</f>
        <v>0</v>
      </c>
      <c r="M74" s="71">
        <f t="shared" ref="M74" si="65">ROUND(M73,0)</f>
        <v>0</v>
      </c>
      <c r="N74" s="71">
        <f t="shared" ref="N74" si="66">ROUND(N73,0)</f>
        <v>0</v>
      </c>
      <c r="O74" s="71">
        <f t="shared" ref="O74" si="67">ROUND(O73,0)</f>
        <v>0</v>
      </c>
      <c r="P74" s="30"/>
    </row>
    <row r="75" spans="2:16" s="27" customFormat="1" ht="34.950000000000003" customHeight="1" x14ac:dyDescent="0.2">
      <c r="B75" s="100"/>
      <c r="C75" s="69" t="s">
        <v>150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30" t="s">
        <v>19</v>
      </c>
    </row>
    <row r="76" spans="2:16" s="27" customFormat="1" ht="18" hidden="1" customHeight="1" x14ac:dyDescent="0.2">
      <c r="B76" s="101"/>
      <c r="C76" s="73" t="s">
        <v>156</v>
      </c>
      <c r="D76" s="95">
        <f>ROUND(D75,0)</f>
        <v>0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  <c r="P76" s="30"/>
    </row>
    <row r="77" spans="2:16" s="27" customFormat="1" ht="18" customHeight="1" x14ac:dyDescent="0.2">
      <c r="B77" s="99" t="s">
        <v>129</v>
      </c>
      <c r="C77" s="28" t="s">
        <v>141</v>
      </c>
      <c r="D77" s="110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2"/>
      <c r="P77" s="34"/>
    </row>
    <row r="78" spans="2:16" s="27" customFormat="1" ht="18" customHeight="1" x14ac:dyDescent="0.2">
      <c r="B78" s="100"/>
      <c r="C78" s="28" t="s">
        <v>142</v>
      </c>
      <c r="D78" s="110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2"/>
      <c r="P78" s="34"/>
    </row>
    <row r="79" spans="2:16" s="27" customFormat="1" ht="18" customHeight="1" x14ac:dyDescent="0.2">
      <c r="B79" s="100"/>
      <c r="C79" s="35" t="s">
        <v>148</v>
      </c>
      <c r="D79" s="110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2"/>
      <c r="P79" s="34"/>
    </row>
    <row r="80" spans="2:16" s="27" customFormat="1" ht="18" customHeight="1" x14ac:dyDescent="0.2">
      <c r="B80" s="100"/>
      <c r="C80" s="109" t="s">
        <v>149</v>
      </c>
      <c r="D80" s="67" t="s">
        <v>7</v>
      </c>
      <c r="E80" s="67" t="s">
        <v>8</v>
      </c>
      <c r="F80" s="67" t="s">
        <v>9</v>
      </c>
      <c r="G80" s="67" t="s">
        <v>10</v>
      </c>
      <c r="H80" s="67" t="s">
        <v>11</v>
      </c>
      <c r="I80" s="67" t="s">
        <v>12</v>
      </c>
      <c r="J80" s="67" t="s">
        <v>13</v>
      </c>
      <c r="K80" s="67" t="s">
        <v>14</v>
      </c>
      <c r="L80" s="67" t="s">
        <v>15</v>
      </c>
      <c r="M80" s="67" t="s">
        <v>16</v>
      </c>
      <c r="N80" s="67" t="s">
        <v>17</v>
      </c>
      <c r="O80" s="67" t="s">
        <v>18</v>
      </c>
      <c r="P80" s="30"/>
    </row>
    <row r="81" spans="2:16" s="27" customFormat="1" ht="18" customHeight="1" x14ac:dyDescent="0.2">
      <c r="B81" s="100"/>
      <c r="C81" s="101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30" t="s">
        <v>19</v>
      </c>
    </row>
    <row r="82" spans="2:16" s="27" customFormat="1" ht="18" hidden="1" customHeight="1" x14ac:dyDescent="0.2">
      <c r="B82" s="100"/>
      <c r="C82" s="73" t="s">
        <v>156</v>
      </c>
      <c r="D82" s="71">
        <f>ROUND(D81,0)</f>
        <v>0</v>
      </c>
      <c r="E82" s="71">
        <f t="shared" ref="E82" si="68">ROUND(E81,0)</f>
        <v>0</v>
      </c>
      <c r="F82" s="71">
        <f t="shared" ref="F82" si="69">ROUND(F81,0)</f>
        <v>0</v>
      </c>
      <c r="G82" s="71">
        <f t="shared" ref="G82" si="70">ROUND(G81,0)</f>
        <v>0</v>
      </c>
      <c r="H82" s="71">
        <f t="shared" ref="H82" si="71">ROUND(H81,0)</f>
        <v>0</v>
      </c>
      <c r="I82" s="71">
        <f t="shared" ref="I82" si="72">ROUND(I81,0)</f>
        <v>0</v>
      </c>
      <c r="J82" s="71">
        <f t="shared" ref="J82" si="73">ROUND(J81,0)</f>
        <v>0</v>
      </c>
      <c r="K82" s="71">
        <f t="shared" ref="K82" si="74">ROUND(K81,0)</f>
        <v>0</v>
      </c>
      <c r="L82" s="71">
        <f t="shared" ref="L82" si="75">ROUND(L81,0)</f>
        <v>0</v>
      </c>
      <c r="M82" s="71">
        <f t="shared" ref="M82" si="76">ROUND(M81,0)</f>
        <v>0</v>
      </c>
      <c r="N82" s="71">
        <f t="shared" ref="N82" si="77">ROUND(N81,0)</f>
        <v>0</v>
      </c>
      <c r="O82" s="71">
        <f t="shared" ref="O82" si="78">ROUND(O81,0)</f>
        <v>0</v>
      </c>
      <c r="P82" s="30"/>
    </row>
    <row r="83" spans="2:16" s="27" customFormat="1" ht="34.950000000000003" customHeight="1" x14ac:dyDescent="0.2">
      <c r="B83" s="100"/>
      <c r="C83" s="69" t="s">
        <v>150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30" t="s">
        <v>19</v>
      </c>
    </row>
    <row r="84" spans="2:16" s="27" customFormat="1" ht="18" hidden="1" customHeight="1" x14ac:dyDescent="0.2">
      <c r="B84" s="101"/>
      <c r="C84" s="73" t="s">
        <v>156</v>
      </c>
      <c r="D84" s="95">
        <f>ROUND(D83,0)</f>
        <v>0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  <c r="P84" s="30"/>
    </row>
    <row r="85" spans="2:16" s="27" customFormat="1" ht="18" customHeight="1" x14ac:dyDescent="0.2">
      <c r="B85" s="99" t="s">
        <v>130</v>
      </c>
      <c r="C85" s="28" t="s">
        <v>141</v>
      </c>
      <c r="D85" s="110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2"/>
      <c r="P85" s="34"/>
    </row>
    <row r="86" spans="2:16" s="27" customFormat="1" ht="18" customHeight="1" x14ac:dyDescent="0.2">
      <c r="B86" s="100"/>
      <c r="C86" s="28" t="s">
        <v>142</v>
      </c>
      <c r="D86" s="110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2"/>
      <c r="P86" s="34"/>
    </row>
    <row r="87" spans="2:16" s="27" customFormat="1" ht="18" customHeight="1" x14ac:dyDescent="0.2">
      <c r="B87" s="100"/>
      <c r="C87" s="35" t="s">
        <v>148</v>
      </c>
      <c r="D87" s="110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2"/>
      <c r="P87" s="34"/>
    </row>
    <row r="88" spans="2:16" s="27" customFormat="1" ht="18" customHeight="1" x14ac:dyDescent="0.2">
      <c r="B88" s="100"/>
      <c r="C88" s="109" t="s">
        <v>149</v>
      </c>
      <c r="D88" s="67" t="s">
        <v>7</v>
      </c>
      <c r="E88" s="67" t="s">
        <v>8</v>
      </c>
      <c r="F88" s="67" t="s">
        <v>9</v>
      </c>
      <c r="G88" s="67" t="s">
        <v>10</v>
      </c>
      <c r="H88" s="67" t="s">
        <v>11</v>
      </c>
      <c r="I88" s="67" t="s">
        <v>12</v>
      </c>
      <c r="J88" s="67" t="s">
        <v>13</v>
      </c>
      <c r="K88" s="67" t="s">
        <v>14</v>
      </c>
      <c r="L88" s="67" t="s">
        <v>15</v>
      </c>
      <c r="M88" s="67" t="s">
        <v>16</v>
      </c>
      <c r="N88" s="67" t="s">
        <v>17</v>
      </c>
      <c r="O88" s="67" t="s">
        <v>18</v>
      </c>
      <c r="P88" s="30"/>
    </row>
    <row r="89" spans="2:16" s="27" customFormat="1" ht="18" customHeight="1" x14ac:dyDescent="0.2">
      <c r="B89" s="100"/>
      <c r="C89" s="101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30" t="s">
        <v>19</v>
      </c>
    </row>
    <row r="90" spans="2:16" s="27" customFormat="1" ht="18" hidden="1" customHeight="1" x14ac:dyDescent="0.2">
      <c r="B90" s="100"/>
      <c r="C90" s="73" t="s">
        <v>156</v>
      </c>
      <c r="D90" s="71">
        <f>ROUND(D89,0)</f>
        <v>0</v>
      </c>
      <c r="E90" s="71">
        <f t="shared" ref="E90" si="79">ROUND(E89,0)</f>
        <v>0</v>
      </c>
      <c r="F90" s="71">
        <f t="shared" ref="F90" si="80">ROUND(F89,0)</f>
        <v>0</v>
      </c>
      <c r="G90" s="71">
        <f t="shared" ref="G90" si="81">ROUND(G89,0)</f>
        <v>0</v>
      </c>
      <c r="H90" s="71">
        <f t="shared" ref="H90" si="82">ROUND(H89,0)</f>
        <v>0</v>
      </c>
      <c r="I90" s="71">
        <f t="shared" ref="I90" si="83">ROUND(I89,0)</f>
        <v>0</v>
      </c>
      <c r="J90" s="71">
        <f t="shared" ref="J90" si="84">ROUND(J89,0)</f>
        <v>0</v>
      </c>
      <c r="K90" s="71">
        <f t="shared" ref="K90" si="85">ROUND(K89,0)</f>
        <v>0</v>
      </c>
      <c r="L90" s="71">
        <f t="shared" ref="L90" si="86">ROUND(L89,0)</f>
        <v>0</v>
      </c>
      <c r="M90" s="71">
        <f t="shared" ref="M90" si="87">ROUND(M89,0)</f>
        <v>0</v>
      </c>
      <c r="N90" s="71">
        <f t="shared" ref="N90" si="88">ROUND(N89,0)</f>
        <v>0</v>
      </c>
      <c r="O90" s="71">
        <f t="shared" ref="O90" si="89">ROUND(O89,0)</f>
        <v>0</v>
      </c>
      <c r="P90" s="30"/>
    </row>
    <row r="91" spans="2:16" s="27" customFormat="1" ht="34.950000000000003" customHeight="1" x14ac:dyDescent="0.2">
      <c r="B91" s="100"/>
      <c r="C91" s="69" t="s">
        <v>150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30" t="s">
        <v>19</v>
      </c>
    </row>
    <row r="92" spans="2:16" s="27" customFormat="1" ht="18" hidden="1" customHeight="1" x14ac:dyDescent="0.2">
      <c r="B92" s="101"/>
      <c r="C92" s="73" t="s">
        <v>156</v>
      </c>
      <c r="D92" s="95">
        <f>ROUND(D91,0)</f>
        <v>0</v>
      </c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  <c r="P92" s="30"/>
    </row>
    <row r="93" spans="2:16" s="27" customFormat="1" ht="18" customHeight="1" x14ac:dyDescent="0.2">
      <c r="B93" s="99" t="s">
        <v>131</v>
      </c>
      <c r="C93" s="28" t="s">
        <v>141</v>
      </c>
      <c r="D93" s="110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34"/>
    </row>
    <row r="94" spans="2:16" s="27" customFormat="1" ht="18" customHeight="1" x14ac:dyDescent="0.2">
      <c r="B94" s="100"/>
      <c r="C94" s="28" t="s">
        <v>142</v>
      </c>
      <c r="D94" s="110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2"/>
      <c r="P94" s="34"/>
    </row>
    <row r="95" spans="2:16" s="27" customFormat="1" ht="18" customHeight="1" x14ac:dyDescent="0.2">
      <c r="B95" s="100"/>
      <c r="C95" s="35" t="s">
        <v>148</v>
      </c>
      <c r="D95" s="110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2"/>
      <c r="P95" s="34"/>
    </row>
    <row r="96" spans="2:16" s="27" customFormat="1" ht="18" customHeight="1" x14ac:dyDescent="0.2">
      <c r="B96" s="100"/>
      <c r="C96" s="109" t="s">
        <v>149</v>
      </c>
      <c r="D96" s="67" t="s">
        <v>7</v>
      </c>
      <c r="E96" s="67" t="s">
        <v>8</v>
      </c>
      <c r="F96" s="67" t="s">
        <v>9</v>
      </c>
      <c r="G96" s="67" t="s">
        <v>10</v>
      </c>
      <c r="H96" s="67" t="s">
        <v>11</v>
      </c>
      <c r="I96" s="67" t="s">
        <v>12</v>
      </c>
      <c r="J96" s="67" t="s">
        <v>13</v>
      </c>
      <c r="K96" s="67" t="s">
        <v>14</v>
      </c>
      <c r="L96" s="67" t="s">
        <v>15</v>
      </c>
      <c r="M96" s="67" t="s">
        <v>16</v>
      </c>
      <c r="N96" s="67" t="s">
        <v>17</v>
      </c>
      <c r="O96" s="67" t="s">
        <v>18</v>
      </c>
      <c r="P96" s="30"/>
    </row>
    <row r="97" spans="2:16" s="27" customFormat="1" ht="18" customHeight="1" x14ac:dyDescent="0.2">
      <c r="B97" s="100"/>
      <c r="C97" s="101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30" t="s">
        <v>19</v>
      </c>
    </row>
    <row r="98" spans="2:16" s="27" customFormat="1" ht="18" hidden="1" customHeight="1" x14ac:dyDescent="0.2">
      <c r="B98" s="100"/>
      <c r="C98" s="73" t="s">
        <v>156</v>
      </c>
      <c r="D98" s="71">
        <f>ROUND(D97,0)</f>
        <v>0</v>
      </c>
      <c r="E98" s="71">
        <f t="shared" ref="E98" si="90">ROUND(E97,0)</f>
        <v>0</v>
      </c>
      <c r="F98" s="71">
        <f t="shared" ref="F98" si="91">ROUND(F97,0)</f>
        <v>0</v>
      </c>
      <c r="G98" s="71">
        <f t="shared" ref="G98" si="92">ROUND(G97,0)</f>
        <v>0</v>
      </c>
      <c r="H98" s="71">
        <f t="shared" ref="H98" si="93">ROUND(H97,0)</f>
        <v>0</v>
      </c>
      <c r="I98" s="71">
        <f t="shared" ref="I98" si="94">ROUND(I97,0)</f>
        <v>0</v>
      </c>
      <c r="J98" s="71">
        <f t="shared" ref="J98" si="95">ROUND(J97,0)</f>
        <v>0</v>
      </c>
      <c r="K98" s="71">
        <f t="shared" ref="K98" si="96">ROUND(K97,0)</f>
        <v>0</v>
      </c>
      <c r="L98" s="71">
        <f t="shared" ref="L98" si="97">ROUND(L97,0)</f>
        <v>0</v>
      </c>
      <c r="M98" s="71">
        <f t="shared" ref="M98" si="98">ROUND(M97,0)</f>
        <v>0</v>
      </c>
      <c r="N98" s="71">
        <f t="shared" ref="N98" si="99">ROUND(N97,0)</f>
        <v>0</v>
      </c>
      <c r="O98" s="71">
        <f t="shared" ref="O98" si="100">ROUND(O97,0)</f>
        <v>0</v>
      </c>
      <c r="P98" s="30"/>
    </row>
    <row r="99" spans="2:16" s="27" customFormat="1" ht="34.950000000000003" customHeight="1" x14ac:dyDescent="0.2">
      <c r="B99" s="100"/>
      <c r="C99" s="69" t="s">
        <v>150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30" t="s">
        <v>19</v>
      </c>
    </row>
    <row r="100" spans="2:16" s="27" customFormat="1" ht="18" hidden="1" customHeight="1" x14ac:dyDescent="0.2">
      <c r="B100" s="101"/>
      <c r="C100" s="73" t="s">
        <v>156</v>
      </c>
      <c r="D100" s="95">
        <f>ROUND(D99,0)</f>
        <v>0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7"/>
      <c r="P100" s="30"/>
    </row>
    <row r="101" spans="2:16" s="27" customFormat="1" ht="18" customHeight="1" x14ac:dyDescent="0.2">
      <c r="B101" s="115"/>
      <c r="C101" s="109" t="s">
        <v>149</v>
      </c>
      <c r="D101" s="28" t="s">
        <v>7</v>
      </c>
      <c r="E101" s="28" t="s">
        <v>8</v>
      </c>
      <c r="F101" s="28" t="s">
        <v>9</v>
      </c>
      <c r="G101" s="28" t="s">
        <v>10</v>
      </c>
      <c r="H101" s="28" t="s">
        <v>11</v>
      </c>
      <c r="I101" s="28" t="s">
        <v>12</v>
      </c>
      <c r="J101" s="28" t="s">
        <v>13</v>
      </c>
      <c r="K101" s="28" t="s">
        <v>14</v>
      </c>
      <c r="L101" s="28" t="s">
        <v>15</v>
      </c>
      <c r="M101" s="28" t="s">
        <v>16</v>
      </c>
      <c r="N101" s="28" t="s">
        <v>17</v>
      </c>
      <c r="O101" s="28" t="s">
        <v>18</v>
      </c>
      <c r="P101" s="30"/>
    </row>
    <row r="102" spans="2:16" s="27" customFormat="1" ht="18" customHeight="1" x14ac:dyDescent="0.2">
      <c r="B102" s="115"/>
      <c r="C102" s="101"/>
      <c r="D102" s="31">
        <f>SUM(D34,D42,D50,D58,D66,D74,D82,D90,D98)</f>
        <v>0</v>
      </c>
      <c r="E102" s="68">
        <f t="shared" ref="E102:O102" si="101">SUM(E34,E42,E50,E58,E66,E74,E82,E90,E98)</f>
        <v>0</v>
      </c>
      <c r="F102" s="68">
        <f t="shared" si="101"/>
        <v>0</v>
      </c>
      <c r="G102" s="68">
        <f t="shared" si="101"/>
        <v>0</v>
      </c>
      <c r="H102" s="68">
        <f t="shared" si="101"/>
        <v>0</v>
      </c>
      <c r="I102" s="68">
        <f t="shared" si="101"/>
        <v>0</v>
      </c>
      <c r="J102" s="68">
        <f t="shared" si="101"/>
        <v>0</v>
      </c>
      <c r="K102" s="68">
        <f t="shared" si="101"/>
        <v>0</v>
      </c>
      <c r="L102" s="68">
        <f t="shared" si="101"/>
        <v>0</v>
      </c>
      <c r="M102" s="68">
        <f t="shared" si="101"/>
        <v>0</v>
      </c>
      <c r="N102" s="68">
        <f t="shared" si="101"/>
        <v>0</v>
      </c>
      <c r="O102" s="68">
        <f t="shared" si="101"/>
        <v>0</v>
      </c>
      <c r="P102" s="30" t="s">
        <v>19</v>
      </c>
    </row>
    <row r="103" spans="2:16" s="27" customFormat="1" ht="34.950000000000003" customHeight="1" x14ac:dyDescent="0.2">
      <c r="B103" s="115"/>
      <c r="C103" s="36" t="s">
        <v>150</v>
      </c>
      <c r="D103" s="116">
        <f>SUM(D36,D44,D52,D60,D68,D76,D84,D92,D100)</f>
        <v>0</v>
      </c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30" t="s">
        <v>19</v>
      </c>
    </row>
    <row r="104" spans="2:16" s="27" customFormat="1" ht="18" customHeight="1" x14ac:dyDescent="0.2">
      <c r="B104" s="38"/>
    </row>
    <row r="105" spans="2:16" s="27" customFormat="1" ht="18" customHeight="1" x14ac:dyDescent="0.2">
      <c r="B105" s="39" t="s">
        <v>143</v>
      </c>
    </row>
    <row r="106" spans="2:16" s="27" customFormat="1" ht="18" customHeight="1" x14ac:dyDescent="0.2">
      <c r="B106" s="115" t="s">
        <v>0</v>
      </c>
      <c r="C106" s="115"/>
      <c r="D106" s="115" t="s">
        <v>20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28" t="s">
        <v>1</v>
      </c>
    </row>
    <row r="107" spans="2:16" s="27" customFormat="1" ht="18" customHeight="1" x14ac:dyDescent="0.2">
      <c r="B107" s="115" t="s">
        <v>132</v>
      </c>
      <c r="C107" s="115"/>
      <c r="D107" s="110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2"/>
      <c r="P107" s="40"/>
    </row>
    <row r="108" spans="2:16" s="27" customFormat="1" ht="18" customHeight="1" x14ac:dyDescent="0.2">
      <c r="B108" s="113" t="s">
        <v>141</v>
      </c>
      <c r="C108" s="103"/>
      <c r="D108" s="93" t="str">
        <f>IF('入力欄(基本情報)'!C29="","",'入力欄(基本情報)'!C29)</f>
        <v/>
      </c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94"/>
      <c r="P108" s="34"/>
    </row>
    <row r="109" spans="2:16" s="27" customFormat="1" ht="18" customHeight="1" x14ac:dyDescent="0.2">
      <c r="B109" s="113" t="s">
        <v>142</v>
      </c>
      <c r="C109" s="103"/>
      <c r="D109" s="93" t="str">
        <f>IF('入力欄(基本情報)'!C30="","",'入力欄(基本情報)'!C30)</f>
        <v/>
      </c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94"/>
      <c r="P109" s="34"/>
    </row>
    <row r="110" spans="2:16" s="27" customFormat="1" ht="18" customHeight="1" x14ac:dyDescent="0.2">
      <c r="B110" s="113" t="s">
        <v>148</v>
      </c>
      <c r="C110" s="103"/>
      <c r="D110" s="110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2"/>
      <c r="P110" s="34"/>
    </row>
    <row r="111" spans="2:16" s="27" customFormat="1" ht="19.95" customHeight="1" x14ac:dyDescent="0.2">
      <c r="B111" s="105" t="s">
        <v>151</v>
      </c>
      <c r="C111" s="106"/>
      <c r="D111" s="28" t="s">
        <v>7</v>
      </c>
      <c r="E111" s="28" t="s">
        <v>8</v>
      </c>
      <c r="F111" s="28" t="s">
        <v>9</v>
      </c>
      <c r="G111" s="28" t="s">
        <v>10</v>
      </c>
      <c r="H111" s="28" t="s">
        <v>11</v>
      </c>
      <c r="I111" s="28" t="s">
        <v>12</v>
      </c>
      <c r="J111" s="28" t="s">
        <v>13</v>
      </c>
      <c r="K111" s="28" t="s">
        <v>14</v>
      </c>
      <c r="L111" s="28" t="s">
        <v>15</v>
      </c>
      <c r="M111" s="28" t="s">
        <v>16</v>
      </c>
      <c r="N111" s="28" t="s">
        <v>17</v>
      </c>
      <c r="O111" s="28" t="s">
        <v>18</v>
      </c>
      <c r="P111" s="30"/>
    </row>
    <row r="112" spans="2:16" s="27" customFormat="1" ht="19.95" customHeight="1" x14ac:dyDescent="0.2">
      <c r="B112" s="107"/>
      <c r="C112" s="108"/>
      <c r="D112" s="75" t="e">
        <f>MIN(D24,ROUND($D$115*D24/$D$25,0))</f>
        <v>#DIV/0!</v>
      </c>
      <c r="E112" s="75" t="e">
        <f t="shared" ref="E112:O112" si="102">MIN(E24,ROUND($D$115*E24/$D$25,0))</f>
        <v>#DIV/0!</v>
      </c>
      <c r="F112" s="75" t="e">
        <f t="shared" si="102"/>
        <v>#DIV/0!</v>
      </c>
      <c r="G112" s="75" t="e">
        <f t="shared" si="102"/>
        <v>#DIV/0!</v>
      </c>
      <c r="H112" s="75" t="e">
        <f t="shared" si="102"/>
        <v>#DIV/0!</v>
      </c>
      <c r="I112" s="75" t="e">
        <f t="shared" si="102"/>
        <v>#DIV/0!</v>
      </c>
      <c r="J112" s="75" t="e">
        <f t="shared" si="102"/>
        <v>#DIV/0!</v>
      </c>
      <c r="K112" s="75" t="e">
        <f t="shared" si="102"/>
        <v>#DIV/0!</v>
      </c>
      <c r="L112" s="75" t="e">
        <f t="shared" si="102"/>
        <v>#DIV/0!</v>
      </c>
      <c r="M112" s="75" t="e">
        <f t="shared" si="102"/>
        <v>#DIV/0!</v>
      </c>
      <c r="N112" s="75" t="e">
        <f t="shared" si="102"/>
        <v>#DIV/0!</v>
      </c>
      <c r="O112" s="75" t="e">
        <f t="shared" si="102"/>
        <v>#DIV/0!</v>
      </c>
      <c r="P112" s="30" t="s">
        <v>19</v>
      </c>
    </row>
    <row r="113" spans="2:16" s="27" customFormat="1" ht="15" hidden="1" customHeight="1" x14ac:dyDescent="0.2">
      <c r="B113" s="93" t="s">
        <v>156</v>
      </c>
      <c r="C113" s="94"/>
      <c r="D113" s="71" t="e">
        <f>ROUND(D112,0)</f>
        <v>#DIV/0!</v>
      </c>
      <c r="E113" s="71" t="e">
        <f t="shared" ref="E113" si="103">ROUND(E112,0)</f>
        <v>#DIV/0!</v>
      </c>
      <c r="F113" s="71" t="e">
        <f t="shared" ref="F113" si="104">ROUND(F112,0)</f>
        <v>#DIV/0!</v>
      </c>
      <c r="G113" s="71" t="e">
        <f t="shared" ref="G113" si="105">ROUND(G112,0)</f>
        <v>#DIV/0!</v>
      </c>
      <c r="H113" s="71" t="e">
        <f t="shared" ref="H113" si="106">ROUND(H112,0)</f>
        <v>#DIV/0!</v>
      </c>
      <c r="I113" s="71" t="e">
        <f t="shared" ref="I113" si="107">ROUND(I112,0)</f>
        <v>#DIV/0!</v>
      </c>
      <c r="J113" s="71" t="e">
        <f t="shared" ref="J113" si="108">ROUND(J112,0)</f>
        <v>#DIV/0!</v>
      </c>
      <c r="K113" s="71" t="e">
        <f t="shared" ref="K113" si="109">ROUND(K112,0)</f>
        <v>#DIV/0!</v>
      </c>
      <c r="L113" s="71" t="e">
        <f t="shared" ref="L113" si="110">ROUND(L112,0)</f>
        <v>#DIV/0!</v>
      </c>
      <c r="M113" s="71" t="e">
        <f t="shared" ref="M113" si="111">ROUND(M112,0)</f>
        <v>#DIV/0!</v>
      </c>
      <c r="N113" s="71" t="e">
        <f t="shared" ref="N113" si="112">ROUND(N112,0)</f>
        <v>#DIV/0!</v>
      </c>
      <c r="O113" s="71" t="e">
        <f t="shared" ref="O113" si="113">ROUND(O112,0)</f>
        <v>#DIV/0!</v>
      </c>
      <c r="P113" s="30"/>
    </row>
    <row r="114" spans="2:16" s="27" customFormat="1" ht="34.950000000000003" customHeight="1" x14ac:dyDescent="0.2">
      <c r="B114" s="102" t="s">
        <v>155</v>
      </c>
      <c r="C114" s="103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30" t="s">
        <v>19</v>
      </c>
    </row>
    <row r="115" spans="2:16" s="27" customFormat="1" ht="18" hidden="1" customHeight="1" x14ac:dyDescent="0.2">
      <c r="B115" s="98" t="s">
        <v>156</v>
      </c>
      <c r="C115" s="98"/>
      <c r="D115" s="95">
        <f>ROUND(D114,0)</f>
        <v>0</v>
      </c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7"/>
      <c r="P115" s="30"/>
    </row>
    <row r="116" spans="2:16" s="27" customFormat="1" ht="19.95" customHeight="1" x14ac:dyDescent="0.2"/>
    <row r="117" spans="2:16" s="27" customFormat="1" ht="19.95" customHeight="1" x14ac:dyDescent="0.2"/>
    <row r="118" spans="2:16" s="27" customFormat="1" ht="19.95" customHeight="1" x14ac:dyDescent="0.2"/>
    <row r="119" spans="2:16" s="27" customFormat="1" ht="19.95" customHeight="1" x14ac:dyDescent="0.2"/>
    <row r="120" spans="2:16" s="27" customFormat="1" ht="19.95" customHeight="1" x14ac:dyDescent="0.2"/>
    <row r="121" spans="2:16" s="27" customFormat="1" ht="19.95" customHeight="1" x14ac:dyDescent="0.2"/>
    <row r="122" spans="2:16" s="27" customFormat="1" ht="19.95" customHeight="1" x14ac:dyDescent="0.2"/>
    <row r="123" spans="2:16" s="27" customFormat="1" ht="19.95" customHeight="1" x14ac:dyDescent="0.2"/>
    <row r="124" spans="2:16" s="27" customFormat="1" ht="19.95" customHeight="1" x14ac:dyDescent="0.2"/>
    <row r="125" spans="2:16" s="27" customFormat="1" ht="19.95" customHeight="1" x14ac:dyDescent="0.2"/>
    <row r="126" spans="2:16" s="27" customFormat="1" ht="19.95" customHeight="1" x14ac:dyDescent="0.2"/>
    <row r="127" spans="2:16" s="27" customFormat="1" ht="19.95" customHeight="1" x14ac:dyDescent="0.2"/>
    <row r="128" spans="2:16" s="27" customFormat="1" ht="19.95" customHeight="1" x14ac:dyDescent="0.2"/>
    <row r="129" s="27" customFormat="1" ht="19.95" customHeight="1" x14ac:dyDescent="0.2"/>
    <row r="130" s="27" customFormat="1" ht="19.95" customHeight="1" x14ac:dyDescent="0.2"/>
    <row r="131" s="27" customFormat="1" ht="19.95" customHeight="1" x14ac:dyDescent="0.2"/>
    <row r="132" s="27" customFormat="1" ht="19.95" customHeight="1" x14ac:dyDescent="0.2"/>
    <row r="133" s="27" customFormat="1" ht="19.95" customHeight="1" x14ac:dyDescent="0.2"/>
    <row r="134" s="27" customFormat="1" ht="19.95" customHeight="1" x14ac:dyDescent="0.2"/>
    <row r="135" s="27" customFormat="1" ht="19.95" customHeight="1" x14ac:dyDescent="0.2"/>
    <row r="136" s="27" customFormat="1" ht="19.95" customHeight="1" x14ac:dyDescent="0.2"/>
    <row r="137" s="27" customFormat="1" ht="19.95" customHeight="1" x14ac:dyDescent="0.2"/>
    <row r="138" s="27" customFormat="1" ht="19.95" customHeight="1" x14ac:dyDescent="0.2"/>
    <row r="139" s="27" customFormat="1" ht="19.95" customHeight="1" x14ac:dyDescent="0.2"/>
    <row r="140" s="27" customFormat="1" ht="19.95" customHeight="1" x14ac:dyDescent="0.2"/>
  </sheetData>
  <sheetProtection algorithmName="SHA-512" hashValue="gzdKfH3UP8EOmdht2WCQ+LjrtPRbISjW1QfTH6/5GuLJVHvH4h7hCCQx3hKB+FYwJAFv7svI405QNJ2BJs+Nfg==" saltValue="a6fm8U7NPLlSAD3o4kHFtQ==" spinCount="100000" sheet="1" objects="1" scenarios="1"/>
  <mergeCells count="107">
    <mergeCell ref="B37:B44"/>
    <mergeCell ref="B45:B52"/>
    <mergeCell ref="B15:C15"/>
    <mergeCell ref="B11:C12"/>
    <mergeCell ref="D31:O31"/>
    <mergeCell ref="D39:O39"/>
    <mergeCell ref="D47:O47"/>
    <mergeCell ref="D55:O55"/>
    <mergeCell ref="D63:O63"/>
    <mergeCell ref="B53:B60"/>
    <mergeCell ref="B18:C18"/>
    <mergeCell ref="D36:O36"/>
    <mergeCell ref="B29:B36"/>
    <mergeCell ref="C32:C33"/>
    <mergeCell ref="B13:C14"/>
    <mergeCell ref="B25:C25"/>
    <mergeCell ref="D25:O25"/>
    <mergeCell ref="D28:O28"/>
    <mergeCell ref="D29:O29"/>
    <mergeCell ref="D30:O30"/>
    <mergeCell ref="D35:O35"/>
    <mergeCell ref="B16:C17"/>
    <mergeCell ref="B19:C20"/>
    <mergeCell ref="B21:C22"/>
    <mergeCell ref="B23:C24"/>
    <mergeCell ref="B8:C8"/>
    <mergeCell ref="D8:O8"/>
    <mergeCell ref="B9:C9"/>
    <mergeCell ref="D9:O9"/>
    <mergeCell ref="B10:C10"/>
    <mergeCell ref="D10:O10"/>
    <mergeCell ref="B1:P1"/>
    <mergeCell ref="B5:C5"/>
    <mergeCell ref="D5:O5"/>
    <mergeCell ref="B6:C6"/>
    <mergeCell ref="D6:O6"/>
    <mergeCell ref="B7:C7"/>
    <mergeCell ref="D7:O7"/>
    <mergeCell ref="B2:C2"/>
    <mergeCell ref="D37:O37"/>
    <mergeCell ref="D38:O38"/>
    <mergeCell ref="D44:O44"/>
    <mergeCell ref="D52:O52"/>
    <mergeCell ref="D60:O60"/>
    <mergeCell ref="C40:C41"/>
    <mergeCell ref="C48:C49"/>
    <mergeCell ref="C56:C57"/>
    <mergeCell ref="D53:O53"/>
    <mergeCell ref="D54:O54"/>
    <mergeCell ref="D59:O59"/>
    <mergeCell ref="D43:O43"/>
    <mergeCell ref="D46:O46"/>
    <mergeCell ref="D51:O51"/>
    <mergeCell ref="D45:O45"/>
    <mergeCell ref="B101:B103"/>
    <mergeCell ref="D103:O103"/>
    <mergeCell ref="B106:C106"/>
    <mergeCell ref="D106:O106"/>
    <mergeCell ref="D95:O95"/>
    <mergeCell ref="D99:O99"/>
    <mergeCell ref="D85:O85"/>
    <mergeCell ref="D86:O86"/>
    <mergeCell ref="C88:C89"/>
    <mergeCell ref="D87:O87"/>
    <mergeCell ref="C72:C73"/>
    <mergeCell ref="D91:O91"/>
    <mergeCell ref="D75:O75"/>
    <mergeCell ref="D61:O61"/>
    <mergeCell ref="D62:O62"/>
    <mergeCell ref="D68:O68"/>
    <mergeCell ref="B61:B68"/>
    <mergeCell ref="D76:O76"/>
    <mergeCell ref="B69:B76"/>
    <mergeCell ref="C64:C65"/>
    <mergeCell ref="D67:O67"/>
    <mergeCell ref="D69:O69"/>
    <mergeCell ref="D70:O70"/>
    <mergeCell ref="D77:O77"/>
    <mergeCell ref="D78:O78"/>
    <mergeCell ref="C80:C81"/>
    <mergeCell ref="D83:O83"/>
    <mergeCell ref="D71:O71"/>
    <mergeCell ref="D79:O79"/>
    <mergeCell ref="B113:C113"/>
    <mergeCell ref="D115:O115"/>
    <mergeCell ref="B115:C115"/>
    <mergeCell ref="D84:O84"/>
    <mergeCell ref="B77:B84"/>
    <mergeCell ref="D92:O92"/>
    <mergeCell ref="B85:B92"/>
    <mergeCell ref="D100:O100"/>
    <mergeCell ref="B93:B100"/>
    <mergeCell ref="B114:C114"/>
    <mergeCell ref="D114:O114"/>
    <mergeCell ref="B111:C112"/>
    <mergeCell ref="C96:C97"/>
    <mergeCell ref="D93:O93"/>
    <mergeCell ref="D94:O94"/>
    <mergeCell ref="D110:O110"/>
    <mergeCell ref="B110:C110"/>
    <mergeCell ref="B109:C109"/>
    <mergeCell ref="D109:O109"/>
    <mergeCell ref="B107:C107"/>
    <mergeCell ref="D107:O107"/>
    <mergeCell ref="B108:C108"/>
    <mergeCell ref="D108:O108"/>
    <mergeCell ref="C101:C102"/>
  </mergeCells>
  <phoneticPr fontId="2"/>
  <conditionalFormatting sqref="D12:O12">
    <cfRule type="cellIs" dxfId="13" priority="88" operator="greaterThan">
      <formula>$D$10</formula>
    </cfRule>
  </conditionalFormatting>
  <conditionalFormatting sqref="D14">
    <cfRule type="cellIs" dxfId="12" priority="76" operator="greaterThan">
      <formula>D12</formula>
    </cfRule>
  </conditionalFormatting>
  <conditionalFormatting sqref="E14">
    <cfRule type="cellIs" dxfId="11" priority="12" operator="greaterThan">
      <formula>E12</formula>
    </cfRule>
  </conditionalFormatting>
  <conditionalFormatting sqref="F14">
    <cfRule type="cellIs" dxfId="10" priority="11" operator="greaterThan">
      <formula>F12</formula>
    </cfRule>
  </conditionalFormatting>
  <conditionalFormatting sqref="G14">
    <cfRule type="cellIs" dxfId="9" priority="10" operator="greaterThan">
      <formula>G12</formula>
    </cfRule>
  </conditionalFormatting>
  <conditionalFormatting sqref="H14">
    <cfRule type="cellIs" dxfId="8" priority="9" operator="greaterThan">
      <formula>H12</formula>
    </cfRule>
  </conditionalFormatting>
  <conditionalFormatting sqref="I14">
    <cfRule type="cellIs" dxfId="7" priority="8" operator="greaterThan">
      <formula>I12</formula>
    </cfRule>
  </conditionalFormatting>
  <conditionalFormatting sqref="J14">
    <cfRule type="cellIs" dxfId="6" priority="7" operator="greaterThan">
      <formula>J12</formula>
    </cfRule>
  </conditionalFormatting>
  <conditionalFormatting sqref="K14">
    <cfRule type="cellIs" dxfId="5" priority="6" operator="greaterThan">
      <formula>K12</formula>
    </cfRule>
  </conditionalFormatting>
  <conditionalFormatting sqref="L14">
    <cfRule type="cellIs" dxfId="4" priority="5" operator="greaterThan">
      <formula>L12</formula>
    </cfRule>
  </conditionalFormatting>
  <conditionalFormatting sqref="M14">
    <cfRule type="cellIs" dxfId="3" priority="4" operator="greaterThan">
      <formula>M12</formula>
    </cfRule>
  </conditionalFormatting>
  <conditionalFormatting sqref="N14">
    <cfRule type="cellIs" dxfId="2" priority="3" operator="greaterThan">
      <formula>N12</formula>
    </cfRule>
  </conditionalFormatting>
  <conditionalFormatting sqref="O14">
    <cfRule type="cellIs" dxfId="1" priority="2" operator="greaterThan">
      <formula>O12</formula>
    </cfRule>
  </conditionalFormatting>
  <conditionalFormatting sqref="D114:O114">
    <cfRule type="cellIs" dxfId="0" priority="1" operator="greaterThan">
      <formula>$D$25</formula>
    </cfRule>
  </conditionalFormatting>
  <dataValidations count="11">
    <dataValidation operator="lessThanOrEqual" allowBlank="1" showInputMessage="1" showErrorMessage="1" error="設備容量以下の整数値で入力してください" sqref="D29:O30 D88:O88 D40:O40 D48:O48 D56:O56 D64:O64 D72:O72 D80:O80 D32:O32 D36:O38 D44:O46 D52:O54 D60:O62 D68:O70 D76:O78 D84:O86 D92:O94 D96:O96 D100:O103 D115:O115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" xr:uid="{865D3E81-3D6D-41FD-85AE-A94CE60E9E18}">
      <formula1>$D$10</formula1>
    </dataValidation>
    <dataValidation type="whole" allowBlank="1" showInputMessage="1" showErrorMessage="1" error="整数値を入力してください" sqref="D10:O10" xr:uid="{90E4E272-D849-474B-A7BC-072ED6A2D5ED}">
      <formula1>1</formula1>
      <formula2>999999999999999</formula2>
    </dataValidation>
    <dataValidation type="whole" operator="lessThanOrEqual" allowBlank="1" showInputMessage="1" showErrorMessage="1" error="送電可能電力以下の整数値を入力してください" sqref="D14:O14" xr:uid="{25CA4503-42E1-447F-8D9E-15B44A163166}">
      <formula1>D12</formula1>
    </dataValidation>
    <dataValidation type="whole" operator="greaterThanOrEqual" allowBlank="1" showInputMessage="1" showErrorMessage="1" error="3以上の整数値を入力してください" sqref="D17:O17" xr:uid="{DB1A94F0-08A2-4AD3-A3C5-63E2A25C62C2}">
      <formula1>3</formula1>
    </dataValidation>
    <dataValidation type="list" operator="lessThanOrEqual" allowBlank="1" showInputMessage="1" showErrorMessage="1" error="設備容量以下の整数値で入力してください" sqref="D31:O31 D39:O39 D47:O47 D55:O55 D63:O63 D71:O71 D79:O79 D87:O87 D95:O95 D110:O110" xr:uid="{F4A494B8-9910-470C-8654-07FECAC71962}">
      <formula1>"北海道,東北,東京,中部,北陸,関西,中国,四国,九州"</formula1>
    </dataValidation>
    <dataValidation type="whole" operator="lessThanOrEqual" allowBlank="1" showInputMessage="1" showErrorMessage="1" error="差替可能容量以下の整数値を入力してください" sqref="D114:O114" xr:uid="{9C75D8C0-987F-40AD-9ECE-048F98959CCC}">
      <formula1>D25</formula1>
    </dataValidation>
    <dataValidation operator="lessThanOrEqual" allowBlank="1" showInputMessage="1" showErrorMessage="1" error="送電可能電力以下の整数値を入力してください" sqref="D15:O15 D18:O18 D113:O113 D42:O42 D50:O50 D58:O58 D66:O66 D74:O74 D82:O82 D90:O90 D98:O98 D34:O34" xr:uid="{A0D684D0-2F54-4720-B894-18D3A021871A}"/>
    <dataValidation type="whole" allowBlank="1" showInputMessage="1" showErrorMessage="1" error="設備容量以下の整数値で入力してください" sqref="D35:O35 D33:O33 D43:O43 D41:O41 D51:O51 D49:O49 D59:O59 D57:O57 D67:O67 D65:O65 D75:O75 D73:O73 D83:O83 D81:O81 D91:O91 D89:O89 D99:O99 D97:O97" xr:uid="{CF203F11-9326-4226-9197-33D18C47A80F}">
      <formula1>1</formula1>
      <formula2>999999999999999</formula2>
    </dataValidation>
    <dataValidation allowBlank="1" showInputMessage="1" showErrorMessage="1" error="差替可能な整数値を入力してください" sqref="D112:O112" xr:uid="{9A19ACAE-ED6C-40CD-AA0E-6A729391C279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dimension ref="A1:Q55"/>
  <sheetViews>
    <sheetView zoomScale="80" zoomScaleNormal="80" workbookViewId="0">
      <selection sqref="A1:D1"/>
    </sheetView>
  </sheetViews>
  <sheetFormatPr defaultRowHeight="15" x14ac:dyDescent="0.3"/>
  <cols>
    <col min="1" max="3" width="14.77734375" style="52" customWidth="1"/>
    <col min="4" max="4" width="16.77734375" style="52" customWidth="1"/>
    <col min="5" max="16" width="10.77734375" style="38" customWidth="1"/>
    <col min="17" max="16384" width="8.88671875" style="25"/>
  </cols>
  <sheetData>
    <row r="1" spans="1:17" ht="16.2" x14ac:dyDescent="0.3">
      <c r="A1" s="90" t="s">
        <v>158</v>
      </c>
      <c r="B1" s="90"/>
      <c r="C1" s="90"/>
      <c r="D1" s="90"/>
    </row>
    <row r="2" spans="1:17" ht="16.2" x14ac:dyDescent="0.3">
      <c r="A2" s="123"/>
      <c r="B2" s="123"/>
      <c r="C2" s="123"/>
    </row>
    <row r="4" spans="1:17" ht="16.2" x14ac:dyDescent="0.3">
      <c r="A4" s="124" t="s">
        <v>159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16.2" x14ac:dyDescent="0.3">
      <c r="A5" s="53"/>
      <c r="B5" s="53"/>
      <c r="C5" s="53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16.2" x14ac:dyDescent="0.3">
      <c r="A6" s="124" t="s">
        <v>165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10" spans="1:17" ht="15.6" thickBot="1" x14ac:dyDescent="0.35"/>
    <row r="11" spans="1:17" ht="15.6" thickBot="1" x14ac:dyDescent="0.35">
      <c r="A11" s="125" t="s">
        <v>0</v>
      </c>
      <c r="B11" s="125"/>
      <c r="C11" s="125"/>
      <c r="D11" s="125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</row>
    <row r="12" spans="1:17" ht="15.6" thickBot="1" x14ac:dyDescent="0.35">
      <c r="A12" s="127" t="s">
        <v>69</v>
      </c>
      <c r="B12" s="127"/>
      <c r="C12" s="127"/>
      <c r="D12" s="127"/>
      <c r="E12" s="128" t="str">
        <f>IF('入力欄(基本情報)'!C5="","",'入力欄(基本情報)'!C5)</f>
        <v>電源等差替への申込</v>
      </c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</row>
    <row r="13" spans="1:17" ht="15.6" thickBot="1" x14ac:dyDescent="0.35">
      <c r="A13" s="127" t="s">
        <v>70</v>
      </c>
      <c r="B13" s="127"/>
      <c r="C13" s="127"/>
      <c r="D13" s="127"/>
      <c r="E13" s="128" t="str">
        <f>IF('入力欄(基本情報)'!C6="","",'入力欄(基本情報)'!C6)</f>
        <v>差替元電源等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4" spans="1:17" ht="15.6" thickBot="1" x14ac:dyDescent="0.35">
      <c r="A14" s="129" t="s">
        <v>71</v>
      </c>
      <c r="B14" s="129"/>
      <c r="C14" s="129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7" ht="15.6" thickBot="1" x14ac:dyDescent="0.35">
      <c r="A15" s="127" t="s">
        <v>72</v>
      </c>
      <c r="B15" s="127"/>
      <c r="C15" s="127"/>
      <c r="D15" s="127"/>
      <c r="E15" s="128" t="str">
        <f>IF('入力欄(基本情報)'!C7="","",'入力欄(基本情報)'!C7)</f>
        <v/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</row>
    <row r="16" spans="1:17" ht="15.6" thickBot="1" x14ac:dyDescent="0.35">
      <c r="A16" s="127" t="s">
        <v>73</v>
      </c>
      <c r="B16" s="127"/>
      <c r="C16" s="127"/>
      <c r="D16" s="127"/>
      <c r="E16" s="128" t="str">
        <f>IF('入力欄(基本情報)'!C8="","",'入力欄(基本情報)'!C8)</f>
        <v/>
      </c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</row>
    <row r="17" spans="1:16" ht="15.6" thickBot="1" x14ac:dyDescent="0.35">
      <c r="A17" s="127" t="s">
        <v>74</v>
      </c>
      <c r="B17" s="127"/>
      <c r="C17" s="127"/>
      <c r="D17" s="127"/>
      <c r="E17" s="128" t="str">
        <f>IF('入力欄(基本情報)'!C9="","",'入力欄(基本情報)'!C9)</f>
        <v/>
      </c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ht="15.6" thickBot="1" x14ac:dyDescent="0.35">
      <c r="A18" s="127" t="s">
        <v>75</v>
      </c>
      <c r="B18" s="127"/>
      <c r="C18" s="127"/>
      <c r="D18" s="127"/>
      <c r="E18" s="128" t="str">
        <f>IF('入力欄(基本情報)'!C12="","",'入力欄(基本情報)'!C12)</f>
        <v/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ht="15.6" thickBot="1" x14ac:dyDescent="0.35">
      <c r="A19" s="127" t="s">
        <v>76</v>
      </c>
      <c r="B19" s="127"/>
      <c r="C19" s="127"/>
      <c r="D19" s="127"/>
      <c r="E19" s="128" t="str">
        <f>IF('入力欄(基本情報)'!C13="","",'入力欄(基本情報)'!C13)</f>
        <v/>
      </c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ht="15.6" thickBot="1" x14ac:dyDescent="0.35">
      <c r="A20" s="127" t="s">
        <v>77</v>
      </c>
      <c r="B20" s="127"/>
      <c r="C20" s="127"/>
      <c r="D20" s="127"/>
      <c r="E20" s="128" t="s">
        <v>160</v>
      </c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ht="15.6" thickBot="1" x14ac:dyDescent="0.35">
      <c r="A21" s="127" t="s">
        <v>78</v>
      </c>
      <c r="B21" s="127"/>
      <c r="C21" s="127"/>
      <c r="D21" s="127"/>
      <c r="E21" s="128" t="str">
        <f>IF('入力欄(基本情報)'!C10="","",'入力欄(基本情報)'!C10)</f>
        <v>安定電源</v>
      </c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ht="15.6" thickBot="1" x14ac:dyDescent="0.35">
      <c r="A22" s="127" t="s">
        <v>4</v>
      </c>
      <c r="B22" s="127"/>
      <c r="C22" s="127"/>
      <c r="D22" s="127"/>
      <c r="E22" s="128" t="str">
        <f>IF('入力欄(基本情報)'!C11="","",'入力欄(基本情報)'!C11)</f>
        <v>揚水（純揚水）、蓄電池</v>
      </c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15.6" thickBot="1" x14ac:dyDescent="0.35">
      <c r="A23" s="127" t="s">
        <v>5</v>
      </c>
      <c r="B23" s="127"/>
      <c r="C23" s="127"/>
      <c r="D23" s="127"/>
      <c r="E23" s="128" t="str">
        <f>IF('入力欄(基本情報)'!C14="","",'入力欄(基本情報)'!C14)</f>
        <v/>
      </c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ht="49.2" customHeight="1" thickBot="1" x14ac:dyDescent="0.35">
      <c r="A24" s="135" t="s">
        <v>79</v>
      </c>
      <c r="B24" s="125"/>
      <c r="C24" s="136" t="s">
        <v>80</v>
      </c>
      <c r="D24" s="127"/>
      <c r="E24" s="128" t="str">
        <f>IF('入力欄(基本情報)'!C30="","",'入力欄(基本情報)'!C30)</f>
        <v/>
      </c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.6" thickBot="1" x14ac:dyDescent="0.35">
      <c r="A25" s="125"/>
      <c r="B25" s="125"/>
      <c r="C25" s="125" t="s">
        <v>81</v>
      </c>
      <c r="D25" s="125"/>
      <c r="E25" s="137" t="str">
        <f>IF('入力欄(基本情報)'!C31="","",'入力欄(基本情報)'!C31)</f>
        <v/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6" ht="15.6" thickBot="1" x14ac:dyDescent="0.35">
      <c r="A26" s="127" t="s">
        <v>82</v>
      </c>
      <c r="B26" s="127"/>
      <c r="C26" s="127"/>
      <c r="D26" s="127"/>
      <c r="E26" s="128" t="str">
        <f>IF('入力欄(差替情報)'!D107="","",'入力欄(差替情報)'!D107)</f>
        <v/>
      </c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ht="15.6" thickBot="1" x14ac:dyDescent="0.35">
      <c r="A27" s="125"/>
      <c r="B27" s="125"/>
      <c r="C27" s="125"/>
      <c r="D27" s="125"/>
      <c r="E27" s="56" t="s">
        <v>7</v>
      </c>
      <c r="F27" s="56" t="s">
        <v>8</v>
      </c>
      <c r="G27" s="56" t="s">
        <v>9</v>
      </c>
      <c r="H27" s="56" t="s">
        <v>10</v>
      </c>
      <c r="I27" s="56" t="s">
        <v>11</v>
      </c>
      <c r="J27" s="56" t="s">
        <v>12</v>
      </c>
      <c r="K27" s="56" t="s">
        <v>13</v>
      </c>
      <c r="L27" s="56" t="s">
        <v>14</v>
      </c>
      <c r="M27" s="56" t="s">
        <v>15</v>
      </c>
      <c r="N27" s="56" t="s">
        <v>16</v>
      </c>
      <c r="O27" s="56" t="s">
        <v>17</v>
      </c>
      <c r="P27" s="56" t="s">
        <v>18</v>
      </c>
    </row>
    <row r="28" spans="1:16" ht="15.6" customHeight="1" thickBot="1" x14ac:dyDescent="0.35">
      <c r="A28" s="127" t="s">
        <v>83</v>
      </c>
      <c r="B28" s="127"/>
      <c r="C28" s="127"/>
      <c r="D28" s="127"/>
      <c r="E28" s="57" t="e">
        <f>IF('入力欄(差替情報)'!D113="",0,MIN('入力欄(差替情報)'!D113,'入力欄(差替情報)'!D24))</f>
        <v>#DIV/0!</v>
      </c>
      <c r="F28" s="65" t="e">
        <f>IF('入力欄(差替情報)'!E113="",0,MIN('入力欄(差替情報)'!E113,'入力欄(差替情報)'!E24))</f>
        <v>#DIV/0!</v>
      </c>
      <c r="G28" s="65" t="e">
        <f>IF('入力欄(差替情報)'!F113="",0,MIN('入力欄(差替情報)'!F113,'入力欄(差替情報)'!F24))</f>
        <v>#DIV/0!</v>
      </c>
      <c r="H28" s="65" t="e">
        <f>IF('入力欄(差替情報)'!G113="",0,MIN('入力欄(差替情報)'!G113,'入力欄(差替情報)'!G24))</f>
        <v>#DIV/0!</v>
      </c>
      <c r="I28" s="65" t="e">
        <f>IF('入力欄(差替情報)'!H113="",0,MIN('入力欄(差替情報)'!H113,'入力欄(差替情報)'!H24))</f>
        <v>#DIV/0!</v>
      </c>
      <c r="J28" s="65" t="e">
        <f>IF('入力欄(差替情報)'!I113="",0,MIN('入力欄(差替情報)'!I113,'入力欄(差替情報)'!I24))</f>
        <v>#DIV/0!</v>
      </c>
      <c r="K28" s="65" t="e">
        <f>IF('入力欄(差替情報)'!J113="",0,MIN('入力欄(差替情報)'!J113,'入力欄(差替情報)'!J24))</f>
        <v>#DIV/0!</v>
      </c>
      <c r="L28" s="65" t="e">
        <f>IF('入力欄(差替情報)'!K113="",0,MIN('入力欄(差替情報)'!K113,'入力欄(差替情報)'!K24))</f>
        <v>#DIV/0!</v>
      </c>
      <c r="M28" s="65" t="e">
        <f>IF('入力欄(差替情報)'!L113="",0,MIN('入力欄(差替情報)'!L113,'入力欄(差替情報)'!L24))</f>
        <v>#DIV/0!</v>
      </c>
      <c r="N28" s="65" t="e">
        <f>IF('入力欄(差替情報)'!M113="",0,MIN('入力欄(差替情報)'!M113,'入力欄(差替情報)'!M24))</f>
        <v>#DIV/0!</v>
      </c>
      <c r="O28" s="65" t="e">
        <f>IF('入力欄(差替情報)'!N113="",0,MIN('入力欄(差替情報)'!N113,'入力欄(差替情報)'!N24))</f>
        <v>#DIV/0!</v>
      </c>
      <c r="P28" s="65" t="e">
        <f>IF('入力欄(差替情報)'!O113="",0,MIN('入力欄(差替情報)'!O113,'入力欄(差替情報)'!O24))</f>
        <v>#DIV/0!</v>
      </c>
    </row>
    <row r="29" spans="1:16" ht="15.6" thickBot="1" x14ac:dyDescent="0.35">
      <c r="A29" s="129" t="s">
        <v>84</v>
      </c>
      <c r="B29" s="129"/>
      <c r="C29" s="129"/>
      <c r="D29" s="12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ht="15.6" thickBot="1" x14ac:dyDescent="0.35">
      <c r="A30" s="136" t="s">
        <v>85</v>
      </c>
      <c r="B30" s="127"/>
      <c r="C30" s="56" t="s">
        <v>86</v>
      </c>
      <c r="D30" s="56" t="s">
        <v>87</v>
      </c>
      <c r="E30" s="138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</row>
    <row r="31" spans="1:16" ht="15.6" thickBot="1" x14ac:dyDescent="0.35">
      <c r="A31" s="127"/>
      <c r="B31" s="127"/>
      <c r="C31" s="59"/>
      <c r="D31" s="59"/>
      <c r="E31" s="57">
        <f>'入力欄(差替情報)'!D102</f>
        <v>0</v>
      </c>
      <c r="F31" s="63">
        <f>'入力欄(差替情報)'!E102</f>
        <v>0</v>
      </c>
      <c r="G31" s="63">
        <f>'入力欄(差替情報)'!F102</f>
        <v>0</v>
      </c>
      <c r="H31" s="63">
        <f>'入力欄(差替情報)'!G102</f>
        <v>0</v>
      </c>
      <c r="I31" s="63">
        <f>'入力欄(差替情報)'!H102</f>
        <v>0</v>
      </c>
      <c r="J31" s="63">
        <f>'入力欄(差替情報)'!I102</f>
        <v>0</v>
      </c>
      <c r="K31" s="63">
        <f>'入力欄(差替情報)'!J102</f>
        <v>0</v>
      </c>
      <c r="L31" s="63">
        <f>'入力欄(差替情報)'!K102</f>
        <v>0</v>
      </c>
      <c r="M31" s="63">
        <f>'入力欄(差替情報)'!L102</f>
        <v>0</v>
      </c>
      <c r="N31" s="63">
        <f>'入力欄(差替情報)'!M102</f>
        <v>0</v>
      </c>
      <c r="O31" s="63">
        <f>'入力欄(差替情報)'!N102</f>
        <v>0</v>
      </c>
      <c r="P31" s="63">
        <f>'入力欄(差替情報)'!O102</f>
        <v>0</v>
      </c>
    </row>
    <row r="32" spans="1:16" ht="15.6" thickBot="1" x14ac:dyDescent="0.35">
      <c r="A32" s="131" t="s">
        <v>88</v>
      </c>
      <c r="B32" s="129"/>
      <c r="C32" s="60" t="s">
        <v>86</v>
      </c>
      <c r="D32" s="60" t="s">
        <v>87</v>
      </c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/>
    </row>
    <row r="33" spans="1:16" ht="15.6" thickBot="1" x14ac:dyDescent="0.35">
      <c r="A33" s="129"/>
      <c r="B33" s="129"/>
      <c r="C33" s="61"/>
      <c r="D33" s="6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5.6" thickBot="1" x14ac:dyDescent="0.35">
      <c r="A34" s="135" t="s">
        <v>89</v>
      </c>
      <c r="B34" s="125"/>
      <c r="C34" s="127" t="s">
        <v>90</v>
      </c>
      <c r="D34" s="127"/>
      <c r="E34" s="141" t="str">
        <f>IF('入力欄(基本情報)'!C15="","",'入力欄(基本情報)'!C15)</f>
        <v/>
      </c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1:16" ht="15.6" thickBot="1" x14ac:dyDescent="0.35">
      <c r="A35" s="125"/>
      <c r="B35" s="125"/>
      <c r="C35" s="127" t="s">
        <v>91</v>
      </c>
      <c r="D35" s="127"/>
      <c r="E35" s="141" t="str">
        <f>IF('入力欄(基本情報)'!C17="","",'入力欄(基本情報)'!C17)</f>
        <v/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16" ht="15.6" thickBot="1" x14ac:dyDescent="0.35">
      <c r="A36" s="125"/>
      <c r="B36" s="125"/>
      <c r="C36" s="127" t="s">
        <v>92</v>
      </c>
      <c r="D36" s="127"/>
      <c r="E36" s="141" t="str">
        <f>IF('入力欄(基本情報)'!C26="","",'入力欄(基本情報)'!C26)</f>
        <v/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1:16" ht="15.6" thickBot="1" x14ac:dyDescent="0.35">
      <c r="A37" s="125"/>
      <c r="B37" s="125"/>
      <c r="C37" s="127" t="s">
        <v>93</v>
      </c>
      <c r="D37" s="127"/>
      <c r="E37" s="128" t="str">
        <f>IF('入力欄(基本情報)'!C18="","",'入力欄(基本情報)'!C18)</f>
        <v/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1:16" ht="15.6" thickBot="1" x14ac:dyDescent="0.35">
      <c r="A38" s="125"/>
      <c r="B38" s="125"/>
      <c r="C38" s="127" t="s">
        <v>94</v>
      </c>
      <c r="D38" s="127"/>
      <c r="E38" s="141" t="str">
        <f>IF('入力欄(基本情報)'!C19="","",'入力欄(基本情報)'!C19)</f>
        <v/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16" ht="15.6" thickBot="1" x14ac:dyDescent="0.35">
      <c r="A39" s="125"/>
      <c r="B39" s="125"/>
      <c r="C39" s="127" t="s">
        <v>95</v>
      </c>
      <c r="D39" s="127"/>
      <c r="E39" s="141" t="str">
        <f>IF('入力欄(基本情報)'!C25="","",'入力欄(基本情報)'!C25)</f>
        <v/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1:16" ht="15.6" thickBot="1" x14ac:dyDescent="0.35">
      <c r="A40" s="125"/>
      <c r="B40" s="125"/>
      <c r="C40" s="127" t="s">
        <v>96</v>
      </c>
      <c r="D40" s="127"/>
      <c r="E40" s="128" t="str">
        <f>IF('入力欄(基本情報)'!C20="","",'入力欄(基本情報)'!C20)</f>
        <v/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.6" thickBot="1" x14ac:dyDescent="0.35">
      <c r="A41" s="125"/>
      <c r="B41" s="125"/>
      <c r="C41" s="127" t="s">
        <v>97</v>
      </c>
      <c r="D41" s="127"/>
      <c r="E41" s="141" t="str">
        <f>IF('入力欄(基本情報)'!C21="","",'入力欄(基本情報)'!C21)</f>
        <v/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1:16" ht="15.6" thickBot="1" x14ac:dyDescent="0.35">
      <c r="A42" s="125"/>
      <c r="B42" s="125"/>
      <c r="C42" s="127" t="s">
        <v>98</v>
      </c>
      <c r="D42" s="127"/>
      <c r="E42" s="128" t="str">
        <f>IF('入力欄(基本情報)'!C22="","",'入力欄(基本情報)'!C22)</f>
        <v/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</row>
    <row r="43" spans="1:16" ht="15.6" thickBot="1" x14ac:dyDescent="0.35">
      <c r="A43" s="125"/>
      <c r="B43" s="125"/>
      <c r="C43" s="127" t="s">
        <v>99</v>
      </c>
      <c r="D43" s="127"/>
      <c r="E43" s="141" t="str">
        <f>IF('入力欄(基本情報)'!C22="","",'入力欄(基本情報)'!C23)</f>
        <v/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ht="15.6" thickBot="1" x14ac:dyDescent="0.35">
      <c r="A44" s="125"/>
      <c r="B44" s="125"/>
      <c r="C44" s="125"/>
      <c r="D44" s="125"/>
      <c r="E44" s="56" t="s">
        <v>7</v>
      </c>
      <c r="F44" s="56" t="s">
        <v>8</v>
      </c>
      <c r="G44" s="56" t="s">
        <v>9</v>
      </c>
      <c r="H44" s="56" t="s">
        <v>10</v>
      </c>
      <c r="I44" s="56" t="s">
        <v>11</v>
      </c>
      <c r="J44" s="56" t="s">
        <v>12</v>
      </c>
      <c r="K44" s="56" t="s">
        <v>13</v>
      </c>
      <c r="L44" s="56" t="s">
        <v>14</v>
      </c>
      <c r="M44" s="56" t="s">
        <v>15</v>
      </c>
      <c r="N44" s="56" t="s">
        <v>16</v>
      </c>
      <c r="O44" s="56" t="s">
        <v>17</v>
      </c>
      <c r="P44" s="56" t="s">
        <v>18</v>
      </c>
    </row>
    <row r="45" spans="1:16" ht="15.6" thickBot="1" x14ac:dyDescent="0.35">
      <c r="A45" s="129" t="s">
        <v>100</v>
      </c>
      <c r="B45" s="129"/>
      <c r="C45" s="129"/>
      <c r="D45" s="129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6" ht="15.6" thickBot="1" x14ac:dyDescent="0.35">
      <c r="A46" s="127" t="s">
        <v>101</v>
      </c>
      <c r="B46" s="127"/>
      <c r="C46" s="127"/>
      <c r="D46" s="127"/>
      <c r="E46" s="57">
        <f>'入力欄(差替情報)'!D15</f>
        <v>0</v>
      </c>
      <c r="F46" s="70">
        <f>'入力欄(差替情報)'!E15</f>
        <v>0</v>
      </c>
      <c r="G46" s="70">
        <f>'入力欄(差替情報)'!F15</f>
        <v>0</v>
      </c>
      <c r="H46" s="70">
        <f>'入力欄(差替情報)'!G15</f>
        <v>0</v>
      </c>
      <c r="I46" s="70">
        <f>'入力欄(差替情報)'!H15</f>
        <v>0</v>
      </c>
      <c r="J46" s="70">
        <f>'入力欄(差替情報)'!I15</f>
        <v>0</v>
      </c>
      <c r="K46" s="70">
        <f>'入力欄(差替情報)'!J15</f>
        <v>0</v>
      </c>
      <c r="L46" s="70">
        <f>'入力欄(差替情報)'!K15</f>
        <v>0</v>
      </c>
      <c r="M46" s="70">
        <f>'入力欄(差替情報)'!L15</f>
        <v>0</v>
      </c>
      <c r="N46" s="70">
        <f>'入力欄(差替情報)'!M15</f>
        <v>0</v>
      </c>
      <c r="O46" s="70">
        <f>'入力欄(差替情報)'!N15</f>
        <v>0</v>
      </c>
      <c r="P46" s="70">
        <f>'入力欄(差替情報)'!O15</f>
        <v>0</v>
      </c>
    </row>
    <row r="47" spans="1:16" ht="15.6" thickBot="1" x14ac:dyDescent="0.35">
      <c r="A47" s="129" t="s">
        <v>102</v>
      </c>
      <c r="B47" s="129"/>
      <c r="C47" s="129"/>
      <c r="D47" s="129"/>
      <c r="E47" s="62" t="e">
        <f>MIN(ROUND(E50/'入力欄(差替情報)'!D22,0),'入力欄(差替情報)'!D15)</f>
        <v>#DIV/0!</v>
      </c>
      <c r="F47" s="74" t="e">
        <f>MIN(ROUND(F50/'入力欄(差替情報)'!E22,0),'入力欄(差替情報)'!E15)</f>
        <v>#DIV/0!</v>
      </c>
      <c r="G47" s="74" t="e">
        <f>MIN(ROUND(G50/'入力欄(差替情報)'!F22,0),'入力欄(差替情報)'!F15)</f>
        <v>#DIV/0!</v>
      </c>
      <c r="H47" s="74" t="e">
        <f>MIN(ROUND(H50/'入力欄(差替情報)'!G22,0),'入力欄(差替情報)'!G15)</f>
        <v>#DIV/0!</v>
      </c>
      <c r="I47" s="74" t="e">
        <f>MIN(ROUND(I50/'入力欄(差替情報)'!H22,0),'入力欄(差替情報)'!H15)</f>
        <v>#DIV/0!</v>
      </c>
      <c r="J47" s="74" t="e">
        <f>MIN(ROUND(J50/'入力欄(差替情報)'!I22,0),'入力欄(差替情報)'!I15)</f>
        <v>#DIV/0!</v>
      </c>
      <c r="K47" s="74" t="e">
        <f>MIN(ROUND(K50/'入力欄(差替情報)'!J22,0),'入力欄(差替情報)'!J15)</f>
        <v>#DIV/0!</v>
      </c>
      <c r="L47" s="74" t="e">
        <f>MIN(ROUND(L50/'入力欄(差替情報)'!K22,0),'入力欄(差替情報)'!K15)</f>
        <v>#DIV/0!</v>
      </c>
      <c r="M47" s="74" t="e">
        <f>MIN(ROUND(M50/'入力欄(差替情報)'!L22,0),'入力欄(差替情報)'!L15)</f>
        <v>#DIV/0!</v>
      </c>
      <c r="N47" s="74" t="e">
        <f>MIN(ROUND(N50/'入力欄(差替情報)'!M22,0),'入力欄(差替情報)'!M15)</f>
        <v>#DIV/0!</v>
      </c>
      <c r="O47" s="74" t="e">
        <f>MIN(ROUND(O50/'入力欄(差替情報)'!N22,0),'入力欄(差替情報)'!N15)</f>
        <v>#DIV/0!</v>
      </c>
      <c r="P47" s="74" t="e">
        <f>MIN(ROUND(P50/'入力欄(差替情報)'!O22,0),'入力欄(差替情報)'!O15)</f>
        <v>#DIV/0!</v>
      </c>
    </row>
    <row r="48" spans="1:16" ht="15.6" thickBot="1" x14ac:dyDescent="0.35">
      <c r="A48" s="129" t="s">
        <v>103</v>
      </c>
      <c r="B48" s="129"/>
      <c r="C48" s="129"/>
      <c r="D48" s="129"/>
      <c r="E48" s="62" t="e">
        <f>E28+E31</f>
        <v>#DIV/0!</v>
      </c>
      <c r="F48" s="62" t="e">
        <f t="shared" ref="F48:P48" si="0">F28+F31</f>
        <v>#DIV/0!</v>
      </c>
      <c r="G48" s="62" t="e">
        <f t="shared" si="0"/>
        <v>#DIV/0!</v>
      </c>
      <c r="H48" s="62" t="e">
        <f t="shared" si="0"/>
        <v>#DIV/0!</v>
      </c>
      <c r="I48" s="62" t="e">
        <f t="shared" si="0"/>
        <v>#DIV/0!</v>
      </c>
      <c r="J48" s="62" t="e">
        <f t="shared" si="0"/>
        <v>#DIV/0!</v>
      </c>
      <c r="K48" s="62" t="e">
        <f t="shared" si="0"/>
        <v>#DIV/0!</v>
      </c>
      <c r="L48" s="62" t="e">
        <f t="shared" si="0"/>
        <v>#DIV/0!</v>
      </c>
      <c r="M48" s="62" t="e">
        <f t="shared" si="0"/>
        <v>#DIV/0!</v>
      </c>
      <c r="N48" s="62" t="e">
        <f t="shared" si="0"/>
        <v>#DIV/0!</v>
      </c>
      <c r="O48" s="62" t="e">
        <f t="shared" si="0"/>
        <v>#DIV/0!</v>
      </c>
      <c r="P48" s="62" t="e">
        <f t="shared" si="0"/>
        <v>#DIV/0!</v>
      </c>
    </row>
    <row r="49" spans="1:16" ht="15.6" thickBot="1" x14ac:dyDescent="0.35">
      <c r="A49" s="129" t="s">
        <v>104</v>
      </c>
      <c r="B49" s="129"/>
      <c r="C49" s="129"/>
      <c r="D49" s="129"/>
      <c r="E49" s="142">
        <f>IF('入力欄(差替情報)'!D103+'入力欄(差替情報)'!D115="","",'入力欄(差替情報)'!D103+'入力欄(差替情報)'!D115)</f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</row>
    <row r="50" spans="1:16" ht="15.6" thickBot="1" x14ac:dyDescent="0.35">
      <c r="A50" s="129" t="s">
        <v>105</v>
      </c>
      <c r="B50" s="129"/>
      <c r="C50" s="129"/>
      <c r="D50" s="129"/>
      <c r="E50" s="62" t="e">
        <f>MAX('入力欄(差替情報)'!D24-E48,0)</f>
        <v>#DIV/0!</v>
      </c>
      <c r="F50" s="64" t="e">
        <f>MAX('入力欄(差替情報)'!E24-F48,0)</f>
        <v>#DIV/0!</v>
      </c>
      <c r="G50" s="64" t="e">
        <f>MAX('入力欄(差替情報)'!F24-G48,0)</f>
        <v>#DIV/0!</v>
      </c>
      <c r="H50" s="64" t="e">
        <f>MAX('入力欄(差替情報)'!G24-H48,0)</f>
        <v>#DIV/0!</v>
      </c>
      <c r="I50" s="64" t="e">
        <f>MAX('入力欄(差替情報)'!H24-I48,0)</f>
        <v>#DIV/0!</v>
      </c>
      <c r="J50" s="64" t="e">
        <f>MAX('入力欄(差替情報)'!I24-J48,0)</f>
        <v>#DIV/0!</v>
      </c>
      <c r="K50" s="64" t="e">
        <f>MAX('入力欄(差替情報)'!J24-K48,0)</f>
        <v>#DIV/0!</v>
      </c>
      <c r="L50" s="64" t="e">
        <f>MAX('入力欄(差替情報)'!K24-L48,0)</f>
        <v>#DIV/0!</v>
      </c>
      <c r="M50" s="64" t="e">
        <f>MAX('入力欄(差替情報)'!L24-M48,0)</f>
        <v>#DIV/0!</v>
      </c>
      <c r="N50" s="64" t="e">
        <f>MAX('入力欄(差替情報)'!M24-N48,0)</f>
        <v>#DIV/0!</v>
      </c>
      <c r="O50" s="64" t="e">
        <f>MAX('入力欄(差替情報)'!N24-O48,0)</f>
        <v>#DIV/0!</v>
      </c>
      <c r="P50" s="64" t="e">
        <f>MAX('入力欄(差替情報)'!O24-P48,0)</f>
        <v>#DIV/0!</v>
      </c>
    </row>
    <row r="51" spans="1:16" ht="15.6" thickBot="1" x14ac:dyDescent="0.35">
      <c r="A51" s="129" t="s">
        <v>106</v>
      </c>
      <c r="B51" s="129"/>
      <c r="C51" s="129"/>
      <c r="D51" s="129"/>
      <c r="E51" s="142">
        <f>MAX('入力欄(差替情報)'!D25-E49,0)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1:16" ht="15.6" thickBot="1" x14ac:dyDescent="0.35">
      <c r="A52" s="129" t="s">
        <v>153</v>
      </c>
      <c r="B52" s="129"/>
      <c r="C52" s="129"/>
      <c r="D52" s="129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1:16" ht="15.6" thickBot="1" x14ac:dyDescent="0.35">
      <c r="A53" s="129" t="s">
        <v>107</v>
      </c>
      <c r="B53" s="129"/>
      <c r="C53" s="129"/>
      <c r="D53" s="129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ht="15.6" thickBot="1" x14ac:dyDescent="0.35">
      <c r="A54" s="129" t="s">
        <v>154</v>
      </c>
      <c r="B54" s="129"/>
      <c r="C54" s="129"/>
      <c r="D54" s="129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ht="15.6" thickBot="1" x14ac:dyDescent="0.35">
      <c r="A55" s="129" t="s">
        <v>108</v>
      </c>
      <c r="B55" s="129"/>
      <c r="C55" s="129"/>
      <c r="D55" s="129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</sheetData>
  <sheetProtection algorithmName="SHA-512" hashValue="F5D1ppjOVLRc9ilWnRIGPFlrrRmPFp8wtwJNwVYrhnH7N1w0YCj81thK/mHsApsQel5nzm2FpHfkd/xtDXg2EQ==" saltValue="UH4znSte7ZslLGxNPVlAcQ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activeCell="E24" sqref="E24:P24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62</v>
      </c>
    </row>
    <row r="3" spans="2:3" x14ac:dyDescent="0.3">
      <c r="B3" s="1" t="s">
        <v>63</v>
      </c>
      <c r="C3" s="24" t="s">
        <v>64</v>
      </c>
    </row>
    <row r="4" spans="2:3" x14ac:dyDescent="0.3">
      <c r="B4" s="1" t="s">
        <v>63</v>
      </c>
      <c r="C4" s="24" t="s">
        <v>65</v>
      </c>
    </row>
    <row r="6" spans="2:3" x14ac:dyDescent="0.3">
      <c r="B6" s="1" t="s">
        <v>66</v>
      </c>
    </row>
    <row r="7" spans="2:3" x14ac:dyDescent="0.3">
      <c r="C7" s="24" t="s">
        <v>67</v>
      </c>
    </row>
    <row r="8" spans="2:3" x14ac:dyDescent="0.3">
      <c r="C8" s="24" t="s">
        <v>68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>
    <tabColor rgb="FF0070C0"/>
  </sheetPr>
  <dimension ref="A1:O99"/>
  <sheetViews>
    <sheetView zoomScale="80" zoomScaleNormal="80" workbookViewId="0">
      <selection activeCell="E24" sqref="E24:P24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30</v>
      </c>
      <c r="L1" s="3"/>
      <c r="M1" s="4" t="s">
        <v>53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162</v>
      </c>
    </row>
    <row r="4" spans="1:13" x14ac:dyDescent="0.3">
      <c r="A4" s="5" t="s">
        <v>7</v>
      </c>
      <c r="B4" s="77">
        <v>4730.6208550782821</v>
      </c>
      <c r="C4" s="77">
        <v>11661.199433115416</v>
      </c>
      <c r="D4" s="77">
        <v>41245.61530691394</v>
      </c>
      <c r="E4" s="77">
        <v>18582.035492957744</v>
      </c>
      <c r="F4" s="77">
        <v>4647.4253189823876</v>
      </c>
      <c r="G4" s="77">
        <v>18187.937185104052</v>
      </c>
      <c r="H4" s="77">
        <v>7633.4257824771967</v>
      </c>
      <c r="I4" s="77">
        <v>3836.9040080971658</v>
      </c>
      <c r="J4" s="77">
        <v>12401.453801830394</v>
      </c>
    </row>
    <row r="5" spans="1:13" x14ac:dyDescent="0.3">
      <c r="A5" s="5" t="s">
        <v>8</v>
      </c>
      <c r="B5" s="77">
        <v>4298.7080810919306</v>
      </c>
      <c r="C5" s="77">
        <v>10837.007450910263</v>
      </c>
      <c r="D5" s="77">
        <v>39351.826052342774</v>
      </c>
      <c r="E5" s="77">
        <v>18772.884084507041</v>
      </c>
      <c r="F5" s="77">
        <v>4331.6301330724073</v>
      </c>
      <c r="G5" s="77">
        <v>18373.016703176341</v>
      </c>
      <c r="H5" s="77">
        <v>7544.427413788153</v>
      </c>
      <c r="I5" s="77">
        <v>3825.7462348178137</v>
      </c>
      <c r="J5" s="77">
        <v>12587.866200031533</v>
      </c>
    </row>
    <row r="6" spans="1:13" x14ac:dyDescent="0.3">
      <c r="A6" s="5" t="s">
        <v>9</v>
      </c>
      <c r="B6" s="77">
        <v>4274.7184825371332</v>
      </c>
      <c r="C6" s="77">
        <v>11731.162688018527</v>
      </c>
      <c r="D6" s="77">
        <v>44945.265332731906</v>
      </c>
      <c r="E6" s="77">
        <v>20540.685774647889</v>
      </c>
      <c r="F6" s="77">
        <v>4784.4775694716245</v>
      </c>
      <c r="G6" s="77">
        <v>21043.251193866374</v>
      </c>
      <c r="H6" s="77">
        <v>8280.3301202419589</v>
      </c>
      <c r="I6" s="77">
        <v>4372.2871255060727</v>
      </c>
      <c r="J6" s="77">
        <v>14320.519117973359</v>
      </c>
    </row>
    <row r="7" spans="1:13" x14ac:dyDescent="0.3">
      <c r="A7" s="5" t="s">
        <v>10</v>
      </c>
      <c r="B7" s="77">
        <v>4858.2626435952898</v>
      </c>
      <c r="C7" s="77">
        <v>14024.512179206346</v>
      </c>
      <c r="D7" s="77">
        <v>57506.830910157922</v>
      </c>
      <c r="E7" s="77">
        <v>24960.2</v>
      </c>
      <c r="F7" s="77">
        <v>5839.5990000000002</v>
      </c>
      <c r="G7" s="77">
        <v>27108.210000000003</v>
      </c>
      <c r="H7" s="77">
        <v>10531.053</v>
      </c>
      <c r="I7" s="77">
        <v>5509.97</v>
      </c>
      <c r="J7" s="77">
        <v>18336.038</v>
      </c>
    </row>
    <row r="8" spans="1:13" x14ac:dyDescent="0.3">
      <c r="A8" s="5" t="s">
        <v>11</v>
      </c>
      <c r="B8" s="77">
        <v>4990.1900000000005</v>
      </c>
      <c r="C8" s="77">
        <v>14404.82</v>
      </c>
      <c r="D8" s="77">
        <v>57504.579999999994</v>
      </c>
      <c r="E8" s="77">
        <v>24960.2</v>
      </c>
      <c r="F8" s="77">
        <v>5839.5990000000002</v>
      </c>
      <c r="G8" s="77">
        <v>27108.210000000003</v>
      </c>
      <c r="H8" s="77">
        <v>10531.053</v>
      </c>
      <c r="I8" s="77">
        <v>5509.97</v>
      </c>
      <c r="J8" s="77">
        <v>18336.038</v>
      </c>
    </row>
    <row r="9" spans="1:13" x14ac:dyDescent="0.3">
      <c r="A9" s="5" t="s">
        <v>12</v>
      </c>
      <c r="B9" s="77">
        <v>4678.376248497957</v>
      </c>
      <c r="C9" s="77">
        <v>12960.544171105321</v>
      </c>
      <c r="D9" s="77">
        <v>48843.978396830418</v>
      </c>
      <c r="E9" s="77">
        <v>23523.861126760563</v>
      </c>
      <c r="F9" s="77">
        <v>5202.5426372451966</v>
      </c>
      <c r="G9" s="77">
        <v>23164.206473165388</v>
      </c>
      <c r="H9" s="77">
        <v>9406.7975024262778</v>
      </c>
      <c r="I9" s="77">
        <v>4818.4380566801619</v>
      </c>
      <c r="J9" s="77">
        <v>15811.354236702995</v>
      </c>
    </row>
    <row r="10" spans="1:13" x14ac:dyDescent="0.3">
      <c r="A10" s="5" t="s">
        <v>13</v>
      </c>
      <c r="B10" s="77">
        <v>4705.4212765957445</v>
      </c>
      <c r="C10" s="77">
        <v>11474.00183178447</v>
      </c>
      <c r="D10" s="77">
        <v>41232.139845966405</v>
      </c>
      <c r="E10" s="77">
        <v>19927.984507042253</v>
      </c>
      <c r="F10" s="77">
        <v>4498.4728727984339</v>
      </c>
      <c r="G10" s="77">
        <v>18908.447447973715</v>
      </c>
      <c r="H10" s="77">
        <v>7876.7471211129296</v>
      </c>
      <c r="I10" s="77">
        <v>4037.6739271255065</v>
      </c>
      <c r="J10" s="77">
        <v>13478.920938344123</v>
      </c>
    </row>
    <row r="11" spans="1:13" x14ac:dyDescent="0.3">
      <c r="A11" s="5" t="s">
        <v>14</v>
      </c>
      <c r="B11" s="77">
        <v>5388.0798554797275</v>
      </c>
      <c r="C11" s="77">
        <v>12862.884230541467</v>
      </c>
      <c r="D11" s="77">
        <v>42933.709788452594</v>
      </c>
      <c r="E11" s="77">
        <v>19546.297323943661</v>
      </c>
      <c r="F11" s="77">
        <v>4927.4699178082192</v>
      </c>
      <c r="G11" s="77">
        <v>19215.253493975903</v>
      </c>
      <c r="H11" s="77">
        <v>8609.8219744259732</v>
      </c>
      <c r="I11" s="77">
        <v>4126.9061133603236</v>
      </c>
      <c r="J11" s="77">
        <v>13782.435963936248</v>
      </c>
    </row>
    <row r="12" spans="1:13" x14ac:dyDescent="0.3">
      <c r="A12" s="5" t="s">
        <v>15</v>
      </c>
      <c r="B12" s="77">
        <v>5796.0030309112808</v>
      </c>
      <c r="C12" s="77">
        <v>14408.422049690715</v>
      </c>
      <c r="D12" s="77">
        <v>47420.719322482837</v>
      </c>
      <c r="E12" s="77">
        <v>22167.87323943662</v>
      </c>
      <c r="F12" s="77">
        <v>5636.6425636007825</v>
      </c>
      <c r="G12" s="77">
        <v>23420.548105147864</v>
      </c>
      <c r="H12" s="77">
        <v>10350.93537276634</v>
      </c>
      <c r="I12" s="77">
        <v>5141.8934817813761</v>
      </c>
      <c r="J12" s="77">
        <v>17320.580575733864</v>
      </c>
    </row>
    <row r="13" spans="1:13" x14ac:dyDescent="0.3">
      <c r="A13" s="5" t="s">
        <v>16</v>
      </c>
      <c r="B13" s="77">
        <v>5977.16</v>
      </c>
      <c r="C13" s="77">
        <v>15104.856</v>
      </c>
      <c r="D13" s="77">
        <v>50938.213634065585</v>
      </c>
      <c r="E13" s="77">
        <v>23523.861126760563</v>
      </c>
      <c r="F13" s="77">
        <v>6089.48</v>
      </c>
      <c r="G13" s="77">
        <v>24891.255345016427</v>
      </c>
      <c r="H13" s="77">
        <v>10460.698660990993</v>
      </c>
      <c r="I13" s="77">
        <v>5141.8934817813761</v>
      </c>
      <c r="J13" s="77">
        <v>17526.029404614837</v>
      </c>
    </row>
    <row r="14" spans="1:13" x14ac:dyDescent="0.3">
      <c r="A14" s="5" t="s">
        <v>17</v>
      </c>
      <c r="B14" s="77">
        <v>5929.1708028904059</v>
      </c>
      <c r="C14" s="77">
        <v>14864.192082026326</v>
      </c>
      <c r="D14" s="77">
        <v>50940.242552779899</v>
      </c>
      <c r="E14" s="77">
        <v>23523.861126760563</v>
      </c>
      <c r="F14" s="77">
        <v>6089.48</v>
      </c>
      <c r="G14" s="77">
        <v>24891.255345016427</v>
      </c>
      <c r="H14" s="77">
        <v>10460.698660990993</v>
      </c>
      <c r="I14" s="77">
        <v>5141.8934817813761</v>
      </c>
      <c r="J14" s="77">
        <v>17526.029404614837</v>
      </c>
    </row>
    <row r="15" spans="1:13" x14ac:dyDescent="0.3">
      <c r="A15" s="5" t="s">
        <v>18</v>
      </c>
      <c r="B15" s="77">
        <v>5413.2794339622642</v>
      </c>
      <c r="C15" s="77">
        <v>13504.852988742634</v>
      </c>
      <c r="D15" s="77">
        <v>46397.938230576066</v>
      </c>
      <c r="E15" s="77">
        <v>20831.973098591548</v>
      </c>
      <c r="F15" s="77">
        <v>5439.8983326810176</v>
      </c>
      <c r="G15" s="77">
        <v>21278.805125958377</v>
      </c>
      <c r="H15" s="77">
        <v>9193.1186217685499</v>
      </c>
      <c r="I15" s="77">
        <v>4506.1304048582997</v>
      </c>
      <c r="J15" s="77">
        <v>14837.045139024798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31</v>
      </c>
      <c r="B17" s="78">
        <v>152334.98417664724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54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2" x14ac:dyDescent="0.3">
      <c r="L20" s="7"/>
    </row>
    <row r="21" spans="1:12" x14ac:dyDescent="0.3">
      <c r="A21" s="1" t="s">
        <v>55</v>
      </c>
      <c r="B21" s="79"/>
      <c r="C21" s="80">
        <f>B21</f>
        <v>0</v>
      </c>
      <c r="D21" s="80">
        <f t="shared" ref="D21:J21" si="0">C21</f>
        <v>0</v>
      </c>
      <c r="E21" s="80">
        <f t="shared" si="0"/>
        <v>0</v>
      </c>
      <c r="F21" s="80">
        <f t="shared" si="0"/>
        <v>0</v>
      </c>
      <c r="G21" s="80">
        <f t="shared" si="0"/>
        <v>0</v>
      </c>
      <c r="H21" s="80">
        <f t="shared" si="0"/>
        <v>0</v>
      </c>
      <c r="I21" s="80">
        <f t="shared" si="0"/>
        <v>0</v>
      </c>
      <c r="J21" s="80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163</v>
      </c>
    </row>
    <row r="24" spans="1:12" x14ac:dyDescent="0.3">
      <c r="A24" s="5" t="s">
        <v>7</v>
      </c>
      <c r="B24" s="77">
        <v>791.13362624968954</v>
      </c>
      <c r="C24" s="77">
        <v>3868.8244409633389</v>
      </c>
      <c r="D24" s="77">
        <v>2669.7381753264626</v>
      </c>
      <c r="E24" s="77">
        <v>2182.7050889907855</v>
      </c>
      <c r="F24" s="77">
        <v>1140.0798911490222</v>
      </c>
      <c r="G24" s="77">
        <v>2067.1910408215026</v>
      </c>
      <c r="H24" s="77">
        <v>918.50380475966904</v>
      </c>
      <c r="I24" s="77">
        <v>703.74982922666402</v>
      </c>
      <c r="J24" s="77">
        <v>820.78410251288767</v>
      </c>
    </row>
    <row r="25" spans="1:12" x14ac:dyDescent="0.3">
      <c r="A25" s="5" t="s">
        <v>8</v>
      </c>
      <c r="B25" s="77">
        <v>970.10280361143077</v>
      </c>
      <c r="C25" s="77">
        <v>3847.4931949435804</v>
      </c>
      <c r="D25" s="77">
        <v>4331.9265721120628</v>
      </c>
      <c r="E25" s="77">
        <v>2944.5754814470438</v>
      </c>
      <c r="F25" s="77">
        <v>1256.3835667124599</v>
      </c>
      <c r="G25" s="77">
        <v>2796.6209397074899</v>
      </c>
      <c r="H25" s="77">
        <v>1550.0485343727046</v>
      </c>
      <c r="I25" s="77">
        <v>1043.9416725951255</v>
      </c>
      <c r="J25" s="77">
        <v>1444.5872344981242</v>
      </c>
    </row>
    <row r="26" spans="1:12" x14ac:dyDescent="0.3">
      <c r="A26" s="5" t="s">
        <v>9</v>
      </c>
      <c r="B26" s="77">
        <v>859.96408949795159</v>
      </c>
      <c r="C26" s="77">
        <v>3551.5201535200295</v>
      </c>
      <c r="D26" s="77">
        <v>5076.7122798797982</v>
      </c>
      <c r="E26" s="77">
        <v>3369.8500124977672</v>
      </c>
      <c r="F26" s="77">
        <v>1095.7560232432525</v>
      </c>
      <c r="G26" s="77">
        <v>2925.2128733284399</v>
      </c>
      <c r="H26" s="77">
        <v>1576.8214177214095</v>
      </c>
      <c r="I26" s="77">
        <v>1054.8164332206079</v>
      </c>
      <c r="J26" s="77">
        <v>1948.9267170907469</v>
      </c>
    </row>
    <row r="27" spans="1:12" x14ac:dyDescent="0.3">
      <c r="A27" s="5" t="s">
        <v>10</v>
      </c>
      <c r="B27" s="77">
        <v>694.23494100944993</v>
      </c>
      <c r="C27" s="77">
        <v>3391.6473843980239</v>
      </c>
      <c r="D27" s="77">
        <v>6124.7065120902771</v>
      </c>
      <c r="E27" s="77">
        <v>3925.4612355713034</v>
      </c>
      <c r="F27" s="77">
        <v>1146.5258670080493</v>
      </c>
      <c r="G27" s="77">
        <v>3364.9235833460152</v>
      </c>
      <c r="H27" s="77">
        <v>2338.3354084839202</v>
      </c>
      <c r="I27" s="77">
        <v>1373.9697527949429</v>
      </c>
      <c r="J27" s="77">
        <v>2154.9453152979891</v>
      </c>
    </row>
    <row r="28" spans="1:12" x14ac:dyDescent="0.3">
      <c r="A28" s="5" t="s">
        <v>11</v>
      </c>
      <c r="B28" s="77">
        <v>696.66617837624665</v>
      </c>
      <c r="C28" s="77">
        <v>3754.3620813376947</v>
      </c>
      <c r="D28" s="77">
        <v>6422.5406317421657</v>
      </c>
      <c r="E28" s="77">
        <v>3766.6621020575703</v>
      </c>
      <c r="F28" s="77">
        <v>1010.6783582943538</v>
      </c>
      <c r="G28" s="77">
        <v>3146.2434087469401</v>
      </c>
      <c r="H28" s="77">
        <v>2167.1126800610486</v>
      </c>
      <c r="I28" s="77">
        <v>1391.8361547985016</v>
      </c>
      <c r="J28" s="77">
        <v>2160.3084045854539</v>
      </c>
    </row>
    <row r="29" spans="1:12" x14ac:dyDescent="0.3">
      <c r="A29" s="5" t="s">
        <v>12</v>
      </c>
      <c r="B29" s="77">
        <v>639.67534535931418</v>
      </c>
      <c r="C29" s="77">
        <v>3048.0166065289909</v>
      </c>
      <c r="D29" s="77">
        <v>4766.9044562314166</v>
      </c>
      <c r="E29" s="77">
        <v>2938.7506918264453</v>
      </c>
      <c r="F29" s="77">
        <v>851.09526196665252</v>
      </c>
      <c r="G29" s="77">
        <v>2454.5536583305793</v>
      </c>
      <c r="H29" s="77">
        <v>1510.5250009102883</v>
      </c>
      <c r="I29" s="77">
        <v>1073.0942742345273</v>
      </c>
      <c r="J29" s="77">
        <v>1742.5947046117776</v>
      </c>
    </row>
    <row r="30" spans="1:12" x14ac:dyDescent="0.3">
      <c r="A30" s="5" t="s">
        <v>13</v>
      </c>
      <c r="B30" s="77">
        <v>586.20585692656005</v>
      </c>
      <c r="C30" s="77">
        <v>2527.6461030179189</v>
      </c>
      <c r="D30" s="77">
        <v>2909.5206198866381</v>
      </c>
      <c r="E30" s="77">
        <v>2248.5412475700305</v>
      </c>
      <c r="F30" s="77">
        <v>667.84869937094027</v>
      </c>
      <c r="G30" s="77">
        <v>1839.4806822369092</v>
      </c>
      <c r="H30" s="77">
        <v>1132.5670401762497</v>
      </c>
      <c r="I30" s="77">
        <v>841.06776615365743</v>
      </c>
      <c r="J30" s="77">
        <v>1337.6619846611031</v>
      </c>
    </row>
    <row r="31" spans="1:12" x14ac:dyDescent="0.3">
      <c r="A31" s="5" t="s">
        <v>14</v>
      </c>
      <c r="B31" s="77">
        <v>672.6098937286381</v>
      </c>
      <c r="C31" s="77">
        <v>2560.8211033889493</v>
      </c>
      <c r="D31" s="77">
        <v>1610.7634139296194</v>
      </c>
      <c r="E31" s="77">
        <v>977.01233357646709</v>
      </c>
      <c r="F31" s="77">
        <v>615.07638121872594</v>
      </c>
      <c r="G31" s="77">
        <v>1012.4267105406259</v>
      </c>
      <c r="H31" s="77">
        <v>335.34078523887717</v>
      </c>
      <c r="I31" s="77">
        <v>416.93484695741398</v>
      </c>
      <c r="J31" s="77">
        <v>649.38453142069227</v>
      </c>
    </row>
    <row r="32" spans="1:12" x14ac:dyDescent="0.3">
      <c r="A32" s="5" t="s">
        <v>15</v>
      </c>
      <c r="B32" s="77">
        <v>716.55153238891558</v>
      </c>
      <c r="C32" s="77">
        <v>3256.7928366350825</v>
      </c>
      <c r="D32" s="77">
        <v>1573.050244644304</v>
      </c>
      <c r="E32" s="77">
        <v>1600.0805021838714</v>
      </c>
      <c r="F32" s="77">
        <v>763.17828156086466</v>
      </c>
      <c r="G32" s="77">
        <v>1477.6584481993386</v>
      </c>
      <c r="H32" s="77">
        <v>769.16128423692817</v>
      </c>
      <c r="I32" s="77">
        <v>655.29507493752021</v>
      </c>
      <c r="J32" s="77">
        <v>904.81179521316164</v>
      </c>
    </row>
    <row r="33" spans="1:12" x14ac:dyDescent="0.3">
      <c r="A33" s="5" t="s">
        <v>16</v>
      </c>
      <c r="B33" s="77">
        <v>574.82000684908394</v>
      </c>
      <c r="C33" s="77">
        <v>3344.2612034463746</v>
      </c>
      <c r="D33" s="77">
        <v>1945.662817931227</v>
      </c>
      <c r="E33" s="77">
        <v>1620.8435635116514</v>
      </c>
      <c r="F33" s="77">
        <v>609.90841550807295</v>
      </c>
      <c r="G33" s="77">
        <v>1433.309063609624</v>
      </c>
      <c r="H33" s="77">
        <v>885.6596232412478</v>
      </c>
      <c r="I33" s="77">
        <v>658.20128482631253</v>
      </c>
      <c r="J33" s="77">
        <v>1046.8340210764054</v>
      </c>
    </row>
    <row r="34" spans="1:12" x14ac:dyDescent="0.3">
      <c r="A34" s="5" t="s">
        <v>17</v>
      </c>
      <c r="B34" s="77">
        <v>680.79938910485168</v>
      </c>
      <c r="C34" s="77">
        <v>3522.6009340905398</v>
      </c>
      <c r="D34" s="77">
        <v>1379.403318258318</v>
      </c>
      <c r="E34" s="77">
        <v>1135.5171796358811</v>
      </c>
      <c r="F34" s="77">
        <v>602.9432154829808</v>
      </c>
      <c r="G34" s="77">
        <v>1362.656531808017</v>
      </c>
      <c r="H34" s="77">
        <v>710.71629319736144</v>
      </c>
      <c r="I34" s="77">
        <v>631.25188090624317</v>
      </c>
      <c r="J34" s="77">
        <v>858.59125751581701</v>
      </c>
    </row>
    <row r="35" spans="1:12" x14ac:dyDescent="0.3">
      <c r="A35" s="5" t="s">
        <v>18</v>
      </c>
      <c r="B35" s="77">
        <v>621.29109401500693</v>
      </c>
      <c r="C35" s="77">
        <v>3239.771253990863</v>
      </c>
      <c r="D35" s="77">
        <v>1802.3314197045672</v>
      </c>
      <c r="E35" s="77">
        <v>1419.1809730502273</v>
      </c>
      <c r="F35" s="77">
        <v>810.01526408254017</v>
      </c>
      <c r="G35" s="77">
        <v>1535.7254333346257</v>
      </c>
      <c r="H35" s="77">
        <v>825.95167770168973</v>
      </c>
      <c r="I35" s="77">
        <v>706.47370732326999</v>
      </c>
      <c r="J35" s="77">
        <v>961.56917679719322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56</v>
      </c>
    </row>
    <row r="38" spans="1:12" x14ac:dyDescent="0.3">
      <c r="A38" s="5" t="s">
        <v>7</v>
      </c>
      <c r="B38" s="8">
        <f>B4-B24</f>
        <v>3939.4872288285924</v>
      </c>
      <c r="C38" s="8">
        <f t="shared" ref="C38:J38" si="1">C4-C24</f>
        <v>7792.3749921520775</v>
      </c>
      <c r="D38" s="8">
        <f t="shared" si="1"/>
        <v>38575.877131587476</v>
      </c>
      <c r="E38" s="8">
        <f t="shared" si="1"/>
        <v>16399.33040396696</v>
      </c>
      <c r="F38" s="8">
        <f t="shared" si="1"/>
        <v>3507.3454278333656</v>
      </c>
      <c r="G38" s="8">
        <f t="shared" si="1"/>
        <v>16120.74614428255</v>
      </c>
      <c r="H38" s="8">
        <f t="shared" si="1"/>
        <v>6714.9219777175276</v>
      </c>
      <c r="I38" s="8">
        <f t="shared" si="1"/>
        <v>3133.1541788705017</v>
      </c>
      <c r="J38" s="8">
        <f t="shared" si="1"/>
        <v>11580.669699317506</v>
      </c>
      <c r="L38" s="10"/>
    </row>
    <row r="39" spans="1:12" x14ac:dyDescent="0.3">
      <c r="A39" s="5" t="s">
        <v>8</v>
      </c>
      <c r="B39" s="8">
        <f t="shared" ref="B39:J49" si="2">B5-B25</f>
        <v>3328.6052774804998</v>
      </c>
      <c r="C39" s="8">
        <f t="shared" si="2"/>
        <v>6989.5142559666829</v>
      </c>
      <c r="D39" s="8">
        <f t="shared" si="2"/>
        <v>35019.899480230713</v>
      </c>
      <c r="E39" s="8">
        <f t="shared" si="2"/>
        <v>15828.308603059997</v>
      </c>
      <c r="F39" s="8">
        <f t="shared" si="2"/>
        <v>3075.2465663599473</v>
      </c>
      <c r="G39" s="8">
        <f t="shared" si="2"/>
        <v>15576.395763468852</v>
      </c>
      <c r="H39" s="8">
        <f t="shared" si="2"/>
        <v>5994.378879415448</v>
      </c>
      <c r="I39" s="8">
        <f t="shared" si="2"/>
        <v>2781.8045622226882</v>
      </c>
      <c r="J39" s="8">
        <f t="shared" si="2"/>
        <v>11143.278965533409</v>
      </c>
      <c r="L39" s="10"/>
    </row>
    <row r="40" spans="1:12" x14ac:dyDescent="0.3">
      <c r="A40" s="5" t="s">
        <v>9</v>
      </c>
      <c r="B40" s="8">
        <f t="shared" si="2"/>
        <v>3414.7543930391817</v>
      </c>
      <c r="C40" s="8">
        <f t="shared" si="2"/>
        <v>8179.6425344984973</v>
      </c>
      <c r="D40" s="8">
        <f t="shared" si="2"/>
        <v>39868.553052852105</v>
      </c>
      <c r="E40" s="8">
        <f t="shared" si="2"/>
        <v>17170.83576215012</v>
      </c>
      <c r="F40" s="8">
        <f t="shared" si="2"/>
        <v>3688.7215462283721</v>
      </c>
      <c r="G40" s="8">
        <f t="shared" si="2"/>
        <v>18118.038320537933</v>
      </c>
      <c r="H40" s="8">
        <f t="shared" si="2"/>
        <v>6703.5087025205494</v>
      </c>
      <c r="I40" s="8">
        <f t="shared" si="2"/>
        <v>3317.4706922854648</v>
      </c>
      <c r="J40" s="8">
        <f t="shared" si="2"/>
        <v>12371.592400882611</v>
      </c>
      <c r="L40" s="10"/>
    </row>
    <row r="41" spans="1:12" x14ac:dyDescent="0.3">
      <c r="A41" s="5" t="s">
        <v>10</v>
      </c>
      <c r="B41" s="8">
        <f t="shared" si="2"/>
        <v>4164.0277025858395</v>
      </c>
      <c r="C41" s="8">
        <f t="shared" si="2"/>
        <v>10632.864794808322</v>
      </c>
      <c r="D41" s="8">
        <f t="shared" si="2"/>
        <v>51382.124398067645</v>
      </c>
      <c r="E41" s="8">
        <f t="shared" si="2"/>
        <v>21034.738764428697</v>
      </c>
      <c r="F41" s="8">
        <f t="shared" si="2"/>
        <v>4693.0731329919508</v>
      </c>
      <c r="G41" s="8">
        <f t="shared" si="2"/>
        <v>23743.286416653988</v>
      </c>
      <c r="H41" s="8">
        <f t="shared" si="2"/>
        <v>8192.7175915160806</v>
      </c>
      <c r="I41" s="8">
        <f t="shared" si="2"/>
        <v>4136.0002472050573</v>
      </c>
      <c r="J41" s="8">
        <f t="shared" si="2"/>
        <v>16181.092684702011</v>
      </c>
      <c r="L41" s="10"/>
    </row>
    <row r="42" spans="1:12" x14ac:dyDescent="0.3">
      <c r="A42" s="5" t="s">
        <v>11</v>
      </c>
      <c r="B42" s="8">
        <f t="shared" si="2"/>
        <v>4293.523821623754</v>
      </c>
      <c r="C42" s="8">
        <f t="shared" si="2"/>
        <v>10650.457918662305</v>
      </c>
      <c r="D42" s="8">
        <f t="shared" si="2"/>
        <v>51082.039368257829</v>
      </c>
      <c r="E42" s="8">
        <f t="shared" si="2"/>
        <v>21193.537897942431</v>
      </c>
      <c r="F42" s="8">
        <f t="shared" si="2"/>
        <v>4828.9206417056466</v>
      </c>
      <c r="G42" s="8">
        <f t="shared" si="2"/>
        <v>23961.966591253062</v>
      </c>
      <c r="H42" s="8">
        <f t="shared" si="2"/>
        <v>8363.9403199389508</v>
      </c>
      <c r="I42" s="8">
        <f t="shared" si="2"/>
        <v>4118.1338452014988</v>
      </c>
      <c r="J42" s="8">
        <f t="shared" si="2"/>
        <v>16175.729595414547</v>
      </c>
      <c r="L42" s="10"/>
    </row>
    <row r="43" spans="1:12" x14ac:dyDescent="0.3">
      <c r="A43" s="5" t="s">
        <v>12</v>
      </c>
      <c r="B43" s="8">
        <f t="shared" si="2"/>
        <v>4038.7009031386428</v>
      </c>
      <c r="C43" s="8">
        <f t="shared" si="2"/>
        <v>9912.5275645763304</v>
      </c>
      <c r="D43" s="8">
        <f t="shared" si="2"/>
        <v>44077.073940599003</v>
      </c>
      <c r="E43" s="8">
        <f t="shared" si="2"/>
        <v>20585.110434934119</v>
      </c>
      <c r="F43" s="8">
        <f t="shared" si="2"/>
        <v>4351.4473752785443</v>
      </c>
      <c r="G43" s="8">
        <f t="shared" si="2"/>
        <v>20709.652814834808</v>
      </c>
      <c r="H43" s="8">
        <f t="shared" si="2"/>
        <v>7896.2725015159895</v>
      </c>
      <c r="I43" s="8">
        <f t="shared" si="2"/>
        <v>3745.3437824456346</v>
      </c>
      <c r="J43" s="8">
        <f t="shared" si="2"/>
        <v>14068.759532091217</v>
      </c>
      <c r="L43" s="10"/>
    </row>
    <row r="44" spans="1:12" x14ac:dyDescent="0.3">
      <c r="A44" s="5" t="s">
        <v>13</v>
      </c>
      <c r="B44" s="8">
        <f t="shared" si="2"/>
        <v>4119.2154196691845</v>
      </c>
      <c r="C44" s="8">
        <f t="shared" si="2"/>
        <v>8946.3557287665499</v>
      </c>
      <c r="D44" s="8">
        <f t="shared" si="2"/>
        <v>38322.619226079769</v>
      </c>
      <c r="E44" s="8">
        <f t="shared" si="2"/>
        <v>17679.443259472224</v>
      </c>
      <c r="F44" s="8">
        <f t="shared" si="2"/>
        <v>3830.6241734274936</v>
      </c>
      <c r="G44" s="8">
        <f t="shared" si="2"/>
        <v>17068.966765736805</v>
      </c>
      <c r="H44" s="8">
        <f t="shared" si="2"/>
        <v>6744.1800809366796</v>
      </c>
      <c r="I44" s="8">
        <f t="shared" si="2"/>
        <v>3196.606160971849</v>
      </c>
      <c r="J44" s="8">
        <f t="shared" si="2"/>
        <v>12141.25895368302</v>
      </c>
      <c r="L44" s="10"/>
    </row>
    <row r="45" spans="1:12" x14ac:dyDescent="0.3">
      <c r="A45" s="5" t="s">
        <v>14</v>
      </c>
      <c r="B45" s="8">
        <f t="shared" si="2"/>
        <v>4715.4699617510896</v>
      </c>
      <c r="C45" s="8">
        <f t="shared" si="2"/>
        <v>10302.063127152518</v>
      </c>
      <c r="D45" s="8">
        <f t="shared" si="2"/>
        <v>41322.946374522973</v>
      </c>
      <c r="E45" s="8">
        <f t="shared" si="2"/>
        <v>18569.284990367196</v>
      </c>
      <c r="F45" s="8">
        <f t="shared" si="2"/>
        <v>4312.3935365894931</v>
      </c>
      <c r="G45" s="8">
        <f t="shared" si="2"/>
        <v>18202.826783435277</v>
      </c>
      <c r="H45" s="8">
        <f t="shared" si="2"/>
        <v>8274.4811891870959</v>
      </c>
      <c r="I45" s="8">
        <f t="shared" si="2"/>
        <v>3709.9712664029098</v>
      </c>
      <c r="J45" s="8">
        <f t="shared" si="2"/>
        <v>13133.051432515556</v>
      </c>
      <c r="L45" s="10"/>
    </row>
    <row r="46" spans="1:12" x14ac:dyDescent="0.3">
      <c r="A46" s="5" t="s">
        <v>15</v>
      </c>
      <c r="B46" s="8">
        <f t="shared" si="2"/>
        <v>5079.451498522365</v>
      </c>
      <c r="C46" s="8">
        <f t="shared" si="2"/>
        <v>11151.629213055632</v>
      </c>
      <c r="D46" s="8">
        <f t="shared" si="2"/>
        <v>45847.669077838531</v>
      </c>
      <c r="E46" s="8">
        <f t="shared" si="2"/>
        <v>20567.792737252748</v>
      </c>
      <c r="F46" s="8">
        <f t="shared" si="2"/>
        <v>4873.4642820399176</v>
      </c>
      <c r="G46" s="8">
        <f t="shared" si="2"/>
        <v>21942.889656948526</v>
      </c>
      <c r="H46" s="8">
        <f t="shared" si="2"/>
        <v>9581.7740885294115</v>
      </c>
      <c r="I46" s="8">
        <f t="shared" si="2"/>
        <v>4486.5984068438556</v>
      </c>
      <c r="J46" s="8">
        <f t="shared" si="2"/>
        <v>16415.768780520702</v>
      </c>
      <c r="L46" s="10"/>
    </row>
    <row r="47" spans="1:12" x14ac:dyDescent="0.3">
      <c r="A47" s="5" t="s">
        <v>16</v>
      </c>
      <c r="B47" s="8">
        <f t="shared" si="2"/>
        <v>5402.3399931509157</v>
      </c>
      <c r="C47" s="8">
        <f t="shared" si="2"/>
        <v>11760.594796553625</v>
      </c>
      <c r="D47" s="8">
        <f t="shared" si="2"/>
        <v>48992.550816134361</v>
      </c>
      <c r="E47" s="8">
        <f t="shared" si="2"/>
        <v>21903.017563248912</v>
      </c>
      <c r="F47" s="8">
        <f t="shared" si="2"/>
        <v>5479.5715844919268</v>
      </c>
      <c r="G47" s="8">
        <f t="shared" si="2"/>
        <v>23457.946281406803</v>
      </c>
      <c r="H47" s="8">
        <f t="shared" si="2"/>
        <v>9575.0390377497442</v>
      </c>
      <c r="I47" s="8">
        <f t="shared" si="2"/>
        <v>4483.692196955064</v>
      </c>
      <c r="J47" s="8">
        <f t="shared" si="2"/>
        <v>16479.195383538434</v>
      </c>
      <c r="L47" s="10"/>
    </row>
    <row r="48" spans="1:12" x14ac:dyDescent="0.3">
      <c r="A48" s="5" t="s">
        <v>17</v>
      </c>
      <c r="B48" s="8">
        <f t="shared" si="2"/>
        <v>5248.3714137855541</v>
      </c>
      <c r="C48" s="8">
        <f t="shared" si="2"/>
        <v>11341.591147935786</v>
      </c>
      <c r="D48" s="8">
        <f t="shared" si="2"/>
        <v>49560.839234521583</v>
      </c>
      <c r="E48" s="8">
        <f t="shared" si="2"/>
        <v>22388.343947124682</v>
      </c>
      <c r="F48" s="8">
        <f t="shared" si="2"/>
        <v>5486.5367845170185</v>
      </c>
      <c r="G48" s="8">
        <f t="shared" si="2"/>
        <v>23528.598813208409</v>
      </c>
      <c r="H48" s="8">
        <f t="shared" si="2"/>
        <v>9749.9823677936311</v>
      </c>
      <c r="I48" s="8">
        <f t="shared" si="2"/>
        <v>4510.641600875133</v>
      </c>
      <c r="J48" s="8">
        <f t="shared" si="2"/>
        <v>16667.438147099019</v>
      </c>
      <c r="L48" s="10"/>
    </row>
    <row r="49" spans="1:13" x14ac:dyDescent="0.3">
      <c r="A49" s="5" t="s">
        <v>18</v>
      </c>
      <c r="B49" s="8">
        <f t="shared" si="2"/>
        <v>4791.9883399472574</v>
      </c>
      <c r="C49" s="8">
        <f t="shared" si="2"/>
        <v>10265.081734751771</v>
      </c>
      <c r="D49" s="8">
        <f t="shared" si="2"/>
        <v>44595.606810871497</v>
      </c>
      <c r="E49" s="8">
        <f t="shared" si="2"/>
        <v>19412.79212554132</v>
      </c>
      <c r="F49" s="8">
        <f t="shared" si="2"/>
        <v>4629.8830685984776</v>
      </c>
      <c r="G49" s="8">
        <f t="shared" si="2"/>
        <v>19743.079692623753</v>
      </c>
      <c r="H49" s="8">
        <f t="shared" si="2"/>
        <v>8367.1669440668593</v>
      </c>
      <c r="I49" s="8">
        <f t="shared" si="2"/>
        <v>3799.6566975350297</v>
      </c>
      <c r="J49" s="8">
        <f>J15-J35</f>
        <v>13875.475962227605</v>
      </c>
      <c r="L49" s="10"/>
    </row>
    <row r="50" spans="1:13" x14ac:dyDescent="0.3">
      <c r="L50" s="10"/>
    </row>
    <row r="51" spans="1:13" x14ac:dyDescent="0.3">
      <c r="A51" s="1" t="s">
        <v>57</v>
      </c>
      <c r="K51" s="2" t="s">
        <v>36</v>
      </c>
    </row>
    <row r="52" spans="1:13" x14ac:dyDescent="0.3">
      <c r="A52" s="5" t="s">
        <v>7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8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9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10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11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12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13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14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15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16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17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18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58</v>
      </c>
    </row>
    <row r="66" spans="1:15" x14ac:dyDescent="0.3">
      <c r="A66" s="5" t="s">
        <v>7</v>
      </c>
      <c r="B66" s="8">
        <f>B38-(B52-MIN(B$52:B$63))</f>
        <v>3939.4872288285924</v>
      </c>
      <c r="C66" s="8">
        <f>C38-(C52-MIN(C$52:C$63))</f>
        <v>7792.3749921520775</v>
      </c>
      <c r="D66" s="8">
        <f>D38-(D52-MIN(D$52:D$63))</f>
        <v>38575.877131587476</v>
      </c>
      <c r="E66" s="8">
        <f t="shared" ref="E66:J66" si="4">E38-(E52-MIN(E$52:E$63))</f>
        <v>16399.33040396696</v>
      </c>
      <c r="F66" s="8">
        <f t="shared" si="4"/>
        <v>3507.3454278333656</v>
      </c>
      <c r="G66" s="8">
        <f>G38-(G52-MIN(G$52:G$63))</f>
        <v>16120.74614428255</v>
      </c>
      <c r="H66" s="8">
        <f t="shared" si="4"/>
        <v>6714.9219777175276</v>
      </c>
      <c r="I66" s="8">
        <f t="shared" si="4"/>
        <v>3133.1541788705017</v>
      </c>
      <c r="J66" s="8">
        <f t="shared" si="4"/>
        <v>11580.669699317506</v>
      </c>
      <c r="K66" s="10"/>
      <c r="L66" s="10"/>
      <c r="M66" s="15"/>
      <c r="O66" s="13"/>
    </row>
    <row r="67" spans="1:15" x14ac:dyDescent="0.3">
      <c r="A67" s="5" t="s">
        <v>8</v>
      </c>
      <c r="B67" s="8">
        <f>B39-(B53-MIN(B$52:B$63))</f>
        <v>3328.6052774804998</v>
      </c>
      <c r="C67" s="8">
        <f>C39-(C53-MIN(C$52:C$63))</f>
        <v>6989.5142559666829</v>
      </c>
      <c r="D67" s="8">
        <f t="shared" ref="B67:J77" si="5">D39-(D53-MIN(D$52:D$63))</f>
        <v>35019.899480230713</v>
      </c>
      <c r="E67" s="8">
        <f t="shared" si="5"/>
        <v>15828.308603059997</v>
      </c>
      <c r="F67" s="8">
        <f t="shared" si="5"/>
        <v>3075.2465663599473</v>
      </c>
      <c r="G67" s="8">
        <f>G39-(G53-MIN(G$52:G$63))</f>
        <v>15576.395763468852</v>
      </c>
      <c r="H67" s="8">
        <f t="shared" si="5"/>
        <v>5994.378879415448</v>
      </c>
      <c r="I67" s="8">
        <f t="shared" si="5"/>
        <v>2781.8045622226882</v>
      </c>
      <c r="J67" s="8">
        <f t="shared" si="5"/>
        <v>11143.278965533409</v>
      </c>
      <c r="K67" s="10"/>
      <c r="L67" s="10"/>
      <c r="M67" s="15"/>
      <c r="O67" s="13"/>
    </row>
    <row r="68" spans="1:15" x14ac:dyDescent="0.3">
      <c r="A68" s="5" t="s">
        <v>9</v>
      </c>
      <c r="B68" s="8">
        <f>B40-(B54-MIN(B$52:B$63))</f>
        <v>3414.7543930391817</v>
      </c>
      <c r="C68" s="8">
        <f t="shared" si="5"/>
        <v>8179.6425344984973</v>
      </c>
      <c r="D68" s="8">
        <f>D40-(D54-MIN(D$52:D$63))</f>
        <v>39868.553052852105</v>
      </c>
      <c r="E68" s="8">
        <f t="shared" si="5"/>
        <v>17170.83576215012</v>
      </c>
      <c r="F68" s="8">
        <f t="shared" si="5"/>
        <v>3688.7215462283721</v>
      </c>
      <c r="G68" s="8">
        <f>G40-(G54-MIN(G$52:G$63))</f>
        <v>18118.038320537933</v>
      </c>
      <c r="H68" s="8">
        <f t="shared" si="5"/>
        <v>6703.5087025205494</v>
      </c>
      <c r="I68" s="8">
        <f t="shared" si="5"/>
        <v>3317.4706922854648</v>
      </c>
      <c r="J68" s="8">
        <f t="shared" si="5"/>
        <v>12371.592400882611</v>
      </c>
      <c r="K68" s="10"/>
      <c r="L68" s="10"/>
      <c r="M68" s="15"/>
      <c r="O68" s="13"/>
    </row>
    <row r="69" spans="1:15" x14ac:dyDescent="0.3">
      <c r="A69" s="5" t="s">
        <v>10</v>
      </c>
      <c r="B69" s="8">
        <f>B41-(B55-MIN(B$52:B$63))</f>
        <v>4164.0277025858395</v>
      </c>
      <c r="C69" s="8">
        <f t="shared" si="5"/>
        <v>10632.864794808322</v>
      </c>
      <c r="D69" s="8">
        <f t="shared" si="5"/>
        <v>51382.124398067645</v>
      </c>
      <c r="E69" s="8">
        <f t="shared" si="5"/>
        <v>21034.738764428697</v>
      </c>
      <c r="F69" s="8">
        <f t="shared" si="5"/>
        <v>4693.0731329919508</v>
      </c>
      <c r="G69" s="8">
        <f>G41-(G55-MIN(G$52:G$63))</f>
        <v>23743.286416653988</v>
      </c>
      <c r="H69" s="8">
        <f t="shared" si="5"/>
        <v>8192.7175915160806</v>
      </c>
      <c r="I69" s="8">
        <f t="shared" si="5"/>
        <v>4136.0002472050573</v>
      </c>
      <c r="J69" s="8">
        <f t="shared" si="5"/>
        <v>16181.092684702011</v>
      </c>
      <c r="K69" s="10"/>
      <c r="L69" s="10"/>
      <c r="M69" s="15"/>
      <c r="O69" s="13"/>
    </row>
    <row r="70" spans="1:15" x14ac:dyDescent="0.3">
      <c r="A70" s="5" t="s">
        <v>11</v>
      </c>
      <c r="B70" s="8">
        <f t="shared" si="5"/>
        <v>4293.523821623754</v>
      </c>
      <c r="C70" s="8">
        <f>C42-(C56-MIN(C$52:C$63))</f>
        <v>10650.457918662305</v>
      </c>
      <c r="D70" s="8">
        <f>D42-(D56-MIN(D$52:D$63))</f>
        <v>51082.039368257829</v>
      </c>
      <c r="E70" s="8">
        <f t="shared" si="5"/>
        <v>21193.537897942431</v>
      </c>
      <c r="F70" s="8">
        <f t="shared" si="5"/>
        <v>4828.9206417056466</v>
      </c>
      <c r="G70" s="8">
        <f t="shared" si="5"/>
        <v>23961.966591253062</v>
      </c>
      <c r="H70" s="8">
        <f t="shared" si="5"/>
        <v>8363.9403199389508</v>
      </c>
      <c r="I70" s="8">
        <f t="shared" si="5"/>
        <v>4118.1338452014988</v>
      </c>
      <c r="J70" s="8">
        <f t="shared" si="5"/>
        <v>16175.729595414547</v>
      </c>
      <c r="K70" s="10"/>
      <c r="L70" s="10"/>
      <c r="M70" s="15"/>
      <c r="O70" s="13"/>
    </row>
    <row r="71" spans="1:15" x14ac:dyDescent="0.3">
      <c r="A71" s="5" t="s">
        <v>12</v>
      </c>
      <c r="B71" s="8">
        <f t="shared" si="5"/>
        <v>4038.7009031386428</v>
      </c>
      <c r="C71" s="8">
        <f t="shared" si="5"/>
        <v>9912.5275645763304</v>
      </c>
      <c r="D71" s="8">
        <f t="shared" si="5"/>
        <v>44077.073940599003</v>
      </c>
      <c r="E71" s="8">
        <f t="shared" si="5"/>
        <v>20585.110434934119</v>
      </c>
      <c r="F71" s="8">
        <f t="shared" si="5"/>
        <v>4351.4473752785443</v>
      </c>
      <c r="G71" s="8">
        <f t="shared" si="5"/>
        <v>20709.652814834808</v>
      </c>
      <c r="H71" s="8">
        <f t="shared" si="5"/>
        <v>7896.2725015159895</v>
      </c>
      <c r="I71" s="8">
        <f t="shared" si="5"/>
        <v>3745.3437824456346</v>
      </c>
      <c r="J71" s="8">
        <f t="shared" si="5"/>
        <v>14068.759532091217</v>
      </c>
      <c r="K71" s="10"/>
      <c r="L71" s="10"/>
      <c r="M71" s="15"/>
      <c r="O71" s="13"/>
    </row>
    <row r="72" spans="1:15" x14ac:dyDescent="0.3">
      <c r="A72" s="5" t="s">
        <v>13</v>
      </c>
      <c r="B72" s="8">
        <f t="shared" si="5"/>
        <v>4119.2154196691845</v>
      </c>
      <c r="C72" s="8">
        <f t="shared" si="5"/>
        <v>8946.3557287665499</v>
      </c>
      <c r="D72" s="8">
        <f t="shared" si="5"/>
        <v>38322.619226079769</v>
      </c>
      <c r="E72" s="8">
        <f t="shared" si="5"/>
        <v>17679.443259472224</v>
      </c>
      <c r="F72" s="8">
        <f t="shared" si="5"/>
        <v>3830.6241734274936</v>
      </c>
      <c r="G72" s="8">
        <f t="shared" si="5"/>
        <v>17068.966765736805</v>
      </c>
      <c r="H72" s="8">
        <f t="shared" si="5"/>
        <v>6744.1800809366796</v>
      </c>
      <c r="I72" s="8">
        <f t="shared" si="5"/>
        <v>3196.606160971849</v>
      </c>
      <c r="J72" s="8">
        <f t="shared" si="5"/>
        <v>12141.25895368302</v>
      </c>
      <c r="K72" s="10"/>
      <c r="L72" s="10"/>
      <c r="M72" s="15"/>
      <c r="O72" s="13"/>
    </row>
    <row r="73" spans="1:15" x14ac:dyDescent="0.3">
      <c r="A73" s="5" t="s">
        <v>14</v>
      </c>
      <c r="B73" s="8">
        <f t="shared" si="5"/>
        <v>4715.4699617510896</v>
      </c>
      <c r="C73" s="8">
        <f t="shared" si="5"/>
        <v>10302.063127152518</v>
      </c>
      <c r="D73" s="8">
        <f t="shared" si="5"/>
        <v>41322.946374522973</v>
      </c>
      <c r="E73" s="8">
        <f t="shared" si="5"/>
        <v>18569.284990367196</v>
      </c>
      <c r="F73" s="8">
        <f t="shared" si="5"/>
        <v>4312.3935365894931</v>
      </c>
      <c r="G73" s="8">
        <f t="shared" si="5"/>
        <v>18202.826783435277</v>
      </c>
      <c r="H73" s="8">
        <f t="shared" si="5"/>
        <v>8274.4811891870959</v>
      </c>
      <c r="I73" s="8">
        <f t="shared" si="5"/>
        <v>3709.9712664029098</v>
      </c>
      <c r="J73" s="8">
        <f t="shared" si="5"/>
        <v>13133.051432515556</v>
      </c>
      <c r="K73" s="10"/>
      <c r="L73" s="10"/>
      <c r="M73" s="15"/>
      <c r="O73" s="13"/>
    </row>
    <row r="74" spans="1:15" x14ac:dyDescent="0.3">
      <c r="A74" s="5" t="s">
        <v>15</v>
      </c>
      <c r="B74" s="8">
        <f t="shared" si="5"/>
        <v>5079.451498522365</v>
      </c>
      <c r="C74" s="8">
        <f>C46-(C60-MIN(C$52:C$63))</f>
        <v>11151.629213055632</v>
      </c>
      <c r="D74" s="8">
        <f t="shared" si="5"/>
        <v>45847.669077838531</v>
      </c>
      <c r="E74" s="8">
        <f t="shared" si="5"/>
        <v>20567.792737252748</v>
      </c>
      <c r="F74" s="8">
        <f t="shared" si="5"/>
        <v>4873.4642820399176</v>
      </c>
      <c r="G74" s="8">
        <f t="shared" si="5"/>
        <v>21942.889656948526</v>
      </c>
      <c r="H74" s="8">
        <f t="shared" si="5"/>
        <v>9581.7740885294115</v>
      </c>
      <c r="I74" s="8">
        <f t="shared" si="5"/>
        <v>4486.5984068438556</v>
      </c>
      <c r="J74" s="8">
        <f t="shared" si="5"/>
        <v>16415.768780520702</v>
      </c>
      <c r="K74" s="10"/>
      <c r="L74" s="10"/>
      <c r="M74" s="15"/>
      <c r="O74" s="13"/>
    </row>
    <row r="75" spans="1:15" x14ac:dyDescent="0.3">
      <c r="A75" s="5" t="s">
        <v>16</v>
      </c>
      <c r="B75" s="8">
        <f t="shared" si="5"/>
        <v>5402.3399931509157</v>
      </c>
      <c r="C75" s="8">
        <f t="shared" si="5"/>
        <v>11760.594796553625</v>
      </c>
      <c r="D75" s="8">
        <f t="shared" si="5"/>
        <v>48992.550816134361</v>
      </c>
      <c r="E75" s="8">
        <f t="shared" si="5"/>
        <v>21903.017563248912</v>
      </c>
      <c r="F75" s="8">
        <f t="shared" si="5"/>
        <v>5479.5715844919268</v>
      </c>
      <c r="G75" s="8">
        <f t="shared" si="5"/>
        <v>23457.946281406803</v>
      </c>
      <c r="H75" s="8">
        <f t="shared" si="5"/>
        <v>9575.0390377497442</v>
      </c>
      <c r="I75" s="8">
        <f t="shared" si="5"/>
        <v>4483.692196955064</v>
      </c>
      <c r="J75" s="8">
        <f t="shared" si="5"/>
        <v>16479.195383538434</v>
      </c>
      <c r="K75" s="10"/>
      <c r="L75" s="10"/>
      <c r="M75" s="15"/>
      <c r="O75" s="13"/>
    </row>
    <row r="76" spans="1:15" x14ac:dyDescent="0.3">
      <c r="A76" s="5" t="s">
        <v>17</v>
      </c>
      <c r="B76" s="8">
        <f t="shared" si="5"/>
        <v>5248.3714137855541</v>
      </c>
      <c r="C76" s="8">
        <f t="shared" si="5"/>
        <v>11341.591147935786</v>
      </c>
      <c r="D76" s="8">
        <f t="shared" si="5"/>
        <v>49560.839234521583</v>
      </c>
      <c r="E76" s="8">
        <f t="shared" si="5"/>
        <v>22388.343947124682</v>
      </c>
      <c r="F76" s="8">
        <f t="shared" si="5"/>
        <v>5486.5367845170185</v>
      </c>
      <c r="G76" s="8">
        <f t="shared" si="5"/>
        <v>23528.598813208409</v>
      </c>
      <c r="H76" s="8">
        <f t="shared" si="5"/>
        <v>9749.9823677936311</v>
      </c>
      <c r="I76" s="8">
        <f t="shared" si="5"/>
        <v>4510.641600875133</v>
      </c>
      <c r="J76" s="8">
        <f t="shared" si="5"/>
        <v>16667.438147099019</v>
      </c>
      <c r="K76" s="10"/>
      <c r="L76" s="10"/>
      <c r="M76" s="15"/>
      <c r="O76" s="13"/>
    </row>
    <row r="77" spans="1:15" x14ac:dyDescent="0.3">
      <c r="A77" s="5" t="s">
        <v>18</v>
      </c>
      <c r="B77" s="8">
        <f t="shared" si="5"/>
        <v>4791.9883399472574</v>
      </c>
      <c r="C77" s="8">
        <f t="shared" si="5"/>
        <v>10265.081734751771</v>
      </c>
      <c r="D77" s="8">
        <f>D49-(D63-MIN(D$52:D$63))</f>
        <v>44595.606810871497</v>
      </c>
      <c r="E77" s="8">
        <f t="shared" si="5"/>
        <v>19412.79212554132</v>
      </c>
      <c r="F77" s="8">
        <f t="shared" si="5"/>
        <v>4629.8830685984776</v>
      </c>
      <c r="G77" s="8">
        <f t="shared" si="5"/>
        <v>19743.079692623753</v>
      </c>
      <c r="H77" s="8">
        <f t="shared" si="5"/>
        <v>8367.1669440668593</v>
      </c>
      <c r="I77" s="8">
        <f t="shared" si="5"/>
        <v>3799.6566975350297</v>
      </c>
      <c r="J77" s="8">
        <f t="shared" si="5"/>
        <v>13875.475962227605</v>
      </c>
      <c r="K77" s="10"/>
      <c r="L77" s="10"/>
      <c r="M77" s="15"/>
      <c r="O77" s="13"/>
    </row>
    <row r="79" spans="1:15" x14ac:dyDescent="0.3">
      <c r="A79" s="1" t="s">
        <v>59</v>
      </c>
      <c r="B79" s="2" t="s">
        <v>32</v>
      </c>
    </row>
    <row r="80" spans="1:15" x14ac:dyDescent="0.3">
      <c r="A80" s="5" t="s">
        <v>7</v>
      </c>
      <c r="B80" s="8">
        <f>$B$17-SUM($B66:$J66)</f>
        <v>44571.076992090675</v>
      </c>
      <c r="D80" s="15"/>
    </row>
    <row r="81" spans="1:4" x14ac:dyDescent="0.3">
      <c r="A81" s="5" t="s">
        <v>8</v>
      </c>
      <c r="B81" s="8">
        <f>$B$17-SUM($B67:$J67)</f>
        <v>52597.551822908994</v>
      </c>
      <c r="D81" s="15"/>
    </row>
    <row r="82" spans="1:4" x14ac:dyDescent="0.3">
      <c r="A82" s="5" t="s">
        <v>9</v>
      </c>
      <c r="B82" s="8">
        <f>$B$17-SUM($B68:$J68)</f>
        <v>39501.866771652392</v>
      </c>
      <c r="D82" s="15"/>
    </row>
    <row r="83" spans="1:4" x14ac:dyDescent="0.3">
      <c r="A83" s="5" t="s">
        <v>10</v>
      </c>
      <c r="B83" s="8">
        <f>$B$17-SUM($B69:$J69)</f>
        <v>8175.0584436876816</v>
      </c>
      <c r="D83" s="15"/>
    </row>
    <row r="84" spans="1:4" x14ac:dyDescent="0.3">
      <c r="A84" s="5" t="s">
        <v>11</v>
      </c>
      <c r="B84" s="8">
        <f>$B$17-SUM($B70:$J70)</f>
        <v>7666.7341766472091</v>
      </c>
      <c r="D84" s="15"/>
    </row>
    <row r="85" spans="1:4" x14ac:dyDescent="0.3">
      <c r="A85" s="5" t="s">
        <v>12</v>
      </c>
      <c r="B85" s="8">
        <f t="shared" ref="B85:B91" si="6">$B$17-SUM($B71:$J71)</f>
        <v>22950.09532723295</v>
      </c>
      <c r="D85" s="15"/>
    </row>
    <row r="86" spans="1:4" x14ac:dyDescent="0.3">
      <c r="A86" s="5" t="s">
        <v>13</v>
      </c>
      <c r="B86" s="8">
        <f t="shared" si="6"/>
        <v>40285.714407903666</v>
      </c>
      <c r="D86" s="15"/>
    </row>
    <row r="87" spans="1:4" x14ac:dyDescent="0.3">
      <c r="A87" s="5" t="s">
        <v>14</v>
      </c>
      <c r="B87" s="8">
        <f t="shared" si="6"/>
        <v>29792.495514723138</v>
      </c>
      <c r="D87" s="15"/>
    </row>
    <row r="88" spans="1:4" x14ac:dyDescent="0.3">
      <c r="A88" s="5" t="s">
        <v>15</v>
      </c>
      <c r="B88" s="8">
        <f t="shared" si="6"/>
        <v>12387.946435095568</v>
      </c>
      <c r="D88" s="15"/>
    </row>
    <row r="89" spans="1:4" x14ac:dyDescent="0.3">
      <c r="A89" s="5" t="s">
        <v>16</v>
      </c>
      <c r="B89" s="8">
        <f t="shared" si="6"/>
        <v>4801.0365234174824</v>
      </c>
      <c r="D89" s="15"/>
    </row>
    <row r="90" spans="1:4" x14ac:dyDescent="0.3">
      <c r="A90" s="5" t="s">
        <v>17</v>
      </c>
      <c r="B90" s="8">
        <f t="shared" si="6"/>
        <v>3852.6407197864319</v>
      </c>
      <c r="D90" s="15"/>
    </row>
    <row r="91" spans="1:4" x14ac:dyDescent="0.3">
      <c r="A91" s="5" t="s">
        <v>18</v>
      </c>
      <c r="B91" s="8">
        <f t="shared" si="6"/>
        <v>22854.252800483664</v>
      </c>
      <c r="D91" s="15"/>
    </row>
    <row r="92" spans="1:4" x14ac:dyDescent="0.3">
      <c r="A92" s="9" t="s">
        <v>33</v>
      </c>
      <c r="B92" s="12">
        <f>SUM($B$80:$B$91)/$B$17</f>
        <v>1.9000000000000004</v>
      </c>
    </row>
    <row r="94" spans="1:4" x14ac:dyDescent="0.3">
      <c r="A94" s="1" t="s">
        <v>60</v>
      </c>
      <c r="B94" s="23">
        <f>(SUM($B$80:$B$91)-$D$95*$B$17)/12</f>
        <v>4.850638409455617E-12</v>
      </c>
      <c r="D94" s="1" t="s">
        <v>35</v>
      </c>
    </row>
    <row r="95" spans="1:4" x14ac:dyDescent="0.3">
      <c r="A95" s="1" t="s">
        <v>34</v>
      </c>
      <c r="D95" s="11">
        <v>1.9</v>
      </c>
    </row>
    <row r="96" spans="1:4" ht="15.6" thickBot="1" x14ac:dyDescent="0.35"/>
    <row r="97" spans="1:2" ht="15.6" thickBot="1" x14ac:dyDescent="0.35">
      <c r="A97" s="1" t="s">
        <v>61</v>
      </c>
      <c r="B97" s="14">
        <f>(MIN($K$52:$K$63)+$B$94)*1000</f>
        <v>4.850638409455617E-9</v>
      </c>
    </row>
    <row r="98" spans="1:2" ht="15.6" thickBot="1" x14ac:dyDescent="0.35"/>
    <row r="99" spans="1:2" ht="15.6" thickBot="1" x14ac:dyDescent="0.35">
      <c r="A99" s="1" t="s">
        <v>49</v>
      </c>
      <c r="B99" s="76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85" zoomScaleNormal="85" workbookViewId="0">
      <selection activeCell="E24" sqref="E24:P24"/>
    </sheetView>
  </sheetViews>
  <sheetFormatPr defaultColWidth="9" defaultRowHeight="15" x14ac:dyDescent="0.3"/>
  <cols>
    <col min="1" max="4" width="9" style="1"/>
    <col min="5" max="7" width="10" style="1" bestFit="1" customWidth="1"/>
    <col min="8" max="16384" width="9" style="1"/>
  </cols>
  <sheetData>
    <row r="1" spans="1:16" x14ac:dyDescent="0.3">
      <c r="O1" s="3"/>
      <c r="P1" s="4" t="s">
        <v>136</v>
      </c>
    </row>
    <row r="3" spans="1:16" x14ac:dyDescent="0.3">
      <c r="A3" s="16" t="s">
        <v>39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81">
        <v>0.91209926684148201</v>
      </c>
      <c r="C4" s="82">
        <v>0.88970453809813477</v>
      </c>
      <c r="D4" s="82">
        <v>0.96638376717670416</v>
      </c>
      <c r="E4" s="82">
        <v>1</v>
      </c>
      <c r="F4" s="82">
        <v>1</v>
      </c>
      <c r="G4" s="82">
        <v>1</v>
      </c>
      <c r="H4" s="82">
        <v>0.983173978129948</v>
      </c>
      <c r="I4" s="82">
        <v>0.95949576993485075</v>
      </c>
      <c r="J4" s="82">
        <v>0.99727956528829276</v>
      </c>
      <c r="K4" s="82">
        <v>0.99170675032870137</v>
      </c>
      <c r="L4" s="82">
        <v>1</v>
      </c>
      <c r="M4" s="83">
        <v>0.95572809967842043</v>
      </c>
    </row>
    <row r="5" spans="1:16" x14ac:dyDescent="0.3">
      <c r="A5" s="17">
        <v>19</v>
      </c>
      <c r="B5" s="84">
        <v>0.91209926684148201</v>
      </c>
      <c r="C5" s="85">
        <v>0.88970453809813477</v>
      </c>
      <c r="D5" s="85">
        <v>0.96638376717670416</v>
      </c>
      <c r="E5" s="85">
        <v>1</v>
      </c>
      <c r="F5" s="85">
        <v>1</v>
      </c>
      <c r="G5" s="85">
        <v>1</v>
      </c>
      <c r="H5" s="85">
        <v>0.983173978129948</v>
      </c>
      <c r="I5" s="85">
        <v>0.95949576993485075</v>
      </c>
      <c r="J5" s="85">
        <v>0.99727956528829276</v>
      </c>
      <c r="K5" s="85">
        <v>0.99170675032870137</v>
      </c>
      <c r="L5" s="85">
        <v>1</v>
      </c>
      <c r="M5" s="86">
        <v>0.95572809967842043</v>
      </c>
    </row>
    <row r="6" spans="1:16" x14ac:dyDescent="0.3">
      <c r="A6" s="17">
        <v>18</v>
      </c>
      <c r="B6" s="84">
        <v>0.91209926684148201</v>
      </c>
      <c r="C6" s="85">
        <v>0.88970453809813477</v>
      </c>
      <c r="D6" s="85">
        <v>0.96638376717670416</v>
      </c>
      <c r="E6" s="85">
        <v>1</v>
      </c>
      <c r="F6" s="85">
        <v>1</v>
      </c>
      <c r="G6" s="85">
        <v>1</v>
      </c>
      <c r="H6" s="85">
        <v>0.983173978129948</v>
      </c>
      <c r="I6" s="85">
        <v>0.95949576993485075</v>
      </c>
      <c r="J6" s="85">
        <v>0.99727956528829276</v>
      </c>
      <c r="K6" s="85">
        <v>0.99170675032870137</v>
      </c>
      <c r="L6" s="85">
        <v>1</v>
      </c>
      <c r="M6" s="86">
        <v>0.95572809967842043</v>
      </c>
    </row>
    <row r="7" spans="1:16" x14ac:dyDescent="0.3">
      <c r="A7" s="17">
        <v>17</v>
      </c>
      <c r="B7" s="84">
        <v>0.91209926684148201</v>
      </c>
      <c r="C7" s="85">
        <v>0.88970453809813477</v>
      </c>
      <c r="D7" s="85">
        <v>0.96638376717670416</v>
      </c>
      <c r="E7" s="85">
        <v>1</v>
      </c>
      <c r="F7" s="85">
        <v>1</v>
      </c>
      <c r="G7" s="85">
        <v>1</v>
      </c>
      <c r="H7" s="85">
        <v>0.983173978129948</v>
      </c>
      <c r="I7" s="85">
        <v>0.95949576993485075</v>
      </c>
      <c r="J7" s="85">
        <v>0.99727956528829276</v>
      </c>
      <c r="K7" s="85">
        <v>0.99170675032870137</v>
      </c>
      <c r="L7" s="85">
        <v>1</v>
      </c>
      <c r="M7" s="86">
        <v>0.95572809967842043</v>
      </c>
    </row>
    <row r="8" spans="1:16" x14ac:dyDescent="0.3">
      <c r="A8" s="17">
        <v>16</v>
      </c>
      <c r="B8" s="84">
        <v>0.91209926684148201</v>
      </c>
      <c r="C8" s="85">
        <v>0.88970453809813477</v>
      </c>
      <c r="D8" s="85">
        <v>0.96638376717670416</v>
      </c>
      <c r="E8" s="85">
        <v>1</v>
      </c>
      <c r="F8" s="85">
        <v>1</v>
      </c>
      <c r="G8" s="85">
        <v>1</v>
      </c>
      <c r="H8" s="85">
        <v>0.983173978129948</v>
      </c>
      <c r="I8" s="85">
        <v>0.95949576993485075</v>
      </c>
      <c r="J8" s="85">
        <v>0.99727956528829276</v>
      </c>
      <c r="K8" s="85">
        <v>0.99170675032870137</v>
      </c>
      <c r="L8" s="85">
        <v>1</v>
      </c>
      <c r="M8" s="86">
        <v>0.95572809967842043</v>
      </c>
    </row>
    <row r="9" spans="1:16" x14ac:dyDescent="0.3">
      <c r="A9" s="17">
        <v>15</v>
      </c>
      <c r="B9" s="84">
        <v>0.91209926684148201</v>
      </c>
      <c r="C9" s="85">
        <v>0.88970453809813477</v>
      </c>
      <c r="D9" s="85">
        <v>0.96638376717670416</v>
      </c>
      <c r="E9" s="85">
        <v>1</v>
      </c>
      <c r="F9" s="85">
        <v>1</v>
      </c>
      <c r="G9" s="85">
        <v>1</v>
      </c>
      <c r="H9" s="85">
        <v>0.983173978129948</v>
      </c>
      <c r="I9" s="85">
        <v>0.95949576993485075</v>
      </c>
      <c r="J9" s="85">
        <v>0.99727956528829276</v>
      </c>
      <c r="K9" s="85">
        <v>0.99170675032870137</v>
      </c>
      <c r="L9" s="85">
        <v>1</v>
      </c>
      <c r="M9" s="86">
        <v>0.95572809967842043</v>
      </c>
    </row>
    <row r="10" spans="1:16" x14ac:dyDescent="0.3">
      <c r="A10" s="17">
        <v>14</v>
      </c>
      <c r="B10" s="84">
        <v>0.91209926684148201</v>
      </c>
      <c r="C10" s="85">
        <v>0.88970453809813477</v>
      </c>
      <c r="D10" s="85">
        <v>0.96638376717670416</v>
      </c>
      <c r="E10" s="85">
        <v>1</v>
      </c>
      <c r="F10" s="85">
        <v>1</v>
      </c>
      <c r="G10" s="85">
        <v>1</v>
      </c>
      <c r="H10" s="85">
        <v>0.983173978129948</v>
      </c>
      <c r="I10" s="85">
        <v>0.95949576993485075</v>
      </c>
      <c r="J10" s="85">
        <v>0.99727956528829276</v>
      </c>
      <c r="K10" s="85">
        <v>0.99170675032870137</v>
      </c>
      <c r="L10" s="85">
        <v>1</v>
      </c>
      <c r="M10" s="86">
        <v>0.95572809967842043</v>
      </c>
    </row>
    <row r="11" spans="1:16" x14ac:dyDescent="0.3">
      <c r="A11" s="17">
        <v>13</v>
      </c>
      <c r="B11" s="84">
        <v>0.91209926684148201</v>
      </c>
      <c r="C11" s="85">
        <v>0.88970453809813477</v>
      </c>
      <c r="D11" s="85">
        <v>0.96638376717670416</v>
      </c>
      <c r="E11" s="85">
        <v>1</v>
      </c>
      <c r="F11" s="85">
        <v>1</v>
      </c>
      <c r="G11" s="85">
        <v>1</v>
      </c>
      <c r="H11" s="85">
        <v>0.983173978129948</v>
      </c>
      <c r="I11" s="85">
        <v>0.95949576993485075</v>
      </c>
      <c r="J11" s="85">
        <v>0.99727956528829276</v>
      </c>
      <c r="K11" s="85">
        <v>0.99170675032870137</v>
      </c>
      <c r="L11" s="85">
        <v>1</v>
      </c>
      <c r="M11" s="86">
        <v>0.95572809967842043</v>
      </c>
    </row>
    <row r="12" spans="1:16" x14ac:dyDescent="0.3">
      <c r="A12" s="17">
        <v>12</v>
      </c>
      <c r="B12" s="84">
        <v>0.91020492980260403</v>
      </c>
      <c r="C12" s="85">
        <v>0.88970453809813477</v>
      </c>
      <c r="D12" s="85">
        <v>0.96638376717670416</v>
      </c>
      <c r="E12" s="85">
        <v>1</v>
      </c>
      <c r="F12" s="85">
        <v>1</v>
      </c>
      <c r="G12" s="85">
        <v>1</v>
      </c>
      <c r="H12" s="85">
        <v>0.983173978129948</v>
      </c>
      <c r="I12" s="85">
        <v>0.95949576993485075</v>
      </c>
      <c r="J12" s="85">
        <v>0.99727956528829276</v>
      </c>
      <c r="K12" s="85">
        <v>0.99170675032870137</v>
      </c>
      <c r="L12" s="85">
        <v>1</v>
      </c>
      <c r="M12" s="86">
        <v>0.95572809967842043</v>
      </c>
    </row>
    <row r="13" spans="1:16" x14ac:dyDescent="0.3">
      <c r="A13" s="17">
        <v>11</v>
      </c>
      <c r="B13" s="84">
        <v>0.9045740793796192</v>
      </c>
      <c r="C13" s="85">
        <v>0.88970453809813477</v>
      </c>
      <c r="D13" s="85">
        <v>0.96638376717670416</v>
      </c>
      <c r="E13" s="85">
        <v>1</v>
      </c>
      <c r="F13" s="85">
        <v>1</v>
      </c>
      <c r="G13" s="85">
        <v>1</v>
      </c>
      <c r="H13" s="85">
        <v>0.983173978129948</v>
      </c>
      <c r="I13" s="85">
        <v>0.95949576993485075</v>
      </c>
      <c r="J13" s="85">
        <v>0.99643041566479129</v>
      </c>
      <c r="K13" s="85">
        <v>0.98921492195440253</v>
      </c>
      <c r="L13" s="85">
        <v>1</v>
      </c>
      <c r="M13" s="86">
        <v>0.95572809967842043</v>
      </c>
    </row>
    <row r="14" spans="1:16" x14ac:dyDescent="0.3">
      <c r="A14" s="17">
        <v>10</v>
      </c>
      <c r="B14" s="84">
        <v>0.89520671557252762</v>
      </c>
      <c r="C14" s="85">
        <v>0.88585143672703603</v>
      </c>
      <c r="D14" s="85">
        <v>0.95893484333687906</v>
      </c>
      <c r="E14" s="85">
        <v>1</v>
      </c>
      <c r="F14" s="85">
        <v>1</v>
      </c>
      <c r="G14" s="85">
        <v>1</v>
      </c>
      <c r="H14" s="85">
        <v>0.9822982315114035</v>
      </c>
      <c r="I14" s="85">
        <v>0.95491618012518253</v>
      </c>
      <c r="J14" s="85">
        <v>0.98776663819660226</v>
      </c>
      <c r="K14" s="85">
        <v>0.98104162349802682</v>
      </c>
      <c r="L14" s="85">
        <v>0.99264040646786844</v>
      </c>
      <c r="M14" s="86">
        <v>0.9486208944040575</v>
      </c>
    </row>
    <row r="15" spans="1:16" x14ac:dyDescent="0.3">
      <c r="A15" s="17">
        <v>9</v>
      </c>
      <c r="B15" s="84">
        <v>0.88210283838132919</v>
      </c>
      <c r="C15" s="85">
        <v>0.87539753606622228</v>
      </c>
      <c r="D15" s="85">
        <v>0.94217858783402653</v>
      </c>
      <c r="E15" s="85">
        <v>1</v>
      </c>
      <c r="F15" s="85">
        <v>1</v>
      </c>
      <c r="G15" s="85">
        <v>1</v>
      </c>
      <c r="H15" s="85">
        <v>0.97428187328659943</v>
      </c>
      <c r="I15" s="85">
        <v>0.94402084286331833</v>
      </c>
      <c r="J15" s="85">
        <v>0.97128823288372512</v>
      </c>
      <c r="K15" s="85">
        <v>0.96718685495957435</v>
      </c>
      <c r="L15" s="85">
        <v>0.97571595152402035</v>
      </c>
      <c r="M15" s="86">
        <v>0.93347992726581486</v>
      </c>
    </row>
    <row r="16" spans="1:16" x14ac:dyDescent="0.3">
      <c r="A16" s="17">
        <v>8</v>
      </c>
      <c r="B16" s="84">
        <v>0.86526244780602413</v>
      </c>
      <c r="C16" s="85">
        <v>0.85834283611569351</v>
      </c>
      <c r="D16" s="85">
        <v>0.91611500066814666</v>
      </c>
      <c r="E16" s="85">
        <v>0.99973614975133041</v>
      </c>
      <c r="F16" s="85">
        <v>1</v>
      </c>
      <c r="G16" s="85">
        <v>0.9872304970453869</v>
      </c>
      <c r="H16" s="85">
        <v>0.95912490345553547</v>
      </c>
      <c r="I16" s="85">
        <v>0.92680975814925826</v>
      </c>
      <c r="J16" s="85">
        <v>0.94699519972616031</v>
      </c>
      <c r="K16" s="85">
        <v>0.9476506163390449</v>
      </c>
      <c r="L16" s="85">
        <v>0.95032868547520055</v>
      </c>
      <c r="M16" s="86">
        <v>0.91030519826369272</v>
      </c>
    </row>
    <row r="17" spans="1:13" x14ac:dyDescent="0.3">
      <c r="A17" s="17">
        <v>7</v>
      </c>
      <c r="B17" s="84">
        <v>0.84468554384661221</v>
      </c>
      <c r="C17" s="85">
        <v>0.8346873368754496</v>
      </c>
      <c r="D17" s="85">
        <v>0.88074408183923958</v>
      </c>
      <c r="E17" s="85">
        <v>0.97344462555569389</v>
      </c>
      <c r="F17" s="85">
        <v>0.99223149035172498</v>
      </c>
      <c r="G17" s="85">
        <v>0.96153978911849958</v>
      </c>
      <c r="H17" s="85">
        <v>0.93682732201821173</v>
      </c>
      <c r="I17" s="85">
        <v>0.90328292598300219</v>
      </c>
      <c r="J17" s="85">
        <v>0.91488753872390782</v>
      </c>
      <c r="K17" s="85">
        <v>0.92243290763643859</v>
      </c>
      <c r="L17" s="85">
        <v>0.91647860832140893</v>
      </c>
      <c r="M17" s="86">
        <v>0.87909670739769086</v>
      </c>
    </row>
    <row r="18" spans="1:13" x14ac:dyDescent="0.3">
      <c r="A18" s="17">
        <v>6</v>
      </c>
      <c r="B18" s="84">
        <v>0.82037212650309344</v>
      </c>
      <c r="C18" s="85">
        <v>0.80443103834549068</v>
      </c>
      <c r="D18" s="85">
        <v>0.83606583134730517</v>
      </c>
      <c r="E18" s="85">
        <v>0.93493765847546895</v>
      </c>
      <c r="F18" s="85">
        <v>0.96195861028973062</v>
      </c>
      <c r="G18" s="85">
        <v>0.92563440910586048</v>
      </c>
      <c r="H18" s="85">
        <v>0.90738912897462842</v>
      </c>
      <c r="I18" s="85">
        <v>0.87344034636455037</v>
      </c>
      <c r="J18" s="85">
        <v>0.87496524987696744</v>
      </c>
      <c r="K18" s="85">
        <v>0.89153372885175552</v>
      </c>
      <c r="L18" s="85">
        <v>0.87416572006264559</v>
      </c>
      <c r="M18" s="86">
        <v>0.8398544546678095</v>
      </c>
    </row>
    <row r="19" spans="1:13" x14ac:dyDescent="0.3">
      <c r="A19" s="17">
        <v>5</v>
      </c>
      <c r="B19" s="84">
        <v>0.79232219577546792</v>
      </c>
      <c r="C19" s="85">
        <v>0.76757394052581662</v>
      </c>
      <c r="D19" s="85">
        <v>0.78208024919234342</v>
      </c>
      <c r="E19" s="85">
        <v>0.88421524851065536</v>
      </c>
      <c r="F19" s="85">
        <v>0.92097048588996144</v>
      </c>
      <c r="G19" s="85">
        <v>0.87951435700746949</v>
      </c>
      <c r="H19" s="85">
        <v>0.87081032432478522</v>
      </c>
      <c r="I19" s="85">
        <v>0.83728201929390256</v>
      </c>
      <c r="J19" s="85">
        <v>0.82722833318533939</v>
      </c>
      <c r="K19" s="85">
        <v>0.85495307998499537</v>
      </c>
      <c r="L19" s="85">
        <v>0.82339002069891043</v>
      </c>
      <c r="M19" s="86">
        <v>0.79257844007404876</v>
      </c>
    </row>
    <row r="20" spans="1:13" x14ac:dyDescent="0.3">
      <c r="A20" s="17">
        <v>4</v>
      </c>
      <c r="B20" s="84">
        <v>0.76053575166373566</v>
      </c>
      <c r="C20" s="85">
        <v>0.72411604341642766</v>
      </c>
      <c r="D20" s="85">
        <v>0.71878733537435446</v>
      </c>
      <c r="E20" s="85">
        <v>0.82127739566125313</v>
      </c>
      <c r="F20" s="85">
        <v>0.86926711715241778</v>
      </c>
      <c r="G20" s="85">
        <v>0.82317963282332673</v>
      </c>
      <c r="H20" s="85">
        <v>0.82709090806868235</v>
      </c>
      <c r="I20" s="85">
        <v>0.79480794477105876</v>
      </c>
      <c r="J20" s="85">
        <v>0.77167678864902356</v>
      </c>
      <c r="K20" s="85">
        <v>0.81269096103615834</v>
      </c>
      <c r="L20" s="85">
        <v>0.76415151023020367</v>
      </c>
      <c r="M20" s="86">
        <v>0.7372686636164083</v>
      </c>
    </row>
    <row r="21" spans="1:13" x14ac:dyDescent="0.3">
      <c r="A21" s="17">
        <v>3</v>
      </c>
      <c r="B21" s="84">
        <v>0.72501279416789655</v>
      </c>
      <c r="C21" s="85">
        <v>0.67405734701732356</v>
      </c>
      <c r="D21" s="85">
        <v>0.64618708989333817</v>
      </c>
      <c r="E21" s="85">
        <v>0.74612409992726225</v>
      </c>
      <c r="F21" s="85">
        <v>0.80684850407709952</v>
      </c>
      <c r="G21" s="85">
        <v>0.75663023655343209</v>
      </c>
      <c r="H21" s="85">
        <v>0.77623088020631981</v>
      </c>
      <c r="I21" s="85">
        <v>0.7460181227960192</v>
      </c>
      <c r="J21" s="85">
        <v>0.70831061626801994</v>
      </c>
      <c r="K21" s="85">
        <v>0.76474737200524456</v>
      </c>
      <c r="L21" s="85">
        <v>0.69645018865652508</v>
      </c>
      <c r="M21" s="86">
        <v>0.67392512529488813</v>
      </c>
    </row>
    <row r="22" spans="1:13" x14ac:dyDescent="0.3">
      <c r="A22" s="17">
        <v>2</v>
      </c>
      <c r="B22" s="84">
        <v>0.68575332328795069</v>
      </c>
      <c r="C22" s="85">
        <v>0.61739785132850433</v>
      </c>
      <c r="D22" s="85">
        <v>0.56427951274929455</v>
      </c>
      <c r="E22" s="85">
        <v>0.65875536130868284</v>
      </c>
      <c r="F22" s="85">
        <v>0.73371464666400654</v>
      </c>
      <c r="G22" s="85">
        <v>0.67986616819778578</v>
      </c>
      <c r="H22" s="85">
        <v>0.71823024073769737</v>
      </c>
      <c r="I22" s="85">
        <v>0.69091255336878366</v>
      </c>
      <c r="J22" s="85">
        <v>0.63712981604232855</v>
      </c>
      <c r="K22" s="85">
        <v>0.71112231289225381</v>
      </c>
      <c r="L22" s="85">
        <v>0.62028605597787467</v>
      </c>
      <c r="M22" s="86">
        <v>0.60254782510948868</v>
      </c>
    </row>
    <row r="23" spans="1:13" x14ac:dyDescent="0.3">
      <c r="A23" s="17">
        <v>1</v>
      </c>
      <c r="B23" s="87">
        <v>0.64275733902389798</v>
      </c>
      <c r="C23" s="88">
        <v>0.5541375563499702</v>
      </c>
      <c r="D23" s="88">
        <v>0.4730646039422236</v>
      </c>
      <c r="E23" s="88">
        <v>0.55917117980551478</v>
      </c>
      <c r="F23" s="88">
        <v>0.64986554491313897</v>
      </c>
      <c r="G23" s="88">
        <v>0.59288742775638748</v>
      </c>
      <c r="H23" s="88">
        <v>0.65308898966281526</v>
      </c>
      <c r="I23" s="88">
        <v>0.62949123648935235</v>
      </c>
      <c r="J23" s="88">
        <v>0.55813438797194936</v>
      </c>
      <c r="K23" s="88">
        <v>0.65181578369718618</v>
      </c>
      <c r="L23" s="88">
        <v>0.53565911219425244</v>
      </c>
      <c r="M23" s="89">
        <v>0.52313676306020951</v>
      </c>
    </row>
    <row r="25" spans="1:13" x14ac:dyDescent="0.3">
      <c r="A25" s="16" t="s">
        <v>40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81">
        <v>0.91135570752405048</v>
      </c>
      <c r="C26" s="82">
        <v>0.89955031146053521</v>
      </c>
      <c r="D26" s="82">
        <v>0.97437111776129504</v>
      </c>
      <c r="E26" s="82">
        <v>1</v>
      </c>
      <c r="F26" s="82">
        <v>1</v>
      </c>
      <c r="G26" s="82">
        <v>1</v>
      </c>
      <c r="H26" s="82">
        <v>0.98823571326410831</v>
      </c>
      <c r="I26" s="82">
        <v>0.95979234749559006</v>
      </c>
      <c r="J26" s="82">
        <v>1</v>
      </c>
      <c r="K26" s="82">
        <v>1</v>
      </c>
      <c r="L26" s="82">
        <v>1</v>
      </c>
      <c r="M26" s="83">
        <v>0.96238019575577982</v>
      </c>
    </row>
    <row r="27" spans="1:13" x14ac:dyDescent="0.3">
      <c r="A27" s="17">
        <v>19</v>
      </c>
      <c r="B27" s="84">
        <v>0.91135570752405048</v>
      </c>
      <c r="C27" s="85">
        <v>0.89955031146053521</v>
      </c>
      <c r="D27" s="85">
        <v>0.97437111776129504</v>
      </c>
      <c r="E27" s="85">
        <v>1</v>
      </c>
      <c r="F27" s="85">
        <v>1</v>
      </c>
      <c r="G27" s="85">
        <v>1</v>
      </c>
      <c r="H27" s="85">
        <v>0.98823571326410831</v>
      </c>
      <c r="I27" s="85">
        <v>0.95979234749559006</v>
      </c>
      <c r="J27" s="85">
        <v>1</v>
      </c>
      <c r="K27" s="85">
        <v>1</v>
      </c>
      <c r="L27" s="85">
        <v>1</v>
      </c>
      <c r="M27" s="86">
        <v>0.96238019575577982</v>
      </c>
    </row>
    <row r="28" spans="1:13" x14ac:dyDescent="0.3">
      <c r="A28" s="17">
        <v>18</v>
      </c>
      <c r="B28" s="84">
        <v>0.91135570752405048</v>
      </c>
      <c r="C28" s="85">
        <v>0.89955031146053521</v>
      </c>
      <c r="D28" s="85">
        <v>0.97437111776129504</v>
      </c>
      <c r="E28" s="85">
        <v>1</v>
      </c>
      <c r="F28" s="85">
        <v>1</v>
      </c>
      <c r="G28" s="85">
        <v>1</v>
      </c>
      <c r="H28" s="85">
        <v>0.98823571326410831</v>
      </c>
      <c r="I28" s="85">
        <v>0.95979234749559006</v>
      </c>
      <c r="J28" s="85">
        <v>1</v>
      </c>
      <c r="K28" s="85">
        <v>1</v>
      </c>
      <c r="L28" s="85">
        <v>1</v>
      </c>
      <c r="M28" s="86">
        <v>0.96238019575577982</v>
      </c>
    </row>
    <row r="29" spans="1:13" x14ac:dyDescent="0.3">
      <c r="A29" s="17">
        <v>17</v>
      </c>
      <c r="B29" s="84">
        <v>0.91135570752405048</v>
      </c>
      <c r="C29" s="85">
        <v>0.89955031146053521</v>
      </c>
      <c r="D29" s="85">
        <v>0.97437111776129504</v>
      </c>
      <c r="E29" s="85">
        <v>1</v>
      </c>
      <c r="F29" s="85">
        <v>1</v>
      </c>
      <c r="G29" s="85">
        <v>1</v>
      </c>
      <c r="H29" s="85">
        <v>0.98823571326410831</v>
      </c>
      <c r="I29" s="85">
        <v>0.95979234749559006</v>
      </c>
      <c r="J29" s="85">
        <v>1</v>
      </c>
      <c r="K29" s="85">
        <v>1</v>
      </c>
      <c r="L29" s="85">
        <v>1</v>
      </c>
      <c r="M29" s="86">
        <v>0.96238019575577982</v>
      </c>
    </row>
    <row r="30" spans="1:13" x14ac:dyDescent="0.3">
      <c r="A30" s="17">
        <v>16</v>
      </c>
      <c r="B30" s="84">
        <v>0.91135570752405048</v>
      </c>
      <c r="C30" s="85">
        <v>0.89955031146053521</v>
      </c>
      <c r="D30" s="85">
        <v>0.97437111776129504</v>
      </c>
      <c r="E30" s="85">
        <v>1</v>
      </c>
      <c r="F30" s="85">
        <v>1</v>
      </c>
      <c r="G30" s="85">
        <v>1</v>
      </c>
      <c r="H30" s="85">
        <v>0.98823571326410831</v>
      </c>
      <c r="I30" s="85">
        <v>0.95979234749559006</v>
      </c>
      <c r="J30" s="85">
        <v>1</v>
      </c>
      <c r="K30" s="85">
        <v>1</v>
      </c>
      <c r="L30" s="85">
        <v>1</v>
      </c>
      <c r="M30" s="86">
        <v>0.96238019575577982</v>
      </c>
    </row>
    <row r="31" spans="1:13" x14ac:dyDescent="0.3">
      <c r="A31" s="17">
        <v>15</v>
      </c>
      <c r="B31" s="84">
        <v>0.91135570752405048</v>
      </c>
      <c r="C31" s="85">
        <v>0.89955031146053521</v>
      </c>
      <c r="D31" s="85">
        <v>0.97437111776129504</v>
      </c>
      <c r="E31" s="85">
        <v>1</v>
      </c>
      <c r="F31" s="85">
        <v>1</v>
      </c>
      <c r="G31" s="85">
        <v>1</v>
      </c>
      <c r="H31" s="85">
        <v>0.98823571326410831</v>
      </c>
      <c r="I31" s="85">
        <v>0.95979234749559006</v>
      </c>
      <c r="J31" s="85">
        <v>1</v>
      </c>
      <c r="K31" s="85">
        <v>1</v>
      </c>
      <c r="L31" s="85">
        <v>1</v>
      </c>
      <c r="M31" s="86">
        <v>0.96238019575577982</v>
      </c>
    </row>
    <row r="32" spans="1:13" x14ac:dyDescent="0.3">
      <c r="A32" s="17">
        <v>14</v>
      </c>
      <c r="B32" s="84">
        <v>0.91135570752405048</v>
      </c>
      <c r="C32" s="85">
        <v>0.89955031146053521</v>
      </c>
      <c r="D32" s="85">
        <v>0.97437111776129504</v>
      </c>
      <c r="E32" s="85">
        <v>1</v>
      </c>
      <c r="F32" s="85">
        <v>1</v>
      </c>
      <c r="G32" s="85">
        <v>1</v>
      </c>
      <c r="H32" s="85">
        <v>0.98823571326410831</v>
      </c>
      <c r="I32" s="85">
        <v>0.95979234749559006</v>
      </c>
      <c r="J32" s="85">
        <v>1</v>
      </c>
      <c r="K32" s="85">
        <v>1</v>
      </c>
      <c r="L32" s="85">
        <v>1</v>
      </c>
      <c r="M32" s="86">
        <v>0.96238019575577982</v>
      </c>
    </row>
    <row r="33" spans="1:13" x14ac:dyDescent="0.3">
      <c r="A33" s="17">
        <v>13</v>
      </c>
      <c r="B33" s="84">
        <v>0.91135570752405048</v>
      </c>
      <c r="C33" s="85">
        <v>0.89955031146053521</v>
      </c>
      <c r="D33" s="85">
        <v>0.97437111776129504</v>
      </c>
      <c r="E33" s="85">
        <v>1</v>
      </c>
      <c r="F33" s="85">
        <v>1</v>
      </c>
      <c r="G33" s="85">
        <v>1</v>
      </c>
      <c r="H33" s="85">
        <v>0.98823571326410831</v>
      </c>
      <c r="I33" s="85">
        <v>0.95979234749559006</v>
      </c>
      <c r="J33" s="85">
        <v>1</v>
      </c>
      <c r="K33" s="85">
        <v>1</v>
      </c>
      <c r="L33" s="85">
        <v>1</v>
      </c>
      <c r="M33" s="86">
        <v>0.96238019575577982</v>
      </c>
    </row>
    <row r="34" spans="1:13" x14ac:dyDescent="0.3">
      <c r="A34" s="17">
        <v>12</v>
      </c>
      <c r="B34" s="84">
        <v>0.91135570752405048</v>
      </c>
      <c r="C34" s="85">
        <v>0.89955031146053521</v>
      </c>
      <c r="D34" s="85">
        <v>0.97437111776129504</v>
      </c>
      <c r="E34" s="85">
        <v>1</v>
      </c>
      <c r="F34" s="85">
        <v>1</v>
      </c>
      <c r="G34" s="85">
        <v>1</v>
      </c>
      <c r="H34" s="85">
        <v>0.98823571326410831</v>
      </c>
      <c r="I34" s="85">
        <v>0.95979234749559006</v>
      </c>
      <c r="J34" s="85">
        <v>1</v>
      </c>
      <c r="K34" s="85">
        <v>0.99497833253020085</v>
      </c>
      <c r="L34" s="85">
        <v>1</v>
      </c>
      <c r="M34" s="86">
        <v>0.96192429632077503</v>
      </c>
    </row>
    <row r="35" spans="1:13" x14ac:dyDescent="0.3">
      <c r="A35" s="17">
        <v>11</v>
      </c>
      <c r="B35" s="84">
        <v>0.9095054887469699</v>
      </c>
      <c r="C35" s="85">
        <v>0.89859994995088111</v>
      </c>
      <c r="D35" s="85">
        <v>0.97437111776129504</v>
      </c>
      <c r="E35" s="85">
        <v>1</v>
      </c>
      <c r="F35" s="85">
        <v>1</v>
      </c>
      <c r="G35" s="85">
        <v>1</v>
      </c>
      <c r="H35" s="85">
        <v>0.98823571326410831</v>
      </c>
      <c r="I35" s="85">
        <v>0.95979234749559006</v>
      </c>
      <c r="J35" s="85">
        <v>1</v>
      </c>
      <c r="K35" s="85">
        <v>0.9869537929798079</v>
      </c>
      <c r="L35" s="85">
        <v>1</v>
      </c>
      <c r="M35" s="86">
        <v>0.95790982131512836</v>
      </c>
    </row>
    <row r="36" spans="1:13" x14ac:dyDescent="0.3">
      <c r="A36" s="17">
        <v>10</v>
      </c>
      <c r="B36" s="84">
        <v>0.90382656331980316</v>
      </c>
      <c r="C36" s="85">
        <v>0.8948143383793401</v>
      </c>
      <c r="D36" s="85">
        <v>0.97032894792013802</v>
      </c>
      <c r="E36" s="85">
        <v>1</v>
      </c>
      <c r="F36" s="85">
        <v>1</v>
      </c>
      <c r="G36" s="85">
        <v>1</v>
      </c>
      <c r="H36" s="85">
        <v>0.98574793705958319</v>
      </c>
      <c r="I36" s="85">
        <v>0.955913565602444</v>
      </c>
      <c r="J36" s="85">
        <v>0.9993323603368387</v>
      </c>
      <c r="K36" s="85">
        <v>0.97604799890664329</v>
      </c>
      <c r="L36" s="85">
        <v>0.99952343658095244</v>
      </c>
      <c r="M36" s="86">
        <v>0.95033677073883971</v>
      </c>
    </row>
    <row r="37" spans="1:13" x14ac:dyDescent="0.3">
      <c r="A37" s="17">
        <v>9</v>
      </c>
      <c r="B37" s="84">
        <v>0.89431893124255057</v>
      </c>
      <c r="C37" s="85">
        <v>0.88819347674591209</v>
      </c>
      <c r="D37" s="85">
        <v>0.9597268972980284</v>
      </c>
      <c r="E37" s="85">
        <v>1</v>
      </c>
      <c r="F37" s="85">
        <v>1</v>
      </c>
      <c r="G37" s="85">
        <v>1</v>
      </c>
      <c r="H37" s="85">
        <v>0.97881787304508605</v>
      </c>
      <c r="I37" s="85">
        <v>0.94595796670989807</v>
      </c>
      <c r="J37" s="85">
        <v>0.99263400864865614</v>
      </c>
      <c r="K37" s="85">
        <v>0.96226095031070691</v>
      </c>
      <c r="L37" s="85">
        <v>0.98792329823255343</v>
      </c>
      <c r="M37" s="86">
        <v>0.93920514459190918</v>
      </c>
    </row>
    <row r="38" spans="1:13" x14ac:dyDescent="0.3">
      <c r="A38" s="17">
        <v>8</v>
      </c>
      <c r="B38" s="84">
        <v>0.88098259251521172</v>
      </c>
      <c r="C38" s="85">
        <v>0.8787373650505973</v>
      </c>
      <c r="D38" s="85">
        <v>0.94256496589496586</v>
      </c>
      <c r="E38" s="85">
        <v>1</v>
      </c>
      <c r="F38" s="85">
        <v>1</v>
      </c>
      <c r="G38" s="85">
        <v>1</v>
      </c>
      <c r="H38" s="85">
        <v>0.96744552122061711</v>
      </c>
      <c r="I38" s="85">
        <v>0.92992555081795181</v>
      </c>
      <c r="J38" s="85">
        <v>0.98083877756322058</v>
      </c>
      <c r="K38" s="85">
        <v>0.94559264719199876</v>
      </c>
      <c r="L38" s="85">
        <v>0.96913390150207701</v>
      </c>
      <c r="M38" s="86">
        <v>0.92451494287433655</v>
      </c>
    </row>
    <row r="39" spans="1:13" x14ac:dyDescent="0.3">
      <c r="A39" s="17">
        <v>7</v>
      </c>
      <c r="B39" s="84">
        <v>0.86381754713778691</v>
      </c>
      <c r="C39" s="85">
        <v>0.86644600329339561</v>
      </c>
      <c r="D39" s="85">
        <v>0.91884315371095049</v>
      </c>
      <c r="E39" s="85">
        <v>0.99784145785420386</v>
      </c>
      <c r="F39" s="85">
        <v>0.99876643278567512</v>
      </c>
      <c r="G39" s="85">
        <v>0.97938867282162367</v>
      </c>
      <c r="H39" s="85">
        <v>0.95163088158617626</v>
      </c>
      <c r="I39" s="85">
        <v>0.90781631792660555</v>
      </c>
      <c r="J39" s="85">
        <v>0.96394666708053212</v>
      </c>
      <c r="K39" s="85">
        <v>0.92604308955051884</v>
      </c>
      <c r="L39" s="85">
        <v>0.94315524638952319</v>
      </c>
      <c r="M39" s="86">
        <v>0.90626616558612194</v>
      </c>
    </row>
    <row r="40" spans="1:13" x14ac:dyDescent="0.3">
      <c r="A40" s="17">
        <v>6</v>
      </c>
      <c r="B40" s="84">
        <v>0.84282379511027605</v>
      </c>
      <c r="C40" s="85">
        <v>0.85131939147430691</v>
      </c>
      <c r="D40" s="85">
        <v>0.88856146074598241</v>
      </c>
      <c r="E40" s="85">
        <v>0.97292311526183173</v>
      </c>
      <c r="F40" s="85">
        <v>0.97311453574394591</v>
      </c>
      <c r="G40" s="85">
        <v>0.94942521344245012</v>
      </c>
      <c r="H40" s="85">
        <v>0.93137395414176338</v>
      </c>
      <c r="I40" s="85">
        <v>0.8796302680358592</v>
      </c>
      <c r="J40" s="85">
        <v>0.94195767720059087</v>
      </c>
      <c r="K40" s="85">
        <v>0.90361227738626715</v>
      </c>
      <c r="L40" s="85">
        <v>0.90998733289489209</v>
      </c>
      <c r="M40" s="86">
        <v>0.88445881272726545</v>
      </c>
    </row>
    <row r="41" spans="1:13" x14ac:dyDescent="0.3">
      <c r="A41" s="17">
        <v>5</v>
      </c>
      <c r="B41" s="84">
        <v>0.81800133643267903</v>
      </c>
      <c r="C41" s="85">
        <v>0.83335752959333143</v>
      </c>
      <c r="D41" s="85">
        <v>0.85171988700006152</v>
      </c>
      <c r="E41" s="85">
        <v>0.9389971874366092</v>
      </c>
      <c r="F41" s="85">
        <v>0.93809212996176694</v>
      </c>
      <c r="G41" s="85">
        <v>0.91029721325539392</v>
      </c>
      <c r="H41" s="85">
        <v>0.90667473888737871</v>
      </c>
      <c r="I41" s="85">
        <v>0.84536740114571263</v>
      </c>
      <c r="J41" s="85">
        <v>0.91487180792339673</v>
      </c>
      <c r="K41" s="85">
        <v>0.87830021069924369</v>
      </c>
      <c r="L41" s="85">
        <v>0.86963016101818358</v>
      </c>
      <c r="M41" s="86">
        <v>0.85909288429776709</v>
      </c>
    </row>
    <row r="42" spans="1:13" x14ac:dyDescent="0.3">
      <c r="A42" s="17">
        <v>4</v>
      </c>
      <c r="B42" s="84">
        <v>0.78935017110499595</v>
      </c>
      <c r="C42" s="85">
        <v>0.81256041765046894</v>
      </c>
      <c r="D42" s="85">
        <v>0.8083184324731878</v>
      </c>
      <c r="E42" s="85">
        <v>0.89606367437853651</v>
      </c>
      <c r="F42" s="85">
        <v>0.89369921543913833</v>
      </c>
      <c r="G42" s="85">
        <v>0.86200467226045552</v>
      </c>
      <c r="H42" s="85">
        <v>0.87753323582302212</v>
      </c>
      <c r="I42" s="85">
        <v>0.80502771725616606</v>
      </c>
      <c r="J42" s="85">
        <v>0.88268905924894969</v>
      </c>
      <c r="K42" s="85">
        <v>0.85010688948944835</v>
      </c>
      <c r="L42" s="85">
        <v>0.82208373075939756</v>
      </c>
      <c r="M42" s="86">
        <v>0.83016838029762663</v>
      </c>
    </row>
    <row r="43" spans="1:13" x14ac:dyDescent="0.3">
      <c r="A43" s="17">
        <v>3</v>
      </c>
      <c r="B43" s="84">
        <v>0.75687029912722692</v>
      </c>
      <c r="C43" s="85">
        <v>0.78892805564571966</v>
      </c>
      <c r="D43" s="85">
        <v>0.75835709716536137</v>
      </c>
      <c r="E43" s="85">
        <v>0.84412257608761365</v>
      </c>
      <c r="F43" s="85">
        <v>0.83993579217605996</v>
      </c>
      <c r="G43" s="85">
        <v>0.80454759045763469</v>
      </c>
      <c r="H43" s="85">
        <v>0.84394944494869362</v>
      </c>
      <c r="I43" s="85">
        <v>0.75861121636721929</v>
      </c>
      <c r="J43" s="85">
        <v>0.84540943117724976</v>
      </c>
      <c r="K43" s="85">
        <v>0.81903231375688135</v>
      </c>
      <c r="L43" s="85">
        <v>0.76734804211853436</v>
      </c>
      <c r="M43" s="86">
        <v>0.79768530072684429</v>
      </c>
    </row>
    <row r="44" spans="1:13" x14ac:dyDescent="0.3">
      <c r="A44" s="17">
        <v>2</v>
      </c>
      <c r="B44" s="84">
        <v>0.72056172049937173</v>
      </c>
      <c r="C44" s="85">
        <v>0.76246044357908338</v>
      </c>
      <c r="D44" s="85">
        <v>0.70183588107658212</v>
      </c>
      <c r="E44" s="85">
        <v>0.78317389256384029</v>
      </c>
      <c r="F44" s="85">
        <v>0.77680186017253194</v>
      </c>
      <c r="G44" s="85">
        <v>0.73792596784693143</v>
      </c>
      <c r="H44" s="85">
        <v>0.8059233662643932</v>
      </c>
      <c r="I44" s="85">
        <v>0.70611789847887252</v>
      </c>
      <c r="J44" s="85">
        <v>0.80303292370829693</v>
      </c>
      <c r="K44" s="85">
        <v>0.78507648350154258</v>
      </c>
      <c r="L44" s="85">
        <v>0.70542309509559364</v>
      </c>
      <c r="M44" s="86">
        <v>0.76164364558541997</v>
      </c>
    </row>
    <row r="45" spans="1:13" x14ac:dyDescent="0.3">
      <c r="A45" s="17">
        <v>1</v>
      </c>
      <c r="B45" s="87">
        <v>0.68042443522143048</v>
      </c>
      <c r="C45" s="88">
        <v>0.73315758145056031</v>
      </c>
      <c r="D45" s="88">
        <v>0.63875478420685006</v>
      </c>
      <c r="E45" s="88">
        <v>0.71321762380721687</v>
      </c>
      <c r="F45" s="88">
        <v>0.70429741942855428</v>
      </c>
      <c r="G45" s="88">
        <v>0.66213980442834586</v>
      </c>
      <c r="H45" s="88">
        <v>0.76345499977012088</v>
      </c>
      <c r="I45" s="88">
        <v>0.64754776359112554</v>
      </c>
      <c r="J45" s="88">
        <v>0.75555953684209132</v>
      </c>
      <c r="K45" s="88">
        <v>0.74823939872343204</v>
      </c>
      <c r="L45" s="88">
        <v>0.63630888969057553</v>
      </c>
      <c r="M45" s="89">
        <v>0.72204341487335366</v>
      </c>
    </row>
    <row r="47" spans="1:13" x14ac:dyDescent="0.3">
      <c r="A47" s="16" t="s">
        <v>41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81">
        <v>0.89558933460409484</v>
      </c>
      <c r="C48" s="82">
        <v>0.89114428407328994</v>
      </c>
      <c r="D48" s="82">
        <v>0.980544881940001</v>
      </c>
      <c r="E48" s="82">
        <v>1</v>
      </c>
      <c r="F48" s="82">
        <v>1</v>
      </c>
      <c r="G48" s="82">
        <v>1</v>
      </c>
      <c r="H48" s="82">
        <v>0.99762490037240492</v>
      </c>
      <c r="I48" s="82">
        <v>0.95730245418279447</v>
      </c>
      <c r="J48" s="82">
        <v>1</v>
      </c>
      <c r="K48" s="82">
        <v>0.99511991767970209</v>
      </c>
      <c r="L48" s="82">
        <v>1</v>
      </c>
      <c r="M48" s="83">
        <v>0.95755688114790649</v>
      </c>
    </row>
    <row r="49" spans="1:13" x14ac:dyDescent="0.3">
      <c r="A49" s="17">
        <v>19</v>
      </c>
      <c r="B49" s="84">
        <v>0.89558933460409484</v>
      </c>
      <c r="C49" s="85">
        <v>0.89114428407328994</v>
      </c>
      <c r="D49" s="85">
        <v>0.980544881940001</v>
      </c>
      <c r="E49" s="85">
        <v>1</v>
      </c>
      <c r="F49" s="85">
        <v>1</v>
      </c>
      <c r="G49" s="85">
        <v>1</v>
      </c>
      <c r="H49" s="85">
        <v>0.99762490037240492</v>
      </c>
      <c r="I49" s="85">
        <v>0.95730245418279447</v>
      </c>
      <c r="J49" s="85">
        <v>1</v>
      </c>
      <c r="K49" s="85">
        <v>0.99511991767970209</v>
      </c>
      <c r="L49" s="85">
        <v>1</v>
      </c>
      <c r="M49" s="86">
        <v>0.95755688114790649</v>
      </c>
    </row>
    <row r="50" spans="1:13" x14ac:dyDescent="0.3">
      <c r="A50" s="17">
        <v>18</v>
      </c>
      <c r="B50" s="84">
        <v>0.89558933460409484</v>
      </c>
      <c r="C50" s="85">
        <v>0.89114428407328994</v>
      </c>
      <c r="D50" s="85">
        <v>0.980544881940001</v>
      </c>
      <c r="E50" s="85">
        <v>1</v>
      </c>
      <c r="F50" s="85">
        <v>1</v>
      </c>
      <c r="G50" s="85">
        <v>1</v>
      </c>
      <c r="H50" s="85">
        <v>0.99762490037240492</v>
      </c>
      <c r="I50" s="85">
        <v>0.95730245418279447</v>
      </c>
      <c r="J50" s="85">
        <v>1</v>
      </c>
      <c r="K50" s="85">
        <v>0.99511991767970209</v>
      </c>
      <c r="L50" s="85">
        <v>1</v>
      </c>
      <c r="M50" s="86">
        <v>0.95755688114790649</v>
      </c>
    </row>
    <row r="51" spans="1:13" x14ac:dyDescent="0.3">
      <c r="A51" s="17">
        <v>17</v>
      </c>
      <c r="B51" s="84">
        <v>0.89558933460409484</v>
      </c>
      <c r="C51" s="85">
        <v>0.89114428407328994</v>
      </c>
      <c r="D51" s="85">
        <v>0.980544881940001</v>
      </c>
      <c r="E51" s="85">
        <v>1</v>
      </c>
      <c r="F51" s="85">
        <v>1</v>
      </c>
      <c r="G51" s="85">
        <v>1</v>
      </c>
      <c r="H51" s="85">
        <v>0.99762490037240492</v>
      </c>
      <c r="I51" s="85">
        <v>0.95730245418279447</v>
      </c>
      <c r="J51" s="85">
        <v>1</v>
      </c>
      <c r="K51" s="85">
        <v>0.99511991767970209</v>
      </c>
      <c r="L51" s="85">
        <v>1</v>
      </c>
      <c r="M51" s="86">
        <v>0.95755688114790649</v>
      </c>
    </row>
    <row r="52" spans="1:13" x14ac:dyDescent="0.3">
      <c r="A52" s="17">
        <v>16</v>
      </c>
      <c r="B52" s="84">
        <v>0.89558933460409484</v>
      </c>
      <c r="C52" s="85">
        <v>0.89114428407328994</v>
      </c>
      <c r="D52" s="85">
        <v>0.980544881940001</v>
      </c>
      <c r="E52" s="85">
        <v>1</v>
      </c>
      <c r="F52" s="85">
        <v>1</v>
      </c>
      <c r="G52" s="85">
        <v>1</v>
      </c>
      <c r="H52" s="85">
        <v>0.99762490037240492</v>
      </c>
      <c r="I52" s="85">
        <v>0.95730245418279447</v>
      </c>
      <c r="J52" s="85">
        <v>1</v>
      </c>
      <c r="K52" s="85">
        <v>0.99511991767970209</v>
      </c>
      <c r="L52" s="85">
        <v>1</v>
      </c>
      <c r="M52" s="86">
        <v>0.95755688114790649</v>
      </c>
    </row>
    <row r="53" spans="1:13" x14ac:dyDescent="0.3">
      <c r="A53" s="17">
        <v>15</v>
      </c>
      <c r="B53" s="84">
        <v>0.89558933460409484</v>
      </c>
      <c r="C53" s="85">
        <v>0.89114428407328994</v>
      </c>
      <c r="D53" s="85">
        <v>0.980544881940001</v>
      </c>
      <c r="E53" s="85">
        <v>1</v>
      </c>
      <c r="F53" s="85">
        <v>1</v>
      </c>
      <c r="G53" s="85">
        <v>1</v>
      </c>
      <c r="H53" s="85">
        <v>0.99762490037240492</v>
      </c>
      <c r="I53" s="85">
        <v>0.95730245418279447</v>
      </c>
      <c r="J53" s="85">
        <v>1</v>
      </c>
      <c r="K53" s="85">
        <v>0.99511991767970209</v>
      </c>
      <c r="L53" s="85">
        <v>1</v>
      </c>
      <c r="M53" s="86">
        <v>0.95755688114790649</v>
      </c>
    </row>
    <row r="54" spans="1:13" x14ac:dyDescent="0.3">
      <c r="A54" s="17">
        <v>14</v>
      </c>
      <c r="B54" s="84">
        <v>0.89558933460409484</v>
      </c>
      <c r="C54" s="85">
        <v>0.89114428407328994</v>
      </c>
      <c r="D54" s="85">
        <v>0.980544881940001</v>
      </c>
      <c r="E54" s="85">
        <v>1</v>
      </c>
      <c r="F54" s="85">
        <v>1</v>
      </c>
      <c r="G54" s="85">
        <v>1</v>
      </c>
      <c r="H54" s="85">
        <v>0.99762490037240492</v>
      </c>
      <c r="I54" s="85">
        <v>0.95730245418279447</v>
      </c>
      <c r="J54" s="85">
        <v>1</v>
      </c>
      <c r="K54" s="85">
        <v>0.99511991767970209</v>
      </c>
      <c r="L54" s="85">
        <v>1</v>
      </c>
      <c r="M54" s="86">
        <v>0.95755688114790649</v>
      </c>
    </row>
    <row r="55" spans="1:13" x14ac:dyDescent="0.3">
      <c r="A55" s="17">
        <v>13</v>
      </c>
      <c r="B55" s="84">
        <v>0.89558933460409484</v>
      </c>
      <c r="C55" s="85">
        <v>0.89114428407328994</v>
      </c>
      <c r="D55" s="85">
        <v>0.980544881940001</v>
      </c>
      <c r="E55" s="85">
        <v>1</v>
      </c>
      <c r="F55" s="85">
        <v>1</v>
      </c>
      <c r="G55" s="85">
        <v>1</v>
      </c>
      <c r="H55" s="85">
        <v>0.99762490037240492</v>
      </c>
      <c r="I55" s="85">
        <v>0.95730245418279447</v>
      </c>
      <c r="J55" s="85">
        <v>1</v>
      </c>
      <c r="K55" s="85">
        <v>0.99511991767970209</v>
      </c>
      <c r="L55" s="85">
        <v>1</v>
      </c>
      <c r="M55" s="86">
        <v>0.95755688114790649</v>
      </c>
    </row>
    <row r="56" spans="1:13" x14ac:dyDescent="0.3">
      <c r="A56" s="17">
        <v>12</v>
      </c>
      <c r="B56" s="84">
        <v>0.89558933460409484</v>
      </c>
      <c r="C56" s="85">
        <v>0.89114428407328994</v>
      </c>
      <c r="D56" s="85">
        <v>0.980544881940001</v>
      </c>
      <c r="E56" s="85">
        <v>1</v>
      </c>
      <c r="F56" s="85">
        <v>1</v>
      </c>
      <c r="G56" s="85">
        <v>1</v>
      </c>
      <c r="H56" s="85">
        <v>0.99762490037240492</v>
      </c>
      <c r="I56" s="85">
        <v>0.94816423595503441</v>
      </c>
      <c r="J56" s="85">
        <v>1</v>
      </c>
      <c r="K56" s="85">
        <v>0.99511991767970209</v>
      </c>
      <c r="L56" s="85">
        <v>1</v>
      </c>
      <c r="M56" s="86">
        <v>0.95755688114790649</v>
      </c>
    </row>
    <row r="57" spans="1:13" x14ac:dyDescent="0.3">
      <c r="A57" s="17">
        <v>11</v>
      </c>
      <c r="B57" s="84">
        <v>0.88707244112966033</v>
      </c>
      <c r="C57" s="85">
        <v>0.89114428407328994</v>
      </c>
      <c r="D57" s="85">
        <v>0.980544881940001</v>
      </c>
      <c r="E57" s="85">
        <v>1</v>
      </c>
      <c r="F57" s="85">
        <v>1</v>
      </c>
      <c r="G57" s="85">
        <v>1</v>
      </c>
      <c r="H57" s="85">
        <v>0.99762490037240492</v>
      </c>
      <c r="I57" s="85">
        <v>0.92937129752685577</v>
      </c>
      <c r="J57" s="85">
        <v>1</v>
      </c>
      <c r="K57" s="85">
        <v>0.99014276512627997</v>
      </c>
      <c r="L57" s="85">
        <v>1</v>
      </c>
      <c r="M57" s="86">
        <v>0.94810348055645033</v>
      </c>
    </row>
    <row r="58" spans="1:13" x14ac:dyDescent="0.3">
      <c r="A58" s="17">
        <v>10</v>
      </c>
      <c r="B58" s="84">
        <v>0.86998069541461698</v>
      </c>
      <c r="C58" s="85">
        <v>0.88315562391628299</v>
      </c>
      <c r="D58" s="85">
        <v>0.97571768390897207</v>
      </c>
      <c r="E58" s="85">
        <v>1</v>
      </c>
      <c r="F58" s="85">
        <v>1</v>
      </c>
      <c r="G58" s="85">
        <v>1</v>
      </c>
      <c r="H58" s="85">
        <v>0.99762490037240492</v>
      </c>
      <c r="I58" s="85">
        <v>0.90092363889825899</v>
      </c>
      <c r="J58" s="85">
        <v>1</v>
      </c>
      <c r="K58" s="85">
        <v>0.97299474936631358</v>
      </c>
      <c r="L58" s="85">
        <v>1</v>
      </c>
      <c r="M58" s="86">
        <v>0.92817079329068863</v>
      </c>
    </row>
    <row r="59" spans="1:13" x14ac:dyDescent="0.3">
      <c r="A59" s="17">
        <v>9</v>
      </c>
      <c r="B59" s="84">
        <v>0.84431409745896491</v>
      </c>
      <c r="C59" s="85">
        <v>0.86355788384337084</v>
      </c>
      <c r="D59" s="85">
        <v>0.95499757890160275</v>
      </c>
      <c r="E59" s="85">
        <v>1</v>
      </c>
      <c r="F59" s="85">
        <v>1</v>
      </c>
      <c r="G59" s="85">
        <v>1</v>
      </c>
      <c r="H59" s="85">
        <v>0.98398365551092137</v>
      </c>
      <c r="I59" s="85">
        <v>0.86282126006924353</v>
      </c>
      <c r="J59" s="85">
        <v>1</v>
      </c>
      <c r="K59" s="85">
        <v>0.9436758703998025</v>
      </c>
      <c r="L59" s="85">
        <v>0.99375381054579304</v>
      </c>
      <c r="M59" s="86">
        <v>0.89775881935062141</v>
      </c>
    </row>
    <row r="60" spans="1:13" x14ac:dyDescent="0.3">
      <c r="A60" s="17">
        <v>8</v>
      </c>
      <c r="B60" s="84">
        <v>0.810072647262704</v>
      </c>
      <c r="C60" s="85">
        <v>0.83235106385455393</v>
      </c>
      <c r="D60" s="85">
        <v>0.91838456691789272</v>
      </c>
      <c r="E60" s="85">
        <v>1</v>
      </c>
      <c r="F60" s="85">
        <v>1</v>
      </c>
      <c r="G60" s="85">
        <v>0.99974213748838558</v>
      </c>
      <c r="H60" s="85">
        <v>0.95456923727363985</v>
      </c>
      <c r="I60" s="85">
        <v>0.81506416103980961</v>
      </c>
      <c r="J60" s="85">
        <v>0.98677248528295158</v>
      </c>
      <c r="K60" s="85">
        <v>0.90218612822674671</v>
      </c>
      <c r="L60" s="85">
        <v>0.96235861361200659</v>
      </c>
      <c r="M60" s="86">
        <v>0.85686755873624842</v>
      </c>
    </row>
    <row r="61" spans="1:13" x14ac:dyDescent="0.3">
      <c r="A61" s="17">
        <v>7</v>
      </c>
      <c r="B61" s="84">
        <v>0.76725634482583449</v>
      </c>
      <c r="C61" s="85">
        <v>0.78953516394983203</v>
      </c>
      <c r="D61" s="85">
        <v>0.86587864795784208</v>
      </c>
      <c r="E61" s="85">
        <v>0.98664687099400494</v>
      </c>
      <c r="F61" s="85">
        <v>0.98071015097974512</v>
      </c>
      <c r="G61" s="85">
        <v>0.95495774830938585</v>
      </c>
      <c r="H61" s="85">
        <v>0.90938164566056057</v>
      </c>
      <c r="I61" s="85">
        <v>0.75765234180995722</v>
      </c>
      <c r="J61" s="85">
        <v>0.95466168245380256</v>
      </c>
      <c r="K61" s="85">
        <v>0.84852552284714644</v>
      </c>
      <c r="L61" s="85">
        <v>0.91525357128801366</v>
      </c>
      <c r="M61" s="86">
        <v>0.80549701144756969</v>
      </c>
    </row>
    <row r="62" spans="1:13" x14ac:dyDescent="0.3">
      <c r="A62" s="17">
        <v>6</v>
      </c>
      <c r="B62" s="84">
        <v>0.71586519014835637</v>
      </c>
      <c r="C62" s="85">
        <v>0.73511018412920515</v>
      </c>
      <c r="D62" s="85">
        <v>0.79747982202145118</v>
      </c>
      <c r="E62" s="85">
        <v>0.92777560417495475</v>
      </c>
      <c r="F62" s="85">
        <v>0.91987989202689713</v>
      </c>
      <c r="G62" s="85">
        <v>0.890575196790515</v>
      </c>
      <c r="H62" s="85">
        <v>0.84842088067168309</v>
      </c>
      <c r="I62" s="85">
        <v>0.69058580237968659</v>
      </c>
      <c r="J62" s="85">
        <v>0.90985202597052561</v>
      </c>
      <c r="K62" s="85">
        <v>0.78269405426100169</v>
      </c>
      <c r="L62" s="85">
        <v>0.85243868357381425</v>
      </c>
      <c r="M62" s="86">
        <v>0.74364717748458564</v>
      </c>
    </row>
    <row r="63" spans="1:13" x14ac:dyDescent="0.3">
      <c r="A63" s="17">
        <v>5</v>
      </c>
      <c r="B63" s="84">
        <v>0.65589918323026941</v>
      </c>
      <c r="C63" s="85">
        <v>0.66907612439267328</v>
      </c>
      <c r="D63" s="85">
        <v>0.71318808910871945</v>
      </c>
      <c r="E63" s="85">
        <v>0.84843069635596591</v>
      </c>
      <c r="F63" s="85">
        <v>0.83841412567027951</v>
      </c>
      <c r="G63" s="85">
        <v>0.80659448293177316</v>
      </c>
      <c r="H63" s="85">
        <v>0.77168694230700763</v>
      </c>
      <c r="I63" s="85">
        <v>0.61386454274899749</v>
      </c>
      <c r="J63" s="85">
        <v>0.85234351583312051</v>
      </c>
      <c r="K63" s="85">
        <v>0.70469172246831224</v>
      </c>
      <c r="L63" s="85">
        <v>0.77391395046940814</v>
      </c>
      <c r="M63" s="86">
        <v>0.67131805684729606</v>
      </c>
    </row>
    <row r="64" spans="1:13" x14ac:dyDescent="0.3">
      <c r="A64" s="17">
        <v>4</v>
      </c>
      <c r="B64" s="84">
        <v>0.58735832407157362</v>
      </c>
      <c r="C64" s="85">
        <v>0.59143298474023642</v>
      </c>
      <c r="D64" s="85">
        <v>0.61300344921964722</v>
      </c>
      <c r="E64" s="85">
        <v>0.74861214753703853</v>
      </c>
      <c r="F64" s="85">
        <v>0.73631285190989182</v>
      </c>
      <c r="G64" s="85">
        <v>0.70301560673315988</v>
      </c>
      <c r="H64" s="85">
        <v>0.67917983056653441</v>
      </c>
      <c r="I64" s="85">
        <v>0.52748856291788981</v>
      </c>
      <c r="J64" s="85">
        <v>0.78213615204158771</v>
      </c>
      <c r="K64" s="85">
        <v>0.61451852746907831</v>
      </c>
      <c r="L64" s="85">
        <v>0.67967937197479544</v>
      </c>
      <c r="M64" s="86">
        <v>0.58850964953570062</v>
      </c>
    </row>
    <row r="65" spans="1:13" x14ac:dyDescent="0.3">
      <c r="A65" s="17">
        <v>3</v>
      </c>
      <c r="B65" s="84">
        <v>0.51024261267226922</v>
      </c>
      <c r="C65" s="85">
        <v>0.50218076517189469</v>
      </c>
      <c r="D65" s="85">
        <v>0.49692590235423456</v>
      </c>
      <c r="E65" s="85">
        <v>0.62831995771817251</v>
      </c>
      <c r="F65" s="85">
        <v>0.6135760707457345</v>
      </c>
      <c r="G65" s="85">
        <v>0.5798385681946755</v>
      </c>
      <c r="H65" s="85">
        <v>0.57089954545026333</v>
      </c>
      <c r="I65" s="85">
        <v>0.43145786288636373</v>
      </c>
      <c r="J65" s="85">
        <v>0.69922993459592697</v>
      </c>
      <c r="K65" s="85">
        <v>0.5121744692632999</v>
      </c>
      <c r="L65" s="85">
        <v>0.56973494808997627</v>
      </c>
      <c r="M65" s="86">
        <v>0.4952219555497997</v>
      </c>
    </row>
    <row r="66" spans="1:13" x14ac:dyDescent="0.3">
      <c r="A66" s="17">
        <v>2</v>
      </c>
      <c r="B66" s="84">
        <v>0.42455204903235599</v>
      </c>
      <c r="C66" s="85">
        <v>0.40131946568764798</v>
      </c>
      <c r="D66" s="85">
        <v>0.36495544851248124</v>
      </c>
      <c r="E66" s="85">
        <v>0.48755412689936783</v>
      </c>
      <c r="F66" s="85">
        <v>0.47020378217780734</v>
      </c>
      <c r="G66" s="85">
        <v>0.43706336731631995</v>
      </c>
      <c r="H66" s="85">
        <v>0.44684608695819422</v>
      </c>
      <c r="I66" s="85">
        <v>0.32577244265441924</v>
      </c>
      <c r="J66" s="85">
        <v>0.60362486349613831</v>
      </c>
      <c r="K66" s="85">
        <v>0.39765954785097696</v>
      </c>
      <c r="L66" s="85">
        <v>0.44408067881495034</v>
      </c>
      <c r="M66" s="86">
        <v>0.39145497488959313</v>
      </c>
    </row>
    <row r="67" spans="1:13" x14ac:dyDescent="0.3">
      <c r="A67" s="17">
        <v>1</v>
      </c>
      <c r="B67" s="87">
        <v>0.3302866331518341</v>
      </c>
      <c r="C67" s="88">
        <v>0.28884908628749628</v>
      </c>
      <c r="D67" s="88">
        <v>0.21709208769438737</v>
      </c>
      <c r="E67" s="88">
        <v>0.32631465508062457</v>
      </c>
      <c r="F67" s="88">
        <v>0.30619598620611044</v>
      </c>
      <c r="G67" s="88">
        <v>0.27469000409809319</v>
      </c>
      <c r="H67" s="88">
        <v>0.30701945509032713</v>
      </c>
      <c r="I67" s="88">
        <v>0.21043230222205628</v>
      </c>
      <c r="J67" s="88">
        <v>0.49532093874222172</v>
      </c>
      <c r="K67" s="88">
        <v>0.27097376323210942</v>
      </c>
      <c r="L67" s="88">
        <v>0.30271656414971793</v>
      </c>
      <c r="M67" s="89">
        <v>0.27720870755508109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42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81">
        <v>0.90993069406121396</v>
      </c>
      <c r="C70" s="82">
        <v>0.90069815213962912</v>
      </c>
      <c r="D70" s="82">
        <v>0.98071734424460177</v>
      </c>
      <c r="E70" s="82">
        <v>1</v>
      </c>
      <c r="F70" s="82">
        <v>1</v>
      </c>
      <c r="G70" s="82">
        <v>1</v>
      </c>
      <c r="H70" s="82">
        <v>0.9939486450015893</v>
      </c>
      <c r="I70" s="82">
        <v>0.96039269505531366</v>
      </c>
      <c r="J70" s="82">
        <v>1</v>
      </c>
      <c r="K70" s="82">
        <v>0.98966291917092553</v>
      </c>
      <c r="L70" s="82">
        <v>1</v>
      </c>
      <c r="M70" s="83">
        <v>0.95973669405787998</v>
      </c>
    </row>
    <row r="71" spans="1:13" x14ac:dyDescent="0.3">
      <c r="A71" s="17">
        <v>19</v>
      </c>
      <c r="B71" s="84">
        <v>0.90993069406121396</v>
      </c>
      <c r="C71" s="85">
        <v>0.90069815213962912</v>
      </c>
      <c r="D71" s="85">
        <v>0.98071734424460177</v>
      </c>
      <c r="E71" s="85">
        <v>1</v>
      </c>
      <c r="F71" s="85">
        <v>1</v>
      </c>
      <c r="G71" s="85">
        <v>1</v>
      </c>
      <c r="H71" s="85">
        <v>0.9939486450015893</v>
      </c>
      <c r="I71" s="85">
        <v>0.96039269505531366</v>
      </c>
      <c r="J71" s="85">
        <v>1</v>
      </c>
      <c r="K71" s="85">
        <v>0.98966291917092553</v>
      </c>
      <c r="L71" s="85">
        <v>1</v>
      </c>
      <c r="M71" s="86">
        <v>0.95973669405787998</v>
      </c>
    </row>
    <row r="72" spans="1:13" x14ac:dyDescent="0.3">
      <c r="A72" s="17">
        <v>18</v>
      </c>
      <c r="B72" s="84">
        <v>0.90993069406121396</v>
      </c>
      <c r="C72" s="85">
        <v>0.90069815213962912</v>
      </c>
      <c r="D72" s="85">
        <v>0.98071734424460177</v>
      </c>
      <c r="E72" s="85">
        <v>1</v>
      </c>
      <c r="F72" s="85">
        <v>1</v>
      </c>
      <c r="G72" s="85">
        <v>1</v>
      </c>
      <c r="H72" s="85">
        <v>0.9939486450015893</v>
      </c>
      <c r="I72" s="85">
        <v>0.96039269505531366</v>
      </c>
      <c r="J72" s="85">
        <v>1</v>
      </c>
      <c r="K72" s="85">
        <v>0.98966291917092553</v>
      </c>
      <c r="L72" s="85">
        <v>1</v>
      </c>
      <c r="M72" s="86">
        <v>0.95973669405787998</v>
      </c>
    </row>
    <row r="73" spans="1:13" x14ac:dyDescent="0.3">
      <c r="A73" s="17">
        <v>17</v>
      </c>
      <c r="B73" s="84">
        <v>0.90993069406121396</v>
      </c>
      <c r="C73" s="85">
        <v>0.90069815213962912</v>
      </c>
      <c r="D73" s="85">
        <v>0.98071734424460177</v>
      </c>
      <c r="E73" s="85">
        <v>1</v>
      </c>
      <c r="F73" s="85">
        <v>1</v>
      </c>
      <c r="G73" s="85">
        <v>1</v>
      </c>
      <c r="H73" s="85">
        <v>0.9939486450015893</v>
      </c>
      <c r="I73" s="85">
        <v>0.96039269505531366</v>
      </c>
      <c r="J73" s="85">
        <v>1</v>
      </c>
      <c r="K73" s="85">
        <v>0.98966291917092553</v>
      </c>
      <c r="L73" s="85">
        <v>1</v>
      </c>
      <c r="M73" s="86">
        <v>0.95973669405787998</v>
      </c>
    </row>
    <row r="74" spans="1:13" x14ac:dyDescent="0.3">
      <c r="A74" s="17">
        <v>16</v>
      </c>
      <c r="B74" s="84">
        <v>0.90993069406121396</v>
      </c>
      <c r="C74" s="85">
        <v>0.90069815213962912</v>
      </c>
      <c r="D74" s="85">
        <v>0.98071734424460177</v>
      </c>
      <c r="E74" s="85">
        <v>1</v>
      </c>
      <c r="F74" s="85">
        <v>1</v>
      </c>
      <c r="G74" s="85">
        <v>1</v>
      </c>
      <c r="H74" s="85">
        <v>0.9939486450015893</v>
      </c>
      <c r="I74" s="85">
        <v>0.96039269505531366</v>
      </c>
      <c r="J74" s="85">
        <v>1</v>
      </c>
      <c r="K74" s="85">
        <v>0.98966291917092553</v>
      </c>
      <c r="L74" s="85">
        <v>1</v>
      </c>
      <c r="M74" s="86">
        <v>0.95973669405787998</v>
      </c>
    </row>
    <row r="75" spans="1:13" x14ac:dyDescent="0.3">
      <c r="A75" s="17">
        <v>15</v>
      </c>
      <c r="B75" s="84">
        <v>0.90993069406121396</v>
      </c>
      <c r="C75" s="85">
        <v>0.90069815213962912</v>
      </c>
      <c r="D75" s="85">
        <v>0.98071734424460177</v>
      </c>
      <c r="E75" s="85">
        <v>1</v>
      </c>
      <c r="F75" s="85">
        <v>1</v>
      </c>
      <c r="G75" s="85">
        <v>1</v>
      </c>
      <c r="H75" s="85">
        <v>0.9939486450015893</v>
      </c>
      <c r="I75" s="85">
        <v>0.96039269505531366</v>
      </c>
      <c r="J75" s="85">
        <v>1</v>
      </c>
      <c r="K75" s="85">
        <v>0.98966291917092553</v>
      </c>
      <c r="L75" s="85">
        <v>1</v>
      </c>
      <c r="M75" s="86">
        <v>0.95973669405787998</v>
      </c>
    </row>
    <row r="76" spans="1:13" x14ac:dyDescent="0.3">
      <c r="A76" s="17">
        <v>14</v>
      </c>
      <c r="B76" s="84">
        <v>0.90993069406121396</v>
      </c>
      <c r="C76" s="85">
        <v>0.90069815213962912</v>
      </c>
      <c r="D76" s="85">
        <v>0.98071734424460177</v>
      </c>
      <c r="E76" s="85">
        <v>1</v>
      </c>
      <c r="F76" s="85">
        <v>1</v>
      </c>
      <c r="G76" s="85">
        <v>1</v>
      </c>
      <c r="H76" s="85">
        <v>0.9939486450015893</v>
      </c>
      <c r="I76" s="85">
        <v>0.96039269505531366</v>
      </c>
      <c r="J76" s="85">
        <v>1</v>
      </c>
      <c r="K76" s="85">
        <v>0.98966291917092553</v>
      </c>
      <c r="L76" s="85">
        <v>1</v>
      </c>
      <c r="M76" s="86">
        <v>0.95973669405787998</v>
      </c>
    </row>
    <row r="77" spans="1:13" x14ac:dyDescent="0.3">
      <c r="A77" s="17">
        <v>13</v>
      </c>
      <c r="B77" s="84">
        <v>0.90993069406121396</v>
      </c>
      <c r="C77" s="85">
        <v>0.90069815213962912</v>
      </c>
      <c r="D77" s="85">
        <v>0.98071734424460177</v>
      </c>
      <c r="E77" s="85">
        <v>1</v>
      </c>
      <c r="F77" s="85">
        <v>1</v>
      </c>
      <c r="G77" s="85">
        <v>1</v>
      </c>
      <c r="H77" s="85">
        <v>0.9939486450015893</v>
      </c>
      <c r="I77" s="85">
        <v>0.96039269505531366</v>
      </c>
      <c r="J77" s="85">
        <v>1</v>
      </c>
      <c r="K77" s="85">
        <v>0.98966291917092553</v>
      </c>
      <c r="L77" s="85">
        <v>1</v>
      </c>
      <c r="M77" s="86">
        <v>0.95973669405787998</v>
      </c>
    </row>
    <row r="78" spans="1:13" x14ac:dyDescent="0.3">
      <c r="A78" s="17">
        <v>12</v>
      </c>
      <c r="B78" s="84">
        <v>0.90993069406121396</v>
      </c>
      <c r="C78" s="85">
        <v>0.90069815213962912</v>
      </c>
      <c r="D78" s="85">
        <v>0.98071734424460177</v>
      </c>
      <c r="E78" s="85">
        <v>1</v>
      </c>
      <c r="F78" s="85">
        <v>1</v>
      </c>
      <c r="G78" s="85">
        <v>1</v>
      </c>
      <c r="H78" s="85">
        <v>0.9939486450015893</v>
      </c>
      <c r="I78" s="85">
        <v>0.96039269505531366</v>
      </c>
      <c r="J78" s="85">
        <v>1</v>
      </c>
      <c r="K78" s="85">
        <v>0.98966291917092553</v>
      </c>
      <c r="L78" s="85">
        <v>1</v>
      </c>
      <c r="M78" s="86">
        <v>0.95973669405787998</v>
      </c>
    </row>
    <row r="79" spans="1:13" x14ac:dyDescent="0.3">
      <c r="A79" s="17">
        <v>11</v>
      </c>
      <c r="B79" s="84">
        <v>0.90682480892408868</v>
      </c>
      <c r="C79" s="85">
        <v>0.90069815213962912</v>
      </c>
      <c r="D79" s="85">
        <v>0.98071734424460177</v>
      </c>
      <c r="E79" s="85">
        <v>1</v>
      </c>
      <c r="F79" s="85">
        <v>1</v>
      </c>
      <c r="G79" s="85">
        <v>1</v>
      </c>
      <c r="H79" s="85">
        <v>0.9939486450015893</v>
      </c>
      <c r="I79" s="85">
        <v>0.96039269505531366</v>
      </c>
      <c r="J79" s="85">
        <v>1</v>
      </c>
      <c r="K79" s="85">
        <v>0.98552106620083935</v>
      </c>
      <c r="L79" s="85">
        <v>1</v>
      </c>
      <c r="M79" s="86">
        <v>0.95973669405787998</v>
      </c>
    </row>
    <row r="80" spans="1:13" x14ac:dyDescent="0.3">
      <c r="A80" s="17">
        <v>10</v>
      </c>
      <c r="B80" s="84">
        <v>0.89956900279964169</v>
      </c>
      <c r="C80" s="85">
        <v>0.90069815213962912</v>
      </c>
      <c r="D80" s="85">
        <v>0.98071734424460177</v>
      </c>
      <c r="E80" s="85">
        <v>1</v>
      </c>
      <c r="F80" s="85">
        <v>1</v>
      </c>
      <c r="G80" s="85">
        <v>1</v>
      </c>
      <c r="H80" s="85">
        <v>0.9939486450015893</v>
      </c>
      <c r="I80" s="85">
        <v>0.95803716907097636</v>
      </c>
      <c r="J80" s="85">
        <v>1</v>
      </c>
      <c r="K80" s="85">
        <v>0.97185058651376588</v>
      </c>
      <c r="L80" s="85">
        <v>1</v>
      </c>
      <c r="M80" s="86">
        <v>0.95567257557892793</v>
      </c>
    </row>
    <row r="81" spans="1:13" x14ac:dyDescent="0.3">
      <c r="A81" s="17">
        <v>9</v>
      </c>
      <c r="B81" s="84">
        <v>0.88816327568787279</v>
      </c>
      <c r="C81" s="85">
        <v>0.89434654315909423</v>
      </c>
      <c r="D81" s="85">
        <v>0.9713692239229057</v>
      </c>
      <c r="E81" s="85">
        <v>1</v>
      </c>
      <c r="F81" s="85">
        <v>1</v>
      </c>
      <c r="G81" s="85">
        <v>1</v>
      </c>
      <c r="H81" s="85">
        <v>0.98835263057314382</v>
      </c>
      <c r="I81" s="85">
        <v>0.94831193004080605</v>
      </c>
      <c r="J81" s="85">
        <v>0.99717850620131343</v>
      </c>
      <c r="K81" s="85">
        <v>0.94865148010970446</v>
      </c>
      <c r="L81" s="85">
        <v>0.98863414227950774</v>
      </c>
      <c r="M81" s="86">
        <v>0.94494333119045049</v>
      </c>
    </row>
    <row r="82" spans="1:13" x14ac:dyDescent="0.3">
      <c r="A82" s="17">
        <v>8</v>
      </c>
      <c r="B82" s="84">
        <v>0.87260762758878196</v>
      </c>
      <c r="C82" s="85">
        <v>0.88119136543507581</v>
      </c>
      <c r="D82" s="85">
        <v>0.95070250172819448</v>
      </c>
      <c r="E82" s="85">
        <v>1</v>
      </c>
      <c r="F82" s="85">
        <v>1</v>
      </c>
      <c r="G82" s="85">
        <v>1</v>
      </c>
      <c r="H82" s="85">
        <v>0.97454766272435034</v>
      </c>
      <c r="I82" s="85">
        <v>0.93121697796480318</v>
      </c>
      <c r="J82" s="85">
        <v>0.97542332646068064</v>
      </c>
      <c r="K82" s="85">
        <v>0.91592374698865564</v>
      </c>
      <c r="L82" s="85">
        <v>0.96852347804556915</v>
      </c>
      <c r="M82" s="86">
        <v>0.92754896089244776</v>
      </c>
    </row>
    <row r="83" spans="1:13" x14ac:dyDescent="0.3">
      <c r="A83" s="17">
        <v>7</v>
      </c>
      <c r="B83" s="84">
        <v>0.85290205850236933</v>
      </c>
      <c r="C83" s="85">
        <v>0.8612326189675743</v>
      </c>
      <c r="D83" s="85">
        <v>0.91871717766046768</v>
      </c>
      <c r="E83" s="85">
        <v>0.99889400793178695</v>
      </c>
      <c r="F83" s="85">
        <v>0.98711743740208635</v>
      </c>
      <c r="G83" s="85">
        <v>0.97990977373381183</v>
      </c>
      <c r="H83" s="85">
        <v>0.9525337414552093</v>
      </c>
      <c r="I83" s="85">
        <v>0.90675231284296753</v>
      </c>
      <c r="J83" s="85">
        <v>0.94178022481995827</v>
      </c>
      <c r="K83" s="85">
        <v>0.87366738715061909</v>
      </c>
      <c r="L83" s="85">
        <v>0.93993600515040088</v>
      </c>
      <c r="M83" s="86">
        <v>0.90348946468491953</v>
      </c>
    </row>
    <row r="84" spans="1:13" x14ac:dyDescent="0.3">
      <c r="A84" s="17">
        <v>6</v>
      </c>
      <c r="B84" s="84">
        <v>0.82904656842863478</v>
      </c>
      <c r="C84" s="85">
        <v>0.83447030375658948</v>
      </c>
      <c r="D84" s="85">
        <v>0.87541325171972573</v>
      </c>
      <c r="E84" s="85">
        <v>0.96818363453608447</v>
      </c>
      <c r="F84" s="85">
        <v>0.94535304101374296</v>
      </c>
      <c r="G84" s="85">
        <v>0.94198708296132194</v>
      </c>
      <c r="H84" s="85">
        <v>0.92231086676572038</v>
      </c>
      <c r="I84" s="85">
        <v>0.87491793467529888</v>
      </c>
      <c r="J84" s="85">
        <v>0.89624920127914631</v>
      </c>
      <c r="K84" s="85">
        <v>0.82188240059559514</v>
      </c>
      <c r="L84" s="85">
        <v>0.90287172359400292</v>
      </c>
      <c r="M84" s="86">
        <v>0.87276484256786591</v>
      </c>
    </row>
    <row r="85" spans="1:13" x14ac:dyDescent="0.3">
      <c r="A85" s="17">
        <v>5</v>
      </c>
      <c r="B85" s="84">
        <v>0.80104115736757842</v>
      </c>
      <c r="C85" s="85">
        <v>0.80090441980212135</v>
      </c>
      <c r="D85" s="85">
        <v>0.82079072390596841</v>
      </c>
      <c r="E85" s="85">
        <v>0.92620627827708335</v>
      </c>
      <c r="F85" s="85">
        <v>0.88933986130246612</v>
      </c>
      <c r="G85" s="85">
        <v>0.89188968427695814</v>
      </c>
      <c r="H85" s="85">
        <v>0.88387903865588369</v>
      </c>
      <c r="I85" s="85">
        <v>0.83571384346179767</v>
      </c>
      <c r="J85" s="85">
        <v>0.83883025583824455</v>
      </c>
      <c r="K85" s="85">
        <v>0.76056878732358357</v>
      </c>
      <c r="L85" s="85">
        <v>0.85733063337637505</v>
      </c>
      <c r="M85" s="86">
        <v>0.835375094541287</v>
      </c>
    </row>
    <row r="86" spans="1:13" x14ac:dyDescent="0.3">
      <c r="A86" s="17">
        <v>4</v>
      </c>
      <c r="B86" s="84">
        <v>0.76888582531920013</v>
      </c>
      <c r="C86" s="85">
        <v>0.76053496710417001</v>
      </c>
      <c r="D86" s="85">
        <v>0.75484959421919573</v>
      </c>
      <c r="E86" s="85">
        <v>0.87296193915478393</v>
      </c>
      <c r="F86" s="85">
        <v>0.81907789826825561</v>
      </c>
      <c r="G86" s="85">
        <v>0.82961757768072064</v>
      </c>
      <c r="H86" s="85">
        <v>0.83723825712569933</v>
      </c>
      <c r="I86" s="85">
        <v>0.78914003920246356</v>
      </c>
      <c r="J86" s="85">
        <v>0.76952338849725321</v>
      </c>
      <c r="K86" s="85">
        <v>0.68972654733458416</v>
      </c>
      <c r="L86" s="85">
        <v>0.8033127344975175</v>
      </c>
      <c r="M86" s="86">
        <v>0.79132022060518259</v>
      </c>
    </row>
    <row r="87" spans="1:13" x14ac:dyDescent="0.3">
      <c r="A87" s="17">
        <v>3</v>
      </c>
      <c r="B87" s="84">
        <v>0.73258057228350004</v>
      </c>
      <c r="C87" s="85">
        <v>0.71336194566273536</v>
      </c>
      <c r="D87" s="85">
        <v>0.67758986265940757</v>
      </c>
      <c r="E87" s="85">
        <v>0.80845061716918598</v>
      </c>
      <c r="F87" s="85">
        <v>0.73456715191111166</v>
      </c>
      <c r="G87" s="85">
        <v>0.75517076317260945</v>
      </c>
      <c r="H87" s="85">
        <v>0.78238852217516708</v>
      </c>
      <c r="I87" s="85">
        <v>0.73519652189729667</v>
      </c>
      <c r="J87" s="85">
        <v>0.68832859925617229</v>
      </c>
      <c r="K87" s="85">
        <v>0.60935568062859735</v>
      </c>
      <c r="L87" s="85">
        <v>0.74081802695743004</v>
      </c>
      <c r="M87" s="86">
        <v>0.74060022075955279</v>
      </c>
    </row>
    <row r="88" spans="1:13" x14ac:dyDescent="0.3">
      <c r="A88" s="17">
        <v>2</v>
      </c>
      <c r="B88" s="84">
        <v>0.69212539826047803</v>
      </c>
      <c r="C88" s="85">
        <v>0.65938535547781729</v>
      </c>
      <c r="D88" s="85">
        <v>0.58901152922660416</v>
      </c>
      <c r="E88" s="85">
        <v>0.73267231232028962</v>
      </c>
      <c r="F88" s="85">
        <v>0.63580762223103415</v>
      </c>
      <c r="G88" s="85">
        <v>0.66854924075262445</v>
      </c>
      <c r="H88" s="85">
        <v>0.71932983380428706</v>
      </c>
      <c r="I88" s="85">
        <v>0.67388329154629689</v>
      </c>
      <c r="J88" s="85">
        <v>0.59524588811500145</v>
      </c>
      <c r="K88" s="85">
        <v>0.51945618720562303</v>
      </c>
      <c r="L88" s="85">
        <v>0.6698465107561129</v>
      </c>
      <c r="M88" s="86">
        <v>0.68321509500439759</v>
      </c>
    </row>
    <row r="89" spans="1:13" x14ac:dyDescent="0.3">
      <c r="A89" s="17">
        <v>1</v>
      </c>
      <c r="B89" s="87">
        <v>0.6475203032501341</v>
      </c>
      <c r="C89" s="88">
        <v>0.59860519654941613</v>
      </c>
      <c r="D89" s="88">
        <v>0.48911459392078538</v>
      </c>
      <c r="E89" s="88">
        <v>0.64562702460809485</v>
      </c>
      <c r="F89" s="88">
        <v>0.5227993092280232</v>
      </c>
      <c r="G89" s="88">
        <v>0.56975301042076565</v>
      </c>
      <c r="H89" s="88">
        <v>0.64806219201305937</v>
      </c>
      <c r="I89" s="88">
        <v>0.60520034814946444</v>
      </c>
      <c r="J89" s="88">
        <v>0.49027525507374103</v>
      </c>
      <c r="K89" s="88">
        <v>0.42002806706566098</v>
      </c>
      <c r="L89" s="88">
        <v>0.59039818589356596</v>
      </c>
      <c r="M89" s="89">
        <v>0.619164843339717</v>
      </c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43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81">
        <v>0.91750548281440603</v>
      </c>
      <c r="C92" s="82">
        <v>0.89945966250032849</v>
      </c>
      <c r="D92" s="82">
        <v>0.97303777731187036</v>
      </c>
      <c r="E92" s="82">
        <v>1</v>
      </c>
      <c r="F92" s="82">
        <v>1</v>
      </c>
      <c r="G92" s="82">
        <v>1</v>
      </c>
      <c r="H92" s="82">
        <v>0.98972685516954539</v>
      </c>
      <c r="I92" s="82">
        <v>0.95942364629027754</v>
      </c>
      <c r="J92" s="82">
        <v>0.99967882658516927</v>
      </c>
      <c r="K92" s="82">
        <v>0.9908231451509435</v>
      </c>
      <c r="L92" s="82">
        <v>1</v>
      </c>
      <c r="M92" s="83">
        <v>0.95887576806115971</v>
      </c>
    </row>
    <row r="93" spans="1:13" x14ac:dyDescent="0.3">
      <c r="A93" s="17">
        <v>19</v>
      </c>
      <c r="B93" s="84">
        <v>0.91750548281440603</v>
      </c>
      <c r="C93" s="85">
        <v>0.89945966250032849</v>
      </c>
      <c r="D93" s="85">
        <v>0.97303777731187036</v>
      </c>
      <c r="E93" s="85">
        <v>1</v>
      </c>
      <c r="F93" s="85">
        <v>1</v>
      </c>
      <c r="G93" s="85">
        <v>1</v>
      </c>
      <c r="H93" s="85">
        <v>0.98972685516954539</v>
      </c>
      <c r="I93" s="85">
        <v>0.95942364629027754</v>
      </c>
      <c r="J93" s="85">
        <v>0.99967882658516927</v>
      </c>
      <c r="K93" s="85">
        <v>0.9908231451509435</v>
      </c>
      <c r="L93" s="85">
        <v>1</v>
      </c>
      <c r="M93" s="86">
        <v>0.95887576806115971</v>
      </c>
    </row>
    <row r="94" spans="1:13" x14ac:dyDescent="0.3">
      <c r="A94" s="17">
        <v>18</v>
      </c>
      <c r="B94" s="84">
        <v>0.91750548281440603</v>
      </c>
      <c r="C94" s="85">
        <v>0.89945966250032849</v>
      </c>
      <c r="D94" s="85">
        <v>0.97303777731187036</v>
      </c>
      <c r="E94" s="85">
        <v>1</v>
      </c>
      <c r="F94" s="85">
        <v>1</v>
      </c>
      <c r="G94" s="85">
        <v>1</v>
      </c>
      <c r="H94" s="85">
        <v>0.98972685516954539</v>
      </c>
      <c r="I94" s="85">
        <v>0.95942364629027754</v>
      </c>
      <c r="J94" s="85">
        <v>0.99967882658516927</v>
      </c>
      <c r="K94" s="85">
        <v>0.9908231451509435</v>
      </c>
      <c r="L94" s="85">
        <v>1</v>
      </c>
      <c r="M94" s="86">
        <v>0.95887576806115971</v>
      </c>
    </row>
    <row r="95" spans="1:13" x14ac:dyDescent="0.3">
      <c r="A95" s="17">
        <v>17</v>
      </c>
      <c r="B95" s="84">
        <v>0.91750548281440603</v>
      </c>
      <c r="C95" s="85">
        <v>0.89945966250032849</v>
      </c>
      <c r="D95" s="85">
        <v>0.97303777731187036</v>
      </c>
      <c r="E95" s="85">
        <v>1</v>
      </c>
      <c r="F95" s="85">
        <v>1</v>
      </c>
      <c r="G95" s="85">
        <v>1</v>
      </c>
      <c r="H95" s="85">
        <v>0.98972685516954539</v>
      </c>
      <c r="I95" s="85">
        <v>0.95942364629027754</v>
      </c>
      <c r="J95" s="85">
        <v>0.99967882658516927</v>
      </c>
      <c r="K95" s="85">
        <v>0.9908231451509435</v>
      </c>
      <c r="L95" s="85">
        <v>1</v>
      </c>
      <c r="M95" s="86">
        <v>0.95887576806115971</v>
      </c>
    </row>
    <row r="96" spans="1:13" x14ac:dyDescent="0.3">
      <c r="A96" s="17">
        <v>16</v>
      </c>
      <c r="B96" s="84">
        <v>0.91750548281440603</v>
      </c>
      <c r="C96" s="85">
        <v>0.89945966250032849</v>
      </c>
      <c r="D96" s="85">
        <v>0.97303777731187036</v>
      </c>
      <c r="E96" s="85">
        <v>1</v>
      </c>
      <c r="F96" s="85">
        <v>1</v>
      </c>
      <c r="G96" s="85">
        <v>1</v>
      </c>
      <c r="H96" s="85">
        <v>0.98972685516954539</v>
      </c>
      <c r="I96" s="85">
        <v>0.95942364629027754</v>
      </c>
      <c r="J96" s="85">
        <v>0.99967882658516927</v>
      </c>
      <c r="K96" s="85">
        <v>0.9908231451509435</v>
      </c>
      <c r="L96" s="85">
        <v>1</v>
      </c>
      <c r="M96" s="86">
        <v>0.95887576806115971</v>
      </c>
    </row>
    <row r="97" spans="1:13" x14ac:dyDescent="0.3">
      <c r="A97" s="17">
        <v>15</v>
      </c>
      <c r="B97" s="84">
        <v>0.91750548281440603</v>
      </c>
      <c r="C97" s="85">
        <v>0.89945966250032849</v>
      </c>
      <c r="D97" s="85">
        <v>0.97303777731187036</v>
      </c>
      <c r="E97" s="85">
        <v>1</v>
      </c>
      <c r="F97" s="85">
        <v>1</v>
      </c>
      <c r="G97" s="85">
        <v>1</v>
      </c>
      <c r="H97" s="85">
        <v>0.98972685516954539</v>
      </c>
      <c r="I97" s="85">
        <v>0.95942364629027754</v>
      </c>
      <c r="J97" s="85">
        <v>0.99967882658516927</v>
      </c>
      <c r="K97" s="85">
        <v>0.9908231451509435</v>
      </c>
      <c r="L97" s="85">
        <v>1</v>
      </c>
      <c r="M97" s="86">
        <v>0.95887576806115971</v>
      </c>
    </row>
    <row r="98" spans="1:13" x14ac:dyDescent="0.3">
      <c r="A98" s="17">
        <v>14</v>
      </c>
      <c r="B98" s="84">
        <v>0.91750548281440603</v>
      </c>
      <c r="C98" s="85">
        <v>0.89945966250032849</v>
      </c>
      <c r="D98" s="85">
        <v>0.97303777731187036</v>
      </c>
      <c r="E98" s="85">
        <v>1</v>
      </c>
      <c r="F98" s="85">
        <v>1</v>
      </c>
      <c r="G98" s="85">
        <v>1</v>
      </c>
      <c r="H98" s="85">
        <v>0.98972685516954539</v>
      </c>
      <c r="I98" s="85">
        <v>0.95942364629027754</v>
      </c>
      <c r="J98" s="85">
        <v>0.99967882658516927</v>
      </c>
      <c r="K98" s="85">
        <v>0.9908231451509435</v>
      </c>
      <c r="L98" s="85">
        <v>1</v>
      </c>
      <c r="M98" s="86">
        <v>0.95887576806115971</v>
      </c>
    </row>
    <row r="99" spans="1:13" x14ac:dyDescent="0.3">
      <c r="A99" s="17">
        <v>13</v>
      </c>
      <c r="B99" s="84">
        <v>0.91685726312270865</v>
      </c>
      <c r="C99" s="85">
        <v>0.89945966250032849</v>
      </c>
      <c r="D99" s="85">
        <v>0.97303777731187036</v>
      </c>
      <c r="E99" s="85">
        <v>1</v>
      </c>
      <c r="F99" s="85">
        <v>1</v>
      </c>
      <c r="G99" s="85">
        <v>1</v>
      </c>
      <c r="H99" s="85">
        <v>0.98972685516954539</v>
      </c>
      <c r="I99" s="85">
        <v>0.95942364629027754</v>
      </c>
      <c r="J99" s="85">
        <v>0.99967882658516927</v>
      </c>
      <c r="K99" s="85">
        <v>0.9908231451509435</v>
      </c>
      <c r="L99" s="85">
        <v>1</v>
      </c>
      <c r="M99" s="86">
        <v>0.95887576806115971</v>
      </c>
    </row>
    <row r="100" spans="1:13" x14ac:dyDescent="0.3">
      <c r="A100" s="17">
        <v>12</v>
      </c>
      <c r="B100" s="84">
        <v>0.91384835397003239</v>
      </c>
      <c r="C100" s="85">
        <v>0.89945966250032849</v>
      </c>
      <c r="D100" s="85">
        <v>0.97303777731187036</v>
      </c>
      <c r="E100" s="85">
        <v>1</v>
      </c>
      <c r="F100" s="85">
        <v>1</v>
      </c>
      <c r="G100" s="85">
        <v>1</v>
      </c>
      <c r="H100" s="85">
        <v>0.98972685516954539</v>
      </c>
      <c r="I100" s="85">
        <v>0.95942364629027754</v>
      </c>
      <c r="J100" s="85">
        <v>0.99967882658516927</v>
      </c>
      <c r="K100" s="85">
        <v>0.9908231451509435</v>
      </c>
      <c r="L100" s="85">
        <v>1</v>
      </c>
      <c r="M100" s="86">
        <v>0.95887576806115971</v>
      </c>
    </row>
    <row r="101" spans="1:13" x14ac:dyDescent="0.3">
      <c r="A101" s="17">
        <v>11</v>
      </c>
      <c r="B101" s="84">
        <v>0.90847875535637712</v>
      </c>
      <c r="C101" s="85">
        <v>0.89763491686055485</v>
      </c>
      <c r="D101" s="85">
        <v>0.97303777731187036</v>
      </c>
      <c r="E101" s="85">
        <v>1</v>
      </c>
      <c r="F101" s="85">
        <v>1</v>
      </c>
      <c r="G101" s="85">
        <v>1</v>
      </c>
      <c r="H101" s="85">
        <v>0.98972685516954539</v>
      </c>
      <c r="I101" s="85">
        <v>0.95892952323681002</v>
      </c>
      <c r="J101" s="85">
        <v>0.99967882658516927</v>
      </c>
      <c r="K101" s="85">
        <v>0.9908231451509435</v>
      </c>
      <c r="L101" s="85">
        <v>1</v>
      </c>
      <c r="M101" s="86">
        <v>0.95661953800945332</v>
      </c>
    </row>
    <row r="102" spans="1:13" x14ac:dyDescent="0.3">
      <c r="A102" s="17">
        <v>10</v>
      </c>
      <c r="B102" s="84">
        <v>0.90074846728174274</v>
      </c>
      <c r="C102" s="85">
        <v>0.89331487073249838</v>
      </c>
      <c r="D102" s="85">
        <v>0.96857979439748398</v>
      </c>
      <c r="E102" s="85">
        <v>1</v>
      </c>
      <c r="F102" s="85">
        <v>1</v>
      </c>
      <c r="G102" s="85">
        <v>1</v>
      </c>
      <c r="H102" s="85">
        <v>0.98799038977413156</v>
      </c>
      <c r="I102" s="85">
        <v>0.95348268744805598</v>
      </c>
      <c r="J102" s="85">
        <v>0.99879461749302134</v>
      </c>
      <c r="K102" s="85">
        <v>0.98471949879902576</v>
      </c>
      <c r="L102" s="85">
        <v>0.99606239451057987</v>
      </c>
      <c r="M102" s="86">
        <v>0.95014739728393038</v>
      </c>
    </row>
    <row r="103" spans="1:13" x14ac:dyDescent="0.3">
      <c r="A103" s="17">
        <v>9</v>
      </c>
      <c r="B103" s="84">
        <v>0.89065748974612946</v>
      </c>
      <c r="C103" s="85">
        <v>0.88649952411615884</v>
      </c>
      <c r="D103" s="85">
        <v>0.95704834707352604</v>
      </c>
      <c r="E103" s="85">
        <v>1</v>
      </c>
      <c r="F103" s="85">
        <v>1</v>
      </c>
      <c r="G103" s="85">
        <v>1</v>
      </c>
      <c r="H103" s="85">
        <v>0.98134845189611275</v>
      </c>
      <c r="I103" s="85">
        <v>0.94308313892401552</v>
      </c>
      <c r="J103" s="85">
        <v>0.99260815930256308</v>
      </c>
      <c r="K103" s="85">
        <v>0.97115076417423307</v>
      </c>
      <c r="L103" s="85">
        <v>0.98351488713385837</v>
      </c>
      <c r="M103" s="86">
        <v>0.93945934588459112</v>
      </c>
    </row>
    <row r="104" spans="1:13" x14ac:dyDescent="0.3">
      <c r="A104" s="17">
        <v>8</v>
      </c>
      <c r="B104" s="84">
        <v>0.87820582274953729</v>
      </c>
      <c r="C104" s="85">
        <v>0.87718887701153636</v>
      </c>
      <c r="D104" s="85">
        <v>0.93844343533999641</v>
      </c>
      <c r="E104" s="85">
        <v>1</v>
      </c>
      <c r="F104" s="85">
        <v>1</v>
      </c>
      <c r="G104" s="85">
        <v>1</v>
      </c>
      <c r="H104" s="85">
        <v>0.96980104153548918</v>
      </c>
      <c r="I104" s="85">
        <v>0.92773087766468865</v>
      </c>
      <c r="J104" s="85">
        <v>0.98111945201379458</v>
      </c>
      <c r="K104" s="85">
        <v>0.95011694127656521</v>
      </c>
      <c r="L104" s="85">
        <v>0.96455434787020955</v>
      </c>
      <c r="M104" s="86">
        <v>0.92455538381143521</v>
      </c>
    </row>
    <row r="105" spans="1:13" x14ac:dyDescent="0.3">
      <c r="A105" s="17">
        <v>7</v>
      </c>
      <c r="B105" s="84">
        <v>0.86339346629196601</v>
      </c>
      <c r="C105" s="85">
        <v>0.86538292941863104</v>
      </c>
      <c r="D105" s="85">
        <v>0.9127650591968951</v>
      </c>
      <c r="E105" s="85">
        <v>0.99682163681299141</v>
      </c>
      <c r="F105" s="85">
        <v>0.99639197904699817</v>
      </c>
      <c r="G105" s="85">
        <v>0.97960083675109211</v>
      </c>
      <c r="H105" s="85">
        <v>0.95334815869226075</v>
      </c>
      <c r="I105" s="85">
        <v>0.90742590367007536</v>
      </c>
      <c r="J105" s="85">
        <v>0.96432849562671563</v>
      </c>
      <c r="K105" s="85">
        <v>0.92161803010602217</v>
      </c>
      <c r="L105" s="85">
        <v>0.93918077671963318</v>
      </c>
      <c r="M105" s="86">
        <v>0.90543551106446285</v>
      </c>
    </row>
    <row r="106" spans="1:13" x14ac:dyDescent="0.3">
      <c r="A106" s="17">
        <v>6</v>
      </c>
      <c r="B106" s="84">
        <v>0.84622042037341583</v>
      </c>
      <c r="C106" s="85">
        <v>0.85108168133744266</v>
      </c>
      <c r="D106" s="85">
        <v>0.88001321864422222</v>
      </c>
      <c r="E106" s="85">
        <v>0.97191805468885106</v>
      </c>
      <c r="F106" s="85">
        <v>0.97891618170304329</v>
      </c>
      <c r="G106" s="85">
        <v>0.95004804666037401</v>
      </c>
      <c r="H106" s="85">
        <v>0.93198980336642745</v>
      </c>
      <c r="I106" s="85">
        <v>0.88216821694017578</v>
      </c>
      <c r="J106" s="85">
        <v>0.94223529014132623</v>
      </c>
      <c r="K106" s="85">
        <v>0.8856540306626044</v>
      </c>
      <c r="L106" s="85">
        <v>0.90739417368212938</v>
      </c>
      <c r="M106" s="86">
        <v>0.88209972764367395</v>
      </c>
    </row>
    <row r="107" spans="1:13" x14ac:dyDescent="0.3">
      <c r="A107" s="17">
        <v>5</v>
      </c>
      <c r="B107" s="84">
        <v>0.82668668499388664</v>
      </c>
      <c r="C107" s="85">
        <v>0.83428513276797145</v>
      </c>
      <c r="D107" s="85">
        <v>0.84018791368197765</v>
      </c>
      <c r="E107" s="85">
        <v>0.93808490678572332</v>
      </c>
      <c r="F107" s="85">
        <v>0.95534411477206937</v>
      </c>
      <c r="G107" s="85">
        <v>0.91145230591008541</v>
      </c>
      <c r="H107" s="85">
        <v>0.90572597555798939</v>
      </c>
      <c r="I107" s="85">
        <v>0.85195781747498978</v>
      </c>
      <c r="J107" s="85">
        <v>0.9148398355576266</v>
      </c>
      <c r="K107" s="85">
        <v>0.84222494294631134</v>
      </c>
      <c r="L107" s="85">
        <v>0.86919453875769803</v>
      </c>
      <c r="M107" s="86">
        <v>0.85454803354906861</v>
      </c>
    </row>
    <row r="108" spans="1:13" x14ac:dyDescent="0.3">
      <c r="A108" s="17">
        <v>4</v>
      </c>
      <c r="B108" s="84">
        <v>0.80479226015337846</v>
      </c>
      <c r="C108" s="85">
        <v>0.81499328371021718</v>
      </c>
      <c r="D108" s="85">
        <v>0.79328914431016151</v>
      </c>
      <c r="E108" s="85">
        <v>0.89532219310360817</v>
      </c>
      <c r="F108" s="85">
        <v>0.92567577825407654</v>
      </c>
      <c r="G108" s="85">
        <v>0.86381361450022665</v>
      </c>
      <c r="H108" s="85">
        <v>0.87455667526694647</v>
      </c>
      <c r="I108" s="85">
        <v>0.81679470527451725</v>
      </c>
      <c r="J108" s="85">
        <v>0.88214213187561663</v>
      </c>
      <c r="K108" s="85">
        <v>0.79133076695714322</v>
      </c>
      <c r="L108" s="85">
        <v>0.82458187194633936</v>
      </c>
      <c r="M108" s="86">
        <v>0.82278042878064683</v>
      </c>
    </row>
    <row r="109" spans="1:13" x14ac:dyDescent="0.3">
      <c r="A109" s="17">
        <v>3</v>
      </c>
      <c r="B109" s="84">
        <v>0.78053714585189127</v>
      </c>
      <c r="C109" s="85">
        <v>0.79320613416418007</v>
      </c>
      <c r="D109" s="85">
        <v>0.7393169105287738</v>
      </c>
      <c r="E109" s="85">
        <v>0.84362991364250584</v>
      </c>
      <c r="F109" s="85">
        <v>0.88991117214906468</v>
      </c>
      <c r="G109" s="85">
        <v>0.80713197243079737</v>
      </c>
      <c r="H109" s="85">
        <v>0.83848190249329868</v>
      </c>
      <c r="I109" s="85">
        <v>0.77667888033875832</v>
      </c>
      <c r="J109" s="85">
        <v>0.84414217909529621</v>
      </c>
      <c r="K109" s="85">
        <v>0.73297150269510003</v>
      </c>
      <c r="L109" s="85">
        <v>0.77355617324805304</v>
      </c>
      <c r="M109" s="86">
        <v>0.78679691333840851</v>
      </c>
    </row>
    <row r="110" spans="1:13" x14ac:dyDescent="0.3">
      <c r="A110" s="17">
        <v>2</v>
      </c>
      <c r="B110" s="84">
        <v>0.75392134208942518</v>
      </c>
      <c r="C110" s="85">
        <v>0.7689236841298599</v>
      </c>
      <c r="D110" s="85">
        <v>0.6782712123378144</v>
      </c>
      <c r="E110" s="85">
        <v>0.78300806840241599</v>
      </c>
      <c r="F110" s="85">
        <v>0.84805029645703389</v>
      </c>
      <c r="G110" s="85">
        <v>0.74140737970179782</v>
      </c>
      <c r="H110" s="85">
        <v>0.79750165723704602</v>
      </c>
      <c r="I110" s="85">
        <v>0.73161034266771308</v>
      </c>
      <c r="J110" s="85">
        <v>0.80083997721666556</v>
      </c>
      <c r="K110" s="85">
        <v>0.66714715016018189</v>
      </c>
      <c r="L110" s="85">
        <v>0.71611744266283939</v>
      </c>
      <c r="M110" s="86">
        <v>0.74659748722235375</v>
      </c>
    </row>
    <row r="111" spans="1:13" x14ac:dyDescent="0.3">
      <c r="A111" s="17">
        <v>1</v>
      </c>
      <c r="B111" s="87">
        <v>0.7249448488659801</v>
      </c>
      <c r="C111" s="88">
        <v>0.74214593360725689</v>
      </c>
      <c r="D111" s="88">
        <v>0.61015204973728343</v>
      </c>
      <c r="E111" s="88">
        <v>0.71345665738333885</v>
      </c>
      <c r="F111" s="88">
        <v>0.80009315117798407</v>
      </c>
      <c r="G111" s="88">
        <v>0.66663983631322787</v>
      </c>
      <c r="H111" s="88">
        <v>0.75161593949818861</v>
      </c>
      <c r="I111" s="88">
        <v>0.68158909226138131</v>
      </c>
      <c r="J111" s="88">
        <v>0.75223552623972445</v>
      </c>
      <c r="K111" s="88">
        <v>0.59385770935238869</v>
      </c>
      <c r="L111" s="88">
        <v>0.6522656801906983</v>
      </c>
      <c r="M111" s="89">
        <v>0.70218215043248244</v>
      </c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44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81">
        <v>0.91038547005265313</v>
      </c>
      <c r="C114" s="82">
        <v>0.90939916626726769</v>
      </c>
      <c r="D114" s="82">
        <v>0.98572441102434682</v>
      </c>
      <c r="E114" s="82">
        <v>1</v>
      </c>
      <c r="F114" s="82">
        <v>1</v>
      </c>
      <c r="G114" s="82">
        <v>1</v>
      </c>
      <c r="H114" s="82">
        <v>0.99869595726731064</v>
      </c>
      <c r="I114" s="82">
        <v>0.96082345462290175</v>
      </c>
      <c r="J114" s="82">
        <v>1</v>
      </c>
      <c r="K114" s="82">
        <v>0.99194934781994337</v>
      </c>
      <c r="L114" s="82">
        <v>0.9840619835024047</v>
      </c>
      <c r="M114" s="83">
        <v>0.96071748946481805</v>
      </c>
    </row>
    <row r="115" spans="1:13" x14ac:dyDescent="0.3">
      <c r="A115" s="17">
        <v>19</v>
      </c>
      <c r="B115" s="84">
        <v>0.91038547005265313</v>
      </c>
      <c r="C115" s="85">
        <v>0.90939916626726769</v>
      </c>
      <c r="D115" s="85">
        <v>0.98572441102434682</v>
      </c>
      <c r="E115" s="85">
        <v>1</v>
      </c>
      <c r="F115" s="85">
        <v>1</v>
      </c>
      <c r="G115" s="85">
        <v>1</v>
      </c>
      <c r="H115" s="85">
        <v>0.99869595726731064</v>
      </c>
      <c r="I115" s="85">
        <v>0.96082345462290175</v>
      </c>
      <c r="J115" s="85">
        <v>1</v>
      </c>
      <c r="K115" s="85">
        <v>0.99194934781994337</v>
      </c>
      <c r="L115" s="85">
        <v>0.9840619835024047</v>
      </c>
      <c r="M115" s="86">
        <v>0.96071748946481805</v>
      </c>
    </row>
    <row r="116" spans="1:13" x14ac:dyDescent="0.3">
      <c r="A116" s="17">
        <v>18</v>
      </c>
      <c r="B116" s="84">
        <v>0.91038547005265313</v>
      </c>
      <c r="C116" s="85">
        <v>0.90939916626726769</v>
      </c>
      <c r="D116" s="85">
        <v>0.98572441102434682</v>
      </c>
      <c r="E116" s="85">
        <v>1</v>
      </c>
      <c r="F116" s="85">
        <v>1</v>
      </c>
      <c r="G116" s="85">
        <v>1</v>
      </c>
      <c r="H116" s="85">
        <v>0.99869595726731064</v>
      </c>
      <c r="I116" s="85">
        <v>0.96082345462290175</v>
      </c>
      <c r="J116" s="85">
        <v>1</v>
      </c>
      <c r="K116" s="85">
        <v>0.99194934781994337</v>
      </c>
      <c r="L116" s="85">
        <v>0.9840619835024047</v>
      </c>
      <c r="M116" s="86">
        <v>0.96071748946481805</v>
      </c>
    </row>
    <row r="117" spans="1:13" x14ac:dyDescent="0.3">
      <c r="A117" s="17">
        <v>17</v>
      </c>
      <c r="B117" s="84">
        <v>0.91038547005265313</v>
      </c>
      <c r="C117" s="85">
        <v>0.90939916626726769</v>
      </c>
      <c r="D117" s="85">
        <v>0.98572441102434682</v>
      </c>
      <c r="E117" s="85">
        <v>1</v>
      </c>
      <c r="F117" s="85">
        <v>1</v>
      </c>
      <c r="G117" s="85">
        <v>1</v>
      </c>
      <c r="H117" s="85">
        <v>0.99869595726731064</v>
      </c>
      <c r="I117" s="85">
        <v>0.96082345462290175</v>
      </c>
      <c r="J117" s="85">
        <v>1</v>
      </c>
      <c r="K117" s="85">
        <v>0.99194934781994337</v>
      </c>
      <c r="L117" s="85">
        <v>0.9840619835024047</v>
      </c>
      <c r="M117" s="86">
        <v>0.96071748946481805</v>
      </c>
    </row>
    <row r="118" spans="1:13" x14ac:dyDescent="0.3">
      <c r="A118" s="17">
        <v>16</v>
      </c>
      <c r="B118" s="84">
        <v>0.91038547005265313</v>
      </c>
      <c r="C118" s="85">
        <v>0.90939916626726769</v>
      </c>
      <c r="D118" s="85">
        <v>0.98572441102434682</v>
      </c>
      <c r="E118" s="85">
        <v>1</v>
      </c>
      <c r="F118" s="85">
        <v>1</v>
      </c>
      <c r="G118" s="85">
        <v>1</v>
      </c>
      <c r="H118" s="85">
        <v>0.99869595726731064</v>
      </c>
      <c r="I118" s="85">
        <v>0.96082345462290175</v>
      </c>
      <c r="J118" s="85">
        <v>1</v>
      </c>
      <c r="K118" s="85">
        <v>0.99194934781994337</v>
      </c>
      <c r="L118" s="85">
        <v>0.9840619835024047</v>
      </c>
      <c r="M118" s="86">
        <v>0.96071748946481805</v>
      </c>
    </row>
    <row r="119" spans="1:13" x14ac:dyDescent="0.3">
      <c r="A119" s="17">
        <v>15</v>
      </c>
      <c r="B119" s="84">
        <v>0.91038547005265313</v>
      </c>
      <c r="C119" s="85">
        <v>0.90939916626726769</v>
      </c>
      <c r="D119" s="85">
        <v>0.98572441102434682</v>
      </c>
      <c r="E119" s="85">
        <v>1</v>
      </c>
      <c r="F119" s="85">
        <v>1</v>
      </c>
      <c r="G119" s="85">
        <v>1</v>
      </c>
      <c r="H119" s="85">
        <v>0.99869595726731064</v>
      </c>
      <c r="I119" s="85">
        <v>0.96082345462290175</v>
      </c>
      <c r="J119" s="85">
        <v>1</v>
      </c>
      <c r="K119" s="85">
        <v>0.99194934781994337</v>
      </c>
      <c r="L119" s="85">
        <v>0.9840619835024047</v>
      </c>
      <c r="M119" s="86">
        <v>0.96071748946481805</v>
      </c>
    </row>
    <row r="120" spans="1:13" x14ac:dyDescent="0.3">
      <c r="A120" s="17">
        <v>14</v>
      </c>
      <c r="B120" s="84">
        <v>0.91038547005265313</v>
      </c>
      <c r="C120" s="85">
        <v>0.90939916626726769</v>
      </c>
      <c r="D120" s="85">
        <v>0.98572441102434682</v>
      </c>
      <c r="E120" s="85">
        <v>1</v>
      </c>
      <c r="F120" s="85">
        <v>1</v>
      </c>
      <c r="G120" s="85">
        <v>1</v>
      </c>
      <c r="H120" s="85">
        <v>0.99869595726731064</v>
      </c>
      <c r="I120" s="85">
        <v>0.96082345462290175</v>
      </c>
      <c r="J120" s="85">
        <v>1</v>
      </c>
      <c r="K120" s="85">
        <v>0.99194934781994337</v>
      </c>
      <c r="L120" s="85">
        <v>0.9840619835024047</v>
      </c>
      <c r="M120" s="86">
        <v>0.96071748946481805</v>
      </c>
    </row>
    <row r="121" spans="1:13" x14ac:dyDescent="0.3">
      <c r="A121" s="17">
        <v>13</v>
      </c>
      <c r="B121" s="84">
        <v>0.91038547005265313</v>
      </c>
      <c r="C121" s="85">
        <v>0.90939916626726769</v>
      </c>
      <c r="D121" s="85">
        <v>0.98572441102434682</v>
      </c>
      <c r="E121" s="85">
        <v>1</v>
      </c>
      <c r="F121" s="85">
        <v>1</v>
      </c>
      <c r="G121" s="85">
        <v>1</v>
      </c>
      <c r="H121" s="85">
        <v>0.99869595726731064</v>
      </c>
      <c r="I121" s="85">
        <v>0.96082345462290175</v>
      </c>
      <c r="J121" s="85">
        <v>1</v>
      </c>
      <c r="K121" s="85">
        <v>0.99194934781994337</v>
      </c>
      <c r="L121" s="85">
        <v>0.9840619835024047</v>
      </c>
      <c r="M121" s="86">
        <v>0.96071748946481805</v>
      </c>
    </row>
    <row r="122" spans="1:13" x14ac:dyDescent="0.3">
      <c r="A122" s="17">
        <v>12</v>
      </c>
      <c r="B122" s="84">
        <v>0.91038547005265313</v>
      </c>
      <c r="C122" s="85">
        <v>0.90939916626726769</v>
      </c>
      <c r="D122" s="85">
        <v>0.98572441102434682</v>
      </c>
      <c r="E122" s="85">
        <v>1</v>
      </c>
      <c r="F122" s="85">
        <v>1</v>
      </c>
      <c r="G122" s="85">
        <v>1</v>
      </c>
      <c r="H122" s="85">
        <v>0.99869595726731064</v>
      </c>
      <c r="I122" s="85">
        <v>0.96082345462290175</v>
      </c>
      <c r="J122" s="85">
        <v>1</v>
      </c>
      <c r="K122" s="85">
        <v>0.99194934781994337</v>
      </c>
      <c r="L122" s="85">
        <v>0.9840619835024047</v>
      </c>
      <c r="M122" s="86">
        <v>0.96071748946481805</v>
      </c>
    </row>
    <row r="123" spans="1:13" x14ac:dyDescent="0.3">
      <c r="A123" s="17">
        <v>11</v>
      </c>
      <c r="B123" s="84">
        <v>0.91038547005265313</v>
      </c>
      <c r="C123" s="85">
        <v>0.90939916626726769</v>
      </c>
      <c r="D123" s="85">
        <v>0.98572441102434682</v>
      </c>
      <c r="E123" s="85">
        <v>1</v>
      </c>
      <c r="F123" s="85">
        <v>1</v>
      </c>
      <c r="G123" s="85">
        <v>1</v>
      </c>
      <c r="H123" s="85">
        <v>0.99869595726731064</v>
      </c>
      <c r="I123" s="85">
        <v>0.96082345462290175</v>
      </c>
      <c r="J123" s="85">
        <v>1</v>
      </c>
      <c r="K123" s="85">
        <v>0.98867043872375171</v>
      </c>
      <c r="L123" s="85">
        <v>0.9840619835024047</v>
      </c>
      <c r="M123" s="86">
        <v>0.96071748946481805</v>
      </c>
    </row>
    <row r="124" spans="1:13" x14ac:dyDescent="0.3">
      <c r="A124" s="17">
        <v>10</v>
      </c>
      <c r="B124" s="84">
        <v>0.90628942759482967</v>
      </c>
      <c r="C124" s="85">
        <v>0.90939916626726769</v>
      </c>
      <c r="D124" s="85">
        <v>0.98572441102434682</v>
      </c>
      <c r="E124" s="85">
        <v>1</v>
      </c>
      <c r="F124" s="85">
        <v>1</v>
      </c>
      <c r="G124" s="85">
        <v>1</v>
      </c>
      <c r="H124" s="85">
        <v>0.99869595726731064</v>
      </c>
      <c r="I124" s="85">
        <v>0.95961161798450334</v>
      </c>
      <c r="J124" s="85">
        <v>1</v>
      </c>
      <c r="K124" s="85">
        <v>0.9745232258194696</v>
      </c>
      <c r="L124" s="85">
        <v>0.9840619835024047</v>
      </c>
      <c r="M124" s="86">
        <v>0.95815942919675134</v>
      </c>
    </row>
    <row r="125" spans="1:13" x14ac:dyDescent="0.3">
      <c r="A125" s="17">
        <v>9</v>
      </c>
      <c r="B125" s="84">
        <v>0.89708340559685018</v>
      </c>
      <c r="C125" s="85">
        <v>0.90508369510936282</v>
      </c>
      <c r="D125" s="85">
        <v>0.97573004228649907</v>
      </c>
      <c r="E125" s="85">
        <v>1</v>
      </c>
      <c r="F125" s="85">
        <v>1</v>
      </c>
      <c r="G125" s="85">
        <v>1</v>
      </c>
      <c r="H125" s="85">
        <v>0.99420319919507549</v>
      </c>
      <c r="I125" s="85">
        <v>0.9504115614381563</v>
      </c>
      <c r="J125" s="85">
        <v>0.99978240205468583</v>
      </c>
      <c r="K125" s="85">
        <v>0.9495077091070977</v>
      </c>
      <c r="L125" s="85">
        <v>0.9840619835024047</v>
      </c>
      <c r="M125" s="86">
        <v>0.94798061732002847</v>
      </c>
    </row>
    <row r="126" spans="1:13" x14ac:dyDescent="0.3">
      <c r="A126" s="17">
        <v>8</v>
      </c>
      <c r="B126" s="84">
        <v>0.88276740405871457</v>
      </c>
      <c r="C126" s="85">
        <v>0.89072192917117121</v>
      </c>
      <c r="D126" s="85">
        <v>0.95151676636989935</v>
      </c>
      <c r="E126" s="85">
        <v>1</v>
      </c>
      <c r="F126" s="85">
        <v>1</v>
      </c>
      <c r="G126" s="85">
        <v>1</v>
      </c>
      <c r="H126" s="85">
        <v>0.97945704238364506</v>
      </c>
      <c r="I126" s="85">
        <v>0.93322328498386109</v>
      </c>
      <c r="J126" s="85">
        <v>0.98523250046317601</v>
      </c>
      <c r="K126" s="85">
        <v>0.91362388858663568</v>
      </c>
      <c r="L126" s="85">
        <v>0.97162239823461383</v>
      </c>
      <c r="M126" s="86">
        <v>0.93018105383464977</v>
      </c>
    </row>
    <row r="127" spans="1:13" x14ac:dyDescent="0.3">
      <c r="A127" s="17">
        <v>7</v>
      </c>
      <c r="B127" s="84">
        <v>0.86334142298042305</v>
      </c>
      <c r="C127" s="85">
        <v>0.86631386845269265</v>
      </c>
      <c r="D127" s="85">
        <v>0.91308458327454767</v>
      </c>
      <c r="E127" s="85">
        <v>1</v>
      </c>
      <c r="F127" s="85">
        <v>0.99793938839338581</v>
      </c>
      <c r="G127" s="85">
        <v>0.97945672185775801</v>
      </c>
      <c r="H127" s="85">
        <v>0.95445748683301923</v>
      </c>
      <c r="I127" s="85">
        <v>0.90804678862161758</v>
      </c>
      <c r="J127" s="85">
        <v>0.96224697141688065</v>
      </c>
      <c r="K127" s="85">
        <v>0.86687176425808354</v>
      </c>
      <c r="L127" s="85">
        <v>0.94654751349000321</v>
      </c>
      <c r="M127" s="86">
        <v>0.90476073874061491</v>
      </c>
    </row>
    <row r="128" spans="1:13" x14ac:dyDescent="0.3">
      <c r="A128" s="17">
        <v>6</v>
      </c>
      <c r="B128" s="84">
        <v>0.8388054623619754</v>
      </c>
      <c r="C128" s="85">
        <v>0.83185951295392724</v>
      </c>
      <c r="D128" s="85">
        <v>0.86043349300044403</v>
      </c>
      <c r="E128" s="85">
        <v>0.96184460930106064</v>
      </c>
      <c r="F128" s="85">
        <v>0.95737280588177676</v>
      </c>
      <c r="G128" s="85">
        <v>0.93503364661648369</v>
      </c>
      <c r="H128" s="85">
        <v>0.91920453254319801</v>
      </c>
      <c r="I128" s="85">
        <v>0.87488207235142557</v>
      </c>
      <c r="J128" s="85">
        <v>0.93082581491579963</v>
      </c>
      <c r="K128" s="85">
        <v>0.80925133612144118</v>
      </c>
      <c r="L128" s="85">
        <v>0.90883732926857264</v>
      </c>
      <c r="M128" s="86">
        <v>0.87171967203792411</v>
      </c>
    </row>
    <row r="129" spans="1:13" x14ac:dyDescent="0.3">
      <c r="A129" s="17">
        <v>5</v>
      </c>
      <c r="B129" s="84">
        <v>0.80915952220337184</v>
      </c>
      <c r="C129" s="85">
        <v>0.78735886267487509</v>
      </c>
      <c r="D129" s="85">
        <v>0.79356349554758843</v>
      </c>
      <c r="E129" s="85">
        <v>0.90869090689530263</v>
      </c>
      <c r="F129" s="85">
        <v>0.90197744986175143</v>
      </c>
      <c r="G129" s="85">
        <v>0.87606963069483956</v>
      </c>
      <c r="H129" s="85">
        <v>0.87369817951418161</v>
      </c>
      <c r="I129" s="85">
        <v>0.83372913617328526</v>
      </c>
      <c r="J129" s="85">
        <v>0.89096903095993318</v>
      </c>
      <c r="K129" s="85">
        <v>0.74076260417670881</v>
      </c>
      <c r="L129" s="85">
        <v>0.85849184557032221</v>
      </c>
      <c r="M129" s="86">
        <v>0.83105785372657726</v>
      </c>
    </row>
    <row r="130" spans="1:13" x14ac:dyDescent="0.3">
      <c r="A130" s="17">
        <v>4</v>
      </c>
      <c r="B130" s="84">
        <v>0.77440360250461227</v>
      </c>
      <c r="C130" s="85">
        <v>0.73281191761553599</v>
      </c>
      <c r="D130" s="85">
        <v>0.71247459091598075</v>
      </c>
      <c r="E130" s="85">
        <v>0.84112736400353372</v>
      </c>
      <c r="F130" s="85">
        <v>0.83175332033331006</v>
      </c>
      <c r="G130" s="85">
        <v>0.80256467409282561</v>
      </c>
      <c r="H130" s="85">
        <v>0.81793842774596959</v>
      </c>
      <c r="I130" s="85">
        <v>0.78458798008719666</v>
      </c>
      <c r="J130" s="85">
        <v>0.84267661954928119</v>
      </c>
      <c r="K130" s="85">
        <v>0.66140556842388631</v>
      </c>
      <c r="L130" s="85">
        <v>0.79551106239525193</v>
      </c>
      <c r="M130" s="86">
        <v>0.78277528380657446</v>
      </c>
    </row>
    <row r="131" spans="1:13" x14ac:dyDescent="0.3">
      <c r="A131" s="17">
        <v>3</v>
      </c>
      <c r="B131" s="84">
        <v>0.73453770326569667</v>
      </c>
      <c r="C131" s="85">
        <v>0.66821867777591004</v>
      </c>
      <c r="D131" s="85">
        <v>0.61716677910562112</v>
      </c>
      <c r="E131" s="85">
        <v>0.75915398062575368</v>
      </c>
      <c r="F131" s="85">
        <v>0.74670041729645265</v>
      </c>
      <c r="G131" s="85">
        <v>0.71451877681044174</v>
      </c>
      <c r="H131" s="85">
        <v>0.7519252772385624</v>
      </c>
      <c r="I131" s="85">
        <v>0.72745860409315966</v>
      </c>
      <c r="J131" s="85">
        <v>0.78594858068384355</v>
      </c>
      <c r="K131" s="85">
        <v>0.5711802288629737</v>
      </c>
      <c r="L131" s="85">
        <v>0.71989497974336181</v>
      </c>
      <c r="M131" s="86">
        <v>0.72687196227791551</v>
      </c>
    </row>
    <row r="132" spans="1:13" x14ac:dyDescent="0.3">
      <c r="A132" s="17">
        <v>2</v>
      </c>
      <c r="B132" s="84">
        <v>0.68956182448662506</v>
      </c>
      <c r="C132" s="85">
        <v>0.59357914315599714</v>
      </c>
      <c r="D132" s="85">
        <v>0.50764006011650953</v>
      </c>
      <c r="E132" s="85">
        <v>0.66277075676196229</v>
      </c>
      <c r="F132" s="85">
        <v>0.64681874075117884</v>
      </c>
      <c r="G132" s="85">
        <v>0.61193193884768815</v>
      </c>
      <c r="H132" s="85">
        <v>0.67565872799195992</v>
      </c>
      <c r="I132" s="85">
        <v>0.66234100819117436</v>
      </c>
      <c r="J132" s="85">
        <v>0.72078491436362035</v>
      </c>
      <c r="K132" s="85">
        <v>0.47008658549397098</v>
      </c>
      <c r="L132" s="85">
        <v>0.63164359761465183</v>
      </c>
      <c r="M132" s="86">
        <v>0.66334788914060061</v>
      </c>
    </row>
    <row r="133" spans="1:13" x14ac:dyDescent="0.3">
      <c r="A133" s="17">
        <v>1</v>
      </c>
      <c r="B133" s="87">
        <v>0.63947596616739733</v>
      </c>
      <c r="C133" s="88">
        <v>0.50889331375579749</v>
      </c>
      <c r="D133" s="88">
        <v>0.38389443394864592</v>
      </c>
      <c r="E133" s="88">
        <v>0.55197769241215999</v>
      </c>
      <c r="F133" s="88">
        <v>0.53210829069748888</v>
      </c>
      <c r="G133" s="88">
        <v>0.49480416020456464</v>
      </c>
      <c r="H133" s="88">
        <v>0.58913878000616193</v>
      </c>
      <c r="I133" s="88">
        <v>0.58923519238124067</v>
      </c>
      <c r="J133" s="88">
        <v>0.64718562058861162</v>
      </c>
      <c r="K133" s="88">
        <v>0.35812463831687819</v>
      </c>
      <c r="L133" s="88">
        <v>0.53075691600912189</v>
      </c>
      <c r="M133" s="89">
        <v>0.59220306439462977</v>
      </c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45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81">
        <v>0.91753927383246681</v>
      </c>
      <c r="C136" s="82">
        <v>0.89802486702522044</v>
      </c>
      <c r="D136" s="82">
        <v>0.97623214895363497</v>
      </c>
      <c r="E136" s="82">
        <v>1</v>
      </c>
      <c r="F136" s="82">
        <v>1</v>
      </c>
      <c r="G136" s="82">
        <v>1</v>
      </c>
      <c r="H136" s="82">
        <v>0.98878374979406458</v>
      </c>
      <c r="I136" s="82">
        <v>0.95886136049016002</v>
      </c>
      <c r="J136" s="82">
        <v>1</v>
      </c>
      <c r="K136" s="82">
        <v>0.98991600444742911</v>
      </c>
      <c r="L136" s="82">
        <v>1</v>
      </c>
      <c r="M136" s="83">
        <v>0.95981887966755808</v>
      </c>
    </row>
    <row r="137" spans="1:13" x14ac:dyDescent="0.3">
      <c r="A137" s="17">
        <v>19</v>
      </c>
      <c r="B137" s="84">
        <v>0.91753927383246681</v>
      </c>
      <c r="C137" s="85">
        <v>0.89802486702522044</v>
      </c>
      <c r="D137" s="85">
        <v>0.97623214895363497</v>
      </c>
      <c r="E137" s="85">
        <v>1</v>
      </c>
      <c r="F137" s="85">
        <v>1</v>
      </c>
      <c r="G137" s="85">
        <v>1</v>
      </c>
      <c r="H137" s="85">
        <v>0.98878374979406458</v>
      </c>
      <c r="I137" s="85">
        <v>0.95886136049016002</v>
      </c>
      <c r="J137" s="85">
        <v>1</v>
      </c>
      <c r="K137" s="85">
        <v>0.98991600444742911</v>
      </c>
      <c r="L137" s="85">
        <v>1</v>
      </c>
      <c r="M137" s="86">
        <v>0.95981887966755808</v>
      </c>
    </row>
    <row r="138" spans="1:13" x14ac:dyDescent="0.3">
      <c r="A138" s="17">
        <v>18</v>
      </c>
      <c r="B138" s="84">
        <v>0.91753927383246681</v>
      </c>
      <c r="C138" s="85">
        <v>0.89802486702522044</v>
      </c>
      <c r="D138" s="85">
        <v>0.97623214895363497</v>
      </c>
      <c r="E138" s="85">
        <v>1</v>
      </c>
      <c r="F138" s="85">
        <v>1</v>
      </c>
      <c r="G138" s="85">
        <v>1</v>
      </c>
      <c r="H138" s="85">
        <v>0.98878374979406458</v>
      </c>
      <c r="I138" s="85">
        <v>0.95886136049016002</v>
      </c>
      <c r="J138" s="85">
        <v>1</v>
      </c>
      <c r="K138" s="85">
        <v>0.98991600444742911</v>
      </c>
      <c r="L138" s="85">
        <v>1</v>
      </c>
      <c r="M138" s="86">
        <v>0.95981887966755808</v>
      </c>
    </row>
    <row r="139" spans="1:13" x14ac:dyDescent="0.3">
      <c r="A139" s="17">
        <v>17</v>
      </c>
      <c r="B139" s="84">
        <v>0.91753927383246681</v>
      </c>
      <c r="C139" s="85">
        <v>0.89802486702522044</v>
      </c>
      <c r="D139" s="85">
        <v>0.97623214895363497</v>
      </c>
      <c r="E139" s="85">
        <v>1</v>
      </c>
      <c r="F139" s="85">
        <v>1</v>
      </c>
      <c r="G139" s="85">
        <v>1</v>
      </c>
      <c r="H139" s="85">
        <v>0.98878374979406458</v>
      </c>
      <c r="I139" s="85">
        <v>0.95886136049016002</v>
      </c>
      <c r="J139" s="85">
        <v>1</v>
      </c>
      <c r="K139" s="85">
        <v>0.98991600444742911</v>
      </c>
      <c r="L139" s="85">
        <v>1</v>
      </c>
      <c r="M139" s="86">
        <v>0.95981887966755808</v>
      </c>
    </row>
    <row r="140" spans="1:13" x14ac:dyDescent="0.3">
      <c r="A140" s="17">
        <v>16</v>
      </c>
      <c r="B140" s="84">
        <v>0.91753927383246681</v>
      </c>
      <c r="C140" s="85">
        <v>0.89802486702522044</v>
      </c>
      <c r="D140" s="85">
        <v>0.97623214895363497</v>
      </c>
      <c r="E140" s="85">
        <v>1</v>
      </c>
      <c r="F140" s="85">
        <v>1</v>
      </c>
      <c r="G140" s="85">
        <v>1</v>
      </c>
      <c r="H140" s="85">
        <v>0.98878374979406458</v>
      </c>
      <c r="I140" s="85">
        <v>0.95886136049016002</v>
      </c>
      <c r="J140" s="85">
        <v>1</v>
      </c>
      <c r="K140" s="85">
        <v>0.98991600444742911</v>
      </c>
      <c r="L140" s="85">
        <v>1</v>
      </c>
      <c r="M140" s="86">
        <v>0.95981887966755808</v>
      </c>
    </row>
    <row r="141" spans="1:13" x14ac:dyDescent="0.3">
      <c r="A141" s="17">
        <v>15</v>
      </c>
      <c r="B141" s="84">
        <v>0.91753927383246681</v>
      </c>
      <c r="C141" s="85">
        <v>0.89802486702522044</v>
      </c>
      <c r="D141" s="85">
        <v>0.97623214895363497</v>
      </c>
      <c r="E141" s="85">
        <v>1</v>
      </c>
      <c r="F141" s="85">
        <v>1</v>
      </c>
      <c r="G141" s="85">
        <v>1</v>
      </c>
      <c r="H141" s="85">
        <v>0.98878374979406458</v>
      </c>
      <c r="I141" s="85">
        <v>0.95886136049016002</v>
      </c>
      <c r="J141" s="85">
        <v>1</v>
      </c>
      <c r="K141" s="85">
        <v>0.98991600444742911</v>
      </c>
      <c r="L141" s="85">
        <v>1</v>
      </c>
      <c r="M141" s="86">
        <v>0.95981887966755808</v>
      </c>
    </row>
    <row r="142" spans="1:13" x14ac:dyDescent="0.3">
      <c r="A142" s="17">
        <v>14</v>
      </c>
      <c r="B142" s="84">
        <v>0.91753927383246681</v>
      </c>
      <c r="C142" s="85">
        <v>0.89802486702522044</v>
      </c>
      <c r="D142" s="85">
        <v>0.97623214895363497</v>
      </c>
      <c r="E142" s="85">
        <v>1</v>
      </c>
      <c r="F142" s="85">
        <v>1</v>
      </c>
      <c r="G142" s="85">
        <v>1</v>
      </c>
      <c r="H142" s="85">
        <v>0.98878374979406458</v>
      </c>
      <c r="I142" s="85">
        <v>0.95886136049016002</v>
      </c>
      <c r="J142" s="85">
        <v>1</v>
      </c>
      <c r="K142" s="85">
        <v>0.98991600444742911</v>
      </c>
      <c r="L142" s="85">
        <v>1</v>
      </c>
      <c r="M142" s="86">
        <v>0.95981887966755808</v>
      </c>
    </row>
    <row r="143" spans="1:13" x14ac:dyDescent="0.3">
      <c r="A143" s="17">
        <v>13</v>
      </c>
      <c r="B143" s="84">
        <v>0.91648348031636884</v>
      </c>
      <c r="C143" s="85">
        <v>0.89802486702522044</v>
      </c>
      <c r="D143" s="85">
        <v>0.97623214895363497</v>
      </c>
      <c r="E143" s="85">
        <v>1</v>
      </c>
      <c r="F143" s="85">
        <v>1</v>
      </c>
      <c r="G143" s="85">
        <v>1</v>
      </c>
      <c r="H143" s="85">
        <v>0.98878374979406458</v>
      </c>
      <c r="I143" s="85">
        <v>0.95886136049016002</v>
      </c>
      <c r="J143" s="85">
        <v>1</v>
      </c>
      <c r="K143" s="85">
        <v>0.98991600444742911</v>
      </c>
      <c r="L143" s="85">
        <v>1</v>
      </c>
      <c r="M143" s="86">
        <v>0.95981887966755808</v>
      </c>
    </row>
    <row r="144" spans="1:13" x14ac:dyDescent="0.3">
      <c r="A144" s="17">
        <v>12</v>
      </c>
      <c r="B144" s="84">
        <v>0.91314813713437559</v>
      </c>
      <c r="C144" s="85">
        <v>0.89802486702522044</v>
      </c>
      <c r="D144" s="85">
        <v>0.97623214895363497</v>
      </c>
      <c r="E144" s="85">
        <v>1</v>
      </c>
      <c r="F144" s="85">
        <v>1</v>
      </c>
      <c r="G144" s="85">
        <v>1</v>
      </c>
      <c r="H144" s="85">
        <v>0.98878374979406458</v>
      </c>
      <c r="I144" s="85">
        <v>0.95886136049016002</v>
      </c>
      <c r="J144" s="85">
        <v>1</v>
      </c>
      <c r="K144" s="85">
        <v>0.98991600444742911</v>
      </c>
      <c r="L144" s="85">
        <v>1</v>
      </c>
      <c r="M144" s="86">
        <v>0.95981887966755808</v>
      </c>
    </row>
    <row r="145" spans="1:13" x14ac:dyDescent="0.3">
      <c r="A145" s="17">
        <v>11</v>
      </c>
      <c r="B145" s="84">
        <v>0.90753324428648718</v>
      </c>
      <c r="C145" s="85">
        <v>0.89802486702522044</v>
      </c>
      <c r="D145" s="85">
        <v>0.97623214895363497</v>
      </c>
      <c r="E145" s="85">
        <v>1</v>
      </c>
      <c r="F145" s="85">
        <v>1</v>
      </c>
      <c r="G145" s="85">
        <v>1</v>
      </c>
      <c r="H145" s="85">
        <v>0.98878374979406458</v>
      </c>
      <c r="I145" s="85">
        <v>0.95886136049016002</v>
      </c>
      <c r="J145" s="85">
        <v>1</v>
      </c>
      <c r="K145" s="85">
        <v>0.98991600444742911</v>
      </c>
      <c r="L145" s="85">
        <v>1</v>
      </c>
      <c r="M145" s="86">
        <v>0.95822514982864937</v>
      </c>
    </row>
    <row r="146" spans="1:13" x14ac:dyDescent="0.3">
      <c r="A146" s="17">
        <v>10</v>
      </c>
      <c r="B146" s="84">
        <v>0.89963880177270361</v>
      </c>
      <c r="C146" s="85">
        <v>0.89496183926930639</v>
      </c>
      <c r="D146" s="85">
        <v>0.9746404848050777</v>
      </c>
      <c r="E146" s="85">
        <v>1</v>
      </c>
      <c r="F146" s="85">
        <v>1</v>
      </c>
      <c r="G146" s="85">
        <v>1</v>
      </c>
      <c r="H146" s="85">
        <v>0.98783836443836215</v>
      </c>
      <c r="I146" s="85">
        <v>0.95411835048988469</v>
      </c>
      <c r="J146" s="85">
        <v>0.99937260230378844</v>
      </c>
      <c r="K146" s="85">
        <v>0.98316214976057703</v>
      </c>
      <c r="L146" s="85">
        <v>0.9957755701032619</v>
      </c>
      <c r="M146" s="86">
        <v>0.95210691942650982</v>
      </c>
    </row>
    <row r="147" spans="1:13" x14ac:dyDescent="0.3">
      <c r="A147" s="17">
        <v>9</v>
      </c>
      <c r="B147" s="84">
        <v>0.88946480959302487</v>
      </c>
      <c r="C147" s="85">
        <v>0.88851111654652981</v>
      </c>
      <c r="D147" s="85">
        <v>0.96469371345877508</v>
      </c>
      <c r="E147" s="85">
        <v>1</v>
      </c>
      <c r="F147" s="85">
        <v>1</v>
      </c>
      <c r="G147" s="85">
        <v>1</v>
      </c>
      <c r="H147" s="85">
        <v>0.98147763184169146</v>
      </c>
      <c r="I147" s="85">
        <v>0.94396735844337609</v>
      </c>
      <c r="J147" s="85">
        <v>0.99272299908647565</v>
      </c>
      <c r="K147" s="85">
        <v>0.96868399704143426</v>
      </c>
      <c r="L147" s="85">
        <v>0.98316474626514427</v>
      </c>
      <c r="M147" s="86">
        <v>0.94146418846113944</v>
      </c>
    </row>
    <row r="148" spans="1:13" x14ac:dyDescent="0.3">
      <c r="A148" s="17">
        <v>8</v>
      </c>
      <c r="B148" s="84">
        <v>0.87701126774745086</v>
      </c>
      <c r="C148" s="85">
        <v>0.8786726988568907</v>
      </c>
      <c r="D148" s="85">
        <v>0.94639183491472711</v>
      </c>
      <c r="E148" s="85">
        <v>1</v>
      </c>
      <c r="F148" s="85">
        <v>1</v>
      </c>
      <c r="G148" s="85">
        <v>1</v>
      </c>
      <c r="H148" s="85">
        <v>0.96970155200405239</v>
      </c>
      <c r="I148" s="85">
        <v>0.92840838435063433</v>
      </c>
      <c r="J148" s="85">
        <v>0.98090632576106807</v>
      </c>
      <c r="K148" s="85">
        <v>0.94648154629000081</v>
      </c>
      <c r="L148" s="85">
        <v>0.96400551018328196</v>
      </c>
      <c r="M148" s="86">
        <v>0.926296956932538</v>
      </c>
    </row>
    <row r="149" spans="1:13" x14ac:dyDescent="0.3">
      <c r="A149" s="17">
        <v>7</v>
      </c>
      <c r="B149" s="84">
        <v>0.86227817623598169</v>
      </c>
      <c r="C149" s="85">
        <v>0.86544658620038917</v>
      </c>
      <c r="D149" s="85">
        <v>0.9197348491729338</v>
      </c>
      <c r="E149" s="85">
        <v>0.99774570236296045</v>
      </c>
      <c r="F149" s="85">
        <v>0.9963248550225281</v>
      </c>
      <c r="G149" s="85">
        <v>0.97945559119934034</v>
      </c>
      <c r="H149" s="85">
        <v>0.95251012492544507</v>
      </c>
      <c r="I149" s="85">
        <v>0.9074414282116593</v>
      </c>
      <c r="J149" s="85">
        <v>0.96392258232756589</v>
      </c>
      <c r="K149" s="85">
        <v>0.91655479750627689</v>
      </c>
      <c r="L149" s="85">
        <v>0.93829786185767483</v>
      </c>
      <c r="M149" s="86">
        <v>0.9066052248407056</v>
      </c>
    </row>
    <row r="150" spans="1:13" x14ac:dyDescent="0.3">
      <c r="A150" s="17">
        <v>6</v>
      </c>
      <c r="B150" s="84">
        <v>0.84526553505861723</v>
      </c>
      <c r="C150" s="85">
        <v>0.84883277857702499</v>
      </c>
      <c r="D150" s="85">
        <v>0.88472275623339514</v>
      </c>
      <c r="E150" s="85">
        <v>0.97089046046704286</v>
      </c>
      <c r="F150" s="85">
        <v>0.97335718224204493</v>
      </c>
      <c r="G150" s="85">
        <v>0.94860929099673663</v>
      </c>
      <c r="H150" s="85">
        <v>0.92990335060586937</v>
      </c>
      <c r="I150" s="85">
        <v>0.8810664900264511</v>
      </c>
      <c r="J150" s="85">
        <v>0.94177176878596924</v>
      </c>
      <c r="K150" s="85">
        <v>0.87890375069026228</v>
      </c>
      <c r="L150" s="85">
        <v>0.9060418012883229</v>
      </c>
      <c r="M150" s="86">
        <v>0.88238899218564237</v>
      </c>
    </row>
    <row r="151" spans="1:13" x14ac:dyDescent="0.3">
      <c r="A151" s="17">
        <v>5</v>
      </c>
      <c r="B151" s="84">
        <v>0.82597334421535762</v>
      </c>
      <c r="C151" s="85">
        <v>0.8288312759867984</v>
      </c>
      <c r="D151" s="85">
        <v>0.84135555609611123</v>
      </c>
      <c r="E151" s="85">
        <v>0.93427929104524032</v>
      </c>
      <c r="F151" s="85">
        <v>0.94219419298628837</v>
      </c>
      <c r="G151" s="85">
        <v>0.90823278684935405</v>
      </c>
      <c r="H151" s="85">
        <v>0.90188122904532531</v>
      </c>
      <c r="I151" s="85">
        <v>0.84928356979500963</v>
      </c>
      <c r="J151" s="85">
        <v>0.9144538851362779</v>
      </c>
      <c r="K151" s="85">
        <v>0.8335284058419572</v>
      </c>
      <c r="L151" s="85">
        <v>0.86723732847522617</v>
      </c>
      <c r="M151" s="86">
        <v>0.85364825896734819</v>
      </c>
    </row>
    <row r="152" spans="1:13" x14ac:dyDescent="0.3">
      <c r="A152" s="17">
        <v>4</v>
      </c>
      <c r="B152" s="84">
        <v>0.80440160370620284</v>
      </c>
      <c r="C152" s="85">
        <v>0.80544207842970927</v>
      </c>
      <c r="D152" s="85">
        <v>0.78963324876108187</v>
      </c>
      <c r="E152" s="85">
        <v>0.88791219409755306</v>
      </c>
      <c r="F152" s="85">
        <v>0.90283588725525843</v>
      </c>
      <c r="G152" s="85">
        <v>0.85832607875719258</v>
      </c>
      <c r="H152" s="85">
        <v>0.86844376024381287</v>
      </c>
      <c r="I152" s="85">
        <v>0.812092667517335</v>
      </c>
      <c r="J152" s="85">
        <v>0.88196893137849186</v>
      </c>
      <c r="K152" s="85">
        <v>0.78042876296136143</v>
      </c>
      <c r="L152" s="85">
        <v>0.82188444341838474</v>
      </c>
      <c r="M152" s="86">
        <v>0.82038302518582307</v>
      </c>
    </row>
    <row r="153" spans="1:13" x14ac:dyDescent="0.3">
      <c r="A153" s="17">
        <v>3</v>
      </c>
      <c r="B153" s="84">
        <v>0.7805503135311529</v>
      </c>
      <c r="C153" s="85">
        <v>0.77866518590575762</v>
      </c>
      <c r="D153" s="85">
        <v>0.72955583422830717</v>
      </c>
      <c r="E153" s="85">
        <v>0.83178916962398086</v>
      </c>
      <c r="F153" s="85">
        <v>0.85528226504895499</v>
      </c>
      <c r="G153" s="85">
        <v>0.79888916672025223</v>
      </c>
      <c r="H153" s="85">
        <v>0.82959094420133228</v>
      </c>
      <c r="I153" s="85">
        <v>0.76949378319342709</v>
      </c>
      <c r="J153" s="85">
        <v>0.84431690751261124</v>
      </c>
      <c r="K153" s="85">
        <v>0.71960482204847509</v>
      </c>
      <c r="L153" s="85">
        <v>0.76998314611779861</v>
      </c>
      <c r="M153" s="86">
        <v>0.78259329084106699</v>
      </c>
    </row>
    <row r="154" spans="1:13" x14ac:dyDescent="0.3">
      <c r="A154" s="17">
        <v>2</v>
      </c>
      <c r="B154" s="84">
        <v>0.75441947369020768</v>
      </c>
      <c r="C154" s="85">
        <v>0.74850059841494354</v>
      </c>
      <c r="D154" s="85">
        <v>0.66112331249778722</v>
      </c>
      <c r="E154" s="85">
        <v>0.76591021762452383</v>
      </c>
      <c r="F154" s="85">
        <v>0.79953332636737817</v>
      </c>
      <c r="G154" s="85">
        <v>0.72992205073853289</v>
      </c>
      <c r="H154" s="85">
        <v>0.78532278091788321</v>
      </c>
      <c r="I154" s="85">
        <v>0.72148691682328603</v>
      </c>
      <c r="J154" s="85">
        <v>0.80149781353863603</v>
      </c>
      <c r="K154" s="85">
        <v>0.65105658310329817</v>
      </c>
      <c r="L154" s="85">
        <v>0.71153343657346757</v>
      </c>
      <c r="M154" s="86">
        <v>0.74027905593307997</v>
      </c>
    </row>
    <row r="155" spans="1:13" x14ac:dyDescent="0.3">
      <c r="A155" s="17">
        <v>1</v>
      </c>
      <c r="B155" s="87">
        <v>0.72600908418336729</v>
      </c>
      <c r="C155" s="88">
        <v>0.71494831595726682</v>
      </c>
      <c r="D155" s="88">
        <v>0.58433568356952181</v>
      </c>
      <c r="E155" s="88">
        <v>0.69027533809918196</v>
      </c>
      <c r="F155" s="88">
        <v>0.73558907121052797</v>
      </c>
      <c r="G155" s="88">
        <v>0.65142473081203478</v>
      </c>
      <c r="H155" s="88">
        <v>0.73563927039346577</v>
      </c>
      <c r="I155" s="88">
        <v>0.66807206840691169</v>
      </c>
      <c r="J155" s="88">
        <v>0.75351164945656612</v>
      </c>
      <c r="K155" s="88">
        <v>0.57478404612583067</v>
      </c>
      <c r="L155" s="88">
        <v>0.64653531478539183</v>
      </c>
      <c r="M155" s="89">
        <v>0.69344032046186199</v>
      </c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46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81">
        <v>0.92500194526498847</v>
      </c>
      <c r="C158" s="82">
        <v>0.89951988452126974</v>
      </c>
      <c r="D158" s="82">
        <v>0.97488316175359813</v>
      </c>
      <c r="E158" s="82">
        <v>1</v>
      </c>
      <c r="F158" s="82">
        <v>1</v>
      </c>
      <c r="G158" s="82">
        <v>1</v>
      </c>
      <c r="H158" s="82">
        <v>0.98925239651899144</v>
      </c>
      <c r="I158" s="82">
        <v>0.95929261258874243</v>
      </c>
      <c r="J158" s="82">
        <v>1</v>
      </c>
      <c r="K158" s="82">
        <v>0.99128253573830871</v>
      </c>
      <c r="L158" s="82">
        <v>1</v>
      </c>
      <c r="M158" s="83">
        <v>0.96092065917334724</v>
      </c>
    </row>
    <row r="159" spans="1:13" x14ac:dyDescent="0.3">
      <c r="A159" s="17">
        <v>19</v>
      </c>
      <c r="B159" s="84">
        <v>0.92500194526498847</v>
      </c>
      <c r="C159" s="85">
        <v>0.89951988452126974</v>
      </c>
      <c r="D159" s="85">
        <v>0.97488316175359813</v>
      </c>
      <c r="E159" s="85">
        <v>1</v>
      </c>
      <c r="F159" s="85">
        <v>1</v>
      </c>
      <c r="G159" s="85">
        <v>1</v>
      </c>
      <c r="H159" s="85">
        <v>0.98925239651899144</v>
      </c>
      <c r="I159" s="85">
        <v>0.95929261258874243</v>
      </c>
      <c r="J159" s="85">
        <v>1</v>
      </c>
      <c r="K159" s="85">
        <v>0.99128253573830871</v>
      </c>
      <c r="L159" s="85">
        <v>1</v>
      </c>
      <c r="M159" s="86">
        <v>0.96092065917334724</v>
      </c>
    </row>
    <row r="160" spans="1:13" x14ac:dyDescent="0.3">
      <c r="A160" s="17">
        <v>18</v>
      </c>
      <c r="B160" s="84">
        <v>0.92500194526498847</v>
      </c>
      <c r="C160" s="85">
        <v>0.89951988452126974</v>
      </c>
      <c r="D160" s="85">
        <v>0.97488316175359813</v>
      </c>
      <c r="E160" s="85">
        <v>1</v>
      </c>
      <c r="F160" s="85">
        <v>1</v>
      </c>
      <c r="G160" s="85">
        <v>1</v>
      </c>
      <c r="H160" s="85">
        <v>0.98925239651899144</v>
      </c>
      <c r="I160" s="85">
        <v>0.95929261258874243</v>
      </c>
      <c r="J160" s="85">
        <v>1</v>
      </c>
      <c r="K160" s="85">
        <v>0.99128253573830871</v>
      </c>
      <c r="L160" s="85">
        <v>1</v>
      </c>
      <c r="M160" s="86">
        <v>0.96092065917334724</v>
      </c>
    </row>
    <row r="161" spans="1:13" x14ac:dyDescent="0.3">
      <c r="A161" s="17">
        <v>17</v>
      </c>
      <c r="B161" s="84">
        <v>0.92500194526498847</v>
      </c>
      <c r="C161" s="85">
        <v>0.89951988452126974</v>
      </c>
      <c r="D161" s="85">
        <v>0.97488316175359813</v>
      </c>
      <c r="E161" s="85">
        <v>1</v>
      </c>
      <c r="F161" s="85">
        <v>1</v>
      </c>
      <c r="G161" s="85">
        <v>1</v>
      </c>
      <c r="H161" s="85">
        <v>0.98925239651899144</v>
      </c>
      <c r="I161" s="85">
        <v>0.95929261258874243</v>
      </c>
      <c r="J161" s="85">
        <v>1</v>
      </c>
      <c r="K161" s="85">
        <v>0.99128253573830871</v>
      </c>
      <c r="L161" s="85">
        <v>1</v>
      </c>
      <c r="M161" s="86">
        <v>0.96092065917334724</v>
      </c>
    </row>
    <row r="162" spans="1:13" x14ac:dyDescent="0.3">
      <c r="A162" s="17">
        <v>16</v>
      </c>
      <c r="B162" s="84">
        <v>0.92500194526498847</v>
      </c>
      <c r="C162" s="85">
        <v>0.89951988452126974</v>
      </c>
      <c r="D162" s="85">
        <v>0.97488316175359813</v>
      </c>
      <c r="E162" s="85">
        <v>1</v>
      </c>
      <c r="F162" s="85">
        <v>1</v>
      </c>
      <c r="G162" s="85">
        <v>1</v>
      </c>
      <c r="H162" s="85">
        <v>0.98925239651899144</v>
      </c>
      <c r="I162" s="85">
        <v>0.95929261258874243</v>
      </c>
      <c r="J162" s="85">
        <v>1</v>
      </c>
      <c r="K162" s="85">
        <v>0.99128253573830871</v>
      </c>
      <c r="L162" s="85">
        <v>1</v>
      </c>
      <c r="M162" s="86">
        <v>0.96092065917334724</v>
      </c>
    </row>
    <row r="163" spans="1:13" x14ac:dyDescent="0.3">
      <c r="A163" s="17">
        <v>15</v>
      </c>
      <c r="B163" s="84">
        <v>0.92500194526498847</v>
      </c>
      <c r="C163" s="85">
        <v>0.89951988452126974</v>
      </c>
      <c r="D163" s="85">
        <v>0.97488316175359813</v>
      </c>
      <c r="E163" s="85">
        <v>1</v>
      </c>
      <c r="F163" s="85">
        <v>1</v>
      </c>
      <c r="G163" s="85">
        <v>1</v>
      </c>
      <c r="H163" s="85">
        <v>0.98925239651899144</v>
      </c>
      <c r="I163" s="85">
        <v>0.95929261258874243</v>
      </c>
      <c r="J163" s="85">
        <v>1</v>
      </c>
      <c r="K163" s="85">
        <v>0.99128253573830871</v>
      </c>
      <c r="L163" s="85">
        <v>1</v>
      </c>
      <c r="M163" s="86">
        <v>0.96092065917334724</v>
      </c>
    </row>
    <row r="164" spans="1:13" x14ac:dyDescent="0.3">
      <c r="A164" s="17">
        <v>14</v>
      </c>
      <c r="B164" s="84">
        <v>0.92340351066403437</v>
      </c>
      <c r="C164" s="85">
        <v>0.89951988452126974</v>
      </c>
      <c r="D164" s="85">
        <v>0.97488316175359813</v>
      </c>
      <c r="E164" s="85">
        <v>1</v>
      </c>
      <c r="F164" s="85">
        <v>1</v>
      </c>
      <c r="G164" s="85">
        <v>1</v>
      </c>
      <c r="H164" s="85">
        <v>0.98925239651899144</v>
      </c>
      <c r="I164" s="85">
        <v>0.95929261258874243</v>
      </c>
      <c r="J164" s="85">
        <v>1</v>
      </c>
      <c r="K164" s="85">
        <v>0.99128253573830871</v>
      </c>
      <c r="L164" s="85">
        <v>1</v>
      </c>
      <c r="M164" s="86">
        <v>0.96092065917334724</v>
      </c>
    </row>
    <row r="165" spans="1:13" x14ac:dyDescent="0.3">
      <c r="A165" s="17">
        <v>13</v>
      </c>
      <c r="B165" s="84">
        <v>0.92002884790500694</v>
      </c>
      <c r="C165" s="85">
        <v>0.89951988452126974</v>
      </c>
      <c r="D165" s="85">
        <v>0.97488316175359813</v>
      </c>
      <c r="E165" s="85">
        <v>1</v>
      </c>
      <c r="F165" s="85">
        <v>1</v>
      </c>
      <c r="G165" s="85">
        <v>1</v>
      </c>
      <c r="H165" s="85">
        <v>0.98925239651899144</v>
      </c>
      <c r="I165" s="85">
        <v>0.95929261258874243</v>
      </c>
      <c r="J165" s="85">
        <v>1</v>
      </c>
      <c r="K165" s="85">
        <v>0.99128253573830871</v>
      </c>
      <c r="L165" s="85">
        <v>1</v>
      </c>
      <c r="M165" s="86">
        <v>0.96092065917334724</v>
      </c>
    </row>
    <row r="166" spans="1:13" x14ac:dyDescent="0.3">
      <c r="A166" s="17">
        <v>12</v>
      </c>
      <c r="B166" s="84">
        <v>0.91487795698790575</v>
      </c>
      <c r="C166" s="85">
        <v>0.89951988452126974</v>
      </c>
      <c r="D166" s="85">
        <v>0.97488316175359813</v>
      </c>
      <c r="E166" s="85">
        <v>1</v>
      </c>
      <c r="F166" s="85">
        <v>1</v>
      </c>
      <c r="G166" s="85">
        <v>1</v>
      </c>
      <c r="H166" s="85">
        <v>0.98925239651899144</v>
      </c>
      <c r="I166" s="85">
        <v>0.95929261258874243</v>
      </c>
      <c r="J166" s="85">
        <v>1</v>
      </c>
      <c r="K166" s="85">
        <v>0.99128253573830871</v>
      </c>
      <c r="L166" s="85">
        <v>1</v>
      </c>
      <c r="M166" s="86">
        <v>0.96092065917334724</v>
      </c>
    </row>
    <row r="167" spans="1:13" x14ac:dyDescent="0.3">
      <c r="A167" s="17">
        <v>11</v>
      </c>
      <c r="B167" s="84">
        <v>0.90795083791273101</v>
      </c>
      <c r="C167" s="85">
        <v>0.8976368656448741</v>
      </c>
      <c r="D167" s="85">
        <v>0.97488316175359813</v>
      </c>
      <c r="E167" s="85">
        <v>1</v>
      </c>
      <c r="F167" s="85">
        <v>1</v>
      </c>
      <c r="G167" s="85">
        <v>1</v>
      </c>
      <c r="H167" s="85">
        <v>0.98925239651899144</v>
      </c>
      <c r="I167" s="85">
        <v>0.95849846486381274</v>
      </c>
      <c r="J167" s="85">
        <v>1</v>
      </c>
      <c r="K167" s="85">
        <v>0.98892174863203386</v>
      </c>
      <c r="L167" s="85">
        <v>1</v>
      </c>
      <c r="M167" s="86">
        <v>0.95761094580139727</v>
      </c>
    </row>
    <row r="168" spans="1:13" x14ac:dyDescent="0.3">
      <c r="A168" s="17">
        <v>10</v>
      </c>
      <c r="B168" s="84">
        <v>0.89924749067948262</v>
      </c>
      <c r="C168" s="85">
        <v>0.89324354822114838</v>
      </c>
      <c r="D168" s="85">
        <v>0.97055456548479335</v>
      </c>
      <c r="E168" s="85">
        <v>1</v>
      </c>
      <c r="F168" s="85">
        <v>1</v>
      </c>
      <c r="G168" s="85">
        <v>1</v>
      </c>
      <c r="H168" s="85">
        <v>0.98713641757444781</v>
      </c>
      <c r="I168" s="85">
        <v>0.95285314718991587</v>
      </c>
      <c r="J168" s="85">
        <v>0.99917181808969746</v>
      </c>
      <c r="K168" s="85">
        <v>0.98109012800600037</v>
      </c>
      <c r="L168" s="85">
        <v>0.99557196739345011</v>
      </c>
      <c r="M168" s="86">
        <v>0.95046635262504076</v>
      </c>
    </row>
    <row r="169" spans="1:13" x14ac:dyDescent="0.3">
      <c r="A169" s="17">
        <v>9</v>
      </c>
      <c r="B169" s="84">
        <v>0.88876791528816068</v>
      </c>
      <c r="C169" s="85">
        <v>0.88633993225009267</v>
      </c>
      <c r="D169" s="85">
        <v>0.95981564558107513</v>
      </c>
      <c r="E169" s="85">
        <v>1</v>
      </c>
      <c r="F169" s="85">
        <v>1</v>
      </c>
      <c r="G169" s="85">
        <v>1</v>
      </c>
      <c r="H169" s="85">
        <v>0.980336382048972</v>
      </c>
      <c r="I169" s="85">
        <v>0.94235665956705184</v>
      </c>
      <c r="J169" s="85">
        <v>0.99247454248838529</v>
      </c>
      <c r="K169" s="85">
        <v>0.96778767386020825</v>
      </c>
      <c r="L169" s="85">
        <v>0.98290462222757724</v>
      </c>
      <c r="M169" s="86">
        <v>0.93948687964427779</v>
      </c>
    </row>
    <row r="170" spans="1:13" x14ac:dyDescent="0.3">
      <c r="A170" s="17">
        <v>8</v>
      </c>
      <c r="B170" s="84">
        <v>0.87651211173876509</v>
      </c>
      <c r="C170" s="85">
        <v>0.87692601773170675</v>
      </c>
      <c r="D170" s="85">
        <v>0.94266640204244334</v>
      </c>
      <c r="E170" s="85">
        <v>1</v>
      </c>
      <c r="F170" s="85">
        <v>1</v>
      </c>
      <c r="G170" s="85">
        <v>0.99831151236293914</v>
      </c>
      <c r="H170" s="85">
        <v>0.96885228994256412</v>
      </c>
      <c r="I170" s="85">
        <v>0.92700900199522029</v>
      </c>
      <c r="J170" s="85">
        <v>0.98068120630096289</v>
      </c>
      <c r="K170" s="85">
        <v>0.94901438619465739</v>
      </c>
      <c r="L170" s="85">
        <v>0.9637825311601339</v>
      </c>
      <c r="M170" s="86">
        <v>0.92467252685910861</v>
      </c>
    </row>
    <row r="171" spans="1:13" x14ac:dyDescent="0.3">
      <c r="A171" s="17">
        <v>7</v>
      </c>
      <c r="B171" s="84">
        <v>0.86248008003129595</v>
      </c>
      <c r="C171" s="85">
        <v>0.86500180466599086</v>
      </c>
      <c r="D171" s="85">
        <v>0.91910683486889777</v>
      </c>
      <c r="E171" s="85">
        <v>0.99638261317360444</v>
      </c>
      <c r="F171" s="85">
        <v>0.99323816925852704</v>
      </c>
      <c r="G171" s="85">
        <v>0.97862737445644832</v>
      </c>
      <c r="H171" s="85">
        <v>0.95268414125522416</v>
      </c>
      <c r="I171" s="85">
        <v>0.90681017447442169</v>
      </c>
      <c r="J171" s="85">
        <v>0.96379180952743015</v>
      </c>
      <c r="K171" s="85">
        <v>0.924770265009348</v>
      </c>
      <c r="L171" s="85">
        <v>0.93820569419111999</v>
      </c>
      <c r="M171" s="86">
        <v>0.90602329426953299</v>
      </c>
    </row>
    <row r="172" spans="1:13" x14ac:dyDescent="0.3">
      <c r="A172" s="17">
        <v>6</v>
      </c>
      <c r="B172" s="84">
        <v>0.84667182016575326</v>
      </c>
      <c r="C172" s="85">
        <v>0.85056729305294487</v>
      </c>
      <c r="D172" s="85">
        <v>0.88913694406043864</v>
      </c>
      <c r="E172" s="85">
        <v>0.97281316551345687</v>
      </c>
      <c r="F172" s="85">
        <v>0.97319127488367241</v>
      </c>
      <c r="G172" s="85">
        <v>0.95052835536625102</v>
      </c>
      <c r="H172" s="85">
        <v>0.93183193598695213</v>
      </c>
      <c r="I172" s="85">
        <v>0.8817601770046557</v>
      </c>
      <c r="J172" s="85">
        <v>0.9418063521677873</v>
      </c>
      <c r="K172" s="85">
        <v>0.89505531030427998</v>
      </c>
      <c r="L172" s="85">
        <v>0.9061741113205356</v>
      </c>
      <c r="M172" s="86">
        <v>0.88353918187555092</v>
      </c>
    </row>
    <row r="173" spans="1:13" x14ac:dyDescent="0.3">
      <c r="A173" s="17">
        <v>5</v>
      </c>
      <c r="B173" s="84">
        <v>0.82908733214213681</v>
      </c>
      <c r="C173" s="85">
        <v>0.83362248289256891</v>
      </c>
      <c r="D173" s="85">
        <v>0.85275672961706572</v>
      </c>
      <c r="E173" s="85">
        <v>0.94087552371711403</v>
      </c>
      <c r="F173" s="85">
        <v>0.9461672090321358</v>
      </c>
      <c r="G173" s="85">
        <v>0.91401445509234702</v>
      </c>
      <c r="H173" s="85">
        <v>0.90629567413774792</v>
      </c>
      <c r="I173" s="85">
        <v>0.85185900958592253</v>
      </c>
      <c r="J173" s="85">
        <v>0.9147248342220341</v>
      </c>
      <c r="K173" s="85">
        <v>0.85986952207945322</v>
      </c>
      <c r="L173" s="85">
        <v>0.86768778254838064</v>
      </c>
      <c r="M173" s="86">
        <v>0.85722018967716251</v>
      </c>
    </row>
    <row r="174" spans="1:13" x14ac:dyDescent="0.3">
      <c r="A174" s="17">
        <v>4</v>
      </c>
      <c r="B174" s="84">
        <v>0.80972661596044693</v>
      </c>
      <c r="C174" s="85">
        <v>0.81416737418486296</v>
      </c>
      <c r="D174" s="85">
        <v>0.80996619153877925</v>
      </c>
      <c r="E174" s="85">
        <v>0.90056968778457591</v>
      </c>
      <c r="F174" s="85">
        <v>0.91216597170391744</v>
      </c>
      <c r="G174" s="85">
        <v>0.86908567363473632</v>
      </c>
      <c r="H174" s="85">
        <v>0.87607535570761164</v>
      </c>
      <c r="I174" s="85">
        <v>0.81710667221822209</v>
      </c>
      <c r="J174" s="85">
        <v>0.88254725569017067</v>
      </c>
      <c r="K174" s="85">
        <v>0.81921290033486782</v>
      </c>
      <c r="L174" s="85">
        <v>0.82274670787465509</v>
      </c>
      <c r="M174" s="86">
        <v>0.82706631767436767</v>
      </c>
    </row>
    <row r="175" spans="1:13" x14ac:dyDescent="0.3">
      <c r="A175" s="17">
        <v>3</v>
      </c>
      <c r="B175" s="84">
        <v>0.78858967162068339</v>
      </c>
      <c r="C175" s="85">
        <v>0.79220196692982681</v>
      </c>
      <c r="D175" s="85">
        <v>0.76076532982557921</v>
      </c>
      <c r="E175" s="85">
        <v>0.85189565771584241</v>
      </c>
      <c r="F175" s="85">
        <v>0.87118756289901722</v>
      </c>
      <c r="G175" s="85">
        <v>0.81574201099341892</v>
      </c>
      <c r="H175" s="85">
        <v>0.84117098069654317</v>
      </c>
      <c r="I175" s="85">
        <v>0.77750316490155447</v>
      </c>
      <c r="J175" s="85">
        <v>0.84527361657219702</v>
      </c>
      <c r="K175" s="85">
        <v>0.77308544507052379</v>
      </c>
      <c r="L175" s="85">
        <v>0.77135088729935908</v>
      </c>
      <c r="M175" s="86">
        <v>0.79307756586716638</v>
      </c>
    </row>
    <row r="176" spans="1:13" x14ac:dyDescent="0.3">
      <c r="A176" s="17">
        <v>2</v>
      </c>
      <c r="B176" s="84">
        <v>0.76567649912284619</v>
      </c>
      <c r="C176" s="85">
        <v>0.76772626112746067</v>
      </c>
      <c r="D176" s="85">
        <v>0.70515414447746538</v>
      </c>
      <c r="E176" s="85">
        <v>0.79485343351091364</v>
      </c>
      <c r="F176" s="85">
        <v>0.82323198261743513</v>
      </c>
      <c r="G176" s="85">
        <v>0.75398346716839493</v>
      </c>
      <c r="H176" s="85">
        <v>0.80158254910454274</v>
      </c>
      <c r="I176" s="85">
        <v>0.73304848763591957</v>
      </c>
      <c r="J176" s="85">
        <v>0.80290391686811302</v>
      </c>
      <c r="K176" s="85">
        <v>0.72148715628642113</v>
      </c>
      <c r="L176" s="85">
        <v>0.71350032082249237</v>
      </c>
      <c r="M176" s="86">
        <v>0.75525393425555876</v>
      </c>
    </row>
    <row r="177" spans="1:13" x14ac:dyDescent="0.3">
      <c r="A177" s="17">
        <v>1</v>
      </c>
      <c r="B177" s="87">
        <v>0.74098709846693545</v>
      </c>
      <c r="C177" s="88">
        <v>0.74074025677776445</v>
      </c>
      <c r="D177" s="88">
        <v>0.643132635494438</v>
      </c>
      <c r="E177" s="88">
        <v>0.7294430151697896</v>
      </c>
      <c r="F177" s="88">
        <v>0.7682992308591714</v>
      </c>
      <c r="G177" s="88">
        <v>0.68381004215966412</v>
      </c>
      <c r="H177" s="88">
        <v>0.75731006093161002</v>
      </c>
      <c r="I177" s="88">
        <v>0.68374264042131738</v>
      </c>
      <c r="J177" s="88">
        <v>0.75543815657791891</v>
      </c>
      <c r="K177" s="88">
        <v>0.66441803398255972</v>
      </c>
      <c r="L177" s="88">
        <v>0.6491950084440552</v>
      </c>
      <c r="M177" s="89">
        <v>0.7135954228395448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47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81">
        <v>0.90915496157093556</v>
      </c>
      <c r="C180" s="82">
        <v>0.90113927259752857</v>
      </c>
      <c r="D180" s="82">
        <v>0.9777339613741548</v>
      </c>
      <c r="E180" s="82">
        <v>1</v>
      </c>
      <c r="F180" s="82">
        <v>1</v>
      </c>
      <c r="G180" s="82">
        <v>1</v>
      </c>
      <c r="H180" s="82">
        <v>0.99757883625914523</v>
      </c>
      <c r="I180" s="82">
        <v>0.95895820878091009</v>
      </c>
      <c r="J180" s="82">
        <v>1</v>
      </c>
      <c r="K180" s="82">
        <v>0.99019849100456891</v>
      </c>
      <c r="L180" s="82">
        <v>1</v>
      </c>
      <c r="M180" s="83">
        <v>0.96042724604251051</v>
      </c>
    </row>
    <row r="181" spans="1:13" x14ac:dyDescent="0.3">
      <c r="A181" s="17">
        <v>19</v>
      </c>
      <c r="B181" s="84">
        <v>0.90915496157093556</v>
      </c>
      <c r="C181" s="85">
        <v>0.90113927259752857</v>
      </c>
      <c r="D181" s="85">
        <v>0.9777339613741548</v>
      </c>
      <c r="E181" s="85">
        <v>1</v>
      </c>
      <c r="F181" s="85">
        <v>1</v>
      </c>
      <c r="G181" s="85">
        <v>1</v>
      </c>
      <c r="H181" s="85">
        <v>0.99757883625914523</v>
      </c>
      <c r="I181" s="85">
        <v>0.95895820878091009</v>
      </c>
      <c r="J181" s="85">
        <v>1</v>
      </c>
      <c r="K181" s="85">
        <v>0.99019849100456891</v>
      </c>
      <c r="L181" s="85">
        <v>1</v>
      </c>
      <c r="M181" s="86">
        <v>0.96042724604251051</v>
      </c>
    </row>
    <row r="182" spans="1:13" x14ac:dyDescent="0.3">
      <c r="A182" s="17">
        <v>18</v>
      </c>
      <c r="B182" s="84">
        <v>0.90915496157093556</v>
      </c>
      <c r="C182" s="85">
        <v>0.90113927259752857</v>
      </c>
      <c r="D182" s="85">
        <v>0.9777339613741548</v>
      </c>
      <c r="E182" s="85">
        <v>1</v>
      </c>
      <c r="F182" s="85">
        <v>1</v>
      </c>
      <c r="G182" s="85">
        <v>1</v>
      </c>
      <c r="H182" s="85">
        <v>0.99757883625914523</v>
      </c>
      <c r="I182" s="85">
        <v>0.95895820878091009</v>
      </c>
      <c r="J182" s="85">
        <v>1</v>
      </c>
      <c r="K182" s="85">
        <v>0.99019849100456891</v>
      </c>
      <c r="L182" s="85">
        <v>1</v>
      </c>
      <c r="M182" s="86">
        <v>0.96042724604251051</v>
      </c>
    </row>
    <row r="183" spans="1:13" x14ac:dyDescent="0.3">
      <c r="A183" s="17">
        <v>17</v>
      </c>
      <c r="B183" s="84">
        <v>0.90915496157093556</v>
      </c>
      <c r="C183" s="85">
        <v>0.90113927259752857</v>
      </c>
      <c r="D183" s="85">
        <v>0.9777339613741548</v>
      </c>
      <c r="E183" s="85">
        <v>1</v>
      </c>
      <c r="F183" s="85">
        <v>1</v>
      </c>
      <c r="G183" s="85">
        <v>1</v>
      </c>
      <c r="H183" s="85">
        <v>0.99757883625914523</v>
      </c>
      <c r="I183" s="85">
        <v>0.95895820878091009</v>
      </c>
      <c r="J183" s="85">
        <v>1</v>
      </c>
      <c r="K183" s="85">
        <v>0.99019849100456891</v>
      </c>
      <c r="L183" s="85">
        <v>1</v>
      </c>
      <c r="M183" s="86">
        <v>0.96042724604251051</v>
      </c>
    </row>
    <row r="184" spans="1:13" x14ac:dyDescent="0.3">
      <c r="A184" s="17">
        <v>16</v>
      </c>
      <c r="B184" s="84">
        <v>0.90915496157093556</v>
      </c>
      <c r="C184" s="85">
        <v>0.90113927259752857</v>
      </c>
      <c r="D184" s="85">
        <v>0.9777339613741548</v>
      </c>
      <c r="E184" s="85">
        <v>1</v>
      </c>
      <c r="F184" s="85">
        <v>1</v>
      </c>
      <c r="G184" s="85">
        <v>1</v>
      </c>
      <c r="H184" s="85">
        <v>0.99757883625914523</v>
      </c>
      <c r="I184" s="85">
        <v>0.95895820878091009</v>
      </c>
      <c r="J184" s="85">
        <v>1</v>
      </c>
      <c r="K184" s="85">
        <v>0.99019849100456891</v>
      </c>
      <c r="L184" s="85">
        <v>1</v>
      </c>
      <c r="M184" s="86">
        <v>0.96042724604251051</v>
      </c>
    </row>
    <row r="185" spans="1:13" x14ac:dyDescent="0.3">
      <c r="A185" s="17">
        <v>15</v>
      </c>
      <c r="B185" s="84">
        <v>0.90915496157093556</v>
      </c>
      <c r="C185" s="85">
        <v>0.90113927259752857</v>
      </c>
      <c r="D185" s="85">
        <v>0.9777339613741548</v>
      </c>
      <c r="E185" s="85">
        <v>1</v>
      </c>
      <c r="F185" s="85">
        <v>1</v>
      </c>
      <c r="G185" s="85">
        <v>1</v>
      </c>
      <c r="H185" s="85">
        <v>0.99757883625914523</v>
      </c>
      <c r="I185" s="85">
        <v>0.95895820878091009</v>
      </c>
      <c r="J185" s="85">
        <v>1</v>
      </c>
      <c r="K185" s="85">
        <v>0.99019849100456891</v>
      </c>
      <c r="L185" s="85">
        <v>1</v>
      </c>
      <c r="M185" s="86">
        <v>0.96042724604251051</v>
      </c>
    </row>
    <row r="186" spans="1:13" x14ac:dyDescent="0.3">
      <c r="A186" s="17">
        <v>14</v>
      </c>
      <c r="B186" s="84">
        <v>0.90915496157093556</v>
      </c>
      <c r="C186" s="85">
        <v>0.90113927259752857</v>
      </c>
      <c r="D186" s="85">
        <v>0.9777339613741548</v>
      </c>
      <c r="E186" s="85">
        <v>1</v>
      </c>
      <c r="F186" s="85">
        <v>1</v>
      </c>
      <c r="G186" s="85">
        <v>1</v>
      </c>
      <c r="H186" s="85">
        <v>0.99757883625914523</v>
      </c>
      <c r="I186" s="85">
        <v>0.95895820878091009</v>
      </c>
      <c r="J186" s="85">
        <v>1</v>
      </c>
      <c r="K186" s="85">
        <v>0.99019849100456891</v>
      </c>
      <c r="L186" s="85">
        <v>1</v>
      </c>
      <c r="M186" s="86">
        <v>0.96042724604251051</v>
      </c>
    </row>
    <row r="187" spans="1:13" x14ac:dyDescent="0.3">
      <c r="A187" s="17">
        <v>13</v>
      </c>
      <c r="B187" s="84">
        <v>0.90915496157093556</v>
      </c>
      <c r="C187" s="85">
        <v>0.90113927259752857</v>
      </c>
      <c r="D187" s="85">
        <v>0.9777339613741548</v>
      </c>
      <c r="E187" s="85">
        <v>1</v>
      </c>
      <c r="F187" s="85">
        <v>1</v>
      </c>
      <c r="G187" s="85">
        <v>1</v>
      </c>
      <c r="H187" s="85">
        <v>0.99757883625914523</v>
      </c>
      <c r="I187" s="85">
        <v>0.95895820878091009</v>
      </c>
      <c r="J187" s="85">
        <v>1</v>
      </c>
      <c r="K187" s="85">
        <v>0.99019849100456891</v>
      </c>
      <c r="L187" s="85">
        <v>1</v>
      </c>
      <c r="M187" s="86">
        <v>0.96042724604251051</v>
      </c>
    </row>
    <row r="188" spans="1:13" x14ac:dyDescent="0.3">
      <c r="A188" s="17">
        <v>12</v>
      </c>
      <c r="B188" s="84">
        <v>0.90915496157093556</v>
      </c>
      <c r="C188" s="85">
        <v>0.90113927259752857</v>
      </c>
      <c r="D188" s="85">
        <v>0.9777339613741548</v>
      </c>
      <c r="E188" s="85">
        <v>1</v>
      </c>
      <c r="F188" s="85">
        <v>1</v>
      </c>
      <c r="G188" s="85">
        <v>1</v>
      </c>
      <c r="H188" s="85">
        <v>0.99757883625914523</v>
      </c>
      <c r="I188" s="85">
        <v>0.95895820878091009</v>
      </c>
      <c r="J188" s="85">
        <v>1</v>
      </c>
      <c r="K188" s="85">
        <v>0.99019849100456891</v>
      </c>
      <c r="L188" s="85">
        <v>1</v>
      </c>
      <c r="M188" s="86">
        <v>0.96042724604251051</v>
      </c>
    </row>
    <row r="189" spans="1:13" x14ac:dyDescent="0.3">
      <c r="A189" s="17">
        <v>11</v>
      </c>
      <c r="B189" s="84">
        <v>0.90623459789155203</v>
      </c>
      <c r="C189" s="85">
        <v>0.90113927259752857</v>
      </c>
      <c r="D189" s="85">
        <v>0.9777339613741548</v>
      </c>
      <c r="E189" s="85">
        <v>1</v>
      </c>
      <c r="F189" s="85">
        <v>1</v>
      </c>
      <c r="G189" s="85">
        <v>1</v>
      </c>
      <c r="H189" s="85">
        <v>0.99757883625914523</v>
      </c>
      <c r="I189" s="85">
        <v>0.95895820878091009</v>
      </c>
      <c r="J189" s="85">
        <v>1</v>
      </c>
      <c r="K189" s="85">
        <v>0.99019849100456891</v>
      </c>
      <c r="L189" s="85">
        <v>1</v>
      </c>
      <c r="M189" s="86">
        <v>0.96042724604251051</v>
      </c>
    </row>
    <row r="190" spans="1:13" x14ac:dyDescent="0.3">
      <c r="A190" s="17">
        <v>10</v>
      </c>
      <c r="B190" s="84">
        <v>0.89834094721778412</v>
      </c>
      <c r="C190" s="85">
        <v>0.90113927259752857</v>
      </c>
      <c r="D190" s="85">
        <v>0.97648560165460618</v>
      </c>
      <c r="E190" s="85">
        <v>1</v>
      </c>
      <c r="F190" s="85">
        <v>1</v>
      </c>
      <c r="G190" s="85">
        <v>1</v>
      </c>
      <c r="H190" s="85">
        <v>0.99757883625914523</v>
      </c>
      <c r="I190" s="85">
        <v>0.95569606769343673</v>
      </c>
      <c r="J190" s="85">
        <v>1</v>
      </c>
      <c r="K190" s="85">
        <v>0.98381144418749977</v>
      </c>
      <c r="L190" s="85">
        <v>0.99564054459967422</v>
      </c>
      <c r="M190" s="86">
        <v>0.95698530022203621</v>
      </c>
    </row>
    <row r="191" spans="1:13" x14ac:dyDescent="0.3">
      <c r="A191" s="17">
        <v>9</v>
      </c>
      <c r="B191" s="84">
        <v>0.88547400954963207</v>
      </c>
      <c r="C191" s="85">
        <v>0.89423590526576069</v>
      </c>
      <c r="D191" s="85">
        <v>0.96477252883973297</v>
      </c>
      <c r="E191" s="85">
        <v>1</v>
      </c>
      <c r="F191" s="85">
        <v>1</v>
      </c>
      <c r="G191" s="85">
        <v>1</v>
      </c>
      <c r="H191" s="85">
        <v>0.99185386811753118</v>
      </c>
      <c r="I191" s="85">
        <v>0.94425726231072626</v>
      </c>
      <c r="J191" s="85">
        <v>0.99944059162875254</v>
      </c>
      <c r="K191" s="85">
        <v>0.97043291505515428</v>
      </c>
      <c r="L191" s="85">
        <v>0.97938209826136646</v>
      </c>
      <c r="M191" s="86">
        <v>0.9457703496668155</v>
      </c>
    </row>
    <row r="192" spans="1:13" x14ac:dyDescent="0.3">
      <c r="A192" s="17">
        <v>8</v>
      </c>
      <c r="B192" s="84">
        <v>0.86763378488709586</v>
      </c>
      <c r="C192" s="85">
        <v>0.87970314734285282</v>
      </c>
      <c r="D192" s="85">
        <v>0.94259474292953505</v>
      </c>
      <c r="E192" s="85">
        <v>1</v>
      </c>
      <c r="F192" s="85">
        <v>1</v>
      </c>
      <c r="G192" s="85">
        <v>1</v>
      </c>
      <c r="H192" s="85">
        <v>0.97593336913711115</v>
      </c>
      <c r="I192" s="85">
        <v>0.9246417926327789</v>
      </c>
      <c r="J192" s="85">
        <v>0.98651095092795016</v>
      </c>
      <c r="K192" s="85">
        <v>0.95006290360753243</v>
      </c>
      <c r="L192" s="85">
        <v>0.95389318583353833</v>
      </c>
      <c r="M192" s="86">
        <v>0.92678239437684828</v>
      </c>
    </row>
    <row r="193" spans="1:13" x14ac:dyDescent="0.3">
      <c r="A193" s="17">
        <v>7</v>
      </c>
      <c r="B193" s="84">
        <v>0.84482027323017528</v>
      </c>
      <c r="C193" s="85">
        <v>0.85754099882880519</v>
      </c>
      <c r="D193" s="85">
        <v>0.90995224392401242</v>
      </c>
      <c r="E193" s="85">
        <v>0.99787579760164347</v>
      </c>
      <c r="F193" s="85">
        <v>0.99640383317030157</v>
      </c>
      <c r="G193" s="85">
        <v>0.97872403834350774</v>
      </c>
      <c r="H193" s="85">
        <v>0.94981733931788503</v>
      </c>
      <c r="I193" s="85">
        <v>0.89684965865959454</v>
      </c>
      <c r="J193" s="85">
        <v>0.96599402578141613</v>
      </c>
      <c r="K193" s="85">
        <v>0.92270140984463422</v>
      </c>
      <c r="L193" s="85">
        <v>0.91917380731618969</v>
      </c>
      <c r="M193" s="86">
        <v>0.90002143435213466</v>
      </c>
    </row>
    <row r="194" spans="1:13" x14ac:dyDescent="0.3">
      <c r="A194" s="17">
        <v>6</v>
      </c>
      <c r="B194" s="84">
        <v>0.81703347457887066</v>
      </c>
      <c r="C194" s="85">
        <v>0.82774945972361769</v>
      </c>
      <c r="D194" s="85">
        <v>0.86684503182316519</v>
      </c>
      <c r="E194" s="85">
        <v>0.96893826418080886</v>
      </c>
      <c r="F194" s="85">
        <v>0.96489827936404693</v>
      </c>
      <c r="G194" s="85">
        <v>0.93943947728199806</v>
      </c>
      <c r="H194" s="85">
        <v>0.91350577865985261</v>
      </c>
      <c r="I194" s="85">
        <v>0.86088086039117329</v>
      </c>
      <c r="J194" s="85">
        <v>0.93788981618915035</v>
      </c>
      <c r="K194" s="85">
        <v>0.88834843376645978</v>
      </c>
      <c r="L194" s="85">
        <v>0.87522396270932057</v>
      </c>
      <c r="M194" s="86">
        <v>0.86548746959267464</v>
      </c>
    </row>
    <row r="195" spans="1:13" x14ac:dyDescent="0.3">
      <c r="A195" s="17">
        <v>5</v>
      </c>
      <c r="B195" s="84">
        <v>0.78427338893318177</v>
      </c>
      <c r="C195" s="85">
        <v>0.7903285300272902</v>
      </c>
      <c r="D195" s="85">
        <v>0.81327310662699337</v>
      </c>
      <c r="E195" s="85">
        <v>0.92949873341495171</v>
      </c>
      <c r="F195" s="85">
        <v>0.9219831839929663</v>
      </c>
      <c r="G195" s="85">
        <v>0.88759478892005439</v>
      </c>
      <c r="H195" s="85">
        <v>0.8669986871630142</v>
      </c>
      <c r="I195" s="85">
        <v>0.81673539782751492</v>
      </c>
      <c r="J195" s="85">
        <v>0.90219832215115281</v>
      </c>
      <c r="K195" s="85">
        <v>0.84700397537300887</v>
      </c>
      <c r="L195" s="85">
        <v>0.82204365201293106</v>
      </c>
      <c r="M195" s="86">
        <v>0.82318050009846822</v>
      </c>
    </row>
    <row r="196" spans="1:13" x14ac:dyDescent="0.3">
      <c r="A196" s="17">
        <v>4</v>
      </c>
      <c r="B196" s="84">
        <v>0.74654001629310862</v>
      </c>
      <c r="C196" s="85">
        <v>0.74527820973982295</v>
      </c>
      <c r="D196" s="85">
        <v>0.74923646833549673</v>
      </c>
      <c r="E196" s="85">
        <v>0.87955720530407211</v>
      </c>
      <c r="F196" s="85">
        <v>0.86765854705705991</v>
      </c>
      <c r="G196" s="85">
        <v>0.82318997325767695</v>
      </c>
      <c r="H196" s="85">
        <v>0.81029606482736971</v>
      </c>
      <c r="I196" s="85">
        <v>0.76441327096861977</v>
      </c>
      <c r="J196" s="85">
        <v>0.85891954366742351</v>
      </c>
      <c r="K196" s="85">
        <v>0.7986680346642816</v>
      </c>
      <c r="L196" s="85">
        <v>0.75963287522702094</v>
      </c>
      <c r="M196" s="86">
        <v>0.77310052586951539</v>
      </c>
    </row>
    <row r="197" spans="1:13" x14ac:dyDescent="0.3">
      <c r="A197" s="17">
        <v>3</v>
      </c>
      <c r="B197" s="84">
        <v>0.70383335665865132</v>
      </c>
      <c r="C197" s="85">
        <v>0.69259849886121583</v>
      </c>
      <c r="D197" s="85">
        <v>0.6747351169486755</v>
      </c>
      <c r="E197" s="85">
        <v>0.81911367984816996</v>
      </c>
      <c r="F197" s="85">
        <v>0.80192436855632754</v>
      </c>
      <c r="G197" s="85">
        <v>0.74622503029486564</v>
      </c>
      <c r="H197" s="85">
        <v>0.74339791165291913</v>
      </c>
      <c r="I197" s="85">
        <v>0.7039144798144874</v>
      </c>
      <c r="J197" s="85">
        <v>0.80805348073796246</v>
      </c>
      <c r="K197" s="85">
        <v>0.74334061164027809</v>
      </c>
      <c r="L197" s="85">
        <v>0.68799163235159033</v>
      </c>
      <c r="M197" s="86">
        <v>0.71524754690581616</v>
      </c>
    </row>
    <row r="198" spans="1:13" x14ac:dyDescent="0.3">
      <c r="A198" s="17">
        <v>2</v>
      </c>
      <c r="B198" s="84">
        <v>0.65615341002980987</v>
      </c>
      <c r="C198" s="85">
        <v>0.63228939739146872</v>
      </c>
      <c r="D198" s="85">
        <v>0.58976905246652966</v>
      </c>
      <c r="E198" s="85">
        <v>0.74816815704724537</v>
      </c>
      <c r="F198" s="85">
        <v>0.72478064849076929</v>
      </c>
      <c r="G198" s="85">
        <v>0.65669996003162023</v>
      </c>
      <c r="H198" s="85">
        <v>0.66630422763966246</v>
      </c>
      <c r="I198" s="85">
        <v>0.63523902436511825</v>
      </c>
      <c r="J198" s="85">
        <v>0.74960013336276976</v>
      </c>
      <c r="K198" s="85">
        <v>0.68102170630099812</v>
      </c>
      <c r="L198" s="85">
        <v>0.60711992338663934</v>
      </c>
      <c r="M198" s="86">
        <v>0.64962156320737052</v>
      </c>
    </row>
    <row r="199" spans="1:13" x14ac:dyDescent="0.3">
      <c r="A199" s="17">
        <v>1</v>
      </c>
      <c r="B199" s="87">
        <v>0.60350017640658415</v>
      </c>
      <c r="C199" s="88">
        <v>0.56435090533058185</v>
      </c>
      <c r="D199" s="88">
        <v>0.49433827488905913</v>
      </c>
      <c r="E199" s="88">
        <v>0.66672063690129824</v>
      </c>
      <c r="F199" s="88">
        <v>0.63622738686038527</v>
      </c>
      <c r="G199" s="88">
        <v>0.55461476246794095</v>
      </c>
      <c r="H199" s="88">
        <v>0.57901501278759959</v>
      </c>
      <c r="I199" s="88">
        <v>0.5583869046205121</v>
      </c>
      <c r="J199" s="88">
        <v>0.68355950154184519</v>
      </c>
      <c r="K199" s="88">
        <v>0.61171131864644179</v>
      </c>
      <c r="L199" s="88">
        <v>0.51701774833216785</v>
      </c>
      <c r="M199" s="89">
        <v>0.57622257477417849</v>
      </c>
    </row>
    <row r="201" spans="1:13" x14ac:dyDescent="0.3">
      <c r="A201" s="19" t="s">
        <v>48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22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22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22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22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22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22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22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22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22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22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22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22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22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22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22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22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22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22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22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22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22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22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22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22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22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22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22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22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22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22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22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22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22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22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22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22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22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22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22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22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22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22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22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22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22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22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22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22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22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22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22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22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22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22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22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22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22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22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22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22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22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22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22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22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22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22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22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22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22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22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22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22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22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22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22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22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22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22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22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22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22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22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22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22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22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22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22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22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22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22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22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22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22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22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22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22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22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22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22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22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22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22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22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22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22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22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22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22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22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22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22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22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22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22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22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22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22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22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22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22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22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22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22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22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22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22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22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22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22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22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22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22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22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22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22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22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22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22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22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22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22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22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22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22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22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22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22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22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22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22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22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22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22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22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22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22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22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22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22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22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22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22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22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22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22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22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22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22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22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22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22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22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22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22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22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22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22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22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22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22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22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22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22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22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22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22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22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22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22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22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22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22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22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22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22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22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22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22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22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22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22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22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22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22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22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22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22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22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22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22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22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22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22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22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22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22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計算用(差替元差替可能容量)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2024-02-28T08:49:37Z</dcterms:modified>
</cp:coreProperties>
</file>