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codeName="ThisWorkbook" defaultThemeVersion="124226"/>
  <xr:revisionPtr revIDLastSave="0" documentId="13_ncr:1_{25EDBCC9-8A3A-45CC-AA46-9A514ED7A7F1}" xr6:coauthVersionLast="36" xr6:coauthVersionMax="36" xr10:uidLastSave="{00000000-0000-0000-0000-000000000000}"/>
  <workbookProtection workbookAlgorithmName="SHA-512" workbookHashValue="LgEDIBii9pvV8ugCLVekpalwzu7AOJ+KHINqWVYi/HvPt/yPZ/VBm5hgKu9CnGwB2XnbWVvF+JTGTvoHrdXsFg==" workbookSaltValue="9YFQ+nQXWOz8ge5XoSTUxw==" workbookSpinCount="100000" lockStructure="1"/>
  <bookViews>
    <workbookView xWindow="0" yWindow="0" windowWidth="17250" windowHeight="4920" tabRatio="727" xr2:uid="{00000000-000D-0000-FFFF-FFFF00000000}"/>
  </bookViews>
  <sheets>
    <sheet name="入力欄(基本情報)" sheetId="21" r:id="rId1"/>
    <sheet name="入力欄(差替情報)" sheetId="22" r:id="rId2"/>
    <sheet name="提出用（算定諸元一覧(差替元)）" sheetId="15" r:id="rId3"/>
    <sheet name="webにUP時は非表示にする⇒" sheetId="13" state="hidden" r:id="rId4"/>
    <sheet name="計算用(差替元差替可能容量)" sheetId="19" state="hidden" r:id="rId5"/>
    <sheet name="記載例" sheetId="8" state="hidden" r:id="rId6"/>
    <sheet name="入力" sheetId="4" state="hidden" r:id="rId7"/>
    <sheet name="計算用(期待容量)" sheetId="2" state="hidden" r:id="rId8"/>
    <sheet name="計算用(記載例期待容量)" sheetId="10" state="hidden" r:id="rId9"/>
    <sheet name="計算用(応札容量)" sheetId="6" state="hidden" r:id="rId10"/>
    <sheet name="調整係数一覧" sheetId="7" state="hidden" r:id="rId11"/>
    <sheet name="調整係数一覧(記載例用)" sheetId="12" state="hidden" r:id="rId12"/>
    <sheet name="計算用(記載例応札容量)" sheetId="11" state="hidden" r:id="rId13"/>
  </sheets>
  <definedNames>
    <definedName name="_xlnm.Print_Area" localSheetId="5">記載例!$A$1:$X$55</definedName>
    <definedName name="_xlnm.Print_Area" localSheetId="6">入力!$A$1:$Q$55</definedName>
    <definedName name="_xlnm.Print_Area" localSheetId="0">'入力欄(基本情報)'!$A$1:$D$31</definedName>
  </definedNames>
  <calcPr calcId="191029"/>
</workbook>
</file>

<file path=xl/calcChain.xml><?xml version="1.0" encoding="utf-8"?>
<calcChain xmlns="http://schemas.openxmlformats.org/spreadsheetml/2006/main">
  <c r="J49" i="11" l="1"/>
  <c r="I49" i="11"/>
  <c r="H49" i="11"/>
  <c r="G49" i="11"/>
  <c r="F49" i="11"/>
  <c r="E49" i="11"/>
  <c r="D49" i="11"/>
  <c r="C49" i="11"/>
  <c r="B49" i="11"/>
  <c r="J48" i="11"/>
  <c r="I48" i="11"/>
  <c r="H48" i="11"/>
  <c r="G48" i="11"/>
  <c r="F48" i="11"/>
  <c r="E48" i="11"/>
  <c r="D48" i="11"/>
  <c r="C48" i="11"/>
  <c r="B48" i="11"/>
  <c r="J47" i="11"/>
  <c r="I47" i="11"/>
  <c r="H47" i="11"/>
  <c r="G47" i="11"/>
  <c r="F47" i="11"/>
  <c r="E47" i="11"/>
  <c r="D47" i="11"/>
  <c r="C47" i="11"/>
  <c r="B47" i="11"/>
  <c r="J46" i="11"/>
  <c r="I46" i="11"/>
  <c r="H46" i="11"/>
  <c r="G46" i="11"/>
  <c r="F46" i="11"/>
  <c r="E46" i="11"/>
  <c r="D46" i="11"/>
  <c r="C46" i="11"/>
  <c r="B46" i="11"/>
  <c r="J45" i="11"/>
  <c r="I45" i="11"/>
  <c r="H45" i="11"/>
  <c r="G45" i="11"/>
  <c r="F45" i="11"/>
  <c r="E45" i="11"/>
  <c r="D45" i="11"/>
  <c r="C45" i="11"/>
  <c r="B45" i="11"/>
  <c r="J44" i="11"/>
  <c r="I44" i="11"/>
  <c r="H44" i="11"/>
  <c r="G44" i="11"/>
  <c r="F44" i="11"/>
  <c r="E44" i="11"/>
  <c r="D44" i="11"/>
  <c r="C44" i="11"/>
  <c r="B44" i="11"/>
  <c r="J43" i="11"/>
  <c r="I43" i="11"/>
  <c r="H43" i="11"/>
  <c r="G43" i="11"/>
  <c r="F43" i="11"/>
  <c r="E43" i="11"/>
  <c r="D43" i="11"/>
  <c r="C43" i="11"/>
  <c r="B43" i="11"/>
  <c r="J42" i="11"/>
  <c r="I42" i="11"/>
  <c r="H42" i="11"/>
  <c r="G42" i="11"/>
  <c r="F42" i="11"/>
  <c r="E42" i="11"/>
  <c r="D42" i="11"/>
  <c r="C42" i="11"/>
  <c r="B42" i="11"/>
  <c r="J41" i="11"/>
  <c r="I41" i="11"/>
  <c r="H41" i="11"/>
  <c r="G41" i="11"/>
  <c r="F41" i="11"/>
  <c r="E41" i="11"/>
  <c r="D41" i="11"/>
  <c r="C41" i="11"/>
  <c r="B41" i="11"/>
  <c r="J40" i="11"/>
  <c r="I40" i="11"/>
  <c r="H40" i="11"/>
  <c r="G40" i="11"/>
  <c r="F40" i="11"/>
  <c r="E40" i="11"/>
  <c r="D40" i="11"/>
  <c r="C40" i="11"/>
  <c r="B40" i="11"/>
  <c r="J39" i="11"/>
  <c r="I39" i="11"/>
  <c r="H39" i="11"/>
  <c r="G39" i="11"/>
  <c r="F39" i="11"/>
  <c r="E39" i="11"/>
  <c r="D39" i="11"/>
  <c r="C39" i="11"/>
  <c r="B39" i="11"/>
  <c r="J38" i="11"/>
  <c r="I38" i="11"/>
  <c r="H38" i="11"/>
  <c r="G38" i="11"/>
  <c r="F38" i="11"/>
  <c r="E38" i="11"/>
  <c r="D38" i="11"/>
  <c r="C38" i="11"/>
  <c r="B38" i="11"/>
  <c r="J49" i="10"/>
  <c r="I49" i="10"/>
  <c r="H49" i="10"/>
  <c r="G49" i="10"/>
  <c r="F49" i="10"/>
  <c r="E49" i="10"/>
  <c r="D49" i="10"/>
  <c r="C49" i="10"/>
  <c r="B49" i="10"/>
  <c r="J48" i="10"/>
  <c r="I48" i="10"/>
  <c r="H48" i="10"/>
  <c r="G48" i="10"/>
  <c r="F48" i="10"/>
  <c r="E48" i="10"/>
  <c r="D48" i="10"/>
  <c r="C48" i="10"/>
  <c r="B48" i="10"/>
  <c r="J47" i="10"/>
  <c r="I47" i="10"/>
  <c r="H47" i="10"/>
  <c r="G47" i="10"/>
  <c r="F47" i="10"/>
  <c r="E47" i="10"/>
  <c r="D47" i="10"/>
  <c r="C47" i="10"/>
  <c r="B47" i="10"/>
  <c r="J46" i="10"/>
  <c r="I46" i="10"/>
  <c r="H46" i="10"/>
  <c r="G46" i="10"/>
  <c r="F46" i="10"/>
  <c r="E46" i="10"/>
  <c r="D46" i="10"/>
  <c r="C46" i="10"/>
  <c r="B46" i="10"/>
  <c r="J45" i="10"/>
  <c r="I45" i="10"/>
  <c r="H45" i="10"/>
  <c r="G45" i="10"/>
  <c r="F45" i="10"/>
  <c r="E45" i="10"/>
  <c r="D45" i="10"/>
  <c r="C45" i="10"/>
  <c r="B45" i="10"/>
  <c r="J44" i="10"/>
  <c r="I44" i="10"/>
  <c r="H44" i="10"/>
  <c r="G44" i="10"/>
  <c r="F44" i="10"/>
  <c r="E44" i="10"/>
  <c r="D44" i="10"/>
  <c r="C44" i="10"/>
  <c r="B44" i="10"/>
  <c r="J43" i="10"/>
  <c r="I43" i="10"/>
  <c r="H43" i="10"/>
  <c r="G43" i="10"/>
  <c r="F43" i="10"/>
  <c r="E43" i="10"/>
  <c r="D43" i="10"/>
  <c r="C43" i="10"/>
  <c r="B43" i="10"/>
  <c r="J42" i="10"/>
  <c r="I42" i="10"/>
  <c r="H42" i="10"/>
  <c r="G42" i="10"/>
  <c r="F42" i="10"/>
  <c r="E42" i="10"/>
  <c r="D42" i="10"/>
  <c r="C42" i="10"/>
  <c r="B42" i="10"/>
  <c r="J41" i="10"/>
  <c r="I41" i="10"/>
  <c r="H41" i="10"/>
  <c r="G41" i="10"/>
  <c r="F41" i="10"/>
  <c r="E41" i="10"/>
  <c r="D41" i="10"/>
  <c r="C41" i="10"/>
  <c r="B41" i="10"/>
  <c r="J40" i="10"/>
  <c r="I40" i="10"/>
  <c r="H40" i="10"/>
  <c r="G40" i="10"/>
  <c r="F40" i="10"/>
  <c r="E40" i="10"/>
  <c r="D40" i="10"/>
  <c r="C40" i="10"/>
  <c r="B40" i="10"/>
  <c r="J39" i="10"/>
  <c r="I39" i="10"/>
  <c r="H39" i="10"/>
  <c r="G39" i="10"/>
  <c r="F39" i="10"/>
  <c r="E39" i="10"/>
  <c r="D39" i="10"/>
  <c r="C39" i="10"/>
  <c r="B39" i="10"/>
  <c r="J38" i="10"/>
  <c r="I38" i="10"/>
  <c r="H38" i="10"/>
  <c r="G38" i="10"/>
  <c r="F38" i="10"/>
  <c r="E38" i="10"/>
  <c r="D38" i="10"/>
  <c r="C38" i="10"/>
  <c r="B38" i="10"/>
  <c r="J49" i="6"/>
  <c r="I49" i="6"/>
  <c r="H49" i="6"/>
  <c r="G49" i="6"/>
  <c r="F49" i="6"/>
  <c r="E49" i="6"/>
  <c r="D49" i="6"/>
  <c r="C49" i="6"/>
  <c r="B49" i="6"/>
  <c r="J48" i="6"/>
  <c r="I48" i="6"/>
  <c r="H48" i="6"/>
  <c r="G48" i="6"/>
  <c r="F48" i="6"/>
  <c r="E48" i="6"/>
  <c r="D48" i="6"/>
  <c r="C48" i="6"/>
  <c r="B48" i="6"/>
  <c r="J47" i="6"/>
  <c r="I47" i="6"/>
  <c r="H47" i="6"/>
  <c r="G47" i="6"/>
  <c r="F47" i="6"/>
  <c r="E47" i="6"/>
  <c r="D47" i="6"/>
  <c r="C47" i="6"/>
  <c r="B47" i="6"/>
  <c r="J46" i="6"/>
  <c r="I46" i="6"/>
  <c r="H46" i="6"/>
  <c r="G46" i="6"/>
  <c r="F46" i="6"/>
  <c r="E46" i="6"/>
  <c r="D46" i="6"/>
  <c r="C46" i="6"/>
  <c r="B46" i="6"/>
  <c r="J45" i="6"/>
  <c r="I45" i="6"/>
  <c r="H45" i="6"/>
  <c r="G45" i="6"/>
  <c r="F45" i="6"/>
  <c r="E45" i="6"/>
  <c r="D45" i="6"/>
  <c r="C45" i="6"/>
  <c r="B45" i="6"/>
  <c r="J44" i="6"/>
  <c r="I44" i="6"/>
  <c r="H44" i="6"/>
  <c r="G44" i="6"/>
  <c r="F44" i="6"/>
  <c r="E44" i="6"/>
  <c r="D44" i="6"/>
  <c r="C44" i="6"/>
  <c r="B44" i="6"/>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49" i="19" l="1"/>
  <c r="I49" i="19"/>
  <c r="H49" i="19"/>
  <c r="G49" i="19"/>
  <c r="F49" i="19"/>
  <c r="E49" i="19"/>
  <c r="D49" i="19"/>
  <c r="C49" i="19"/>
  <c r="B49" i="19"/>
  <c r="J48" i="19"/>
  <c r="I48" i="19"/>
  <c r="H48" i="19"/>
  <c r="G48" i="19"/>
  <c r="F48" i="19"/>
  <c r="E48" i="19"/>
  <c r="D48" i="19"/>
  <c r="C48" i="19"/>
  <c r="B48" i="19"/>
  <c r="J47" i="19"/>
  <c r="I47" i="19"/>
  <c r="H47" i="19"/>
  <c r="G47" i="19"/>
  <c r="F47" i="19"/>
  <c r="E47" i="19"/>
  <c r="D47" i="19"/>
  <c r="C47" i="19"/>
  <c r="B47" i="19"/>
  <c r="J46" i="19"/>
  <c r="I46" i="19"/>
  <c r="H46" i="19"/>
  <c r="G46" i="19"/>
  <c r="F46" i="19"/>
  <c r="E46" i="19"/>
  <c r="D46" i="19"/>
  <c r="C46" i="19"/>
  <c r="B46" i="19"/>
  <c r="J45" i="19"/>
  <c r="I45" i="19"/>
  <c r="H45" i="19"/>
  <c r="G45" i="19"/>
  <c r="F45" i="19"/>
  <c r="E45" i="19"/>
  <c r="D45" i="19"/>
  <c r="C45" i="19"/>
  <c r="B45" i="19"/>
  <c r="J44" i="19"/>
  <c r="I44" i="19"/>
  <c r="H44" i="19"/>
  <c r="G44" i="19"/>
  <c r="F44" i="19"/>
  <c r="E44" i="19"/>
  <c r="D44" i="19"/>
  <c r="C44" i="19"/>
  <c r="B44" i="19"/>
  <c r="J43" i="19"/>
  <c r="I43" i="19"/>
  <c r="H43" i="19"/>
  <c r="G43" i="19"/>
  <c r="F43" i="19"/>
  <c r="E43" i="19"/>
  <c r="D43" i="19"/>
  <c r="C43" i="19"/>
  <c r="B43" i="19"/>
  <c r="J42" i="19"/>
  <c r="I42" i="19"/>
  <c r="H42" i="19"/>
  <c r="G42" i="19"/>
  <c r="F42" i="19"/>
  <c r="E42" i="19"/>
  <c r="D42" i="19"/>
  <c r="C42" i="19"/>
  <c r="B42" i="19"/>
  <c r="J41" i="19"/>
  <c r="I41" i="19"/>
  <c r="H41" i="19"/>
  <c r="G41" i="19"/>
  <c r="F41" i="19"/>
  <c r="E41" i="19"/>
  <c r="D41" i="19"/>
  <c r="C41" i="19"/>
  <c r="B41" i="19"/>
  <c r="J40" i="19"/>
  <c r="I40" i="19"/>
  <c r="H40" i="19"/>
  <c r="G40" i="19"/>
  <c r="F40" i="19"/>
  <c r="E40" i="19"/>
  <c r="D40" i="19"/>
  <c r="C40" i="19"/>
  <c r="B40" i="19"/>
  <c r="J39" i="19"/>
  <c r="I39" i="19"/>
  <c r="H39" i="19"/>
  <c r="G39" i="19"/>
  <c r="F39" i="19"/>
  <c r="E39" i="19"/>
  <c r="D39" i="19"/>
  <c r="C39" i="19"/>
  <c r="B39" i="19"/>
  <c r="J38" i="19"/>
  <c r="I38" i="19"/>
  <c r="H38" i="19"/>
  <c r="G38" i="19"/>
  <c r="F38" i="19"/>
  <c r="E38" i="19"/>
  <c r="D38" i="19"/>
  <c r="C38" i="19"/>
  <c r="B38" i="19"/>
  <c r="B53" i="2" l="1"/>
  <c r="E34" i="22" l="1"/>
  <c r="F34" i="22"/>
  <c r="G34" i="22"/>
  <c r="H34" i="22"/>
  <c r="I34" i="22"/>
  <c r="J34" i="22"/>
  <c r="K34" i="22"/>
  <c r="L34" i="22"/>
  <c r="M34" i="22"/>
  <c r="N34" i="22"/>
  <c r="O34" i="22"/>
  <c r="D34" i="22"/>
  <c r="D115" i="22" l="1"/>
  <c r="G102" i="22"/>
  <c r="K102" i="22"/>
  <c r="L102" i="22"/>
  <c r="O102" i="22"/>
  <c r="D100" i="22"/>
  <c r="O98" i="22"/>
  <c r="N98" i="22"/>
  <c r="M98" i="22"/>
  <c r="L98" i="22"/>
  <c r="K98" i="22"/>
  <c r="J98" i="22"/>
  <c r="I98" i="22"/>
  <c r="H98" i="22"/>
  <c r="G98" i="22"/>
  <c r="F98" i="22"/>
  <c r="E98" i="22"/>
  <c r="D98" i="22"/>
  <c r="D92" i="22"/>
  <c r="O90" i="22"/>
  <c r="N90" i="22"/>
  <c r="M90" i="22"/>
  <c r="L90" i="22"/>
  <c r="K90" i="22"/>
  <c r="J90" i="22"/>
  <c r="I90" i="22"/>
  <c r="H90" i="22"/>
  <c r="G90" i="22"/>
  <c r="F90" i="22"/>
  <c r="E90" i="22"/>
  <c r="D90" i="22"/>
  <c r="D84" i="22"/>
  <c r="O82" i="22"/>
  <c r="N82" i="22"/>
  <c r="M82" i="22"/>
  <c r="L82" i="22"/>
  <c r="K82" i="22"/>
  <c r="J82" i="22"/>
  <c r="I82" i="22"/>
  <c r="H82" i="22"/>
  <c r="G82" i="22"/>
  <c r="F82" i="22"/>
  <c r="E82" i="22"/>
  <c r="D82" i="22"/>
  <c r="D76" i="22"/>
  <c r="O74" i="22"/>
  <c r="N74" i="22"/>
  <c r="M74" i="22"/>
  <c r="L74" i="22"/>
  <c r="K74" i="22"/>
  <c r="J74" i="22"/>
  <c r="I74" i="22"/>
  <c r="H74" i="22"/>
  <c r="G74" i="22"/>
  <c r="F74" i="22"/>
  <c r="E74" i="22"/>
  <c r="D74" i="22"/>
  <c r="D68" i="22"/>
  <c r="O66" i="22"/>
  <c r="N66" i="22"/>
  <c r="M66" i="22"/>
  <c r="L66" i="22"/>
  <c r="K66" i="22"/>
  <c r="J66" i="22"/>
  <c r="I66" i="22"/>
  <c r="H66" i="22"/>
  <c r="G66" i="22"/>
  <c r="F66" i="22"/>
  <c r="E66" i="22"/>
  <c r="D66" i="22"/>
  <c r="D60" i="22"/>
  <c r="O58" i="22"/>
  <c r="N58" i="22"/>
  <c r="M58" i="22"/>
  <c r="L58" i="22"/>
  <c r="K58" i="22"/>
  <c r="J58" i="22"/>
  <c r="I58" i="22"/>
  <c r="H58" i="22"/>
  <c r="G58" i="22"/>
  <c r="F58" i="22"/>
  <c r="E58" i="22"/>
  <c r="D58" i="22"/>
  <c r="D52" i="22"/>
  <c r="O50" i="22"/>
  <c r="N50" i="22"/>
  <c r="M50" i="22"/>
  <c r="L50" i="22"/>
  <c r="K50" i="22"/>
  <c r="J50" i="22"/>
  <c r="I50" i="22"/>
  <c r="H50" i="22"/>
  <c r="G50" i="22"/>
  <c r="F50" i="22"/>
  <c r="E50" i="22"/>
  <c r="D50" i="22"/>
  <c r="D44" i="22"/>
  <c r="O42" i="22"/>
  <c r="N42" i="22"/>
  <c r="M42" i="22"/>
  <c r="L42" i="22"/>
  <c r="K42" i="22"/>
  <c r="J42" i="22"/>
  <c r="I42" i="22"/>
  <c r="H42" i="22"/>
  <c r="G42" i="22"/>
  <c r="F42" i="22"/>
  <c r="E42" i="22"/>
  <c r="D42" i="22"/>
  <c r="D36" i="22"/>
  <c r="D103" i="22" s="1"/>
  <c r="N102" i="22"/>
  <c r="M102" i="22"/>
  <c r="J102" i="22"/>
  <c r="I102" i="22"/>
  <c r="H102" i="22"/>
  <c r="F102" i="22"/>
  <c r="E102" i="22"/>
  <c r="D102" i="22"/>
  <c r="O18" i="22"/>
  <c r="O22" i="22" s="1"/>
  <c r="N18" i="22"/>
  <c r="N22" i="22" s="1"/>
  <c r="M18" i="22"/>
  <c r="M22" i="22" s="1"/>
  <c r="L18" i="22"/>
  <c r="L22" i="22" s="1"/>
  <c r="K18" i="22"/>
  <c r="K22" i="22" s="1"/>
  <c r="J18" i="22"/>
  <c r="J22" i="22" s="1"/>
  <c r="I18" i="22"/>
  <c r="I22" i="22" s="1"/>
  <c r="H18" i="22"/>
  <c r="H22" i="22" s="1"/>
  <c r="G18" i="22"/>
  <c r="G22" i="22" s="1"/>
  <c r="F18" i="22"/>
  <c r="F22" i="22" s="1"/>
  <c r="E18" i="22"/>
  <c r="E22" i="22" s="1"/>
  <c r="D18" i="22"/>
  <c r="E15" i="22"/>
  <c r="F15" i="22"/>
  <c r="G15" i="22"/>
  <c r="H15" i="22"/>
  <c r="I15" i="22"/>
  <c r="J15" i="22"/>
  <c r="K15" i="22"/>
  <c r="L15" i="22"/>
  <c r="M15" i="22"/>
  <c r="N15" i="22"/>
  <c r="O15" i="22"/>
  <c r="D15" i="22"/>
  <c r="E49" i="15" l="1"/>
  <c r="O20" i="22"/>
  <c r="N20" i="22"/>
  <c r="M20" i="22"/>
  <c r="L20" i="22"/>
  <c r="K20" i="22"/>
  <c r="J20" i="22"/>
  <c r="I20" i="22"/>
  <c r="H20" i="22"/>
  <c r="G20" i="22"/>
  <c r="F20" i="22"/>
  <c r="E20" i="22"/>
  <c r="D20" i="22"/>
  <c r="P46" i="15"/>
  <c r="O46" i="15"/>
  <c r="N46" i="15"/>
  <c r="M46" i="15"/>
  <c r="L46" i="15"/>
  <c r="K46" i="15"/>
  <c r="J46" i="15"/>
  <c r="I46" i="15"/>
  <c r="H46" i="15"/>
  <c r="G46" i="15"/>
  <c r="F46" i="15"/>
  <c r="E46" i="15"/>
  <c r="D109" i="22"/>
  <c r="D108" i="22"/>
  <c r="D8" i="22" l="1"/>
  <c r="D7" i="22"/>
  <c r="D6" i="22"/>
  <c r="E15" i="15" l="1"/>
  <c r="D9" i="22"/>
  <c r="G58" i="19" l="1"/>
  <c r="F58" i="19"/>
  <c r="I55" i="19"/>
  <c r="J53" i="19"/>
  <c r="I63" i="19"/>
  <c r="B54" i="19"/>
  <c r="H63" i="19"/>
  <c r="I62" i="19"/>
  <c r="J61" i="19"/>
  <c r="B61" i="19"/>
  <c r="C60" i="19"/>
  <c r="D59" i="19"/>
  <c r="E58" i="19"/>
  <c r="F57" i="19"/>
  <c r="G56" i="19"/>
  <c r="H55" i="19"/>
  <c r="C52" i="19"/>
  <c r="G63" i="19"/>
  <c r="H62" i="19"/>
  <c r="I61" i="19"/>
  <c r="J60" i="19"/>
  <c r="B60" i="19"/>
  <c r="C59" i="19"/>
  <c r="D58" i="19"/>
  <c r="E57" i="19"/>
  <c r="F56" i="19"/>
  <c r="G55" i="19"/>
  <c r="H54" i="19"/>
  <c r="I53" i="19"/>
  <c r="J52" i="19"/>
  <c r="C63" i="19"/>
  <c r="D62" i="19"/>
  <c r="F60" i="19"/>
  <c r="G59" i="19"/>
  <c r="J56" i="19"/>
  <c r="C55" i="19"/>
  <c r="E53" i="19"/>
  <c r="F59" i="19"/>
  <c r="B55" i="19"/>
  <c r="E52" i="19"/>
  <c r="B62" i="19"/>
  <c r="C61" i="19"/>
  <c r="E59" i="19"/>
  <c r="G57" i="19"/>
  <c r="J54" i="19"/>
  <c r="D52" i="19"/>
  <c r="I54" i="19"/>
  <c r="F63" i="19"/>
  <c r="G62" i="19"/>
  <c r="H61" i="19"/>
  <c r="I60" i="19"/>
  <c r="J59" i="19"/>
  <c r="B59" i="19"/>
  <c r="C58" i="19"/>
  <c r="D57" i="19"/>
  <c r="E56" i="19"/>
  <c r="F55" i="19"/>
  <c r="G54" i="19"/>
  <c r="H53" i="19"/>
  <c r="I52" i="19"/>
  <c r="H58" i="19"/>
  <c r="J63" i="19"/>
  <c r="B63" i="19"/>
  <c r="C62" i="19"/>
  <c r="D61" i="19"/>
  <c r="E60" i="19"/>
  <c r="H57" i="19"/>
  <c r="I56" i="19"/>
  <c r="J55" i="19"/>
  <c r="C54" i="19"/>
  <c r="C53" i="19"/>
  <c r="B53" i="19"/>
  <c r="E63" i="19"/>
  <c r="F62" i="19"/>
  <c r="G61" i="19"/>
  <c r="H60" i="19"/>
  <c r="I59" i="19"/>
  <c r="J58" i="19"/>
  <c r="B58" i="19"/>
  <c r="C57" i="19"/>
  <c r="D56" i="19"/>
  <c r="E55" i="19"/>
  <c r="F54" i="19"/>
  <c r="G53" i="19"/>
  <c r="H52" i="19"/>
  <c r="I57" i="19"/>
  <c r="D53" i="19"/>
  <c r="J62" i="19"/>
  <c r="D60" i="19"/>
  <c r="H56" i="19"/>
  <c r="D63" i="19"/>
  <c r="E62" i="19"/>
  <c r="F61" i="19"/>
  <c r="G60" i="19"/>
  <c r="H59" i="19"/>
  <c r="I58" i="19"/>
  <c r="J57" i="19"/>
  <c r="B57" i="19"/>
  <c r="C56" i="19"/>
  <c r="D55" i="19"/>
  <c r="E54" i="19"/>
  <c r="F53" i="19"/>
  <c r="G52" i="19"/>
  <c r="E61" i="19"/>
  <c r="B56" i="19"/>
  <c r="D54" i="19"/>
  <c r="F52" i="19"/>
  <c r="E43" i="15"/>
  <c r="E42" i="15"/>
  <c r="E41" i="15"/>
  <c r="E40" i="15"/>
  <c r="E39" i="15"/>
  <c r="E38" i="15"/>
  <c r="E37" i="15"/>
  <c r="E36" i="15"/>
  <c r="E35" i="15"/>
  <c r="E34" i="15"/>
  <c r="E26" i="15"/>
  <c r="E25" i="15"/>
  <c r="E24" i="15"/>
  <c r="E23" i="15"/>
  <c r="E22" i="15"/>
  <c r="E21" i="15"/>
  <c r="E19" i="15"/>
  <c r="E18" i="15"/>
  <c r="E17" i="15"/>
  <c r="E16" i="15"/>
  <c r="E13" i="15"/>
  <c r="E12" i="15"/>
  <c r="J31" i="15"/>
  <c r="G31" i="15"/>
  <c r="O31" i="15"/>
  <c r="C202" i="7"/>
  <c r="D202" i="7"/>
  <c r="E202" i="7"/>
  <c r="F202" i="7"/>
  <c r="G202" i="7"/>
  <c r="H202" i="7"/>
  <c r="I202" i="7"/>
  <c r="J202" i="7"/>
  <c r="K202" i="7"/>
  <c r="L202" i="7"/>
  <c r="M202" i="7"/>
  <c r="C203" i="7"/>
  <c r="D203" i="7"/>
  <c r="E203" i="7"/>
  <c r="F203" i="7"/>
  <c r="G203" i="7"/>
  <c r="H203" i="7"/>
  <c r="I203" i="7"/>
  <c r="J203" i="7"/>
  <c r="K203" i="7"/>
  <c r="L203" i="7"/>
  <c r="M203" i="7"/>
  <c r="C204" i="7"/>
  <c r="D204" i="7"/>
  <c r="E204" i="7"/>
  <c r="F204" i="7"/>
  <c r="G204" i="7"/>
  <c r="H204" i="7"/>
  <c r="I204" i="7"/>
  <c r="J204" i="7"/>
  <c r="K204" i="7"/>
  <c r="L204" i="7"/>
  <c r="M204" i="7"/>
  <c r="C205" i="7"/>
  <c r="D205" i="7"/>
  <c r="E205" i="7"/>
  <c r="F205" i="7"/>
  <c r="G205" i="7"/>
  <c r="H205" i="7"/>
  <c r="I205" i="7"/>
  <c r="J205" i="7"/>
  <c r="K205" i="7"/>
  <c r="L205" i="7"/>
  <c r="M205" i="7"/>
  <c r="C206" i="7"/>
  <c r="D206" i="7"/>
  <c r="E206" i="7"/>
  <c r="F206" i="7"/>
  <c r="G206" i="7"/>
  <c r="H206" i="7"/>
  <c r="I206" i="7"/>
  <c r="J206" i="7"/>
  <c r="K206" i="7"/>
  <c r="L206" i="7"/>
  <c r="M206" i="7"/>
  <c r="C207" i="7"/>
  <c r="D207" i="7"/>
  <c r="E207" i="7"/>
  <c r="F207" i="7"/>
  <c r="G207" i="7"/>
  <c r="H207" i="7"/>
  <c r="I207" i="7"/>
  <c r="J207" i="7"/>
  <c r="K207" i="7"/>
  <c r="L207" i="7"/>
  <c r="M207" i="7"/>
  <c r="C208" i="7"/>
  <c r="D208" i="7"/>
  <c r="E208" i="7"/>
  <c r="F208" i="7"/>
  <c r="G208" i="7"/>
  <c r="H208" i="7"/>
  <c r="I208" i="7"/>
  <c r="J208" i="7"/>
  <c r="K208" i="7"/>
  <c r="L208" i="7"/>
  <c r="M208" i="7"/>
  <c r="C209" i="7"/>
  <c r="D209" i="7"/>
  <c r="E209" i="7"/>
  <c r="F209" i="7"/>
  <c r="G209" i="7"/>
  <c r="H209" i="7"/>
  <c r="I209" i="7"/>
  <c r="J209" i="7"/>
  <c r="K209" i="7"/>
  <c r="L209" i="7"/>
  <c r="M209" i="7"/>
  <c r="C210" i="7"/>
  <c r="D210" i="7"/>
  <c r="E210" i="7"/>
  <c r="F210" i="7"/>
  <c r="G210" i="7"/>
  <c r="H210" i="7"/>
  <c r="I210" i="7"/>
  <c r="J210" i="7"/>
  <c r="K210" i="7"/>
  <c r="L210" i="7"/>
  <c r="M210" i="7"/>
  <c r="C211" i="7"/>
  <c r="D211" i="7"/>
  <c r="E211" i="7"/>
  <c r="F211" i="7"/>
  <c r="G211" i="7"/>
  <c r="H211" i="7"/>
  <c r="I211" i="7"/>
  <c r="J211" i="7"/>
  <c r="K211" i="7"/>
  <c r="L211" i="7"/>
  <c r="M211" i="7"/>
  <c r="C212" i="7"/>
  <c r="D212" i="7"/>
  <c r="E212" i="7"/>
  <c r="F212" i="7"/>
  <c r="G212" i="7"/>
  <c r="H212" i="7"/>
  <c r="I212" i="7"/>
  <c r="J212" i="7"/>
  <c r="K212" i="7"/>
  <c r="L212" i="7"/>
  <c r="M212" i="7"/>
  <c r="C213" i="7"/>
  <c r="D213" i="7"/>
  <c r="E213" i="7"/>
  <c r="F213" i="7"/>
  <c r="G213" i="7"/>
  <c r="H213" i="7"/>
  <c r="I213" i="7"/>
  <c r="J213" i="7"/>
  <c r="K213" i="7"/>
  <c r="L213" i="7"/>
  <c r="M213" i="7"/>
  <c r="C214" i="7"/>
  <c r="D214" i="7"/>
  <c r="E214" i="7"/>
  <c r="F214" i="7"/>
  <c r="G214" i="7"/>
  <c r="H214" i="7"/>
  <c r="I214" i="7"/>
  <c r="J214" i="7"/>
  <c r="K214" i="7"/>
  <c r="L214" i="7"/>
  <c r="M214" i="7"/>
  <c r="C215" i="7"/>
  <c r="D215" i="7"/>
  <c r="E215" i="7"/>
  <c r="F215" i="7"/>
  <c r="G215" i="7"/>
  <c r="H215" i="7"/>
  <c r="I215" i="7"/>
  <c r="J215" i="7"/>
  <c r="K215" i="7"/>
  <c r="L215" i="7"/>
  <c r="M215" i="7"/>
  <c r="C216" i="7"/>
  <c r="D216" i="7"/>
  <c r="E216" i="7"/>
  <c r="F216" i="7"/>
  <c r="G216" i="7"/>
  <c r="H216" i="7"/>
  <c r="I216" i="7"/>
  <c r="J216" i="7"/>
  <c r="K216" i="7"/>
  <c r="L216" i="7"/>
  <c r="M216" i="7"/>
  <c r="C217" i="7"/>
  <c r="D217" i="7"/>
  <c r="E217" i="7"/>
  <c r="F217" i="7"/>
  <c r="G217" i="7"/>
  <c r="H217" i="7"/>
  <c r="I217" i="7"/>
  <c r="J217" i="7"/>
  <c r="K217" i="7"/>
  <c r="L217" i="7"/>
  <c r="M217" i="7"/>
  <c r="C218" i="7"/>
  <c r="D218" i="7"/>
  <c r="E218" i="7"/>
  <c r="F218" i="7"/>
  <c r="G218" i="7"/>
  <c r="H218" i="7"/>
  <c r="I218" i="7"/>
  <c r="J218" i="7"/>
  <c r="K218" i="7"/>
  <c r="L218" i="7"/>
  <c r="M218" i="7"/>
  <c r="C219" i="7"/>
  <c r="D219" i="7"/>
  <c r="E219" i="7"/>
  <c r="F219" i="7"/>
  <c r="G219" i="7"/>
  <c r="H219" i="7"/>
  <c r="I219" i="7"/>
  <c r="J219" i="7"/>
  <c r="K219" i="7"/>
  <c r="L219" i="7"/>
  <c r="M219" i="7"/>
  <c r="C220" i="7"/>
  <c r="D220" i="7"/>
  <c r="E220" i="7"/>
  <c r="F220" i="7"/>
  <c r="G220" i="7"/>
  <c r="H220" i="7"/>
  <c r="I220" i="7"/>
  <c r="J220" i="7"/>
  <c r="K220" i="7"/>
  <c r="L220" i="7"/>
  <c r="M220" i="7"/>
  <c r="C221" i="7"/>
  <c r="D221" i="7"/>
  <c r="E221" i="7"/>
  <c r="F221" i="7"/>
  <c r="G221" i="7"/>
  <c r="H221" i="7"/>
  <c r="I221" i="7"/>
  <c r="J221" i="7"/>
  <c r="K221" i="7"/>
  <c r="L221" i="7"/>
  <c r="M221" i="7"/>
  <c r="B203" i="7"/>
  <c r="B204" i="7"/>
  <c r="B205" i="7"/>
  <c r="B206" i="7"/>
  <c r="B207" i="7"/>
  <c r="B208" i="7"/>
  <c r="B209" i="7"/>
  <c r="B210" i="7"/>
  <c r="B211" i="7"/>
  <c r="B212" i="7"/>
  <c r="B213" i="7"/>
  <c r="B214" i="7"/>
  <c r="B215" i="7"/>
  <c r="B216" i="7"/>
  <c r="B217" i="7"/>
  <c r="B218" i="7"/>
  <c r="D22" i="22" s="1"/>
  <c r="B52" i="19" s="1"/>
  <c r="B219" i="7"/>
  <c r="B220" i="7"/>
  <c r="B221" i="7"/>
  <c r="B202" i="7"/>
  <c r="M31" i="15" l="1"/>
  <c r="K31" i="15"/>
  <c r="P31" i="15"/>
  <c r="L31" i="15"/>
  <c r="I31" i="15"/>
  <c r="H31" i="15"/>
  <c r="N31" i="15"/>
  <c r="F31" i="15"/>
  <c r="E31" i="15"/>
  <c r="C24" i="19" l="1"/>
  <c r="D24" i="19"/>
  <c r="E24" i="19"/>
  <c r="F24" i="19"/>
  <c r="G24" i="19"/>
  <c r="H24" i="19"/>
  <c r="I24" i="19"/>
  <c r="J24" i="19"/>
  <c r="C25" i="19"/>
  <c r="D25" i="19"/>
  <c r="E25" i="19"/>
  <c r="F25" i="19"/>
  <c r="G25" i="19"/>
  <c r="H25" i="19"/>
  <c r="I25" i="19"/>
  <c r="J25" i="19"/>
  <c r="C26" i="19"/>
  <c r="D26" i="19"/>
  <c r="E26" i="19"/>
  <c r="F26" i="19"/>
  <c r="G26" i="19"/>
  <c r="H26" i="19"/>
  <c r="I26" i="19"/>
  <c r="J26" i="19"/>
  <c r="C27" i="19"/>
  <c r="D27" i="19"/>
  <c r="E27" i="19"/>
  <c r="F27" i="19"/>
  <c r="G27" i="19"/>
  <c r="H27" i="19"/>
  <c r="I27" i="19"/>
  <c r="J27" i="19"/>
  <c r="C28" i="19"/>
  <c r="D28" i="19"/>
  <c r="E28" i="19"/>
  <c r="F28" i="19"/>
  <c r="G28" i="19"/>
  <c r="H28" i="19"/>
  <c r="I28" i="19"/>
  <c r="J28" i="19"/>
  <c r="C29" i="19"/>
  <c r="D29" i="19"/>
  <c r="E29" i="19"/>
  <c r="F29" i="19"/>
  <c r="G29" i="19"/>
  <c r="H29" i="19"/>
  <c r="I29" i="19"/>
  <c r="J29" i="19"/>
  <c r="C30" i="19"/>
  <c r="D30" i="19"/>
  <c r="E30" i="19"/>
  <c r="F30" i="19"/>
  <c r="G30" i="19"/>
  <c r="H30" i="19"/>
  <c r="I30" i="19"/>
  <c r="J30" i="19"/>
  <c r="C31" i="19"/>
  <c r="D31" i="19"/>
  <c r="E31" i="19"/>
  <c r="F31" i="19"/>
  <c r="G31" i="19"/>
  <c r="H31" i="19"/>
  <c r="I31" i="19"/>
  <c r="J31" i="19"/>
  <c r="C32" i="19"/>
  <c r="D32" i="19"/>
  <c r="E32" i="19"/>
  <c r="F32" i="19"/>
  <c r="G32" i="19"/>
  <c r="H32" i="19"/>
  <c r="I32" i="19"/>
  <c r="J32" i="19"/>
  <c r="C33" i="19"/>
  <c r="D33" i="19"/>
  <c r="E33" i="19"/>
  <c r="F33" i="19"/>
  <c r="G33" i="19"/>
  <c r="H33" i="19"/>
  <c r="I33" i="19"/>
  <c r="J33" i="19"/>
  <c r="C34" i="19"/>
  <c r="D34" i="19"/>
  <c r="E34" i="19"/>
  <c r="F34" i="19"/>
  <c r="G34" i="19"/>
  <c r="H34" i="19"/>
  <c r="I34" i="19"/>
  <c r="J34" i="19"/>
  <c r="C35" i="19"/>
  <c r="D35" i="19"/>
  <c r="E35" i="19"/>
  <c r="F35" i="19"/>
  <c r="G35" i="19"/>
  <c r="H35" i="19"/>
  <c r="I35" i="19"/>
  <c r="J35" i="19"/>
  <c r="B25" i="19"/>
  <c r="B26" i="19"/>
  <c r="B27" i="19"/>
  <c r="B28" i="19"/>
  <c r="B29" i="19"/>
  <c r="B30" i="19"/>
  <c r="B31" i="19"/>
  <c r="B32" i="19"/>
  <c r="B33" i="19"/>
  <c r="B34" i="19"/>
  <c r="B35" i="19"/>
  <c r="B24" i="19"/>
  <c r="B21" i="19"/>
  <c r="C19" i="19"/>
  <c r="D19" i="19"/>
  <c r="E19" i="19"/>
  <c r="F19" i="19"/>
  <c r="G19" i="19"/>
  <c r="H19" i="19"/>
  <c r="I19" i="19"/>
  <c r="J19" i="19"/>
  <c r="B19" i="19"/>
  <c r="B17" i="19"/>
  <c r="C4" i="19"/>
  <c r="D4" i="19"/>
  <c r="E4" i="19"/>
  <c r="F4" i="19"/>
  <c r="G4" i="19"/>
  <c r="H4" i="19"/>
  <c r="I4" i="19"/>
  <c r="J4" i="19"/>
  <c r="C5" i="19"/>
  <c r="D5" i="19"/>
  <c r="E5" i="19"/>
  <c r="F5" i="19"/>
  <c r="G5" i="19"/>
  <c r="H5" i="19"/>
  <c r="I5" i="19"/>
  <c r="J5" i="19"/>
  <c r="C6" i="19"/>
  <c r="D6" i="19"/>
  <c r="E6" i="19"/>
  <c r="F6" i="19"/>
  <c r="G6" i="19"/>
  <c r="H6" i="19"/>
  <c r="I6" i="19"/>
  <c r="J6" i="19"/>
  <c r="C7" i="19"/>
  <c r="D7" i="19"/>
  <c r="E7" i="19"/>
  <c r="F7" i="19"/>
  <c r="G7" i="19"/>
  <c r="H7" i="19"/>
  <c r="I7" i="19"/>
  <c r="J7" i="19"/>
  <c r="C8" i="19"/>
  <c r="D8" i="19"/>
  <c r="E8" i="19"/>
  <c r="F8" i="19"/>
  <c r="G8" i="19"/>
  <c r="H8" i="19"/>
  <c r="I8" i="19"/>
  <c r="J8" i="19"/>
  <c r="C9" i="19"/>
  <c r="D9" i="19"/>
  <c r="E9" i="19"/>
  <c r="F9" i="19"/>
  <c r="G9" i="19"/>
  <c r="H9" i="19"/>
  <c r="I9" i="19"/>
  <c r="J9" i="19"/>
  <c r="C10" i="19"/>
  <c r="D10" i="19"/>
  <c r="E10" i="19"/>
  <c r="F10" i="19"/>
  <c r="G10" i="19"/>
  <c r="H10" i="19"/>
  <c r="I10" i="19"/>
  <c r="J10" i="19"/>
  <c r="C11" i="19"/>
  <c r="D11" i="19"/>
  <c r="E11" i="19"/>
  <c r="F11" i="19"/>
  <c r="G11" i="19"/>
  <c r="H11" i="19"/>
  <c r="I11" i="19"/>
  <c r="J11" i="19"/>
  <c r="C12" i="19"/>
  <c r="D12" i="19"/>
  <c r="E12" i="19"/>
  <c r="F12" i="19"/>
  <c r="G12" i="19"/>
  <c r="H12" i="19"/>
  <c r="I12" i="19"/>
  <c r="J12" i="19"/>
  <c r="C13" i="19"/>
  <c r="D13" i="19"/>
  <c r="E13" i="19"/>
  <c r="F13" i="19"/>
  <c r="G13" i="19"/>
  <c r="H13" i="19"/>
  <c r="I13" i="19"/>
  <c r="J13" i="19"/>
  <c r="C14" i="19"/>
  <c r="D14" i="19"/>
  <c r="E14" i="19"/>
  <c r="F14" i="19"/>
  <c r="G14" i="19"/>
  <c r="H14" i="19"/>
  <c r="I14" i="19"/>
  <c r="J14" i="19"/>
  <c r="C15" i="19"/>
  <c r="D15" i="19"/>
  <c r="E15" i="19"/>
  <c r="F15" i="19"/>
  <c r="G15" i="19"/>
  <c r="H15" i="19"/>
  <c r="I15" i="19"/>
  <c r="J15" i="19"/>
  <c r="B15" i="19"/>
  <c r="B5" i="19"/>
  <c r="B6" i="19"/>
  <c r="B7" i="19"/>
  <c r="B8" i="19"/>
  <c r="B9" i="19"/>
  <c r="B10" i="19"/>
  <c r="B11" i="19"/>
  <c r="B12" i="19"/>
  <c r="B13" i="19"/>
  <c r="B14" i="19"/>
  <c r="B4" i="19"/>
  <c r="C21" i="19" l="1"/>
  <c r="C77" i="19" s="1"/>
  <c r="C69" i="19"/>
  <c r="C70" i="19"/>
  <c r="C73" i="19"/>
  <c r="C75" i="19"/>
  <c r="C67" i="19" l="1"/>
  <c r="C71" i="19"/>
  <c r="C76" i="19"/>
  <c r="C66" i="19"/>
  <c r="C72" i="19"/>
  <c r="C74" i="19"/>
  <c r="D21" i="19"/>
  <c r="C68" i="19"/>
  <c r="D75" i="19" l="1"/>
  <c r="D69" i="19"/>
  <c r="D77" i="19"/>
  <c r="D70" i="19"/>
  <c r="D73" i="19"/>
  <c r="D68" i="19"/>
  <c r="E21" i="19"/>
  <c r="D74" i="19"/>
  <c r="D71" i="19"/>
  <c r="D66" i="19"/>
  <c r="D72" i="19"/>
  <c r="D67" i="19"/>
  <c r="D76" i="19"/>
  <c r="E66" i="19" l="1"/>
  <c r="E76" i="19"/>
  <c r="F21" i="19"/>
  <c r="E68" i="19"/>
  <c r="E73" i="19"/>
  <c r="E75" i="19"/>
  <c r="E72" i="19"/>
  <c r="E67" i="19"/>
  <c r="E71" i="19"/>
  <c r="E70" i="19"/>
  <c r="E69" i="19"/>
  <c r="E77" i="19"/>
  <c r="E74" i="19"/>
  <c r="F70" i="19" l="1"/>
  <c r="F66" i="19"/>
  <c r="F77" i="19"/>
  <c r="G21" i="19"/>
  <c r="F76" i="19"/>
  <c r="F69" i="19"/>
  <c r="F68" i="19"/>
  <c r="F73" i="19"/>
  <c r="F75" i="19"/>
  <c r="F72" i="19"/>
  <c r="F67" i="19"/>
  <c r="F71" i="19"/>
  <c r="F74" i="19"/>
  <c r="M199" i="12"/>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G75" i="19" l="1"/>
  <c r="G72" i="19"/>
  <c r="G67" i="19"/>
  <c r="G71" i="19"/>
  <c r="G74" i="19"/>
  <c r="G68" i="19"/>
  <c r="G70" i="19"/>
  <c r="G66" i="19"/>
  <c r="G76" i="19"/>
  <c r="G77" i="19"/>
  <c r="H21" i="19"/>
  <c r="G69" i="19"/>
  <c r="G73" i="19"/>
  <c r="M221" i="12"/>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L34" i="8" s="1"/>
  <c r="H218" i="12"/>
  <c r="K25" i="8" s="1"/>
  <c r="G218" i="12"/>
  <c r="F218" i="12"/>
  <c r="E218" i="12"/>
  <c r="D218" i="12"/>
  <c r="G34" i="8" s="1"/>
  <c r="C218" i="12"/>
  <c r="B218" i="12"/>
  <c r="M217" i="12"/>
  <c r="P25" i="8" s="1"/>
  <c r="L217" i="12"/>
  <c r="K217" i="12"/>
  <c r="J217" i="12"/>
  <c r="I217" i="12"/>
  <c r="H217" i="12"/>
  <c r="G217" i="12"/>
  <c r="F217" i="12"/>
  <c r="I25" i="8" s="1"/>
  <c r="E217" i="12"/>
  <c r="H34" i="8" s="1"/>
  <c r="D217" i="12"/>
  <c r="C217" i="12"/>
  <c r="B217" i="12"/>
  <c r="M216" i="12"/>
  <c r="L216" i="12"/>
  <c r="O34" i="8" s="1"/>
  <c r="K216" i="12"/>
  <c r="J216" i="12"/>
  <c r="I216" i="12"/>
  <c r="H216" i="12"/>
  <c r="G216" i="12"/>
  <c r="J25" i="8" s="1"/>
  <c r="F216" i="12"/>
  <c r="E216" i="12"/>
  <c r="H25" i="8" s="1"/>
  <c r="D216" i="12"/>
  <c r="C216" i="12"/>
  <c r="F34" i="8" s="1"/>
  <c r="B216" i="12"/>
  <c r="M215" i="12"/>
  <c r="L215" i="12"/>
  <c r="K215" i="12"/>
  <c r="N34" i="8" s="1"/>
  <c r="J215" i="12"/>
  <c r="M34" i="8" s="1"/>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63" i="10"/>
  <c r="I63" i="10"/>
  <c r="H63" i="10"/>
  <c r="G63" i="10"/>
  <c r="F63" i="10"/>
  <c r="E63" i="10"/>
  <c r="C63" i="10"/>
  <c r="B63" i="10"/>
  <c r="J62" i="10"/>
  <c r="I62" i="10"/>
  <c r="H62" i="10"/>
  <c r="G62" i="10"/>
  <c r="F62" i="10"/>
  <c r="E62" i="10"/>
  <c r="C62" i="10"/>
  <c r="B62" i="10"/>
  <c r="J61" i="10"/>
  <c r="I61" i="10"/>
  <c r="H61" i="10"/>
  <c r="G61" i="10"/>
  <c r="F61" i="10"/>
  <c r="E61" i="10"/>
  <c r="C61" i="10"/>
  <c r="B61" i="10"/>
  <c r="J60" i="10"/>
  <c r="I60" i="10"/>
  <c r="H60" i="10"/>
  <c r="G60" i="10"/>
  <c r="F60" i="10"/>
  <c r="E60" i="10"/>
  <c r="C60" i="10"/>
  <c r="B60" i="10"/>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63" i="11"/>
  <c r="I63" i="11"/>
  <c r="H63" i="11"/>
  <c r="G63" i="11"/>
  <c r="F63" i="11"/>
  <c r="E63" i="11"/>
  <c r="C63" i="11"/>
  <c r="B63" i="11"/>
  <c r="J62" i="11"/>
  <c r="I62" i="11"/>
  <c r="H62" i="11"/>
  <c r="G62" i="11"/>
  <c r="F62" i="11"/>
  <c r="E62" i="11"/>
  <c r="C62" i="11"/>
  <c r="B62" i="11"/>
  <c r="J61" i="11"/>
  <c r="I61" i="11"/>
  <c r="H61" i="11"/>
  <c r="G61" i="11"/>
  <c r="F61" i="11"/>
  <c r="E61" i="11"/>
  <c r="C61" i="11"/>
  <c r="B61" i="11"/>
  <c r="J60" i="11"/>
  <c r="I60" i="11"/>
  <c r="H60" i="11"/>
  <c r="G60" i="11"/>
  <c r="F60" i="11"/>
  <c r="E60" i="11"/>
  <c r="C60" i="11"/>
  <c r="B60" i="11"/>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D95" i="11"/>
  <c r="J35" i="11"/>
  <c r="I35" i="11"/>
  <c r="H35" i="11"/>
  <c r="G35" i="11"/>
  <c r="F35" i="11"/>
  <c r="E35" i="11"/>
  <c r="D35" i="11"/>
  <c r="C35" i="11"/>
  <c r="B35" i="11"/>
  <c r="J34" i="11"/>
  <c r="I34" i="11"/>
  <c r="H34" i="11"/>
  <c r="G34" i="11"/>
  <c r="F34" i="11"/>
  <c r="E34" i="11"/>
  <c r="D34" i="11"/>
  <c r="C34" i="11"/>
  <c r="B34" i="11"/>
  <c r="J33" i="11"/>
  <c r="I33" i="11"/>
  <c r="H33" i="11"/>
  <c r="G33" i="11"/>
  <c r="F33" i="11"/>
  <c r="E33" i="11"/>
  <c r="D33" i="11"/>
  <c r="C33" i="11"/>
  <c r="B33" i="11"/>
  <c r="J32" i="11"/>
  <c r="I32" i="11"/>
  <c r="H32" i="11"/>
  <c r="G32" i="11"/>
  <c r="F32" i="11"/>
  <c r="E32" i="11"/>
  <c r="D32" i="11"/>
  <c r="C32" i="11"/>
  <c r="B32"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B21" i="11"/>
  <c r="C21" i="11" s="1"/>
  <c r="D21" i="11" s="1"/>
  <c r="J19" i="11"/>
  <c r="I19" i="11"/>
  <c r="H19" i="11"/>
  <c r="G19" i="11"/>
  <c r="F19" i="11"/>
  <c r="E19" i="11"/>
  <c r="D19" i="11"/>
  <c r="C19" i="11"/>
  <c r="B19" i="11"/>
  <c r="B17" i="11"/>
  <c r="J15" i="11"/>
  <c r="I15" i="11"/>
  <c r="H15" i="11"/>
  <c r="G15" i="11"/>
  <c r="F15" i="11"/>
  <c r="E15" i="11"/>
  <c r="D15" i="11"/>
  <c r="C15" i="11"/>
  <c r="B15" i="11"/>
  <c r="J14" i="11"/>
  <c r="I14" i="11"/>
  <c r="H14" i="11"/>
  <c r="G14" i="11"/>
  <c r="F14" i="11"/>
  <c r="E14" i="11"/>
  <c r="D14" i="11"/>
  <c r="C14" i="11"/>
  <c r="B14" i="11"/>
  <c r="J13" i="11"/>
  <c r="I13" i="11"/>
  <c r="H13" i="11"/>
  <c r="G13" i="11"/>
  <c r="F13" i="11"/>
  <c r="E13" i="11"/>
  <c r="D13" i="11"/>
  <c r="C13" i="11"/>
  <c r="B13" i="11"/>
  <c r="J12" i="11"/>
  <c r="I12" i="11"/>
  <c r="H12" i="11"/>
  <c r="G12" i="11"/>
  <c r="F12" i="11"/>
  <c r="E12" i="11"/>
  <c r="D12" i="11"/>
  <c r="C12" i="11"/>
  <c r="B12" i="11"/>
  <c r="J11" i="11"/>
  <c r="I11" i="11"/>
  <c r="H11" i="11"/>
  <c r="G11" i="11"/>
  <c r="F11" i="11"/>
  <c r="E11" i="11"/>
  <c r="D11" i="11"/>
  <c r="C11" i="11"/>
  <c r="B11" i="11"/>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J6" i="11"/>
  <c r="I6" i="11"/>
  <c r="H6" i="11"/>
  <c r="G6" i="11"/>
  <c r="F6" i="11"/>
  <c r="E6" i="11"/>
  <c r="D6" i="11"/>
  <c r="C6" i="11"/>
  <c r="B6" i="11"/>
  <c r="J5" i="11"/>
  <c r="I5" i="11"/>
  <c r="H5" i="11"/>
  <c r="G5" i="11"/>
  <c r="F5" i="11"/>
  <c r="E5" i="11"/>
  <c r="D5" i="11"/>
  <c r="C5" i="11"/>
  <c r="B5" i="11"/>
  <c r="J4" i="11"/>
  <c r="I4" i="11"/>
  <c r="H4" i="11"/>
  <c r="G4" i="11"/>
  <c r="F4" i="11"/>
  <c r="E4" i="11"/>
  <c r="D4" i="11"/>
  <c r="C4" i="11"/>
  <c r="B4" i="11"/>
  <c r="D95" i="10"/>
  <c r="J35" i="10"/>
  <c r="I35" i="10"/>
  <c r="H35" i="10"/>
  <c r="G35" i="10"/>
  <c r="F35" i="10"/>
  <c r="E35" i="10"/>
  <c r="D35" i="10"/>
  <c r="C35" i="10"/>
  <c r="B35" i="10"/>
  <c r="J34" i="10"/>
  <c r="I34" i="10"/>
  <c r="H34" i="10"/>
  <c r="G34" i="10"/>
  <c r="F34" i="10"/>
  <c r="E34" i="10"/>
  <c r="D34" i="10"/>
  <c r="C34" i="10"/>
  <c r="B34" i="10"/>
  <c r="J33" i="10"/>
  <c r="I33" i="10"/>
  <c r="H33" i="10"/>
  <c r="G33" i="10"/>
  <c r="F33" i="10"/>
  <c r="E33" i="10"/>
  <c r="D33" i="10"/>
  <c r="C33" i="10"/>
  <c r="B33" i="10"/>
  <c r="J32" i="10"/>
  <c r="I32" i="10"/>
  <c r="H32" i="10"/>
  <c r="G32" i="10"/>
  <c r="F32" i="10"/>
  <c r="E32" i="10"/>
  <c r="D32" i="10"/>
  <c r="C32" i="10"/>
  <c r="B32"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B21" i="10"/>
  <c r="C21" i="10" s="1"/>
  <c r="D21" i="10" s="1"/>
  <c r="J19" i="10"/>
  <c r="I19" i="10"/>
  <c r="H19" i="10"/>
  <c r="G19" i="10"/>
  <c r="F19" i="10"/>
  <c r="E19" i="10"/>
  <c r="D19" i="10"/>
  <c r="C19" i="10"/>
  <c r="B19" i="10"/>
  <c r="B17" i="10"/>
  <c r="J15" i="10"/>
  <c r="I15" i="10"/>
  <c r="H15" i="10"/>
  <c r="G15" i="10"/>
  <c r="F15" i="10"/>
  <c r="E15" i="10"/>
  <c r="D15" i="10"/>
  <c r="C15" i="10"/>
  <c r="B15" i="10"/>
  <c r="J14" i="10"/>
  <c r="I14" i="10"/>
  <c r="H14" i="10"/>
  <c r="G14" i="10"/>
  <c r="F14" i="10"/>
  <c r="E14" i="10"/>
  <c r="D14" i="10"/>
  <c r="C14" i="10"/>
  <c r="B14" i="10"/>
  <c r="J13" i="10"/>
  <c r="I13" i="10"/>
  <c r="H13" i="10"/>
  <c r="G13" i="10"/>
  <c r="F13" i="10"/>
  <c r="E13" i="10"/>
  <c r="D13" i="10"/>
  <c r="C13" i="10"/>
  <c r="B13" i="10"/>
  <c r="J12" i="10"/>
  <c r="I12" i="10"/>
  <c r="H12" i="10"/>
  <c r="G12" i="10"/>
  <c r="F12" i="10"/>
  <c r="E12" i="10"/>
  <c r="D12" i="10"/>
  <c r="C12" i="10"/>
  <c r="B12" i="10"/>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J7" i="10"/>
  <c r="I7" i="10"/>
  <c r="H7" i="10"/>
  <c r="G7" i="10"/>
  <c r="F7" i="10"/>
  <c r="E7" i="10"/>
  <c r="D7" i="10"/>
  <c r="C7" i="10"/>
  <c r="B7" i="10"/>
  <c r="J6" i="10"/>
  <c r="I6" i="10"/>
  <c r="H6" i="10"/>
  <c r="G6" i="10"/>
  <c r="F6" i="10"/>
  <c r="E6" i="10"/>
  <c r="D6" i="10"/>
  <c r="C6" i="10"/>
  <c r="B6" i="10"/>
  <c r="J5" i="10"/>
  <c r="I5" i="10"/>
  <c r="H5" i="10"/>
  <c r="G5" i="10"/>
  <c r="F5" i="10"/>
  <c r="E5" i="10"/>
  <c r="D5" i="10"/>
  <c r="C5" i="10"/>
  <c r="B5" i="10"/>
  <c r="J4" i="10"/>
  <c r="I4" i="10"/>
  <c r="H4" i="10"/>
  <c r="G4" i="10"/>
  <c r="F4" i="10"/>
  <c r="E4" i="10"/>
  <c r="D4" i="10"/>
  <c r="C4" i="10"/>
  <c r="B4" i="10"/>
  <c r="B68" i="10" l="1"/>
  <c r="H69" i="19"/>
  <c r="H73" i="19"/>
  <c r="H76" i="19"/>
  <c r="H72" i="19"/>
  <c r="H68" i="19"/>
  <c r="H71" i="19"/>
  <c r="H75" i="19"/>
  <c r="H74" i="19"/>
  <c r="H67" i="19"/>
  <c r="H70" i="19"/>
  <c r="H66" i="19"/>
  <c r="H77" i="19"/>
  <c r="I21" i="19"/>
  <c r="C66" i="10"/>
  <c r="E34" i="8"/>
  <c r="E25" i="8"/>
  <c r="D52" i="10" s="1"/>
  <c r="B70" i="10"/>
  <c r="B76" i="10"/>
  <c r="B72" i="10"/>
  <c r="L25" i="8"/>
  <c r="P34" i="8"/>
  <c r="C77" i="10"/>
  <c r="C71" i="11"/>
  <c r="B72" i="11"/>
  <c r="C70" i="11"/>
  <c r="B71" i="11"/>
  <c r="M25" i="8"/>
  <c r="I34" i="8"/>
  <c r="B71" i="10"/>
  <c r="C72" i="11"/>
  <c r="B73" i="11"/>
  <c r="F25" i="8"/>
  <c r="N25" i="8"/>
  <c r="J34" i="8"/>
  <c r="C71" i="10"/>
  <c r="C72" i="10"/>
  <c r="C73" i="11"/>
  <c r="B74" i="11"/>
  <c r="G25" i="8"/>
  <c r="O25" i="8"/>
  <c r="K34" i="8"/>
  <c r="B73" i="10"/>
  <c r="B66" i="11"/>
  <c r="B66" i="10"/>
  <c r="C73" i="10"/>
  <c r="C67" i="11"/>
  <c r="B68" i="11"/>
  <c r="C75" i="11"/>
  <c r="B76" i="11"/>
  <c r="C66" i="11"/>
  <c r="B67" i="11"/>
  <c r="C74" i="11"/>
  <c r="B75" i="11"/>
  <c r="C67" i="10"/>
  <c r="C75" i="10"/>
  <c r="B67" i="10"/>
  <c r="C74" i="10"/>
  <c r="B75" i="10"/>
  <c r="C68" i="11"/>
  <c r="B69" i="11"/>
  <c r="C76" i="11"/>
  <c r="B77" i="11"/>
  <c r="C69" i="10"/>
  <c r="C68" i="10"/>
  <c r="B69" i="10"/>
  <c r="C76" i="10"/>
  <c r="B77" i="10"/>
  <c r="C69" i="11"/>
  <c r="B70" i="11"/>
  <c r="C77" i="11"/>
  <c r="C70" i="10"/>
  <c r="B74" i="10"/>
  <c r="E21" i="11"/>
  <c r="F21" i="11" s="1"/>
  <c r="F69" i="11" s="1"/>
  <c r="E21" i="10"/>
  <c r="F21" i="10" s="1"/>
  <c r="F68" i="10" s="1"/>
  <c r="I67" i="19" l="1"/>
  <c r="I74" i="19"/>
  <c r="I70" i="19"/>
  <c r="I66" i="19"/>
  <c r="I77" i="19"/>
  <c r="J21" i="19"/>
  <c r="I69" i="19"/>
  <c r="I73" i="19"/>
  <c r="I75" i="19"/>
  <c r="I76" i="19"/>
  <c r="I72" i="19"/>
  <c r="I68" i="19"/>
  <c r="I71" i="19"/>
  <c r="F72" i="11"/>
  <c r="F77" i="11"/>
  <c r="E74" i="11"/>
  <c r="F76" i="11"/>
  <c r="E77" i="11"/>
  <c r="E73" i="11"/>
  <c r="F70" i="11"/>
  <c r="F73" i="11"/>
  <c r="F68" i="11"/>
  <c r="E67" i="11"/>
  <c r="E77" i="10"/>
  <c r="E66" i="11"/>
  <c r="E68" i="11"/>
  <c r="E70" i="11"/>
  <c r="E69" i="11"/>
  <c r="E75" i="11"/>
  <c r="F74" i="10"/>
  <c r="F73" i="10"/>
  <c r="F76" i="10"/>
  <c r="E71" i="10"/>
  <c r="F70" i="10"/>
  <c r="E67" i="10"/>
  <c r="E69" i="10"/>
  <c r="E72" i="11"/>
  <c r="G21" i="11"/>
  <c r="F75" i="11"/>
  <c r="F71" i="11"/>
  <c r="F67" i="11"/>
  <c r="E76" i="11"/>
  <c r="F74" i="11"/>
  <c r="E71" i="11"/>
  <c r="F66" i="11"/>
  <c r="E72" i="10"/>
  <c r="E70" i="10"/>
  <c r="E73" i="10"/>
  <c r="G21" i="10"/>
  <c r="F75" i="10"/>
  <c r="F67" i="10"/>
  <c r="F71" i="10"/>
  <c r="E76" i="10"/>
  <c r="E75" i="10"/>
  <c r="F69" i="10"/>
  <c r="F72" i="10"/>
  <c r="F77" i="10"/>
  <c r="E74" i="10"/>
  <c r="F66" i="10"/>
  <c r="E66" i="10"/>
  <c r="E68" i="10"/>
  <c r="J66" i="19" l="1"/>
  <c r="J77" i="19"/>
  <c r="J73" i="19"/>
  <c r="J69" i="19"/>
  <c r="J72" i="19"/>
  <c r="J76" i="19"/>
  <c r="J71" i="19"/>
  <c r="J75" i="19"/>
  <c r="J74" i="19"/>
  <c r="J68" i="19"/>
  <c r="J70" i="19"/>
  <c r="J67" i="19"/>
  <c r="G74" i="11"/>
  <c r="G70" i="11"/>
  <c r="G66" i="11"/>
  <c r="H21" i="11"/>
  <c r="G73" i="11"/>
  <c r="G75" i="11"/>
  <c r="G68" i="11"/>
  <c r="G76" i="11"/>
  <c r="G67" i="11"/>
  <c r="G71" i="11"/>
  <c r="G69" i="11"/>
  <c r="G77" i="11"/>
  <c r="G72" i="11"/>
  <c r="G74" i="10"/>
  <c r="H21" i="10"/>
  <c r="G70" i="10"/>
  <c r="G66" i="10"/>
  <c r="G76" i="10"/>
  <c r="G71" i="10"/>
  <c r="G68" i="10"/>
  <c r="G75" i="10"/>
  <c r="G73" i="10"/>
  <c r="G77" i="10"/>
  <c r="G72" i="10"/>
  <c r="G67" i="10"/>
  <c r="G69" i="10"/>
  <c r="H69" i="11" l="1"/>
  <c r="I21" i="11"/>
  <c r="H77" i="11"/>
  <c r="H73" i="11"/>
  <c r="H70" i="11"/>
  <c r="H72" i="11"/>
  <c r="H74" i="11"/>
  <c r="H67" i="11"/>
  <c r="H68" i="11"/>
  <c r="H76" i="11"/>
  <c r="H71" i="11"/>
  <c r="H66" i="11"/>
  <c r="H75" i="11"/>
  <c r="I21" i="10"/>
  <c r="H77" i="10"/>
  <c r="H73" i="10"/>
  <c r="H69" i="10"/>
  <c r="H67" i="10"/>
  <c r="H72" i="10"/>
  <c r="H74" i="10"/>
  <c r="H68" i="10"/>
  <c r="H76" i="10"/>
  <c r="H75" i="10"/>
  <c r="H71" i="10"/>
  <c r="H66" i="10"/>
  <c r="H70" i="10"/>
  <c r="J21" i="11" l="1"/>
  <c r="I75" i="11"/>
  <c r="I68" i="11"/>
  <c r="I77" i="11"/>
  <c r="I70" i="11"/>
  <c r="I69" i="11"/>
  <c r="I76" i="11"/>
  <c r="I67" i="11"/>
  <c r="I73" i="11"/>
  <c r="I71" i="11"/>
  <c r="I72" i="11"/>
  <c r="I66" i="11"/>
  <c r="I74" i="11"/>
  <c r="J21" i="10"/>
  <c r="I69" i="10"/>
  <c r="I77" i="10"/>
  <c r="I68" i="10"/>
  <c r="I72" i="10"/>
  <c r="I66" i="10"/>
  <c r="I74" i="10"/>
  <c r="I75" i="10"/>
  <c r="I73" i="10"/>
  <c r="I67" i="10"/>
  <c r="I70" i="10"/>
  <c r="I71" i="10"/>
  <c r="I76" i="10"/>
  <c r="J71" i="11" l="1"/>
  <c r="J75" i="11"/>
  <c r="J67" i="11"/>
  <c r="J70" i="11"/>
  <c r="J73" i="11"/>
  <c r="J66" i="11"/>
  <c r="J72" i="11"/>
  <c r="J68" i="11"/>
  <c r="J74" i="11"/>
  <c r="J76" i="11"/>
  <c r="J69" i="11"/>
  <c r="J77" i="11"/>
  <c r="J75" i="10"/>
  <c r="J71" i="10"/>
  <c r="J67" i="10"/>
  <c r="J73" i="10"/>
  <c r="J74" i="10"/>
  <c r="J68" i="10"/>
  <c r="J66" i="10"/>
  <c r="J72" i="10"/>
  <c r="J70" i="10"/>
  <c r="J76" i="10"/>
  <c r="J77" i="10"/>
  <c r="J69" i="10"/>
  <c r="P32" i="8" l="1"/>
  <c r="O32" i="8"/>
  <c r="N32" i="8"/>
  <c r="M32" i="8"/>
  <c r="L32" i="8"/>
  <c r="K32" i="8"/>
  <c r="J32" i="8"/>
  <c r="I32" i="8"/>
  <c r="H32" i="8"/>
  <c r="G32" i="8"/>
  <c r="F32" i="8"/>
  <c r="E32" i="8"/>
  <c r="P23" i="8"/>
  <c r="O23" i="8"/>
  <c r="N23" i="8"/>
  <c r="M23" i="8"/>
  <c r="L23" i="8"/>
  <c r="K23" i="8"/>
  <c r="J23" i="8"/>
  <c r="I23" i="8"/>
  <c r="H23" i="8"/>
  <c r="G23" i="8"/>
  <c r="F23" i="8"/>
  <c r="E23" i="8"/>
  <c r="J63" i="6" l="1"/>
  <c r="I63" i="6"/>
  <c r="H63" i="6"/>
  <c r="G63" i="6"/>
  <c r="F63" i="6"/>
  <c r="E63" i="6"/>
  <c r="J62" i="6"/>
  <c r="I62" i="6"/>
  <c r="H62" i="6"/>
  <c r="G62" i="6"/>
  <c r="F62" i="6"/>
  <c r="E62" i="6"/>
  <c r="J61" i="6"/>
  <c r="I61" i="6"/>
  <c r="H61" i="6"/>
  <c r="G61" i="6"/>
  <c r="F61" i="6"/>
  <c r="E61" i="6"/>
  <c r="J60" i="6"/>
  <c r="I60" i="6"/>
  <c r="H60" i="6"/>
  <c r="G60" i="6"/>
  <c r="F60" i="6"/>
  <c r="E60" i="6"/>
  <c r="J59" i="6"/>
  <c r="I59" i="6"/>
  <c r="H59" i="6"/>
  <c r="G59" i="6"/>
  <c r="F59" i="6"/>
  <c r="E59" i="6"/>
  <c r="J58" i="6"/>
  <c r="I58" i="6"/>
  <c r="H58" i="6"/>
  <c r="G58" i="6"/>
  <c r="F58" i="6"/>
  <c r="E58" i="6"/>
  <c r="J57" i="6"/>
  <c r="I57" i="6"/>
  <c r="H57" i="6"/>
  <c r="G57" i="6"/>
  <c r="F57" i="6"/>
  <c r="E57" i="6"/>
  <c r="J56" i="6"/>
  <c r="I56" i="6"/>
  <c r="H56" i="6"/>
  <c r="G56" i="6"/>
  <c r="F56" i="6"/>
  <c r="E56" i="6"/>
  <c r="J55" i="6"/>
  <c r="I55" i="6"/>
  <c r="H55" i="6"/>
  <c r="G55" i="6"/>
  <c r="F55" i="6"/>
  <c r="E55" i="6"/>
  <c r="J54" i="6"/>
  <c r="I54" i="6"/>
  <c r="H54" i="6"/>
  <c r="G54" i="6"/>
  <c r="F54" i="6"/>
  <c r="E54" i="6"/>
  <c r="J53" i="6"/>
  <c r="I53" i="6"/>
  <c r="H53" i="6"/>
  <c r="G53" i="6"/>
  <c r="F53" i="6"/>
  <c r="E53" i="6"/>
  <c r="J52" i="6"/>
  <c r="I52" i="6"/>
  <c r="H52" i="6"/>
  <c r="G52" i="6"/>
  <c r="F52" i="6"/>
  <c r="E52" i="6"/>
  <c r="J63" i="2"/>
  <c r="I63" i="2"/>
  <c r="H63" i="2"/>
  <c r="G63" i="2"/>
  <c r="F63" i="2"/>
  <c r="E63" i="2"/>
  <c r="J62" i="2"/>
  <c r="I62" i="2"/>
  <c r="H62" i="2"/>
  <c r="G62" i="2"/>
  <c r="F62" i="2"/>
  <c r="E62" i="2"/>
  <c r="J61" i="2"/>
  <c r="I61" i="2"/>
  <c r="H61" i="2"/>
  <c r="G61" i="2"/>
  <c r="F61" i="2"/>
  <c r="E61" i="2"/>
  <c r="J60" i="2"/>
  <c r="I60" i="2"/>
  <c r="H60" i="2"/>
  <c r="G60" i="2"/>
  <c r="F60" i="2"/>
  <c r="E60" i="2"/>
  <c r="J59" i="2"/>
  <c r="I59" i="2"/>
  <c r="H59" i="2"/>
  <c r="G59" i="2"/>
  <c r="F59" i="2"/>
  <c r="E59" i="2"/>
  <c r="J58" i="2"/>
  <c r="I58" i="2"/>
  <c r="H58" i="2"/>
  <c r="G58" i="2"/>
  <c r="F58" i="2"/>
  <c r="E58" i="2"/>
  <c r="J57" i="2"/>
  <c r="I57" i="2"/>
  <c r="H57" i="2"/>
  <c r="G57" i="2"/>
  <c r="F57" i="2"/>
  <c r="E57" i="2"/>
  <c r="J56" i="2"/>
  <c r="I56" i="2"/>
  <c r="H56" i="2"/>
  <c r="G56" i="2"/>
  <c r="F56" i="2"/>
  <c r="E56" i="2"/>
  <c r="J55" i="2"/>
  <c r="I55" i="2"/>
  <c r="H55" i="2"/>
  <c r="G55" i="2"/>
  <c r="F55" i="2"/>
  <c r="E55" i="2"/>
  <c r="J54" i="2"/>
  <c r="I54" i="2"/>
  <c r="H54" i="2"/>
  <c r="G54" i="2"/>
  <c r="F54" i="2"/>
  <c r="E54" i="2"/>
  <c r="J53" i="2"/>
  <c r="I53" i="2"/>
  <c r="H53" i="2"/>
  <c r="G53" i="2"/>
  <c r="F53" i="2"/>
  <c r="E53" i="2"/>
  <c r="J52" i="2"/>
  <c r="I52" i="2"/>
  <c r="H52" i="2"/>
  <c r="G52" i="2"/>
  <c r="F52" i="2"/>
  <c r="E52" i="2"/>
  <c r="E32" i="4"/>
  <c r="E23" i="4"/>
  <c r="C63" i="6" l="1"/>
  <c r="C62" i="6"/>
  <c r="C59" i="6"/>
  <c r="C58" i="6"/>
  <c r="C57" i="6"/>
  <c r="C56" i="6"/>
  <c r="C55" i="6"/>
  <c r="C54" i="6"/>
  <c r="C53" i="6"/>
  <c r="E34" i="4"/>
  <c r="C63" i="2"/>
  <c r="C62" i="2"/>
  <c r="C61" i="2"/>
  <c r="C60" i="2"/>
  <c r="C59" i="2"/>
  <c r="C58" i="2"/>
  <c r="C57" i="2"/>
  <c r="C56" i="2"/>
  <c r="C55" i="2"/>
  <c r="C54" i="2"/>
  <c r="C53" i="2"/>
  <c r="C52" i="2"/>
  <c r="K59" i="19" l="1"/>
  <c r="K24" i="22" s="1"/>
  <c r="K54" i="19"/>
  <c r="F24" i="22" s="1"/>
  <c r="K62" i="19"/>
  <c r="N24" i="22" s="1"/>
  <c r="D52" i="6"/>
  <c r="B52" i="6"/>
  <c r="K56" i="19"/>
  <c r="H24" i="22" s="1"/>
  <c r="K63" i="19"/>
  <c r="O24" i="22" s="1"/>
  <c r="K57" i="19"/>
  <c r="I24" i="22" s="1"/>
  <c r="K55" i="19"/>
  <c r="G24" i="22" s="1"/>
  <c r="K58" i="19"/>
  <c r="J24" i="22" s="1"/>
  <c r="K52" i="19"/>
  <c r="D24" i="22" s="1"/>
  <c r="M34" i="4"/>
  <c r="K53" i="19"/>
  <c r="E24" i="22" s="1"/>
  <c r="N34" i="4"/>
  <c r="D62" i="11"/>
  <c r="K62" i="11" s="1"/>
  <c r="O34" i="4"/>
  <c r="D54" i="11"/>
  <c r="K54" i="11" s="1"/>
  <c r="G34" i="4"/>
  <c r="D57" i="11"/>
  <c r="K57" i="11" s="1"/>
  <c r="J34" i="4"/>
  <c r="D58" i="11"/>
  <c r="K58" i="11" s="1"/>
  <c r="K34" i="4"/>
  <c r="D55" i="11"/>
  <c r="K55" i="11" s="1"/>
  <c r="H34" i="4"/>
  <c r="D63" i="11"/>
  <c r="K63" i="11" s="1"/>
  <c r="P34" i="4"/>
  <c r="D59" i="11"/>
  <c r="K59" i="11" s="1"/>
  <c r="L34" i="4"/>
  <c r="D56" i="11"/>
  <c r="K56" i="11" s="1"/>
  <c r="I34" i="4"/>
  <c r="D53" i="11"/>
  <c r="K53" i="11" s="1"/>
  <c r="F34" i="4"/>
  <c r="C61" i="6"/>
  <c r="D61" i="11"/>
  <c r="C52" i="6"/>
  <c r="D52" i="11"/>
  <c r="C60" i="6"/>
  <c r="D60" i="11"/>
  <c r="D60" i="10"/>
  <c r="K60" i="10" s="1"/>
  <c r="M25" i="4"/>
  <c r="D53" i="10"/>
  <c r="F25" i="4"/>
  <c r="D57" i="10"/>
  <c r="K57" i="10" s="1"/>
  <c r="J25" i="4"/>
  <c r="D61" i="10"/>
  <c r="K61" i="10" s="1"/>
  <c r="N25" i="4"/>
  <c r="D56" i="10"/>
  <c r="K56" i="10" s="1"/>
  <c r="I25" i="4"/>
  <c r="D54" i="10"/>
  <c r="G25" i="4"/>
  <c r="D58" i="10"/>
  <c r="K58" i="10" s="1"/>
  <c r="K25" i="4"/>
  <c r="D62" i="10"/>
  <c r="K62" i="10" s="1"/>
  <c r="O25" i="4"/>
  <c r="K52" i="10"/>
  <c r="E25" i="4"/>
  <c r="D55" i="10"/>
  <c r="K55" i="10" s="1"/>
  <c r="H25" i="4"/>
  <c r="D59" i="10"/>
  <c r="L25" i="4"/>
  <c r="D63" i="10"/>
  <c r="K63" i="10" s="1"/>
  <c r="P25" i="4"/>
  <c r="D95"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B32" i="6"/>
  <c r="C32" i="6"/>
  <c r="D32" i="6"/>
  <c r="E32" i="6"/>
  <c r="F32" i="6"/>
  <c r="G32" i="6"/>
  <c r="H32" i="6"/>
  <c r="I32" i="6"/>
  <c r="J32" i="6"/>
  <c r="B33" i="6"/>
  <c r="C33" i="6"/>
  <c r="D33" i="6"/>
  <c r="E33" i="6"/>
  <c r="F33" i="6"/>
  <c r="G33" i="6"/>
  <c r="H33" i="6"/>
  <c r="I33" i="6"/>
  <c r="J33" i="6"/>
  <c r="B34" i="6"/>
  <c r="C34" i="6"/>
  <c r="D34" i="6"/>
  <c r="E34" i="6"/>
  <c r="F34" i="6"/>
  <c r="G34" i="6"/>
  <c r="H34" i="6"/>
  <c r="I34" i="6"/>
  <c r="J34" i="6"/>
  <c r="B35" i="6"/>
  <c r="C35" i="6"/>
  <c r="D35" i="6"/>
  <c r="E35" i="6"/>
  <c r="F35" i="6"/>
  <c r="G35" i="6"/>
  <c r="H35" i="6"/>
  <c r="I35" i="6"/>
  <c r="J35" i="6"/>
  <c r="C24" i="6"/>
  <c r="D24" i="6"/>
  <c r="E24" i="6"/>
  <c r="F24" i="6"/>
  <c r="G24" i="6"/>
  <c r="H24" i="6"/>
  <c r="I24" i="6"/>
  <c r="J24" i="6"/>
  <c r="B24" i="6"/>
  <c r="B21" i="6"/>
  <c r="C21" i="6" s="1"/>
  <c r="D21" i="6" s="1"/>
  <c r="C19" i="6"/>
  <c r="D19" i="6"/>
  <c r="E19" i="6"/>
  <c r="F19" i="6"/>
  <c r="G19" i="6"/>
  <c r="H19" i="6"/>
  <c r="I19" i="6"/>
  <c r="J19" i="6"/>
  <c r="B19"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P32" i="4"/>
  <c r="O32" i="4"/>
  <c r="N32" i="4"/>
  <c r="M32" i="4"/>
  <c r="L32" i="4"/>
  <c r="K32" i="4"/>
  <c r="J32" i="4"/>
  <c r="I32" i="4"/>
  <c r="H32" i="4"/>
  <c r="G32" i="4"/>
  <c r="F32" i="4"/>
  <c r="F23" i="4"/>
  <c r="G23" i="4"/>
  <c r="H23" i="4"/>
  <c r="I23" i="4"/>
  <c r="J23" i="4"/>
  <c r="K23" i="4"/>
  <c r="L23" i="4"/>
  <c r="M23" i="4"/>
  <c r="N23" i="4"/>
  <c r="O23" i="4"/>
  <c r="P23" i="4"/>
  <c r="D72" i="11" l="1"/>
  <c r="B69" i="19"/>
  <c r="B83" i="19" s="1"/>
  <c r="D59" i="6"/>
  <c r="B59" i="6"/>
  <c r="K59" i="6" s="1"/>
  <c r="D57" i="6"/>
  <c r="B57" i="6"/>
  <c r="B67" i="19"/>
  <c r="B81" i="19" s="1"/>
  <c r="D55" i="2"/>
  <c r="B55" i="2"/>
  <c r="D54" i="2"/>
  <c r="B54" i="2"/>
  <c r="D53" i="2"/>
  <c r="K53" i="2" s="1"/>
  <c r="D63" i="6"/>
  <c r="B63" i="6"/>
  <c r="D54" i="6"/>
  <c r="B54" i="6"/>
  <c r="K60" i="19"/>
  <c r="L24" i="22" s="1"/>
  <c r="B74" i="19"/>
  <c r="B88" i="19" s="1"/>
  <c r="D52" i="2"/>
  <c r="B52" i="2"/>
  <c r="D56" i="2"/>
  <c r="B56" i="2"/>
  <c r="D60" i="2"/>
  <c r="B60" i="2"/>
  <c r="K60" i="2" s="1"/>
  <c r="D60" i="6"/>
  <c r="B60" i="6"/>
  <c r="B71" i="19"/>
  <c r="B85" i="19" s="1"/>
  <c r="B76" i="19"/>
  <c r="B90" i="19" s="1"/>
  <c r="D53" i="6"/>
  <c r="B53" i="6"/>
  <c r="D55" i="6"/>
  <c r="B55" i="6"/>
  <c r="D62" i="6"/>
  <c r="B62" i="6"/>
  <c r="B66" i="19"/>
  <c r="B80" i="19" s="1"/>
  <c r="B68" i="19"/>
  <c r="B82" i="19" s="1"/>
  <c r="D63" i="2"/>
  <c r="B63" i="2"/>
  <c r="D62" i="2"/>
  <c r="B62" i="2"/>
  <c r="D61" i="2"/>
  <c r="B61" i="2"/>
  <c r="B77" i="19"/>
  <c r="B91" i="19" s="1"/>
  <c r="D56" i="6"/>
  <c r="B56" i="6"/>
  <c r="D58" i="6"/>
  <c r="B58" i="6"/>
  <c r="B75" i="19"/>
  <c r="B89" i="19" s="1"/>
  <c r="K61" i="19"/>
  <c r="M24" i="22" s="1"/>
  <c r="B70" i="19"/>
  <c r="B84" i="19" s="1"/>
  <c r="B73" i="19"/>
  <c r="B87" i="19" s="1"/>
  <c r="D59" i="2"/>
  <c r="B59" i="2"/>
  <c r="D58" i="2"/>
  <c r="B58" i="2"/>
  <c r="D57" i="2"/>
  <c r="B57" i="2"/>
  <c r="D61" i="6"/>
  <c r="B61" i="6"/>
  <c r="B72" i="19"/>
  <c r="B86" i="19" s="1"/>
  <c r="D76" i="11"/>
  <c r="B90" i="11" s="1"/>
  <c r="D77" i="11"/>
  <c r="B91" i="11" s="1"/>
  <c r="K59" i="10"/>
  <c r="D73" i="10"/>
  <c r="B87" i="10" s="1"/>
  <c r="K53" i="10"/>
  <c r="D66" i="10"/>
  <c r="B80" i="10" s="1"/>
  <c r="D67" i="11"/>
  <c r="B81" i="11" s="1"/>
  <c r="D73" i="11"/>
  <c r="B87" i="11" s="1"/>
  <c r="D69" i="11"/>
  <c r="B83" i="11" s="1"/>
  <c r="D68" i="11"/>
  <c r="B82" i="11" s="1"/>
  <c r="K52" i="11"/>
  <c r="D66" i="11"/>
  <c r="B80" i="11" s="1"/>
  <c r="K60" i="11"/>
  <c r="D74" i="11"/>
  <c r="B88" i="11" s="1"/>
  <c r="B86" i="11"/>
  <c r="D71" i="11"/>
  <c r="B85" i="11" s="1"/>
  <c r="K61" i="11"/>
  <c r="D75" i="11"/>
  <c r="B89" i="11" s="1"/>
  <c r="D70" i="11"/>
  <c r="B84" i="11" s="1"/>
  <c r="D76" i="10"/>
  <c r="B90" i="10" s="1"/>
  <c r="D71" i="10"/>
  <c r="B85" i="10" s="1"/>
  <c r="D68" i="10"/>
  <c r="B82" i="10" s="1"/>
  <c r="D74" i="10"/>
  <c r="B88" i="10" s="1"/>
  <c r="D75" i="10"/>
  <c r="B89" i="10" s="1"/>
  <c r="K54" i="10"/>
  <c r="D72" i="10"/>
  <c r="B86" i="10" s="1"/>
  <c r="D70" i="10"/>
  <c r="B84" i="10" s="1"/>
  <c r="D67" i="10"/>
  <c r="B81" i="10" s="1"/>
  <c r="D77" i="10"/>
  <c r="B91" i="10" s="1"/>
  <c r="D69" i="10"/>
  <c r="B83" i="10" s="1"/>
  <c r="E69" i="2"/>
  <c r="E21" i="6"/>
  <c r="E71" i="6" s="1"/>
  <c r="K52" i="6"/>
  <c r="K63" i="2" l="1"/>
  <c r="K57" i="6"/>
  <c r="B66" i="6"/>
  <c r="K61" i="2"/>
  <c r="K62" i="6"/>
  <c r="K60" i="6"/>
  <c r="K61" i="6"/>
  <c r="K59" i="2"/>
  <c r="K58" i="6"/>
  <c r="K56" i="6"/>
  <c r="B66" i="2"/>
  <c r="K54" i="6"/>
  <c r="K63" i="6"/>
  <c r="B67" i="6"/>
  <c r="B76" i="6"/>
  <c r="K53" i="6"/>
  <c r="B71" i="6"/>
  <c r="B77" i="6"/>
  <c r="B74" i="6"/>
  <c r="B68" i="6"/>
  <c r="B73" i="6"/>
  <c r="D76" i="6"/>
  <c r="B75" i="6"/>
  <c r="B70" i="6"/>
  <c r="D67" i="6"/>
  <c r="D73" i="6"/>
  <c r="B72" i="6"/>
  <c r="D77" i="6"/>
  <c r="D74" i="6"/>
  <c r="D75" i="6"/>
  <c r="D68" i="6"/>
  <c r="B68" i="2"/>
  <c r="B67" i="2"/>
  <c r="B70" i="2"/>
  <c r="B71" i="2"/>
  <c r="B69" i="2"/>
  <c r="B76" i="2"/>
  <c r="B75" i="2"/>
  <c r="B74" i="2"/>
  <c r="B72" i="2"/>
  <c r="B77" i="2"/>
  <c r="B73" i="2"/>
  <c r="D69" i="6"/>
  <c r="D70" i="6"/>
  <c r="D66" i="6"/>
  <c r="D71" i="6"/>
  <c r="K62" i="2"/>
  <c r="K55" i="2"/>
  <c r="B69" i="6"/>
  <c r="D72" i="6"/>
  <c r="B92" i="19"/>
  <c r="B94" i="19"/>
  <c r="B97" i="19" s="1"/>
  <c r="D25" i="22" s="1"/>
  <c r="B94" i="11"/>
  <c r="B97" i="11" s="1"/>
  <c r="B94" i="10"/>
  <c r="B97" i="10" s="1"/>
  <c r="E72" i="2"/>
  <c r="E77" i="2"/>
  <c r="E74" i="2"/>
  <c r="E76" i="2"/>
  <c r="D73" i="2"/>
  <c r="E73" i="2"/>
  <c r="E75" i="2"/>
  <c r="D67" i="2"/>
  <c r="E68" i="2"/>
  <c r="E70" i="2"/>
  <c r="E67" i="2"/>
  <c r="D74" i="2"/>
  <c r="E66" i="2"/>
  <c r="D68" i="2"/>
  <c r="D69" i="2"/>
  <c r="E71" i="2"/>
  <c r="D66" i="2"/>
  <c r="D77" i="2"/>
  <c r="D75" i="2"/>
  <c r="B92" i="11"/>
  <c r="B92" i="10"/>
  <c r="E67" i="6"/>
  <c r="E75" i="6"/>
  <c r="K52" i="2"/>
  <c r="C66" i="6"/>
  <c r="D76" i="2"/>
  <c r="F68" i="2"/>
  <c r="F69" i="2"/>
  <c r="F74" i="2"/>
  <c r="F77" i="2"/>
  <c r="F70" i="2"/>
  <c r="F75" i="2"/>
  <c r="F66" i="2"/>
  <c r="F71" i="2"/>
  <c r="F72" i="2"/>
  <c r="F76" i="2"/>
  <c r="F73" i="2"/>
  <c r="F67" i="2"/>
  <c r="E69" i="6"/>
  <c r="E70" i="6"/>
  <c r="E73" i="6"/>
  <c r="E76" i="6"/>
  <c r="E66" i="6"/>
  <c r="E68" i="6"/>
  <c r="E74" i="6"/>
  <c r="E77" i="6"/>
  <c r="F21" i="6"/>
  <c r="E72" i="6"/>
  <c r="D71" i="2"/>
  <c r="C71" i="2"/>
  <c r="D70" i="2"/>
  <c r="C70" i="2"/>
  <c r="C67" i="6"/>
  <c r="C74" i="6"/>
  <c r="K56" i="2"/>
  <c r="K57" i="2"/>
  <c r="C73" i="2"/>
  <c r="C66" i="2"/>
  <c r="C72" i="2"/>
  <c r="C74" i="2"/>
  <c r="C70" i="6"/>
  <c r="C68" i="6"/>
  <c r="C72" i="6"/>
  <c r="C76" i="6"/>
  <c r="D72" i="2"/>
  <c r="C67" i="2"/>
  <c r="C75" i="2"/>
  <c r="C76" i="2"/>
  <c r="C71" i="6"/>
  <c r="C68" i="2"/>
  <c r="C69" i="6"/>
  <c r="C73" i="6"/>
  <c r="C77" i="6"/>
  <c r="K55" i="6"/>
  <c r="K54" i="2"/>
  <c r="K58" i="2"/>
  <c r="C69" i="2"/>
  <c r="C77" i="2"/>
  <c r="C75" i="6"/>
  <c r="E51" i="15" l="1"/>
  <c r="I112" i="22"/>
  <c r="I113" i="22" s="1"/>
  <c r="K112" i="22"/>
  <c r="K113" i="22" s="1"/>
  <c r="G112" i="22"/>
  <c r="G113" i="22" s="1"/>
  <c r="H112" i="22"/>
  <c r="H113" i="22" s="1"/>
  <c r="O112" i="22"/>
  <c r="O113" i="22" s="1"/>
  <c r="E112" i="22"/>
  <c r="E113" i="22" s="1"/>
  <c r="D112" i="22"/>
  <c r="D113" i="22" s="1"/>
  <c r="N112" i="22"/>
  <c r="N113" i="22" s="1"/>
  <c r="F112" i="22"/>
  <c r="F113" i="22" s="1"/>
  <c r="J112" i="22"/>
  <c r="J113" i="22" s="1"/>
  <c r="L112" i="22"/>
  <c r="L113" i="22" s="1"/>
  <c r="M112" i="22"/>
  <c r="M113" i="22" s="1"/>
  <c r="B99" i="19"/>
  <c r="B99" i="11"/>
  <c r="E35" i="8"/>
  <c r="B99" i="10"/>
  <c r="E26" i="8"/>
  <c r="G67" i="2"/>
  <c r="G73" i="2"/>
  <c r="G77" i="2"/>
  <c r="G68" i="2"/>
  <c r="G69" i="2"/>
  <c r="G74" i="2"/>
  <c r="G70" i="2"/>
  <c r="G75" i="2"/>
  <c r="G66" i="2"/>
  <c r="G71" i="2"/>
  <c r="G76" i="2"/>
  <c r="G72" i="2"/>
  <c r="G21" i="6"/>
  <c r="F72" i="6"/>
  <c r="F67" i="6"/>
  <c r="F69" i="6"/>
  <c r="F75" i="6"/>
  <c r="F77" i="6"/>
  <c r="F68" i="6"/>
  <c r="F73" i="6"/>
  <c r="F70" i="6"/>
  <c r="F71" i="6"/>
  <c r="F76" i="6"/>
  <c r="F74" i="6"/>
  <c r="F66" i="6"/>
  <c r="P28" i="15" l="1"/>
  <c r="P48" i="15" s="1"/>
  <c r="P50" i="15" s="1"/>
  <c r="P47" i="15" s="1"/>
  <c r="N28" i="15"/>
  <c r="N48" i="15" s="1"/>
  <c r="N50" i="15" s="1"/>
  <c r="N47" i="15" s="1"/>
  <c r="I28" i="15"/>
  <c r="I48" i="15" s="1"/>
  <c r="I50" i="15" s="1"/>
  <c r="I47" i="15" s="1"/>
  <c r="E28" i="15"/>
  <c r="E48" i="15" s="1"/>
  <c r="E50" i="15" s="1"/>
  <c r="E47" i="15" s="1"/>
  <c r="M28" i="15"/>
  <c r="M48" i="15" s="1"/>
  <c r="M50" i="15" s="1"/>
  <c r="M47" i="15" s="1"/>
  <c r="H28" i="15"/>
  <c r="H48" i="15" s="1"/>
  <c r="H50" i="15" s="1"/>
  <c r="H47" i="15" s="1"/>
  <c r="K28" i="15"/>
  <c r="K48" i="15" s="1"/>
  <c r="K50" i="15" s="1"/>
  <c r="K47" i="15" s="1"/>
  <c r="L28" i="15"/>
  <c r="L48" i="15" s="1"/>
  <c r="L50" i="15" s="1"/>
  <c r="L47" i="15" s="1"/>
  <c r="G28" i="15"/>
  <c r="G48" i="15" s="1"/>
  <c r="G50" i="15" s="1"/>
  <c r="G47" i="15" s="1"/>
  <c r="J28" i="15"/>
  <c r="J48" i="15" s="1"/>
  <c r="J50" i="15" s="1"/>
  <c r="J47" i="15" s="1"/>
  <c r="F28" i="15"/>
  <c r="F48" i="15" s="1"/>
  <c r="F50" i="15" s="1"/>
  <c r="F47" i="15" s="1"/>
  <c r="O28" i="15"/>
  <c r="O48" i="15" s="1"/>
  <c r="O50" i="15" s="1"/>
  <c r="O47" i="15" s="1"/>
  <c r="G75" i="6"/>
  <c r="H21" i="6"/>
  <c r="G70" i="6"/>
  <c r="G72" i="6"/>
  <c r="G76" i="6"/>
  <c r="G67" i="6"/>
  <c r="G68" i="6"/>
  <c r="G71" i="6"/>
  <c r="G74" i="6"/>
  <c r="G77" i="6"/>
  <c r="G69" i="6"/>
  <c r="G66" i="6"/>
  <c r="G73" i="6"/>
  <c r="H66" i="2"/>
  <c r="H71" i="2"/>
  <c r="H72" i="2"/>
  <c r="H76" i="2"/>
  <c r="H67" i="2"/>
  <c r="H73" i="2"/>
  <c r="H75" i="2"/>
  <c r="H77" i="2"/>
  <c r="H68" i="2"/>
  <c r="H69" i="2"/>
  <c r="H74" i="2"/>
  <c r="H70" i="2"/>
  <c r="I70" i="2" l="1"/>
  <c r="I75" i="2"/>
  <c r="I77" i="2"/>
  <c r="I66" i="2"/>
  <c r="I71" i="2"/>
  <c r="I72" i="2"/>
  <c r="I76" i="2"/>
  <c r="I67" i="2"/>
  <c r="I73" i="2"/>
  <c r="I69" i="2"/>
  <c r="I74" i="2"/>
  <c r="I68" i="2"/>
  <c r="H73" i="6"/>
  <c r="H75" i="6"/>
  <c r="H66" i="6"/>
  <c r="H70" i="6"/>
  <c r="I21" i="6"/>
  <c r="H67" i="6"/>
  <c r="H72" i="6"/>
  <c r="H77" i="6"/>
  <c r="H76" i="6"/>
  <c r="H68" i="6"/>
  <c r="H71" i="6"/>
  <c r="H69" i="6"/>
  <c r="H74" i="6"/>
  <c r="I66" i="6" l="1"/>
  <c r="I68" i="6"/>
  <c r="I74" i="6"/>
  <c r="I77" i="6"/>
  <c r="J21" i="6"/>
  <c r="I69" i="6"/>
  <c r="I72" i="6"/>
  <c r="I73" i="6"/>
  <c r="I76" i="6"/>
  <c r="I70" i="6"/>
  <c r="I67" i="6"/>
  <c r="I71" i="6"/>
  <c r="I75" i="6"/>
  <c r="J68" i="2"/>
  <c r="B82" i="2" s="1"/>
  <c r="J69" i="2"/>
  <c r="B83" i="2" s="1"/>
  <c r="J74" i="2"/>
  <c r="B88" i="2" s="1"/>
  <c r="J70" i="2"/>
  <c r="B84" i="2" s="1"/>
  <c r="J75" i="2"/>
  <c r="B89" i="2" s="1"/>
  <c r="J77" i="2"/>
  <c r="B91" i="2" s="1"/>
  <c r="J67" i="2"/>
  <c r="B81" i="2" s="1"/>
  <c r="J73" i="2"/>
  <c r="B87" i="2" s="1"/>
  <c r="J76" i="2"/>
  <c r="B90" i="2" s="1"/>
  <c r="J66" i="2"/>
  <c r="B80" i="2" s="1"/>
  <c r="J71" i="2"/>
  <c r="B85" i="2" s="1"/>
  <c r="J72" i="2"/>
  <c r="B86" i="2" s="1"/>
  <c r="B94" i="2" l="1"/>
  <c r="B97" i="2" s="1"/>
  <c r="B99" i="2" s="1"/>
  <c r="B92" i="2"/>
  <c r="J71" i="6"/>
  <c r="B85" i="6" s="1"/>
  <c r="J68" i="6"/>
  <c r="B82" i="6" s="1"/>
  <c r="J66" i="6"/>
  <c r="B80" i="6" s="1"/>
  <c r="J73" i="6"/>
  <c r="B87" i="6" s="1"/>
  <c r="J76" i="6"/>
  <c r="B90" i="6" s="1"/>
  <c r="J70" i="6"/>
  <c r="B84" i="6" s="1"/>
  <c r="J74" i="6"/>
  <c r="B88" i="6" s="1"/>
  <c r="J67" i="6"/>
  <c r="B81" i="6" s="1"/>
  <c r="J72" i="6"/>
  <c r="B86" i="6" s="1"/>
  <c r="J69" i="6"/>
  <c r="B83" i="6" s="1"/>
  <c r="J75" i="6"/>
  <c r="B89" i="6" s="1"/>
  <c r="J77" i="6"/>
  <c r="B91" i="6" s="1"/>
  <c r="B94" i="6" l="1"/>
  <c r="B97" i="6" s="1"/>
  <c r="E26" i="4"/>
  <c r="B92" i="6"/>
  <c r="E35" i="4" l="1"/>
  <c r="B99" i="6"/>
</calcChain>
</file>

<file path=xl/sharedStrings.xml><?xml version="1.0" encoding="utf-8"?>
<sst xmlns="http://schemas.openxmlformats.org/spreadsheetml/2006/main" count="1303" uniqueCount="209">
  <si>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</si>
  <si>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</si>
  <si>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</si>
  <si>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</si>
  <si>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</si>
  <si>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</si>
  <si>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</si>
  <si>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</si>
  <si>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</si>
  <si>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</si>
  <si>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</si>
  <si>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</si>
  <si>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</si>
  <si>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</si>
  <si>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</si>
  <si>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</si>
  <si>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</si>
  <si>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</si>
  <si>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</si>
  <si>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</si>
  <si>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</si>
  <si>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</si>
  <si>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</si>
  <si>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</si>
  <si>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</si>
  <si>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</si>
  <si>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</si>
  <si>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</si>
  <si>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</si>
  <si>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</si>
  <si>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</si>
  <si>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</si>
  <si>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</si>
  <si>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</si>
  <si>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</si>
  <si>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</si>
  <si>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</si>
  <si>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</si>
  <si>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</si>
  <si>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</si>
  <si>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</si>
  <si>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</si>
  <si>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</si>
  <si>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</si>
  <si>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</si>
  <si>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</si>
  <si>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</si>
  <si>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</si>
  <si>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各月の運転継続時間
(応札容量算出用)</t>
    <rPh sb="0" eb="2">
      <t>カクツキ</t>
    </rPh>
    <rPh sb="3" eb="5">
      <t>ウンテン</t>
    </rPh>
    <rPh sb="5" eb="7">
      <t>ケイゾク</t>
    </rPh>
    <rPh sb="7" eb="9">
      <t>ジカン</t>
    </rPh>
    <rPh sb="11" eb="13">
      <t>オウサツ</t>
    </rPh>
    <rPh sb="13" eb="15">
      <t>ヨウリョウ</t>
    </rPh>
    <rPh sb="15" eb="17">
      <t>サンシュツ</t>
    </rPh>
    <rPh sb="17" eb="18">
      <t>ヨウ</t>
    </rPh>
    <phoneticPr fontId="2"/>
  </si>
  <si>
    <t>各月の上池容量
(応札容量算出用)</t>
    <rPh sb="0" eb="2">
      <t>カクツキ</t>
    </rPh>
    <rPh sb="3" eb="4">
      <t>ウワ</t>
    </rPh>
    <rPh sb="4" eb="5">
      <t>イケ</t>
    </rPh>
    <rPh sb="5" eb="7">
      <t>ヨウリョウ</t>
    </rPh>
    <rPh sb="9" eb="11">
      <t>オウサツ</t>
    </rPh>
    <rPh sb="11" eb="13">
      <t>ヨウリョウ</t>
    </rPh>
    <rPh sb="13" eb="15">
      <t>サンシュツ</t>
    </rPh>
    <rPh sb="15" eb="16">
      <t>ヨウ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</si>
  <si>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</si>
  <si>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</si>
  <si>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</si>
  <si>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</si>
  <si>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</si>
  <si>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</si>
  <si>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</si>
  <si>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</si>
  <si>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</si>
  <si>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</si>
  <si>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</si>
  <si>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</si>
  <si>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</si>
  <si>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</si>
  <si>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</si>
  <si>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</si>
  <si>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</si>
  <si>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</si>
  <si>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</si>
  <si>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</si>
  <si>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</si>
  <si>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</si>
  <si>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</si>
  <si>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</si>
  <si>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揚水（純揚水）</t>
    <rPh sb="0" eb="2">
      <t>ヨウスイ</t>
    </rPh>
    <rPh sb="3" eb="4">
      <t>ジュン</t>
    </rPh>
    <rPh sb="4" eb="6">
      <t>ヨウスイ</t>
    </rPh>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</si>
  <si>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</si>
  <si>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</si>
  <si>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③必要予備率(再エネ除き後)</t>
    <rPh sb="1" eb="3">
      <t>ヒツヨウ</t>
    </rPh>
    <rPh sb="3" eb="5">
      <t>ヨビ</t>
    </rPh>
    <rPh sb="5" eb="6">
      <t>リツ</t>
    </rPh>
    <rPh sb="7" eb="8">
      <t>サイ</t>
    </rPh>
    <rPh sb="10" eb="11">
      <t>ノゾ</t>
    </rPh>
    <rPh sb="12" eb="13">
      <t>ゴ</t>
    </rPh>
    <phoneticPr fontId="2"/>
  </si>
  <si>
    <t>④持続的予備率</t>
    <rPh sb="1" eb="3">
      <t>ジゾク</t>
    </rPh>
    <rPh sb="3" eb="4">
      <t>テキ</t>
    </rPh>
    <rPh sb="4" eb="6">
      <t>ヨビ</t>
    </rPh>
    <rPh sb="6" eb="7">
      <t>リツ</t>
    </rPh>
    <phoneticPr fontId="2"/>
  </si>
  <si>
    <t>⑤再エネ各月kW(②,③と整合した予備率)</t>
    <rPh sb="1" eb="2">
      <t>サイ</t>
    </rPh>
    <rPh sb="4" eb="6">
      <t>カクツキ</t>
    </rPh>
    <rPh sb="13" eb="15">
      <t>セイゴウ</t>
    </rPh>
    <rPh sb="17" eb="19">
      <t>ヨビ</t>
    </rPh>
    <rPh sb="19" eb="20">
      <t>リツ</t>
    </rPh>
    <phoneticPr fontId="2"/>
  </si>
  <si>
    <t>⑥必要供給力(再エネ除き)</t>
    <rPh sb="1" eb="3">
      <t>ヒツヨウ</t>
    </rPh>
    <rPh sb="3" eb="6">
      <t>キョウキュウリョク</t>
    </rPh>
    <rPh sb="7" eb="8">
      <t>サイ</t>
    </rPh>
    <rPh sb="10" eb="11">
      <t>ノゾ</t>
    </rPh>
    <phoneticPr fontId="2"/>
  </si>
  <si>
    <t>⑦揚水供給力</t>
    <rPh sb="1" eb="2">
      <t>ヨウ</t>
    </rPh>
    <rPh sb="2" eb="3">
      <t>スイ</t>
    </rPh>
    <rPh sb="3" eb="6">
      <t>キョウキュウリョク</t>
    </rPh>
    <phoneticPr fontId="2"/>
  </si>
  <si>
    <t>⑧最小期待量からの増分除き</t>
    <rPh sb="1" eb="3">
      <t>サイショウ</t>
    </rPh>
    <rPh sb="3" eb="5">
      <t>キタイ</t>
    </rPh>
    <rPh sb="5" eb="6">
      <t>リョウ</t>
    </rPh>
    <rPh sb="9" eb="11">
      <t>ゾウブン</t>
    </rPh>
    <rPh sb="11" eb="12">
      <t>ノゾ</t>
    </rPh>
    <phoneticPr fontId="2"/>
  </si>
  <si>
    <t>⑨停止可能量</t>
    <rPh sb="1" eb="3">
      <t>テイシ</t>
    </rPh>
    <rPh sb="3" eb="6">
      <t>カノウリョウ</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</si>
  <si>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</si>
  <si>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</si>
  <si>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</si>
  <si>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</si>
  <si>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</si>
  <si>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</si>
  <si>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</si>
  <si>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</si>
  <si>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</si>
  <si>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</si>
  <si>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</si>
  <si>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</si>
  <si>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</si>
  <si>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</si>
  <si>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</si>
  <si>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</si>
  <si>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</si>
  <si>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</si>
  <si>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</si>
  <si>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</si>
  <si>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</si>
  <si>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⑤再エネ各月kW(②,③と整合したkW価値)</t>
    <rPh sb="1" eb="2">
      <t>サイ</t>
    </rPh>
    <rPh sb="4" eb="6">
      <t>カクツキ</t>
    </rPh>
    <rPh sb="13" eb="15">
      <t>セイゴウ</t>
    </rPh>
    <rPh sb="19" eb="21">
      <t>カチ</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</si>
  <si>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</si>
  <si>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</si>
  <si>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</si>
  <si>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</si>
  <si>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</si>
  <si>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</si>
  <si>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・各月の送電可能電力については、設備容量から各月の所内電力、ダム水位低下等の影響による能力減少分を差し引いた値を記載して下さい。</t>
    <phoneticPr fontId="2"/>
  </si>
  <si>
    <r>
      <t>　※ただし、その際には</t>
    </r>
    <r>
      <rPr>
        <u/>
        <sz val="11"/>
        <color theme="1"/>
        <rFont val="Meiryo UI"/>
        <family val="3"/>
        <charset val="128"/>
      </rPr>
      <t>各月の上池容量(応札容量算出用)が、同月の各月の上池容量(期待容量算出用)以下となるようにしてください</t>
    </r>
    <rPh sb="8" eb="9">
      <t>サイ</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</si>
  <si>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</si>
  <si>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</si>
  <si>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</si>
  <si>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</si>
  <si>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</si>
  <si>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</si>
  <si>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</si>
  <si>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</si>
  <si>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</si>
  <si>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</si>
  <si>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</si>
  <si>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</si>
  <si>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</si>
  <si>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</si>
  <si>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</si>
  <si>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</si>
  <si>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</si>
  <si>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</si>
  <si>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</si>
  <si>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</si>
  <si>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</si>
  <si>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</si>
  <si>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</si>
  <si>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</si>
  <si>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</si>
  <si>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</si>
  <si>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</si>
  <si>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</si>
  <si>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</si>
  <si>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</si>
  <si>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</si>
  <si>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</si>
  <si>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</si>
  <si>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</si>
  <si>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</si>
  <si>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</si>
  <si>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</si>
  <si>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</si>
  <si>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</si>
  <si>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差替先差替可能容量(年間)[kW]</t>
    <rPh sb="0" eb="2">
      <t>サシカ</t>
    </rPh>
    <rPh sb="2" eb="3">
      <t>サキ</t>
    </rPh>
    <rPh sb="3" eb="5">
      <t>サシカ</t>
    </rPh>
    <rPh sb="5" eb="7">
      <t>カノウ</t>
    </rPh>
    <rPh sb="7" eb="9">
      <t>ヨウリョウ</t>
    </rPh>
    <rPh sb="10" eb="12">
      <t>ネンカン</t>
    </rPh>
    <phoneticPr fontId="2"/>
  </si>
  <si>
    <t>【差替先電源等情報】</t>
    <rPh sb="1" eb="3">
      <t>サシカ</t>
    </rPh>
    <rPh sb="3" eb="4">
      <t>サキ</t>
    </rPh>
    <rPh sb="4" eb="6">
      <t>デンゲン</t>
    </rPh>
    <rPh sb="6" eb="7">
      <t>トウ</t>
    </rPh>
    <rPh sb="7" eb="9">
      <t>ジョウホウ</t>
    </rPh>
    <phoneticPr fontId="2"/>
  </si>
  <si>
    <t>電源等差替への申込</t>
  </si>
  <si>
    <t>容量を提供する電源等区分</t>
    <rPh sb="0" eb="2">
      <t>ヨウリョウ</t>
    </rPh>
    <rPh sb="3" eb="5">
      <t>テイキョウ</t>
    </rPh>
    <rPh sb="7" eb="9">
      <t>デンゲン</t>
    </rPh>
    <rPh sb="9" eb="10">
      <t>トウ</t>
    </rPh>
    <rPh sb="10" eb="12">
      <t>クブン</t>
    </rPh>
    <phoneticPr fontId="2"/>
  </si>
  <si>
    <t>登録されている期待容量</t>
    <rPh sb="0" eb="2">
      <t>トウロク</t>
    </rPh>
    <rPh sb="7" eb="9">
      <t>キタイ</t>
    </rPh>
    <rPh sb="9" eb="11">
      <t>ヨウリョウ</t>
    </rPh>
    <phoneticPr fontId="2"/>
  </si>
  <si>
    <t>期待容量の増加有無</t>
    <rPh sb="0" eb="2">
      <t>キタイ</t>
    </rPh>
    <rPh sb="2" eb="4">
      <t>ヨウリョウ</t>
    </rPh>
    <rPh sb="5" eb="7">
      <t>ゾウカ</t>
    </rPh>
    <rPh sb="7" eb="9">
      <t>ウム</t>
    </rPh>
    <phoneticPr fontId="2"/>
  </si>
  <si>
    <t>期待容量の増加分</t>
    <rPh sb="0" eb="2">
      <t>キタイ</t>
    </rPh>
    <rPh sb="2" eb="4">
      <t>ヨウリョウ</t>
    </rPh>
    <rPh sb="5" eb="7">
      <t>ゾウカ</t>
    </rPh>
    <rPh sb="7" eb="8">
      <t>ブン</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</si>
  <si>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</si>
  <si>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</si>
  <si>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リリースオークション応札容量</t>
    <rPh sb="10" eb="12">
      <t>オウサツ</t>
    </rPh>
    <rPh sb="12" eb="14">
      <t>ヨウリョウ</t>
    </rPh>
    <phoneticPr fontId="2"/>
  </si>
  <si>
    <t>市場退出有無</t>
    <rPh sb="0" eb="2">
      <t>シジョウ</t>
    </rPh>
    <rPh sb="2" eb="4">
      <t>タイシュツ</t>
    </rPh>
    <rPh sb="4" eb="6">
      <t>ウム</t>
    </rPh>
    <phoneticPr fontId="2"/>
  </si>
  <si>
    <t>退出容量</t>
    <rPh sb="0" eb="2">
      <t>タイシュツ</t>
    </rPh>
    <rPh sb="2" eb="4">
      <t>ヨウリョウ</t>
    </rPh>
    <phoneticPr fontId="2"/>
  </si>
  <si>
    <t>容量確保契約容量</t>
    <rPh sb="0" eb="2">
      <t>ヨウリョウ</t>
    </rPh>
    <rPh sb="2" eb="4">
      <t>カクホ</t>
    </rPh>
    <rPh sb="4" eb="6">
      <t>ケイヤク</t>
    </rPh>
    <rPh sb="6" eb="8">
      <t>ヨウリョウ</t>
    </rPh>
    <phoneticPr fontId="2"/>
  </si>
  <si>
    <t>【差替元電源等情報】</t>
    <rPh sb="1" eb="3">
      <t>サシカ</t>
    </rPh>
    <rPh sb="3" eb="4">
      <t>モト</t>
    </rPh>
    <rPh sb="4" eb="6">
      <t>デンゲン</t>
    </rPh>
    <rPh sb="6" eb="7">
      <t>トウ</t>
    </rPh>
    <rPh sb="7" eb="9">
      <t>ジョウホウ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</si>
  <si>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</si>
  <si>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</si>
  <si>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</si>
  <si>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</si>
  <si>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</si>
  <si>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</si>
  <si>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</si>
  <si>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</si>
  <si>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</si>
  <si>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</si>
  <si>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差替期間</t>
    <rPh sb="0" eb="2">
      <t>サシカ</t>
    </rPh>
    <rPh sb="2" eb="4">
      <t>キカン</t>
    </rPh>
    <phoneticPr fontId="2"/>
  </si>
  <si>
    <t>各月の運転継続時間</t>
    <rPh sb="0" eb="2">
      <t>カクツキ</t>
    </rPh>
    <rPh sb="3" eb="5">
      <t>ウンテン</t>
    </rPh>
    <rPh sb="5" eb="7">
      <t>ケイゾク</t>
    </rPh>
    <rPh sb="7" eb="9">
      <t>ジカン</t>
    </rPh>
    <phoneticPr fontId="2"/>
  </si>
  <si>
    <t>各月の上池容量</t>
    <phoneticPr fontId="2"/>
  </si>
  <si>
    <t>各月の調整係数</t>
    <phoneticPr fontId="2"/>
  </si>
  <si>
    <t>：手入力欄(差替情報)(他ファイルよりマクロ貼り付け可能)</t>
    <rPh sb="1" eb="2">
      <t>テ</t>
    </rPh>
    <rPh sb="12" eb="13">
      <t>ホカ</t>
    </rPh>
    <rPh sb="22" eb="23">
      <t>ハ</t>
    </rPh>
    <rPh sb="24" eb="25">
      <t>ツ</t>
    </rPh>
    <rPh sb="26" eb="28">
      <t>カノウ</t>
    </rPh>
    <phoneticPr fontId="2"/>
  </si>
  <si>
    <t>差替元電源等</t>
    <rPh sb="2" eb="3">
      <t>モト</t>
    </rPh>
    <phoneticPr fontId="2"/>
  </si>
  <si>
    <t>差替要件</t>
    <rPh sb="0" eb="2">
      <t>サシカ</t>
    </rPh>
    <rPh sb="2" eb="4">
      <t>ヨウケン</t>
    </rPh>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</si>
  <si>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</si>
  <si>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</si>
  <si>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1">
      <t>サ</t>
    </rPh>
    <rPh sb="1" eb="2">
      <t>タイ</t>
    </rPh>
    <rPh sb="2" eb="3">
      <t>サキ</t>
    </rPh>
    <rPh sb="3" eb="6">
      <t>ジギョウシャ</t>
    </rPh>
    <rPh sb="6" eb="7">
      <t>メイ</t>
    </rPh>
    <phoneticPr fontId="2"/>
  </si>
  <si>
    <t>差替先電源等の名称</t>
    <rPh sb="0" eb="2">
      <t>サシカ</t>
    </rPh>
    <rPh sb="2" eb="3">
      <t>サキ</t>
    </rPh>
    <rPh sb="3" eb="5">
      <t>デンゲン</t>
    </rPh>
    <rPh sb="5" eb="6">
      <t>トウ</t>
    </rPh>
    <rPh sb="7" eb="9">
      <t>メイショウ</t>
    </rPh>
    <phoneticPr fontId="2"/>
  </si>
  <si>
    <t>【今回の差替契約で差替元電源等として差替える場合の差替容量】</t>
    <rPh sb="11" eb="12">
      <t>モト</t>
    </rPh>
    <phoneticPr fontId="2"/>
  </si>
  <si>
    <t>入力箇所</t>
    <rPh sb="0" eb="2">
      <t>ニュウリョク</t>
    </rPh>
    <rPh sb="2" eb="4">
      <t>カショ</t>
    </rPh>
    <phoneticPr fontId="2"/>
  </si>
  <si>
    <t>各月の送電可能電力</t>
    <rPh sb="0" eb="2">
      <t>カクツキ</t>
    </rPh>
    <rPh sb="3" eb="5">
      <t>ソウデン</t>
    </rPh>
    <rPh sb="5" eb="7">
      <t>カノウ</t>
    </rPh>
    <rPh sb="7" eb="9">
      <t>デンリョク</t>
    </rPh>
    <phoneticPr fontId="2"/>
  </si>
  <si>
    <t>kW</t>
    <phoneticPr fontId="2"/>
  </si>
  <si>
    <t>差替可能容量
（年間）</t>
    <rPh sb="0" eb="2">
      <t>サシカ</t>
    </rPh>
    <rPh sb="2" eb="4">
      <t>カノウ</t>
    </rPh>
    <rPh sb="4" eb="6">
      <t>ヨウリョウ</t>
    </rPh>
    <rPh sb="8" eb="10">
      <t>ネンカン</t>
    </rPh>
    <phoneticPr fontId="2"/>
  </si>
  <si>
    <t>差替先エリア名</t>
    <rPh sb="0" eb="2">
      <t>サシカ</t>
    </rPh>
    <rPh sb="2" eb="3">
      <t>サキ</t>
    </rPh>
    <rPh sb="6" eb="7">
      <t>メイ</t>
    </rPh>
    <phoneticPr fontId="2"/>
  </si>
  <si>
    <t>差替済容量
（各月）</t>
    <rPh sb="0" eb="2">
      <t>サシカ</t>
    </rPh>
    <rPh sb="2" eb="3">
      <t>スミ</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</si>
  <si>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</si>
  <si>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差替容量
（各月）</t>
    <rPh sb="0" eb="1">
      <t>サ</t>
    </rPh>
    <rPh sb="1" eb="2">
      <t>タイ</t>
    </rPh>
    <rPh sb="2" eb="4">
      <t>ヨウリョウ</t>
    </rPh>
    <rPh sb="6" eb="8">
      <t>カクツキ</t>
    </rPh>
    <phoneticPr fontId="2"/>
  </si>
  <si>
    <t>差替可能容量
（各月）</t>
    <rPh sb="0" eb="2">
      <t>サシカ</t>
    </rPh>
    <rPh sb="2" eb="4">
      <t>カノウ</t>
    </rPh>
    <rPh sb="4" eb="6">
      <t>ヨウリョウ</t>
    </rPh>
    <rPh sb="8" eb="10">
      <t>カクツキ</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</si>
  <si>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</si>
  <si>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</si>
  <si>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差替容量
（年間）</t>
    <rPh sb="0" eb="2">
      <t>サシカ</t>
    </rPh>
    <rPh sb="2" eb="4">
      <t>ヨウリョウ</t>
    </rPh>
    <rPh sb="6" eb="8">
      <t>ネンカン</t>
    </rPh>
    <phoneticPr fontId="2"/>
  </si>
  <si>
    <t>四捨五入</t>
    <rPh sb="0" eb="4">
      <t>シシャゴニュウ</t>
    </rPh>
    <phoneticPr fontId="2"/>
  </si>
  <si>
    <t>差替元入力用（対象実需給年度：2025年度）</t>
    <rPh sb="2" eb="3">
      <t>モト</t>
    </rPh>
    <phoneticPr fontId="2"/>
  </si>
  <si>
    <t>差替元入力用（対象実需給年度：2025年度）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</si>
  <si>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差替容量等算定諸元一覧（対象実需給年度：2025年度）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</si>
  <si>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2025年度</t>
    <rPh sb="4" eb="6">
      <t>ネンド</t>
    </rPh>
    <phoneticPr fontId="2"/>
  </si>
  <si>
    <t>差替元用（対象実需給年度：2025年度）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</si>
  <si>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Rev.2</t>
    <phoneticPr fontId="2"/>
  </si>
  <si>
    <t>＜対象：水力（純揚水のみ）・蓄電池＞</t>
    <rPh sb="1" eb="3">
      <t>タイショウ</t>
    </rPh>
    <rPh sb="4" eb="6">
      <t>スイリョク</t>
    </rPh>
    <rPh sb="7" eb="8">
      <t>ジュン</t>
    </rPh>
    <rPh sb="8" eb="9">
      <t>ヨウ</t>
    </rPh>
    <rPh sb="9" eb="10">
      <t>スイ</t>
    </rPh>
    <rPh sb="14" eb="17">
      <t>チクデンチ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</si>
</sst>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s>
  <fonts count="16"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1"/>
      <color rgb="FF0000CC"/>
      <name val="Meiryo UI"/>
      <family val="3"/>
      <charset val="128"/>
    </font>
    <font>
      <b/>
      <sz val="12"/>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0.499984740745262"/>
        <bgColor indexed="64"/>
      </patternFill>
    </fill>
    <fill>
      <patternFill patternType="solid">
        <fgColor rgb="FF66FF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12">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7" fontId="1" fillId="0" borderId="0" xfId="0" applyNumberFormat="1" applyFont="1"/>
    <xf numFmtId="176" fontId="1" fillId="0" borderId="6" xfId="0" applyNumberFormat="1" applyFont="1" applyBorder="1" applyAlignment="1">
      <alignment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8" fontId="1" fillId="0" borderId="7" xfId="0" applyNumberFormat="1" applyFont="1" applyBorder="1"/>
    <xf numFmtId="176"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6" fontId="7" fillId="3" borderId="5" xfId="0" applyNumberFormat="1" applyFont="1" applyFill="1" applyBorder="1"/>
    <xf numFmtId="178" fontId="7" fillId="3" borderId="5" xfId="0" applyNumberFormat="1" applyFont="1" applyFill="1" applyBorder="1"/>
    <xf numFmtId="178" fontId="3" fillId="0" borderId="0" xfId="0" applyNumberFormat="1" applyFont="1" applyAlignment="1" applyProtection="1">
      <alignment vertical="center"/>
      <protection locked="0"/>
    </xf>
    <xf numFmtId="185" fontId="1" fillId="0" borderId="5" xfId="0" applyNumberFormat="1" applyFont="1" applyBorder="1"/>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1" fillId="0" borderId="0" xfId="0" applyFont="1" applyProtection="1">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178"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7" fontId="13" fillId="3" borderId="1" xfId="0" applyNumberFormat="1" applyFont="1" applyFill="1" applyBorder="1" applyAlignment="1" applyProtection="1">
      <alignment horizontal="center" vertical="center"/>
      <protection locked="0" hidden="1"/>
    </xf>
    <xf numFmtId="181" fontId="13"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3" borderId="1" xfId="0" applyFont="1" applyFill="1" applyBorder="1" applyAlignment="1" applyProtection="1">
      <alignment horizontal="center" vertical="center"/>
      <protection locked="0"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49" fontId="1" fillId="3" borderId="1" xfId="0" applyNumberFormat="1" applyFont="1" applyFill="1" applyBorder="1" applyAlignment="1" applyProtection="1">
      <alignment horizontal="center" vertical="center"/>
      <protection locked="0" hidden="1"/>
    </xf>
    <xf numFmtId="187" fontId="1" fillId="3" borderId="1" xfId="0" applyNumberFormat="1" applyFont="1" applyFill="1" applyBorder="1" applyAlignment="1" applyProtection="1">
      <alignment horizontal="center" vertical="center"/>
      <protection locked="0"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9" fillId="9" borderId="19"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0" fontId="1" fillId="10"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protection hidden="1"/>
    </xf>
    <xf numFmtId="0" fontId="9" fillId="10"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187" fontId="13" fillId="2" borderId="19" xfId="0" applyNumberFormat="1"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7" fontId="13" fillId="8" borderId="19" xfId="0" applyNumberFormat="1"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locked="0" hidden="1"/>
    </xf>
    <xf numFmtId="181" fontId="13" fillId="0" borderId="1" xfId="0" applyNumberFormat="1" applyFont="1" applyFill="1" applyBorder="1" applyAlignment="1" applyProtection="1">
      <alignment horizontal="center" vertical="center"/>
      <protection locked="0" hidden="1"/>
    </xf>
    <xf numFmtId="0" fontId="1" fillId="0" borderId="24" xfId="0"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176" fontId="13" fillId="0" borderId="1" xfId="0" applyNumberFormat="1" applyFont="1" applyFill="1" applyBorder="1" applyAlignment="1" applyProtection="1">
      <alignment horizontal="center" vertical="center"/>
      <protection hidden="1"/>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xf numFmtId="187" fontId="13" fillId="3" borderId="1" xfId="0" applyNumberFormat="1" applyFont="1" applyFill="1" applyBorder="1" applyAlignment="1" applyProtection="1">
      <alignment horizontal="center" vertical="center"/>
      <protection locked="0" hidden="1"/>
    </xf>
    <xf numFmtId="176" fontId="14" fillId="0" borderId="5" xfId="0" applyNumberFormat="1" applyFont="1" applyBorder="1"/>
    <xf numFmtId="0" fontId="15" fillId="11" borderId="0" xfId="0" applyFont="1" applyFill="1" applyBorder="1" applyAlignment="1">
      <alignment horizontal="center"/>
    </xf>
    <xf numFmtId="0" fontId="3" fillId="7" borderId="0" xfId="0" applyFont="1" applyFill="1" applyAlignment="1" applyProtection="1">
      <alignment horizont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1" fillId="0" borderId="2"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187" fontId="13" fillId="0" borderId="2" xfId="0" applyNumberFormat="1" applyFont="1" applyFill="1" applyBorder="1" applyAlignment="1" applyProtection="1">
      <alignment horizontal="center" vertical="center"/>
      <protection locked="0" hidden="1"/>
    </xf>
    <xf numFmtId="187" fontId="13" fillId="0" borderId="4" xfId="0" applyNumberFormat="1" applyFont="1" applyFill="1" applyBorder="1" applyAlignment="1" applyProtection="1">
      <alignment horizontal="center" vertical="center"/>
      <protection locked="0" hidden="1"/>
    </xf>
    <xf numFmtId="187" fontId="13" fillId="0" borderId="3" xfId="0" applyNumberFormat="1" applyFont="1" applyFill="1" applyBorder="1" applyAlignment="1" applyProtection="1">
      <alignment horizontal="center" vertical="center"/>
      <protection locked="0" hidden="1"/>
    </xf>
    <xf numFmtId="0" fontId="1" fillId="0" borderId="1"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protection hidden="1"/>
    </xf>
    <xf numFmtId="0" fontId="1" fillId="2" borderId="23" xfId="0" applyFont="1" applyFill="1" applyBorder="1" applyAlignment="1" applyProtection="1">
      <alignment horizontal="center" vertical="center"/>
      <protection hidden="1"/>
    </xf>
    <xf numFmtId="0" fontId="1" fillId="2" borderId="24" xfId="0" applyFont="1" applyFill="1" applyBorder="1" applyAlignment="1" applyProtection="1">
      <alignment horizontal="center" vertical="center"/>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protection hidden="1"/>
    </xf>
    <xf numFmtId="187" fontId="13" fillId="3" borderId="1" xfId="0" applyNumberFormat="1" applyFont="1" applyFill="1" applyBorder="1" applyAlignment="1" applyProtection="1">
      <alignment horizontal="center" vertical="center"/>
      <protection locked="0" hidden="1"/>
    </xf>
    <xf numFmtId="0" fontId="1" fillId="2" borderId="25" xfId="0" applyFont="1" applyFill="1" applyBorder="1" applyAlignment="1" applyProtection="1">
      <alignment horizontal="center" vertical="center" wrapText="1"/>
      <protection hidden="1"/>
    </xf>
    <xf numFmtId="0" fontId="1" fillId="2" borderId="26" xfId="0" applyFont="1" applyFill="1" applyBorder="1" applyAlignment="1" applyProtection="1">
      <alignment horizontal="center" vertical="center"/>
      <protection hidden="1"/>
    </xf>
    <xf numFmtId="0" fontId="1" fillId="2" borderId="27" xfId="0" applyFont="1" applyFill="1" applyBorder="1" applyAlignment="1" applyProtection="1">
      <alignment horizontal="center" vertical="center"/>
      <protection hidden="1"/>
    </xf>
    <xf numFmtId="0" fontId="1" fillId="2" borderId="28" xfId="0" applyFont="1" applyFill="1" applyBorder="1" applyAlignment="1" applyProtection="1">
      <alignment horizontal="center" vertical="center"/>
      <protection hidden="1"/>
    </xf>
    <xf numFmtId="0" fontId="1" fillId="2" borderId="10"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protection hidden="1"/>
    </xf>
    <xf numFmtId="187" fontId="13" fillId="0" borderId="1" xfId="0" applyNumberFormat="1"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25"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3" fillId="0" borderId="0" xfId="0" applyFont="1" applyFill="1" applyAlignment="1" applyProtection="1">
      <alignment horizontal="center"/>
      <protection hidden="1"/>
    </xf>
    <xf numFmtId="0" fontId="3" fillId="0" borderId="0" xfId="0" applyFont="1" applyAlignment="1" applyProtection="1">
      <alignment horizontal="center" vertical="center"/>
      <protection hidden="1"/>
    </xf>
    <xf numFmtId="0" fontId="9" fillId="9" borderId="19" xfId="0" applyFont="1" applyFill="1" applyBorder="1" applyAlignment="1" applyProtection="1">
      <alignment horizontal="center" vertical="center"/>
      <protection hidden="1"/>
    </xf>
    <xf numFmtId="0" fontId="1" fillId="9" borderId="19" xfId="0" applyFont="1" applyFill="1" applyBorder="1" applyAlignment="1" applyProtection="1">
      <alignment horizontal="center" vertical="center"/>
      <protection hidden="1"/>
    </xf>
    <xf numFmtId="0" fontId="9" fillId="9" borderId="19" xfId="0" applyFont="1" applyFill="1" applyBorder="1" applyAlignment="1" applyProtection="1">
      <alignment horizontal="left" vertical="center"/>
      <protection hidden="1"/>
    </xf>
    <xf numFmtId="0" fontId="1" fillId="8"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protection hidden="1"/>
    </xf>
    <xf numFmtId="0" fontId="1" fillId="10" borderId="19" xfId="0" applyFont="1" applyFill="1" applyBorder="1" applyAlignment="1" applyProtection="1">
      <alignment horizontal="center" vertical="center"/>
      <protection hidden="1"/>
    </xf>
    <xf numFmtId="0" fontId="9" fillId="10" borderId="19" xfId="0" applyFont="1" applyFill="1" applyBorder="1" applyAlignment="1" applyProtection="1">
      <alignment horizontal="left" vertical="center" wrapText="1"/>
      <protection hidden="1"/>
    </xf>
    <xf numFmtId="0" fontId="1" fillId="10" borderId="20" xfId="0" applyFont="1" applyFill="1" applyBorder="1" applyAlignment="1" applyProtection="1">
      <alignment horizontal="center" vertical="center"/>
      <protection hidden="1"/>
    </xf>
    <xf numFmtId="0" fontId="1" fillId="10" borderId="21" xfId="0" applyFont="1" applyFill="1" applyBorder="1" applyAlignment="1" applyProtection="1">
      <alignment horizontal="center" vertical="center"/>
      <protection hidden="1"/>
    </xf>
    <xf numFmtId="0" fontId="1" fillId="10" borderId="22" xfId="0" applyFont="1" applyFill="1" applyBorder="1" applyAlignment="1" applyProtection="1">
      <alignment horizontal="center" vertical="center"/>
      <protection hidden="1"/>
    </xf>
    <xf numFmtId="0" fontId="9" fillId="9" borderId="19"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left" vertical="center" wrapText="1"/>
      <protection hidden="1"/>
    </xf>
    <xf numFmtId="49" fontId="1" fillId="8" borderId="19" xfId="0" applyNumberFormat="1" applyFont="1" applyFill="1" applyBorder="1" applyAlignment="1" applyProtection="1">
      <alignment horizontal="center" vertical="center"/>
      <protection hidden="1"/>
    </xf>
    <xf numFmtId="0" fontId="1" fillId="9" borderId="20" xfId="0" applyFont="1" applyFill="1" applyBorder="1" applyAlignment="1" applyProtection="1">
      <alignment horizontal="center" vertical="center"/>
      <protection hidden="1"/>
    </xf>
    <xf numFmtId="0" fontId="1" fillId="9" borderId="21" xfId="0" applyFont="1" applyFill="1" applyBorder="1" applyAlignment="1" applyProtection="1">
      <alignment horizontal="center" vertical="center"/>
      <protection hidden="1"/>
    </xf>
    <xf numFmtId="0" fontId="1" fillId="9" borderId="22" xfId="0" applyFont="1" applyFill="1" applyBorder="1" applyAlignment="1" applyProtection="1">
      <alignment horizontal="center" vertical="center"/>
      <protection hidden="1"/>
    </xf>
    <xf numFmtId="187" fontId="13" fillId="8" borderId="19" xfId="0" applyNumberFormat="1" applyFont="1" applyFill="1" applyBorder="1" applyAlignment="1" applyProtection="1">
      <alignment horizontal="center" vertical="center"/>
      <protection hidden="1"/>
    </xf>
    <xf numFmtId="187" fontId="13" fillId="2" borderId="19" xfId="0" applyNumberFormat="1" applyFont="1" applyFill="1" applyBorder="1" applyAlignment="1" applyProtection="1">
      <alignment horizontal="center" vertical="center"/>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cellXfs>
  <cellStyles count="1">
    <cellStyle name="標準" xfId="0" builtinId="0"/>
  </cellStyles>
  <dxfs count="3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224118</xdr:colOff>
      <xdr:row>7</xdr:row>
      <xdr:rowOff>89647</xdr:rowOff>
    </xdr:from>
    <xdr:to>
      <xdr:col>20</xdr:col>
      <xdr:colOff>546848</xdr:colOff>
      <xdr:row>16</xdr:row>
      <xdr:rowOff>80681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2039600" y="1640541"/>
          <a:ext cx="2761130" cy="1855693"/>
        </a:xfrm>
        <a:prstGeom prst="wedgeRoundRectCallout">
          <a:avLst>
            <a:gd name="adj1" fmla="val -57596"/>
            <a:gd name="adj2" fmla="val 2754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提出済みの期待容量等算定諸元一覧の</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・設備容量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・各月の送電可能電力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・各月の管理容量</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・各月の運転継続時間（応札容量算定用）</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を入力</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152400</xdr:colOff>
      <xdr:row>26</xdr:row>
      <xdr:rowOff>188258</xdr:rowOff>
    </xdr:from>
    <xdr:to>
      <xdr:col>20</xdr:col>
      <xdr:colOff>129540</xdr:colOff>
      <xdr:row>29</xdr:row>
      <xdr:rowOff>92783</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1761694" y="5441576"/>
          <a:ext cx="2415540" cy="603772"/>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215153</xdr:colOff>
      <xdr:row>105</xdr:row>
      <xdr:rowOff>116542</xdr:rowOff>
    </xdr:from>
    <xdr:to>
      <xdr:col>20</xdr:col>
      <xdr:colOff>197224</xdr:colOff>
      <xdr:row>108</xdr:row>
      <xdr:rowOff>21068</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12030635" y="22115930"/>
          <a:ext cx="2420471" cy="603773"/>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a:t>
          </a:r>
          <a:endPar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233082</xdr:colOff>
      <xdr:row>109</xdr:row>
      <xdr:rowOff>80682</xdr:rowOff>
    </xdr:from>
    <xdr:to>
      <xdr:col>21</xdr:col>
      <xdr:colOff>12102</xdr:colOff>
      <xdr:row>113</xdr:row>
      <xdr:rowOff>376517</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2048564" y="23012400"/>
          <a:ext cx="2827020" cy="1030941"/>
        </a:xfrm>
        <a:prstGeom prst="wedgeRoundRectCallout">
          <a:avLst>
            <a:gd name="adj1" fmla="val -55756"/>
            <a:gd name="adj2" fmla="val 33911"/>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98611</xdr:colOff>
      <xdr:row>1</xdr:row>
      <xdr:rowOff>89647</xdr:rowOff>
    </xdr:from>
    <xdr:to>
      <xdr:col>2</xdr:col>
      <xdr:colOff>0</xdr:colOff>
      <xdr:row>6</xdr:row>
      <xdr:rowOff>98611</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98611" y="295835"/>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8965</xdr:colOff>
      <xdr:row>38</xdr:row>
      <xdr:rowOff>179294</xdr:rowOff>
    </xdr:from>
    <xdr:to>
      <xdr:col>13</xdr:col>
      <xdr:colOff>156385</xdr:colOff>
      <xdr:row>43</xdr:row>
      <xdr:rowOff>143934</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8740589" y="7333129"/>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593911</xdr:colOff>
      <xdr:row>15</xdr:row>
      <xdr:rowOff>44823</xdr:rowOff>
    </xdr:from>
    <xdr:to>
      <xdr:col>12</xdr:col>
      <xdr:colOff>286870</xdr:colOff>
      <xdr:row>16</xdr:row>
      <xdr:rowOff>134471</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331323" y="2994211"/>
          <a:ext cx="109145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32</xdr:row>
      <xdr:rowOff>-1</xdr:rowOff>
    </xdr:from>
    <xdr:to>
      <xdr:col>23</xdr:col>
      <xdr:colOff>89647</xdr:colOff>
      <xdr:row>35</xdr:row>
      <xdr:rowOff>78441</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11586881" y="8135470"/>
          <a:ext cx="3552266" cy="986118"/>
        </a:xfrm>
        <a:prstGeom prst="wedgeRoundRectCallout">
          <a:avLst>
            <a:gd name="adj1" fmla="val -69238"/>
            <a:gd name="adj2" fmla="val -5513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112057</xdr:colOff>
      <xdr:row>20</xdr:row>
      <xdr:rowOff>56024</xdr:rowOff>
    </xdr:from>
    <xdr:to>
      <xdr:col>23</xdr:col>
      <xdr:colOff>11205</xdr:colOff>
      <xdr:row>23</xdr:row>
      <xdr:rowOff>123261</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11654116" y="4560789"/>
          <a:ext cx="3406589" cy="974913"/>
        </a:xfrm>
        <a:prstGeom prst="wedgeRoundRectCallout">
          <a:avLst>
            <a:gd name="adj1" fmla="val -77630"/>
            <a:gd name="adj2" fmla="val 11551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728383</xdr:colOff>
      <xdr:row>35</xdr:row>
      <xdr:rowOff>89647</xdr:rowOff>
    </xdr:from>
    <xdr:to>
      <xdr:col>16</xdr:col>
      <xdr:colOff>190502</xdr:colOff>
      <xdr:row>40</xdr:row>
      <xdr:rowOff>100853</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7138148" y="9132794"/>
          <a:ext cx="4168589" cy="1019735"/>
        </a:xfrm>
        <a:prstGeom prst="wedgeRoundRectCallout">
          <a:avLst>
            <a:gd name="adj1" fmla="val -37147"/>
            <a:gd name="adj2" fmla="val -6999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21</xdr:col>
      <xdr:colOff>340658</xdr:colOff>
      <xdr:row>17</xdr:row>
      <xdr:rowOff>257736</xdr:rowOff>
    </xdr:to>
    <xdr:sp macro="" textlink="">
      <xdr:nvSpPr>
        <xdr:cNvPr id="13" name="角丸四角形吹き出し 12">
          <a:extLst>
            <a:ext uri="{FF2B5EF4-FFF2-40B4-BE49-F238E27FC236}">
              <a16:creationId xmlns:a16="http://schemas.microsoft.com/office/drawing/2014/main" id="{00000000-0008-0000-0500-00000D000000}"/>
            </a:ext>
          </a:extLst>
        </xdr:cNvPr>
        <xdr:cNvSpPr/>
      </xdr:nvSpPr>
      <xdr:spPr>
        <a:xfrm>
          <a:off x="10430433" y="2846294"/>
          <a:ext cx="2156013" cy="970430"/>
        </a:xfrm>
        <a:prstGeom prst="wedgeRoundRectCallout">
          <a:avLst>
            <a:gd name="adj1" fmla="val -78613"/>
            <a:gd name="adj2" fmla="val 6615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44822</xdr:colOff>
      <xdr:row>25</xdr:row>
      <xdr:rowOff>224118</xdr:rowOff>
    </xdr:from>
    <xdr:to>
      <xdr:col>23</xdr:col>
      <xdr:colOff>484093</xdr:colOff>
      <xdr:row>31</xdr:row>
      <xdr:rowOff>35860</xdr:rowOff>
    </xdr:to>
    <xdr:sp macro="" textlink="">
      <xdr:nvSpPr>
        <xdr:cNvPr id="14" name="角丸四角形吹き出し 13">
          <a:extLst>
            <a:ext uri="{FF2B5EF4-FFF2-40B4-BE49-F238E27FC236}">
              <a16:creationId xmlns:a16="http://schemas.microsoft.com/office/drawing/2014/main" id="{00000000-0008-0000-0500-00000E000000}"/>
            </a:ext>
          </a:extLst>
        </xdr:cNvPr>
        <xdr:cNvSpPr/>
      </xdr:nvSpPr>
      <xdr:spPr>
        <a:xfrm>
          <a:off x="10363198" y="6221506"/>
          <a:ext cx="3603813" cy="1640542"/>
        </a:xfrm>
        <a:prstGeom prst="wedgeRoundRectCallout">
          <a:avLst>
            <a:gd name="adj1" fmla="val -64783"/>
            <a:gd name="adj2" fmla="val -2108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405065"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17931</xdr:colOff>
      <xdr:row>3</xdr:row>
      <xdr:rowOff>0</xdr:rowOff>
    </xdr:from>
    <xdr:to>
      <xdr:col>10</xdr:col>
      <xdr:colOff>17931</xdr:colOff>
      <xdr:row>15</xdr:row>
      <xdr:rowOff>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667437" y="564776"/>
          <a:ext cx="6400800" cy="2259106"/>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clientData/>
  </xdr:twoCellAnchor>
  <xdr:twoCellAnchor>
    <xdr:from>
      <xdr:col>1</xdr:col>
      <xdr:colOff>0</xdr:colOff>
      <xdr:row>17</xdr:row>
      <xdr:rowOff>179293</xdr:rowOff>
    </xdr:from>
    <xdr:to>
      <xdr:col>10</xdr:col>
      <xdr:colOff>35859</xdr:colOff>
      <xdr:row>21</xdr:row>
      <xdr:rowOff>35859</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1649506" y="3379693"/>
          <a:ext cx="6436659" cy="60960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使用しない</a:t>
          </a:r>
          <a:endParaRPr kumimoji="1" lang="en-US" altLang="ja-JP" sz="1100">
            <a:solidFill>
              <a:sysClr val="windowText" lastClr="000000"/>
            </a:solidFill>
          </a:endParaRPr>
        </a:p>
      </xdr:txBody>
    </xdr:sp>
    <xdr:clientData/>
  </xdr:twoCellAnchor>
  <xdr:twoCellAnchor>
    <xdr:from>
      <xdr:col>3</xdr:col>
      <xdr:colOff>80683</xdr:colOff>
      <xdr:row>15</xdr:row>
      <xdr:rowOff>62753</xdr:rowOff>
    </xdr:from>
    <xdr:to>
      <xdr:col>5</xdr:col>
      <xdr:colOff>227394</xdr:colOff>
      <xdr:row>17</xdr:row>
      <xdr:rowOff>108860</xdr:rowOff>
    </xdr:to>
    <xdr:sp macro="" textlink="">
      <xdr:nvSpPr>
        <xdr:cNvPr id="6" name="吹き出し: 四角形 5">
          <a:extLst>
            <a:ext uri="{FF2B5EF4-FFF2-40B4-BE49-F238E27FC236}">
              <a16:creationId xmlns:a16="http://schemas.microsoft.com/office/drawing/2014/main" id="{00000000-0008-0000-0700-000006000000}"/>
            </a:ext>
          </a:extLst>
        </xdr:cNvPr>
        <xdr:cNvSpPr/>
      </xdr:nvSpPr>
      <xdr:spPr>
        <a:xfrm>
          <a:off x="3182471" y="2886635"/>
          <a:ext cx="1733464" cy="422625"/>
        </a:xfrm>
        <a:prstGeom prst="wedgeRectCallout">
          <a:avLst>
            <a:gd name="adj1" fmla="val -85783"/>
            <a:gd name="adj2" fmla="val 1642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②容量市場調達量</a:t>
          </a:r>
        </a:p>
      </xdr:txBody>
    </xdr:sp>
    <xdr:clientData/>
  </xdr:twoCellAnchor>
  <xdr:twoCellAnchor>
    <xdr:from>
      <xdr:col>11</xdr:col>
      <xdr:colOff>0</xdr:colOff>
      <xdr:row>38</xdr:row>
      <xdr:rowOff>134471</xdr:rowOff>
    </xdr:from>
    <xdr:to>
      <xdr:col>13</xdr:col>
      <xdr:colOff>147420</xdr:colOff>
      <xdr:row>43</xdr:row>
      <xdr:rowOff>99111</xdr:rowOff>
    </xdr:to>
    <xdr:sp macro="" textlink="">
      <xdr:nvSpPr>
        <xdr:cNvPr id="7" name="吹き出し: 四角形 6">
          <a:extLst>
            <a:ext uri="{FF2B5EF4-FFF2-40B4-BE49-F238E27FC236}">
              <a16:creationId xmlns:a16="http://schemas.microsoft.com/office/drawing/2014/main" id="{00000000-0008-0000-0700-000007000000}"/>
            </a:ext>
          </a:extLst>
        </xdr:cNvPr>
        <xdr:cNvSpPr/>
      </xdr:nvSpPr>
      <xdr:spPr>
        <a:xfrm>
          <a:off x="8731624" y="7288306"/>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④必要供給力</a:t>
          </a:r>
          <a:r>
            <a:rPr kumimoji="1" lang="en-US" altLang="ja-JP" sz="1100">
              <a:solidFill>
                <a:sysClr val="windowText" lastClr="000000"/>
              </a:solidFill>
            </a:rPr>
            <a:t>(</a:t>
          </a:r>
          <a:r>
            <a:rPr kumimoji="1" lang="ja-JP" altLang="en-US" sz="1100">
              <a:solidFill>
                <a:sysClr val="windowText" lastClr="000000"/>
              </a:solidFill>
            </a:rPr>
            <a:t>再エネ除き</a:t>
          </a:r>
          <a:r>
            <a:rPr kumimoji="1" lang="en-US" altLang="ja-JP" sz="1100">
              <a:solidFill>
                <a:sysClr val="windowText" lastClr="000000"/>
              </a:solidFill>
            </a:rPr>
            <a:t>)</a:t>
          </a:r>
          <a:r>
            <a:rPr kumimoji="1" lang="ja-JP" altLang="en-US" sz="1100">
              <a:solidFill>
                <a:sysClr val="windowText" lastClr="000000"/>
              </a:solidFill>
            </a:rPr>
            <a:t>を</a:t>
          </a:r>
          <a:endParaRPr kumimoji="1" lang="en-US" altLang="ja-JP" sz="1100">
            <a:solidFill>
              <a:sysClr val="windowText" lastClr="000000"/>
            </a:solidFill>
          </a:endParaRPr>
        </a:p>
        <a:p>
          <a:pPr algn="ctr"/>
          <a:r>
            <a:rPr kumimoji="1" lang="ja-JP" altLang="en-US" sz="1100">
              <a:solidFill>
                <a:sysClr val="windowText" lastClr="000000"/>
              </a:solidFill>
            </a:rPr>
            <a:t>添付</a:t>
          </a:r>
          <a:endParaRPr kumimoji="1" lang="en-US" altLang="ja-JP" sz="1100">
            <a:solidFill>
              <a:sysClr val="windowText" lastClr="000000"/>
            </a:solidFill>
          </a:endParaRPr>
        </a:p>
      </xdr:txBody>
    </xdr:sp>
    <xdr:clientData/>
  </xdr:twoCellAnchor>
  <xdr:twoCellAnchor>
    <xdr:from>
      <xdr:col>11</xdr:col>
      <xdr:colOff>0</xdr:colOff>
      <xdr:row>24</xdr:row>
      <xdr:rowOff>0</xdr:rowOff>
    </xdr:from>
    <xdr:to>
      <xdr:col>13</xdr:col>
      <xdr:colOff>147420</xdr:colOff>
      <xdr:row>28</xdr:row>
      <xdr:rowOff>152899</xdr:rowOff>
    </xdr:to>
    <xdr:sp macro="" textlink="">
      <xdr:nvSpPr>
        <xdr:cNvPr id="8" name="吹き出し: 四角形 7">
          <a:extLst>
            <a:ext uri="{FF2B5EF4-FFF2-40B4-BE49-F238E27FC236}">
              <a16:creationId xmlns:a16="http://schemas.microsoft.com/office/drawing/2014/main" id="{00000000-0008-0000-0700-000008000000}"/>
            </a:ext>
          </a:extLst>
        </xdr:cNvPr>
        <xdr:cNvSpPr/>
      </xdr:nvSpPr>
      <xdr:spPr>
        <a:xfrm>
          <a:off x="8731624" y="4518212"/>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twoCellAnchor>
    <xdr:from>
      <xdr:col>4</xdr:col>
      <xdr:colOff>609600</xdr:colOff>
      <xdr:row>91</xdr:row>
      <xdr:rowOff>134470</xdr:rowOff>
    </xdr:from>
    <xdr:to>
      <xdr:col>7</xdr:col>
      <xdr:colOff>658408</xdr:colOff>
      <xdr:row>96</xdr:row>
      <xdr:rowOff>90145</xdr:rowOff>
    </xdr:to>
    <xdr:sp macro="" textlink="">
      <xdr:nvSpPr>
        <xdr:cNvPr id="9" name="吹き出し: 四角形 8">
          <a:extLst>
            <a:ext uri="{FF2B5EF4-FFF2-40B4-BE49-F238E27FC236}">
              <a16:creationId xmlns:a16="http://schemas.microsoft.com/office/drawing/2014/main" id="{00000000-0008-0000-0700-000009000000}"/>
            </a:ext>
          </a:extLst>
        </xdr:cNvPr>
        <xdr:cNvSpPr/>
      </xdr:nvSpPr>
      <xdr:spPr>
        <a:xfrm>
          <a:off x="4625788" y="17266023"/>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更新済み</a:t>
          </a:r>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4</xdr:row>
      <xdr:rowOff>0</xdr:rowOff>
    </xdr:from>
    <xdr:to>
      <xdr:col>17</xdr:col>
      <xdr:colOff>210173</xdr:colOff>
      <xdr:row>8</xdr:row>
      <xdr:rowOff>152898</xdr:rowOff>
    </xdr:to>
    <xdr:sp macro="" textlink="">
      <xdr:nvSpPr>
        <xdr:cNvPr id="2" name="吹き出し: 四角形 1">
          <a:extLst>
            <a:ext uri="{FF2B5EF4-FFF2-40B4-BE49-F238E27FC236}">
              <a16:creationId xmlns:a16="http://schemas.microsoft.com/office/drawing/2014/main" id="{00000000-0008-0000-0A00-000002000000}"/>
            </a:ext>
          </a:extLst>
        </xdr:cNvPr>
        <xdr:cNvSpPr/>
      </xdr:nvSpPr>
      <xdr:spPr>
        <a:xfrm>
          <a:off x="8875059" y="753035"/>
          <a:ext cx="2065867" cy="905934"/>
        </a:xfrm>
        <a:prstGeom prst="wedgeRectCallout">
          <a:avLst>
            <a:gd name="adj1" fmla="val -75100"/>
            <a:gd name="adj2" fmla="val -83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全エリア更新済み</a:t>
          </a:r>
          <a:endParaRPr kumimoji="1" lang="en-US" altLang="ja-JP" sz="1100">
            <a:solidFill>
              <a:sysClr val="windowText" lastClr="000000"/>
            </a:solidFill>
          </a:endParaRPr>
        </a:p>
        <a:p>
          <a:pPr algn="ctr"/>
          <a:r>
            <a:rPr kumimoji="1" lang="en-US" altLang="ja-JP" sz="1100">
              <a:solidFill>
                <a:sysClr val="windowText" lastClr="000000"/>
              </a:solidFill>
            </a:rPr>
            <a:t>20241210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6A1E-2670-4651-B8F6-D6A0025F42F7}">
  <dimension ref="A1:D47"/>
  <sheetViews>
    <sheetView tabSelected="1" workbookViewId="0"/>
  </sheetViews>
  <sheetFormatPr defaultColWidth="8.875" defaultRowHeight="15.75" x14ac:dyDescent="0.25"/>
  <cols>
    <col min="1" max="1" width="8.75" style="67" customWidth="1"/>
    <col min="2" max="2" width="25.625" style="67" bestFit="1" customWidth="1"/>
    <col min="3" max="3" width="85.75" style="67" customWidth="1"/>
    <col min="4" max="5" width="8.875" style="67"/>
    <col min="6" max="6" width="10.75" style="67" customWidth="1"/>
    <col min="7" max="16384" width="8.875" style="67"/>
  </cols>
  <sheetData>
    <row r="1" spans="1:4" ht="16.5" x14ac:dyDescent="0.25">
      <c r="A1" s="131" t="s">
        <v>207</v>
      </c>
      <c r="B1" s="132" t="s">
        <v>202</v>
      </c>
      <c r="C1" s="132"/>
      <c r="D1" s="132"/>
    </row>
    <row r="2" spans="1:4" ht="16.5" x14ac:dyDescent="0.25">
      <c r="B2" s="87" t="s">
        <v>189</v>
      </c>
      <c r="C2" s="68"/>
      <c r="D2" s="68"/>
    </row>
    <row r="4" spans="1:4" s="69" customFormat="1" ht="19.899999999999999" customHeight="1" x14ac:dyDescent="0.15">
      <c r="B4" s="133" t="s">
        <v>166</v>
      </c>
      <c r="C4" s="134"/>
      <c r="D4" s="85" t="s">
        <v>2</v>
      </c>
    </row>
    <row r="5" spans="1:4" s="69" customFormat="1" ht="19.899999999999999" customHeight="1" x14ac:dyDescent="0.15">
      <c r="B5" s="75" t="s">
        <v>114</v>
      </c>
      <c r="C5" s="86" t="s">
        <v>155</v>
      </c>
      <c r="D5" s="82"/>
    </row>
    <row r="6" spans="1:4" s="69" customFormat="1" ht="19.899999999999999" customHeight="1" x14ac:dyDescent="0.15">
      <c r="B6" s="75" t="s">
        <v>115</v>
      </c>
      <c r="C6" s="86" t="s">
        <v>182</v>
      </c>
      <c r="D6" s="82"/>
    </row>
    <row r="7" spans="1:4" s="69" customFormat="1" ht="19.899999999999999" customHeight="1" x14ac:dyDescent="0.15">
      <c r="B7" s="75" t="s">
        <v>183</v>
      </c>
      <c r="C7" s="88"/>
      <c r="D7" s="82"/>
    </row>
    <row r="8" spans="1:4" s="69" customFormat="1" ht="19.899999999999999" customHeight="1" x14ac:dyDescent="0.15">
      <c r="B8" s="75" t="s">
        <v>118</v>
      </c>
      <c r="C8" s="88"/>
      <c r="D8" s="82"/>
    </row>
    <row r="9" spans="1:4" s="69" customFormat="1" ht="19.899999999999999" customHeight="1" x14ac:dyDescent="0.15">
      <c r="B9" s="75" t="s">
        <v>119</v>
      </c>
      <c r="C9" s="91"/>
      <c r="D9" s="82"/>
    </row>
    <row r="10" spans="1:4" s="69" customFormat="1" ht="19.899999999999999" customHeight="1" x14ac:dyDescent="0.15">
      <c r="B10" s="75" t="s">
        <v>156</v>
      </c>
      <c r="C10" s="86" t="s">
        <v>42</v>
      </c>
      <c r="D10" s="82"/>
    </row>
    <row r="11" spans="1:4" s="69" customFormat="1" ht="19.899999999999999" customHeight="1" x14ac:dyDescent="0.15">
      <c r="B11" s="75" t="s">
        <v>5</v>
      </c>
      <c r="C11" s="88"/>
      <c r="D11" s="82"/>
    </row>
    <row r="12" spans="1:4" s="69" customFormat="1" ht="19.899999999999999" customHeight="1" x14ac:dyDescent="0.15">
      <c r="B12" s="75" t="s">
        <v>132</v>
      </c>
      <c r="C12" s="88"/>
      <c r="D12" s="82"/>
    </row>
    <row r="13" spans="1:4" s="69" customFormat="1" ht="19.899999999999999" customHeight="1" x14ac:dyDescent="0.15">
      <c r="B13" s="75" t="s">
        <v>121</v>
      </c>
      <c r="C13" s="91"/>
      <c r="D13" s="82"/>
    </row>
    <row r="14" spans="1:4" s="69" customFormat="1" ht="19.899999999999999" customHeight="1" x14ac:dyDescent="0.15">
      <c r="B14" s="75" t="s">
        <v>6</v>
      </c>
      <c r="C14" s="88"/>
      <c r="D14" s="82"/>
    </row>
    <row r="15" spans="1:4" s="69" customFormat="1" ht="19.899999999999999" customHeight="1" x14ac:dyDescent="0.15">
      <c r="B15" s="75" t="s">
        <v>157</v>
      </c>
      <c r="C15" s="92"/>
      <c r="D15" s="82" t="s">
        <v>22</v>
      </c>
    </row>
    <row r="16" spans="1:4" s="69" customFormat="1" ht="19.899999999999999" customHeight="1" x14ac:dyDescent="0.15">
      <c r="B16" s="75" t="s">
        <v>158</v>
      </c>
      <c r="C16" s="88"/>
      <c r="D16" s="82"/>
    </row>
    <row r="17" spans="2:4" s="69" customFormat="1" ht="19.899999999999999" customHeight="1" x14ac:dyDescent="0.15">
      <c r="B17" s="75" t="s">
        <v>159</v>
      </c>
      <c r="C17" s="92"/>
      <c r="D17" s="82" t="s">
        <v>22</v>
      </c>
    </row>
    <row r="18" spans="2:4" s="69" customFormat="1" ht="19.899999999999999" customHeight="1" x14ac:dyDescent="0.15">
      <c r="B18" s="75" t="s">
        <v>138</v>
      </c>
      <c r="C18" s="88"/>
      <c r="D18" s="82"/>
    </row>
    <row r="19" spans="2:4" s="69" customFormat="1" ht="19.899999999999999" customHeight="1" x14ac:dyDescent="0.15">
      <c r="B19" s="75" t="s">
        <v>160</v>
      </c>
      <c r="C19" s="92"/>
      <c r="D19" s="82" t="s">
        <v>22</v>
      </c>
    </row>
    <row r="20" spans="2:4" s="69" customFormat="1" ht="19.899999999999999" customHeight="1" x14ac:dyDescent="0.15">
      <c r="B20" s="75" t="s">
        <v>141</v>
      </c>
      <c r="C20" s="88"/>
      <c r="D20" s="82"/>
    </row>
    <row r="21" spans="2:4" s="69" customFormat="1" ht="19.899999999999999" customHeight="1" x14ac:dyDescent="0.15">
      <c r="B21" s="75" t="s">
        <v>161</v>
      </c>
      <c r="C21" s="92"/>
      <c r="D21" s="82" t="s">
        <v>22</v>
      </c>
    </row>
    <row r="22" spans="2:4" s="69" customFormat="1" ht="19.899999999999999" customHeight="1" x14ac:dyDescent="0.15">
      <c r="B22" s="75" t="s">
        <v>143</v>
      </c>
      <c r="C22" s="88"/>
      <c r="D22" s="82"/>
    </row>
    <row r="23" spans="2:4" s="69" customFormat="1" ht="19.899999999999999" customHeight="1" x14ac:dyDescent="0.15">
      <c r="B23" s="75" t="s">
        <v>162</v>
      </c>
      <c r="C23" s="92"/>
      <c r="D23" s="82" t="s">
        <v>22</v>
      </c>
    </row>
    <row r="24" spans="2:4" s="69" customFormat="1" ht="19.899999999999999" customHeight="1" x14ac:dyDescent="0.15">
      <c r="B24" s="75" t="s">
        <v>163</v>
      </c>
      <c r="C24" s="88"/>
      <c r="D24" s="82"/>
    </row>
    <row r="25" spans="2:4" s="69" customFormat="1" ht="19.899999999999999" customHeight="1" x14ac:dyDescent="0.15">
      <c r="B25" s="75" t="s">
        <v>164</v>
      </c>
      <c r="C25" s="92"/>
      <c r="D25" s="82" t="s">
        <v>22</v>
      </c>
    </row>
    <row r="26" spans="2:4" s="69" customFormat="1" ht="19.899999999999999" customHeight="1" x14ac:dyDescent="0.15">
      <c r="B26" s="75" t="s">
        <v>165</v>
      </c>
      <c r="C26" s="92"/>
      <c r="D26" s="82" t="s">
        <v>22</v>
      </c>
    </row>
    <row r="27" spans="2:4" s="69" customFormat="1" ht="19.899999999999999" customHeight="1" x14ac:dyDescent="0.15"/>
    <row r="28" spans="2:4" s="69" customFormat="1" ht="19.899999999999999" customHeight="1" x14ac:dyDescent="0.15">
      <c r="B28" s="89" t="s">
        <v>154</v>
      </c>
      <c r="C28" s="90"/>
      <c r="D28" s="75"/>
    </row>
    <row r="29" spans="2:4" s="69" customFormat="1" ht="19.899999999999999" customHeight="1" x14ac:dyDescent="0.15">
      <c r="B29" s="75" t="s">
        <v>131</v>
      </c>
      <c r="C29" s="88"/>
      <c r="D29" s="82"/>
    </row>
    <row r="30" spans="2:4" s="69" customFormat="1" ht="19.899999999999999" customHeight="1" x14ac:dyDescent="0.15">
      <c r="B30" s="75" t="s">
        <v>132</v>
      </c>
      <c r="C30" s="88"/>
      <c r="D30" s="82"/>
    </row>
    <row r="31" spans="2:4" s="69" customFormat="1" ht="19.899999999999999" customHeight="1" x14ac:dyDescent="0.15">
      <c r="B31" s="75" t="s">
        <v>121</v>
      </c>
      <c r="C31" s="91"/>
      <c r="D31" s="82"/>
    </row>
    <row r="32" spans="2:4" s="69" customFormat="1" ht="19.899999999999999" customHeight="1" x14ac:dyDescent="0.15"/>
    <row r="33" s="69" customFormat="1" ht="19.899999999999999" customHeight="1" x14ac:dyDescent="0.15"/>
    <row r="34" s="69" customFormat="1" ht="19.899999999999999" customHeight="1" x14ac:dyDescent="0.15"/>
    <row r="35" s="69" customFormat="1" ht="19.899999999999999" customHeight="1" x14ac:dyDescent="0.15"/>
    <row r="36" s="69" customFormat="1" ht="19.899999999999999" customHeight="1" x14ac:dyDescent="0.15"/>
    <row r="37" s="69" customFormat="1" ht="19.899999999999999" customHeight="1" x14ac:dyDescent="0.15"/>
    <row r="38" s="69" customFormat="1" ht="19.899999999999999" customHeight="1" x14ac:dyDescent="0.15"/>
    <row r="39" s="69" customFormat="1" ht="19.899999999999999" customHeight="1" x14ac:dyDescent="0.15"/>
    <row r="40" s="69" customFormat="1" ht="19.899999999999999" customHeight="1" x14ac:dyDescent="0.15"/>
    <row r="41" s="69" customFormat="1" ht="19.899999999999999" customHeight="1" x14ac:dyDescent="0.15"/>
    <row r="42" s="69" customFormat="1" ht="19.899999999999999" customHeight="1" x14ac:dyDescent="0.15"/>
    <row r="43" s="69" customFormat="1" ht="19.899999999999999" customHeight="1" x14ac:dyDescent="0.15"/>
    <row r="44" s="69" customFormat="1" ht="19.899999999999999" customHeight="1" x14ac:dyDescent="0.15"/>
    <row r="45" s="69" customFormat="1" ht="19.899999999999999" customHeight="1" x14ac:dyDescent="0.15"/>
    <row r="46" s="69" customFormat="1" ht="19.899999999999999" customHeight="1" x14ac:dyDescent="0.15"/>
    <row r="47" s="69" customFormat="1" ht="19.899999999999999" customHeight="1" x14ac:dyDescent="0.15"/>
  </sheetData>
  <sheetProtection algorithmName="SHA-512" hashValue="fw5hNOggvgj2epSUCro9IEhBjkxV8mbUiCmC841lkYNdIlS65OukeA2g2fMa4qX3OP9EKRpOc/tyRII3iuUZ/A==" saltValue="jI7f4FjYUeqY4YEVH0nd6Q==" spinCount="100000" sheet="1" objects="1" scenarios="1"/>
  <mergeCells count="2">
    <mergeCell ref="B1:D1"/>
    <mergeCell ref="B4:C4"/>
  </mergeCells>
  <phoneticPr fontId="2"/>
  <conditionalFormatting sqref="C31">
    <cfRule type="expression" dxfId="31" priority="18">
      <formula>$C$5="差替先掲示板への掲載"</formula>
    </cfRule>
  </conditionalFormatting>
  <conditionalFormatting sqref="C29:C30">
    <cfRule type="expression" dxfId="30" priority="9">
      <formula>$C$5="差替先掲示板への掲載"</formula>
    </cfRule>
  </conditionalFormatting>
  <conditionalFormatting sqref="C19">
    <cfRule type="expression" dxfId="29" priority="8">
      <formula>OR(,$C$18="非落札",$C$18="非応札")</formula>
    </cfRule>
  </conditionalFormatting>
  <conditionalFormatting sqref="C21">
    <cfRule type="expression" dxfId="28" priority="7">
      <formula>OR($C$20="非落札",$C$20="非応札")</formula>
    </cfRule>
  </conditionalFormatting>
  <conditionalFormatting sqref="C22">
    <cfRule type="expression" dxfId="27" priority="6">
      <formula>OR($C$18="非落札",$C$18="非応札")</formula>
    </cfRule>
  </conditionalFormatting>
  <conditionalFormatting sqref="C23">
    <cfRule type="expression" dxfId="26" priority="5">
      <formula>OR($C$18="非落札",$C$18="非応札",$C$22="非落札",$C$22="非応札")</formula>
    </cfRule>
  </conditionalFormatting>
  <conditionalFormatting sqref="C24">
    <cfRule type="expression" dxfId="25" priority="4">
      <formula>OR($C$18="非落札",$C$18="非応札")</formula>
    </cfRule>
  </conditionalFormatting>
  <conditionalFormatting sqref="C25">
    <cfRule type="expression" dxfId="24" priority="3">
      <formula>OR($C$18="非落札",$C$18="非応札",$C$24="無")</formula>
    </cfRule>
  </conditionalFormatting>
  <conditionalFormatting sqref="C26">
    <cfRule type="expression" dxfId="23" priority="2">
      <formula>AND(OR($C$18="非落札",$C$18="非応札"),OR($C$20="非落札",$C$20="非応札"))</formula>
    </cfRule>
  </conditionalFormatting>
  <conditionalFormatting sqref="C17">
    <cfRule type="expression" dxfId="22" priority="1">
      <formula>$C$16="無"</formula>
    </cfRule>
  </conditionalFormatting>
  <dataValidations count="6">
    <dataValidation type="list" allowBlank="1" showInputMessage="1" showErrorMessage="1" sqref="C18 C20 C22" xr:uid="{827CFBC0-F120-4941-8EA7-88C536CFBC23}">
      <formula1>"落札,非落札,非応札"</formula1>
    </dataValidation>
    <dataValidation type="list" allowBlank="1" showInputMessage="1" showErrorMessage="1" sqref="C24 C16" xr:uid="{DAFA9993-0816-48AF-9092-837837EE58CC}">
      <formula1>"有,無"</formula1>
    </dataValidation>
    <dataValidation type="list" allowBlank="1" showInputMessage="1" showErrorMessage="1" sqref="C14" xr:uid="{C190244C-0E6F-40D7-B391-7826F9709DB2}">
      <formula1>"北海道,東北,東京,中部,北陸,関西,中国,四国,九州"</formula1>
    </dataValidation>
    <dataValidation type="list" allowBlank="1" showInputMessage="1" showErrorMessage="1" sqref="C7" xr:uid="{545C1ADE-B0CF-4757-99C6-BD8E3222899E}">
      <formula1>"発電機トラブル,経済的な電源等差替"</formula1>
    </dataValidation>
    <dataValidation type="whole" allowBlank="1" showInputMessage="1" showErrorMessage="1" error="整数値を入力してください" sqref="C15 C17 C19 C21 C23 C25:C26" xr:uid="{B7CA0C36-E44F-4004-A9D2-487FA82C30E1}">
      <formula1>1</formula1>
      <formula2>999999999999999</formula2>
    </dataValidation>
    <dataValidation type="list" allowBlank="1" showInputMessage="1" showErrorMessage="1" sqref="C11" xr:uid="{CFC9E0AA-5C4B-40DF-92DB-45939AD40472}">
      <formula1>"揚水（純揚水）,蓄電池"</formula1>
    </dataValidation>
  </dataValidations>
  <pageMargins left="0.23622047244094488" right="0.23622047244094488" top="0.23622047244094488"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70C0"/>
  </sheetPr>
  <dimension ref="A1:O99"/>
  <sheetViews>
    <sheetView topLeftCell="A69" zoomScale="85" zoomScaleNormal="85" workbookViewId="0">
      <selection activeCell="M37" sqref="M37"/>
    </sheetView>
  </sheetViews>
  <sheetFormatPr defaultColWidth="9" defaultRowHeight="15.75" x14ac:dyDescent="0.25"/>
  <cols>
    <col min="1" max="1" width="24.125" style="1" bestFit="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79</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30">
        <f>'計算用(期待容量)'!B38</f>
        <v>4148.5659025801106</v>
      </c>
      <c r="C38" s="130">
        <f>'計算用(期待容量)'!C38</f>
        <v>8820.2522813985415</v>
      </c>
      <c r="D38" s="130">
        <f>'計算用(期待容量)'!D38</f>
        <v>37994.701057106096</v>
      </c>
      <c r="E38" s="130">
        <f>'計算用(期待容量)'!E38</f>
        <v>16668.34805854634</v>
      </c>
      <c r="F38" s="130">
        <f>'計算用(期待容量)'!F38</f>
        <v>3531.3469996017384</v>
      </c>
      <c r="G38" s="130">
        <f>'計算用(期待容量)'!G38</f>
        <v>14981.572336431602</v>
      </c>
      <c r="H38" s="130">
        <f>'計算用(期待容量)'!H38</f>
        <v>5964.746044174859</v>
      </c>
      <c r="I38" s="130">
        <f>'計算用(期待容量)'!I38</f>
        <v>4257.1507549337994</v>
      </c>
      <c r="J38" s="130">
        <f>'計算用(期待容量)'!J38</f>
        <v>11266.394565226921</v>
      </c>
      <c r="L38" s="13"/>
    </row>
    <row r="39" spans="1:12" x14ac:dyDescent="0.25">
      <c r="A39" s="7" t="s">
        <v>11</v>
      </c>
      <c r="B39" s="130">
        <f>'計算用(期待容量)'!B39</f>
        <v>3451.6461547406452</v>
      </c>
      <c r="C39" s="130">
        <f>'計算用(期待容量)'!C39</f>
        <v>7215.6637353714968</v>
      </c>
      <c r="D39" s="130">
        <f>'計算用(期待容量)'!D39</f>
        <v>34854.053115113857</v>
      </c>
      <c r="E39" s="130">
        <f>'計算用(期待容量)'!E39</f>
        <v>15757.924231734614</v>
      </c>
      <c r="F39" s="130">
        <f>'計算用(期待容量)'!F39</f>
        <v>2941.062961106014</v>
      </c>
      <c r="G39" s="130">
        <f>'計算用(期待容量)'!G39</f>
        <v>14385.864182235322</v>
      </c>
      <c r="H39" s="130">
        <f>'計算用(期待容量)'!H39</f>
        <v>5138.7966779587805</v>
      </c>
      <c r="I39" s="130">
        <f>'計算用(期待容量)'!I39</f>
        <v>3934.9491114737443</v>
      </c>
      <c r="J39" s="130">
        <f>'計算用(期待容量)'!J39</f>
        <v>12123.615830265539</v>
      </c>
      <c r="L39" s="13"/>
    </row>
    <row r="40" spans="1:12" x14ac:dyDescent="0.25">
      <c r="A40" s="7" t="s">
        <v>12</v>
      </c>
      <c r="B40" s="130">
        <f>'計算用(期待容量)'!B40</f>
        <v>3569.5551137022539</v>
      </c>
      <c r="C40" s="130">
        <f>'計算用(期待容量)'!C40</f>
        <v>8570.5378873013706</v>
      </c>
      <c r="D40" s="130">
        <f>'計算用(期待容量)'!D40</f>
        <v>40248.425613082574</v>
      </c>
      <c r="E40" s="130">
        <f>'計算用(期待容量)'!E40</f>
        <v>17418.739479680422</v>
      </c>
      <c r="F40" s="130">
        <f>'計算用(期待容量)'!F40</f>
        <v>3756.7429039114572</v>
      </c>
      <c r="G40" s="130">
        <f>'計算用(期待容量)'!G40</f>
        <v>16714.305508970956</v>
      </c>
      <c r="H40" s="130">
        <f>'計算用(期待容量)'!H40</f>
        <v>5965.9391896952366</v>
      </c>
      <c r="I40" s="130">
        <f>'計算用(期待容量)'!I40</f>
        <v>4601.819884919295</v>
      </c>
      <c r="J40" s="130">
        <f>'計算用(期待容量)'!J40</f>
        <v>12889.236418736447</v>
      </c>
      <c r="L40" s="13"/>
    </row>
    <row r="41" spans="1:12" x14ac:dyDescent="0.25">
      <c r="A41" s="7" t="s">
        <v>13</v>
      </c>
      <c r="B41" s="130">
        <f>'計算用(期待容量)'!B41</f>
        <v>4321.7852536838873</v>
      </c>
      <c r="C41" s="130">
        <f>'計算用(期待容量)'!C41</f>
        <v>11210.277968604205</v>
      </c>
      <c r="D41" s="130">
        <f>'計算用(期待容量)'!D41</f>
        <v>52066.38326960025</v>
      </c>
      <c r="E41" s="130">
        <f>'計算用(期待容量)'!E41</f>
        <v>20953.440827547973</v>
      </c>
      <c r="F41" s="130">
        <f>'計算用(期待容量)'!F41</f>
        <v>4802.5367737652705</v>
      </c>
      <c r="G41" s="130">
        <f>'計算用(期待容量)'!G41</f>
        <v>22105.260106330661</v>
      </c>
      <c r="H41" s="130">
        <f>'計算用(期待容量)'!H41</f>
        <v>7211.2587464254684</v>
      </c>
      <c r="I41" s="130">
        <f>'計算用(期待容量)'!I41</f>
        <v>5703.2771653385353</v>
      </c>
      <c r="J41" s="130">
        <f>'計算用(期待容量)'!J41</f>
        <v>16825.433888703777</v>
      </c>
      <c r="L41" s="13"/>
    </row>
    <row r="42" spans="1:12" x14ac:dyDescent="0.25">
      <c r="A42" s="7" t="s">
        <v>14</v>
      </c>
      <c r="B42" s="130">
        <f>'計算用(期待容量)'!B42</f>
        <v>4481.494733014727</v>
      </c>
      <c r="C42" s="130">
        <f>'計算用(期待容量)'!C42</f>
        <v>11115.218401922717</v>
      </c>
      <c r="D42" s="130">
        <f>'計算用(期待容量)'!D42</f>
        <v>51897.094586324514</v>
      </c>
      <c r="E42" s="130">
        <f>'計算用(期待容量)'!E42</f>
        <v>20893.79133799285</v>
      </c>
      <c r="F42" s="130">
        <f>'計算用(期待容量)'!F42</f>
        <v>4881.7795431113864</v>
      </c>
      <c r="G42" s="130">
        <f>'計算用(期待容量)'!G42</f>
        <v>22225.075316940231</v>
      </c>
      <c r="H42" s="130">
        <f>'計算用(期待容量)'!H42</f>
        <v>7261.077159977398</v>
      </c>
      <c r="I42" s="130">
        <f>'計算用(期待容量)'!I42</f>
        <v>5684.8022513726792</v>
      </c>
      <c r="J42" s="130">
        <f>'計算用(期待容量)'!J42</f>
        <v>16721.778669343483</v>
      </c>
      <c r="L42" s="13"/>
    </row>
    <row r="43" spans="1:12" x14ac:dyDescent="0.25">
      <c r="A43" s="7" t="s">
        <v>15</v>
      </c>
      <c r="B43" s="130">
        <f>'計算用(期待容量)'!B43</f>
        <v>4152.000447648059</v>
      </c>
      <c r="C43" s="130">
        <f>'計算用(期待容量)'!C43</f>
        <v>10252.828608085498</v>
      </c>
      <c r="D43" s="130">
        <f>'計算用(期待容量)'!D43</f>
        <v>44579.086789244742</v>
      </c>
      <c r="E43" s="130">
        <f>'計算用(期待容量)'!E43</f>
        <v>19465.119935501971</v>
      </c>
      <c r="F43" s="130">
        <f>'計算用(期待容量)'!F43</f>
        <v>4365.9444262898296</v>
      </c>
      <c r="G43" s="130">
        <f>'計算用(期待容量)'!G43</f>
        <v>18889.383194003654</v>
      </c>
      <c r="H43" s="130">
        <f>'計算用(期待容量)'!H43</f>
        <v>6856.0931147203401</v>
      </c>
      <c r="I43" s="130">
        <f>'計算用(期待容量)'!I43</f>
        <v>5167.5401773979593</v>
      </c>
      <c r="J43" s="130">
        <f>'計算用(期待容量)'!J43</f>
        <v>14739.689307107958</v>
      </c>
      <c r="L43" s="13"/>
    </row>
    <row r="44" spans="1:12" x14ac:dyDescent="0.25">
      <c r="A44" s="7" t="s">
        <v>16</v>
      </c>
      <c r="B44" s="130">
        <f>'計算用(期待容量)'!B44</f>
        <v>4255.6824702340982</v>
      </c>
      <c r="C44" s="130">
        <f>'計算用(期待容量)'!C44</f>
        <v>9199.8731421324519</v>
      </c>
      <c r="D44" s="130">
        <f>'計算用(期待容量)'!D44</f>
        <v>37710.75856490017</v>
      </c>
      <c r="E44" s="130">
        <f>'計算用(期待容量)'!E44</f>
        <v>16832.883972650583</v>
      </c>
      <c r="F44" s="130">
        <f>'計算用(期待容量)'!F44</f>
        <v>3634.9843321980143</v>
      </c>
      <c r="G44" s="130">
        <f>'計算用(期待容量)'!G44</f>
        <v>15746.053173451355</v>
      </c>
      <c r="H44" s="130">
        <f>'計算用(期待容量)'!H44</f>
        <v>5680.0721177037858</v>
      </c>
      <c r="I44" s="130">
        <f>'計算用(期待容量)'!I44</f>
        <v>4376.5941915221219</v>
      </c>
      <c r="J44" s="130">
        <f>'計算用(期待容量)'!J44</f>
        <v>12423.970035207418</v>
      </c>
      <c r="L44" s="13"/>
    </row>
    <row r="45" spans="1:12" x14ac:dyDescent="0.25">
      <c r="A45" s="7" t="s">
        <v>17</v>
      </c>
      <c r="B45" s="130">
        <f>'計算用(期待容量)'!B45</f>
        <v>4838.3421080224934</v>
      </c>
      <c r="C45" s="130">
        <f>'計算用(期待容量)'!C45</f>
        <v>11074.563473637956</v>
      </c>
      <c r="D45" s="130">
        <f>'計算用(期待容量)'!D45</f>
        <v>41477.300517527299</v>
      </c>
      <c r="E45" s="130">
        <f>'計算用(期待容量)'!E45</f>
        <v>18267.622593041095</v>
      </c>
      <c r="F45" s="130">
        <f>'計算用(期待容量)'!F45</f>
        <v>4116.2247213504279</v>
      </c>
      <c r="G45" s="130">
        <f>'計算用(期待容量)'!G45</f>
        <v>16662.852250089967</v>
      </c>
      <c r="H45" s="130">
        <f>'計算用(期待容量)'!H45</f>
        <v>7113.7929644914029</v>
      </c>
      <c r="I45" s="130">
        <f>'計算用(期待容量)'!I45</f>
        <v>4701.2766372512442</v>
      </c>
      <c r="J45" s="130">
        <f>'計算用(期待容量)'!J45</f>
        <v>13600.606734588127</v>
      </c>
      <c r="L45" s="13"/>
    </row>
    <row r="46" spans="1:12" x14ac:dyDescent="0.25">
      <c r="A46" s="7" t="s">
        <v>18</v>
      </c>
      <c r="B46" s="130">
        <f>'計算用(期待容量)'!B46</f>
        <v>5250.0047793691056</v>
      </c>
      <c r="C46" s="130">
        <f>'計算用(期待容量)'!C46</f>
        <v>12052.061086848922</v>
      </c>
      <c r="D46" s="130">
        <f>'計算用(期待容量)'!D46</f>
        <v>45859.296095889498</v>
      </c>
      <c r="E46" s="130">
        <f>'計算用(期待容量)'!E46</f>
        <v>20596.600472295868</v>
      </c>
      <c r="F46" s="130">
        <f>'計算用(期待容量)'!F46</f>
        <v>4892.401209409516</v>
      </c>
      <c r="G46" s="130">
        <f>'計算用(期待容量)'!G46</f>
        <v>20403.179015550089</v>
      </c>
      <c r="H46" s="130">
        <f>'計算用(期待容量)'!H46</f>
        <v>8360.4779170808797</v>
      </c>
      <c r="I46" s="130">
        <f>'計算用(期待容量)'!I46</f>
        <v>6272.0259618558566</v>
      </c>
      <c r="J46" s="130">
        <f>'計算用(期待容量)'!J46</f>
        <v>16262.773461700244</v>
      </c>
      <c r="L46" s="13"/>
    </row>
    <row r="47" spans="1:12" x14ac:dyDescent="0.25">
      <c r="A47" s="7" t="s">
        <v>19</v>
      </c>
      <c r="B47" s="130">
        <f>'計算用(期待容量)'!B47</f>
        <v>5547.042331426439</v>
      </c>
      <c r="C47" s="130">
        <f>'計算用(期待容量)'!C47</f>
        <v>12607.772167435274</v>
      </c>
      <c r="D47" s="130">
        <f>'計算用(期待容量)'!D47</f>
        <v>49761.326026930736</v>
      </c>
      <c r="E47" s="130">
        <f>'計算用(期待容量)'!E47</f>
        <v>22612.297900469515</v>
      </c>
      <c r="F47" s="130">
        <f>'計算用(期待容量)'!F47</f>
        <v>5478.5067834732763</v>
      </c>
      <c r="G47" s="130">
        <f>'計算用(期待容量)'!G47</f>
        <v>22127.669918092255</v>
      </c>
      <c r="H47" s="130">
        <f>'計算用(期待容量)'!H47</f>
        <v>8539.2521880632448</v>
      </c>
      <c r="I47" s="130">
        <f>'計算用(期待容量)'!I47</f>
        <v>6260.6328586276768</v>
      </c>
      <c r="J47" s="130">
        <f>'計算用(期待容量)'!J47</f>
        <v>17055.409825481573</v>
      </c>
      <c r="L47" s="13"/>
    </row>
    <row r="48" spans="1:12" x14ac:dyDescent="0.25">
      <c r="A48" s="7" t="s">
        <v>20</v>
      </c>
      <c r="B48" s="130">
        <f>'計算用(期待容量)'!B48</f>
        <v>5458.1157524845967</v>
      </c>
      <c r="C48" s="130">
        <f>'計算用(期待容量)'!C48</f>
        <v>12610.56151384718</v>
      </c>
      <c r="D48" s="130">
        <f>'計算用(期待容量)'!D48</f>
        <v>50188.516562802783</v>
      </c>
      <c r="E48" s="130">
        <f>'計算用(期待容量)'!E48</f>
        <v>22840.300365220239</v>
      </c>
      <c r="F48" s="130">
        <f>'計算用(期待容量)'!F48</f>
        <v>5475.8469428376829</v>
      </c>
      <c r="G48" s="130">
        <f>'計算用(期待容量)'!G48</f>
        <v>22020.132867891043</v>
      </c>
      <c r="H48" s="130">
        <f>'計算用(期待容量)'!H48</f>
        <v>8541.9370267231552</v>
      </c>
      <c r="I48" s="130">
        <f>'計算用(期待容量)'!I48</f>
        <v>6258.1006989450689</v>
      </c>
      <c r="J48" s="130">
        <f>'計算用(期待容量)'!J48</f>
        <v>17053.298269248258</v>
      </c>
      <c r="L48" s="13"/>
    </row>
    <row r="49" spans="1:13" x14ac:dyDescent="0.25">
      <c r="A49" s="7" t="s">
        <v>21</v>
      </c>
      <c r="B49" s="130">
        <f>'計算用(期待容量)'!B49</f>
        <v>5044.0895910081754</v>
      </c>
      <c r="C49" s="130">
        <f>'計算用(期待容量)'!C49</f>
        <v>11441.758004713181</v>
      </c>
      <c r="D49" s="130">
        <f>'計算用(期待容量)'!D49</f>
        <v>43753.078798402552</v>
      </c>
      <c r="E49" s="130">
        <f>'計算用(期待容量)'!E49</f>
        <v>19589.248288289808</v>
      </c>
      <c r="F49" s="130">
        <f>'計算用(期待容量)'!F49</f>
        <v>4420.9251417420519</v>
      </c>
      <c r="G49" s="130">
        <f>'計算用(期待容量)'!G49</f>
        <v>18030.918157533015</v>
      </c>
      <c r="H49" s="130">
        <f>'計算用(期待容量)'!H49</f>
        <v>7115.94963782595</v>
      </c>
      <c r="I49" s="130">
        <f>'計算用(期待容量)'!I49</f>
        <v>5046.0511301082333</v>
      </c>
      <c r="J49" s="130">
        <f>'計算用(期待容量)'!J49</f>
        <v>13981.207250377029</v>
      </c>
      <c r="L49" s="13"/>
    </row>
    <row r="50" spans="1:13" x14ac:dyDescent="0.25">
      <c r="L50" s="13"/>
    </row>
    <row r="51" spans="1:13" x14ac:dyDescent="0.25">
      <c r="A51" s="1" t="s">
        <v>81</v>
      </c>
      <c r="K51" s="2" t="s">
        <v>41</v>
      </c>
    </row>
    <row r="52" spans="1:13" x14ac:dyDescent="0.25">
      <c r="A52" s="7" t="s">
        <v>10</v>
      </c>
      <c r="B52" s="10">
        <f>IF(入力!$E$16=B$2,入力!$E$34*入力!$E$28/1000,0)</f>
        <v>0</v>
      </c>
      <c r="C52" s="10">
        <f>IF(入力!$E$16=C$2,入力!$E$34*入力!$E$28/1000,0)</f>
        <v>0</v>
      </c>
      <c r="D52" s="10">
        <f>IF(入力!$E$16=D$2,入力!$E$34*入力!$E$28/1000,0)</f>
        <v>0</v>
      </c>
      <c r="E52" s="10">
        <f>IF(入力!$E$16=E$2,入力!$E$34*入力!$E$28/1000,0)</f>
        <v>0</v>
      </c>
      <c r="F52" s="10">
        <f>IF(入力!$E$16=F$2,入力!$E$34*入力!$E$28/1000,0)</f>
        <v>0</v>
      </c>
      <c r="G52" s="10">
        <f>IF(入力!$E$16=G$2,入力!$E$34*入力!$E$28/1000,0)</f>
        <v>0</v>
      </c>
      <c r="H52" s="10">
        <f>IF(入力!$E$16=H$2,入力!$E$34*入力!$E$28/1000,0)</f>
        <v>0</v>
      </c>
      <c r="I52" s="10">
        <f>IF(入力!$E$16=I$2,入力!$E$34*入力!$E$28/1000,0)</f>
        <v>0</v>
      </c>
      <c r="J52" s="10">
        <f>IF(入力!$E$16=J$2,入力!$E$34*入力!$E$28/1000,0)</f>
        <v>0</v>
      </c>
      <c r="K52" s="13">
        <f>SUM(B52:J52)</f>
        <v>0</v>
      </c>
      <c r="L52" s="13"/>
      <c r="M52" s="23"/>
    </row>
    <row r="53" spans="1:13" x14ac:dyDescent="0.25">
      <c r="A53" s="7" t="s">
        <v>11</v>
      </c>
      <c r="B53" s="10">
        <f>IF(入力!$E$16=B$2,入力!$F$34*入力!$F$28/1000,0)</f>
        <v>0</v>
      </c>
      <c r="C53" s="10">
        <f>IF(入力!$E$16=C$2,入力!$F$34*入力!$F$28/1000,0)</f>
        <v>0</v>
      </c>
      <c r="D53" s="10">
        <f>IF(入力!$E$16=D$2,入力!$F$34*入力!$F$28/1000,0)</f>
        <v>0</v>
      </c>
      <c r="E53" s="10">
        <f>IF(入力!$E$16=E$2,入力!$F$34*入力!$F$28/1000,0)</f>
        <v>0</v>
      </c>
      <c r="F53" s="10">
        <f>IF(入力!$E$16=F$2,入力!$F$34*入力!$F$28/1000,0)</f>
        <v>0</v>
      </c>
      <c r="G53" s="10">
        <f>IF(入力!$E$16=G$2,入力!$F$34*入力!$F$28/1000,0)</f>
        <v>0</v>
      </c>
      <c r="H53" s="10">
        <f>IF(入力!$E$16=H$2,入力!$F$34*入力!$F$28/1000,0)</f>
        <v>0</v>
      </c>
      <c r="I53" s="10">
        <f>IF(入力!$E$16=I$2,入力!$F$34*入力!$F$28/1000,0)</f>
        <v>0</v>
      </c>
      <c r="J53" s="10">
        <f>IF(入力!$E$16=J$2,入力!$F$34*入力!$F$28/1000,0)</f>
        <v>0</v>
      </c>
      <c r="K53" s="13">
        <f t="shared" ref="K53:K63" si="1">SUM(B53:J53)</f>
        <v>0</v>
      </c>
      <c r="L53" s="13"/>
      <c r="M53" s="23"/>
    </row>
    <row r="54" spans="1:13" x14ac:dyDescent="0.25">
      <c r="A54" s="7" t="s">
        <v>12</v>
      </c>
      <c r="B54" s="10">
        <f>IF(入力!$E$16=B$2,入力!$G$34*入力!$G$28/1000,0)</f>
        <v>0</v>
      </c>
      <c r="C54" s="10">
        <f>IF(入力!$E$16=C$2,入力!$G$34*入力!$G$28/1000,0)</f>
        <v>0</v>
      </c>
      <c r="D54" s="10">
        <f>IF(入力!$E$16=D$2,入力!$G$34*入力!$G$28/1000,0)</f>
        <v>0</v>
      </c>
      <c r="E54" s="10">
        <f>IF(入力!$E$16=E$2,入力!$G$34*入力!$G$28/1000,0)</f>
        <v>0</v>
      </c>
      <c r="F54" s="10">
        <f>IF(入力!$E$16=F$2,入力!$G$34*入力!$G$28/1000,0)</f>
        <v>0</v>
      </c>
      <c r="G54" s="10">
        <f>IF(入力!$E$16=G$2,入力!$G$34*入力!$G$28/1000,0)</f>
        <v>0</v>
      </c>
      <c r="H54" s="10">
        <f>IF(入力!$E$16=H$2,入力!$G$34*入力!$G$28/1000,0)</f>
        <v>0</v>
      </c>
      <c r="I54" s="10">
        <f>IF(入力!$E$16=I$2,入力!$G$34*入力!$G$28/1000,0)</f>
        <v>0</v>
      </c>
      <c r="J54" s="10">
        <f>IF(入力!$E$16=J$2,入力!$G$34*入力!$G$28/1000,0)</f>
        <v>0</v>
      </c>
      <c r="K54" s="13">
        <f t="shared" si="1"/>
        <v>0</v>
      </c>
      <c r="L54" s="13"/>
      <c r="M54" s="23"/>
    </row>
    <row r="55" spans="1:13" x14ac:dyDescent="0.25">
      <c r="A55" s="7" t="s">
        <v>13</v>
      </c>
      <c r="B55" s="10">
        <f>IF(入力!$E$16=B$2,入力!$H$34*入力!$H$28/1000,0)</f>
        <v>0</v>
      </c>
      <c r="C55" s="10">
        <f>IF(入力!$E$16=C$2,入力!$H$34*入力!$H$28/1000,0)</f>
        <v>0</v>
      </c>
      <c r="D55" s="10">
        <f>IF(入力!$E$16=D$2,入力!$H$34*入力!$H$28/1000,0)</f>
        <v>0</v>
      </c>
      <c r="E55" s="10">
        <f>IF(入力!$E$16=E$2,入力!$H$34*入力!$H$28/1000,0)</f>
        <v>0</v>
      </c>
      <c r="F55" s="10">
        <f>IF(入力!$E$16=F$2,入力!$H$34*入力!$H$28/1000,0)</f>
        <v>0</v>
      </c>
      <c r="G55" s="10">
        <f>IF(入力!$E$16=G$2,入力!$H$34*入力!$H$28/1000,0)</f>
        <v>0</v>
      </c>
      <c r="H55" s="10">
        <f>IF(入力!$E$16=H$2,入力!$H$34*入力!$H$28/1000,0)</f>
        <v>0</v>
      </c>
      <c r="I55" s="10">
        <f>IF(入力!$E$16=I$2,入力!$H$34*入力!$H$28/1000,0)</f>
        <v>0</v>
      </c>
      <c r="J55" s="10">
        <f>IF(入力!$E$16=J$2,入力!$H$34*入力!$H$28/1000,0)</f>
        <v>0</v>
      </c>
      <c r="K55" s="13">
        <f t="shared" si="1"/>
        <v>0</v>
      </c>
      <c r="L55" s="13"/>
      <c r="M55" s="23"/>
    </row>
    <row r="56" spans="1:13" x14ac:dyDescent="0.25">
      <c r="A56" s="7" t="s">
        <v>14</v>
      </c>
      <c r="B56" s="10">
        <f>IF(入力!$E$16=B$2,入力!$I$34*入力!$I$28/1000,0)</f>
        <v>0</v>
      </c>
      <c r="C56" s="10">
        <f>IF(入力!$E$16=C$2,入力!$I$34*入力!$I$28/1000,0)</f>
        <v>0</v>
      </c>
      <c r="D56" s="10">
        <f>IF(入力!$E$16=D$2,入力!$I$34*入力!$I$28/1000,0)</f>
        <v>0</v>
      </c>
      <c r="E56" s="10">
        <f>IF(入力!$E$16=E$2,入力!$I$34*入力!$I$28/1000,0)</f>
        <v>0</v>
      </c>
      <c r="F56" s="10">
        <f>IF(入力!$E$16=F$2,入力!$I$34*入力!$I$28/1000,0)</f>
        <v>0</v>
      </c>
      <c r="G56" s="10">
        <f>IF(入力!$E$16=G$2,入力!$I$34*入力!$I$28/1000,0)</f>
        <v>0</v>
      </c>
      <c r="H56" s="10">
        <f>IF(入力!$E$16=H$2,入力!$I$34*入力!$I$28/1000,0)</f>
        <v>0</v>
      </c>
      <c r="I56" s="10">
        <f>IF(入力!$E$16=I$2,入力!$I$34*入力!$I$28/1000,0)</f>
        <v>0</v>
      </c>
      <c r="J56" s="10">
        <f>IF(入力!$E$16=J$2,入力!$I$34*入力!$I$28/1000,0)</f>
        <v>0</v>
      </c>
      <c r="K56" s="13">
        <f t="shared" si="1"/>
        <v>0</v>
      </c>
      <c r="L56" s="13"/>
      <c r="M56" s="23"/>
    </row>
    <row r="57" spans="1:13" x14ac:dyDescent="0.25">
      <c r="A57" s="7" t="s">
        <v>15</v>
      </c>
      <c r="B57" s="10">
        <f>IF(入力!$E$16=B$2,入力!$J$34*入力!$J$28/1000,0)</f>
        <v>0</v>
      </c>
      <c r="C57" s="10">
        <f>IF(入力!$E$16=C$2,入力!$J$34*入力!$J$28/1000,0)</f>
        <v>0</v>
      </c>
      <c r="D57" s="10">
        <f>IF(入力!$E$16=D$2,入力!$J$34*入力!$J$28/1000,0)</f>
        <v>0</v>
      </c>
      <c r="E57" s="10">
        <f>IF(入力!$E$16=E$2,入力!$J$34*入力!$J$28/1000,0)</f>
        <v>0</v>
      </c>
      <c r="F57" s="10">
        <f>IF(入力!$E$16=F$2,入力!$J$34*入力!$J$28/1000,0)</f>
        <v>0</v>
      </c>
      <c r="G57" s="10">
        <f>IF(入力!$E$16=G$2,入力!$J$34*入力!$J$28/1000,0)</f>
        <v>0</v>
      </c>
      <c r="H57" s="10">
        <f>IF(入力!$E$16=H$2,入力!$J$34*入力!$J$28/1000,0)</f>
        <v>0</v>
      </c>
      <c r="I57" s="10">
        <f>IF(入力!$E$16=I$2,入力!$J$34*入力!$J$28/1000,0)</f>
        <v>0</v>
      </c>
      <c r="J57" s="10">
        <f>IF(入力!$E$16=J$2,入力!$J$34*入力!$J$28/1000,0)</f>
        <v>0</v>
      </c>
      <c r="K57" s="13">
        <f t="shared" si="1"/>
        <v>0</v>
      </c>
      <c r="L57" s="13"/>
      <c r="M57" s="23"/>
    </row>
    <row r="58" spans="1:13" x14ac:dyDescent="0.25">
      <c r="A58" s="7" t="s">
        <v>16</v>
      </c>
      <c r="B58" s="10">
        <f>IF(入力!$E$16=B$2,入力!$K$34*入力!$K$28/1000,0)</f>
        <v>0</v>
      </c>
      <c r="C58" s="10">
        <f>IF(入力!$E$16=C$2,入力!$K$34*入力!$K$28/1000,0)</f>
        <v>0</v>
      </c>
      <c r="D58" s="10">
        <f>IF(入力!$E$16=D$2,入力!$K$34*入力!$K$28/1000,0)</f>
        <v>0</v>
      </c>
      <c r="E58" s="10">
        <f>IF(入力!$E$16=E$2,入力!$K$34*入力!$K$28/1000,0)</f>
        <v>0</v>
      </c>
      <c r="F58" s="10">
        <f>IF(入力!$E$16=F$2,入力!$K$34*入力!$K$28/1000,0)</f>
        <v>0</v>
      </c>
      <c r="G58" s="10">
        <f>IF(入力!$E$16=G$2,入力!$K$34*入力!$K$28/1000,0)</f>
        <v>0</v>
      </c>
      <c r="H58" s="10">
        <f>IF(入力!$E$16=H$2,入力!$K$34*入力!$K$28/1000,0)</f>
        <v>0</v>
      </c>
      <c r="I58" s="10">
        <f>IF(入力!$E$16=I$2,入力!$K$34*入力!$K$28/1000,0)</f>
        <v>0</v>
      </c>
      <c r="J58" s="10">
        <f>IF(入力!$E$16=J$2,入力!$K$34*入力!$K$28/1000,0)</f>
        <v>0</v>
      </c>
      <c r="K58" s="13">
        <f t="shared" si="1"/>
        <v>0</v>
      </c>
      <c r="L58" s="13"/>
      <c r="M58" s="23"/>
    </row>
    <row r="59" spans="1:13" x14ac:dyDescent="0.25">
      <c r="A59" s="7" t="s">
        <v>17</v>
      </c>
      <c r="B59" s="10">
        <f>IF(入力!$E$16=B$2,入力!$L$34*入力!$L$28/1000,0)</f>
        <v>0</v>
      </c>
      <c r="C59" s="10">
        <f>IF(入力!$E$16=C$2,入力!$L$34*入力!$L$28/1000,0)</f>
        <v>0</v>
      </c>
      <c r="D59" s="10">
        <f>IF(入力!$E$16=D$2,入力!$L$34*入力!$L$28/1000,0)</f>
        <v>0</v>
      </c>
      <c r="E59" s="10">
        <f>IF(入力!$E$16=E$2,入力!$L$34*入力!$L$28/1000,0)</f>
        <v>0</v>
      </c>
      <c r="F59" s="10">
        <f>IF(入力!$E$16=F$2,入力!$L$34*入力!$L$28/1000,0)</f>
        <v>0</v>
      </c>
      <c r="G59" s="10">
        <f>IF(入力!$E$16=G$2,入力!$L$34*入力!$L$28/1000,0)</f>
        <v>0</v>
      </c>
      <c r="H59" s="10">
        <f>IF(入力!$E$16=H$2,入力!$L$34*入力!$L$28/1000,0)</f>
        <v>0</v>
      </c>
      <c r="I59" s="10">
        <f>IF(入力!$E$16=I$2,入力!$L$34*入力!$L$28/1000,0)</f>
        <v>0</v>
      </c>
      <c r="J59" s="10">
        <f>IF(入力!$E$16=J$2,入力!$L$34*入力!$L$28/1000,0)</f>
        <v>0</v>
      </c>
      <c r="K59" s="13">
        <f t="shared" si="1"/>
        <v>0</v>
      </c>
      <c r="L59" s="13"/>
      <c r="M59" s="23"/>
    </row>
    <row r="60" spans="1:13" x14ac:dyDescent="0.25">
      <c r="A60" s="7" t="s">
        <v>18</v>
      </c>
      <c r="B60" s="10">
        <f>IF(入力!$E$16=B$2,入力!$M$34*入力!$M$28/1000,0)</f>
        <v>0</v>
      </c>
      <c r="C60" s="10">
        <f>IF(入力!$E$16=C$2,入力!$M$34*入力!$M$28/1000,0)</f>
        <v>0</v>
      </c>
      <c r="D60" s="10">
        <f>IF(入力!$E$16=D$2,入力!$M$34*入力!$M$28/1000,0)</f>
        <v>0</v>
      </c>
      <c r="E60" s="10">
        <f>IF(入力!$E$16=E$2,入力!$M$34*入力!$M$28/1000,0)</f>
        <v>0</v>
      </c>
      <c r="F60" s="10">
        <f>IF(入力!$E$16=F$2,入力!$M$34*入力!$M$28/1000,0)</f>
        <v>0</v>
      </c>
      <c r="G60" s="10">
        <f>IF(入力!$E$16=G$2,入力!$M$34*入力!$M$28/1000,0)</f>
        <v>0</v>
      </c>
      <c r="H60" s="10">
        <f>IF(入力!$E$16=H$2,入力!$M$34*入力!$M$28/1000,0)</f>
        <v>0</v>
      </c>
      <c r="I60" s="10">
        <f>IF(入力!$E$16=I$2,入力!$M$34*入力!$M$28/1000,0)</f>
        <v>0</v>
      </c>
      <c r="J60" s="10">
        <f>IF(入力!$E$16=J$2,入力!$M$34*入力!$M$28/1000,0)</f>
        <v>0</v>
      </c>
      <c r="K60" s="13">
        <f t="shared" si="1"/>
        <v>0</v>
      </c>
      <c r="L60" s="13"/>
      <c r="M60" s="23"/>
    </row>
    <row r="61" spans="1:13" x14ac:dyDescent="0.25">
      <c r="A61" s="7" t="s">
        <v>19</v>
      </c>
      <c r="B61" s="10">
        <f>IF(入力!$E$16=B$2,入力!$N$34*入力!$N$28/1000,0)</f>
        <v>0</v>
      </c>
      <c r="C61" s="10">
        <f>IF(入力!$E$16=C$2,入力!$N$34*入力!$N$28/1000,0)</f>
        <v>0</v>
      </c>
      <c r="D61" s="10">
        <f>IF(入力!$E$16=D$2,入力!$N$34*入力!$N$28/1000,0)</f>
        <v>0</v>
      </c>
      <c r="E61" s="10">
        <f>IF(入力!$E$16=E$2,入力!$N$34*入力!$N$28/1000,0)</f>
        <v>0</v>
      </c>
      <c r="F61" s="10">
        <f>IF(入力!$E$16=F$2,入力!$N$34*入力!$N$28/1000,0)</f>
        <v>0</v>
      </c>
      <c r="G61" s="10">
        <f>IF(入力!$E$16=G$2,入力!$N$34*入力!$N$28/1000,0)</f>
        <v>0</v>
      </c>
      <c r="H61" s="10">
        <f>IF(入力!$E$16=H$2,入力!$N$34*入力!$N$28/1000,0)</f>
        <v>0</v>
      </c>
      <c r="I61" s="10">
        <f>IF(入力!$E$16=I$2,入力!$N$34*入力!$N$28/1000,0)</f>
        <v>0</v>
      </c>
      <c r="J61" s="10">
        <f>IF(入力!$E$16=J$2,入力!$N$34*入力!$N$28/1000,0)</f>
        <v>0</v>
      </c>
      <c r="K61" s="13">
        <f t="shared" si="1"/>
        <v>0</v>
      </c>
      <c r="L61" s="13"/>
      <c r="M61" s="23"/>
    </row>
    <row r="62" spans="1:13" x14ac:dyDescent="0.25">
      <c r="A62" s="7" t="s">
        <v>20</v>
      </c>
      <c r="B62" s="10">
        <f>IF(入力!$E$16=B$2,入力!$O$34*入力!$O$28/1000,0)</f>
        <v>0</v>
      </c>
      <c r="C62" s="10">
        <f>IF(入力!$E$16=C$2,入力!$O$34*入力!$O$28/1000,0)</f>
        <v>0</v>
      </c>
      <c r="D62" s="10">
        <f>IF(入力!$E$16=D$2,入力!$O$34*入力!$O$28/1000,0)</f>
        <v>0</v>
      </c>
      <c r="E62" s="10">
        <f>IF(入力!$E$16=E$2,入力!$O$34*入力!$O$28/1000,0)</f>
        <v>0</v>
      </c>
      <c r="F62" s="10">
        <f>IF(入力!$E$16=F$2,入力!$O$34*入力!$O$28/1000,0)</f>
        <v>0</v>
      </c>
      <c r="G62" s="10">
        <f>IF(入力!$E$16=G$2,入力!$O$34*入力!$O$28/1000,0)</f>
        <v>0</v>
      </c>
      <c r="H62" s="10">
        <f>IF(入力!$E$16=H$2,入力!$O$34*入力!$O$28/1000,0)</f>
        <v>0</v>
      </c>
      <c r="I62" s="10">
        <f>IF(入力!$E$16=I$2,入力!$O$34*入力!$O$28/1000,0)</f>
        <v>0</v>
      </c>
      <c r="J62" s="10">
        <f>IF(入力!$E$16=J$2,入力!$O$34*入力!$O$28/1000,0)</f>
        <v>0</v>
      </c>
      <c r="K62" s="13">
        <f t="shared" si="1"/>
        <v>0</v>
      </c>
      <c r="L62" s="13"/>
      <c r="M62" s="23"/>
    </row>
    <row r="63" spans="1:13" x14ac:dyDescent="0.25">
      <c r="A63" s="7" t="s">
        <v>21</v>
      </c>
      <c r="B63" s="10">
        <f>IF(入力!$E$16=B$2,入力!$P$34*入力!$P$28/1000,0)</f>
        <v>0</v>
      </c>
      <c r="C63" s="10">
        <f>IF(入力!$E$16=C$2,入力!$P$34*入力!$P$28/1000,0)</f>
        <v>0</v>
      </c>
      <c r="D63" s="10">
        <f>IF(入力!$E$16=D$2,入力!$P$34*入力!$P$28/1000,0)</f>
        <v>0</v>
      </c>
      <c r="E63" s="10">
        <f>IF(入力!$E$16=E$2,入力!$P$34*入力!$P$28/1000,0)</f>
        <v>0</v>
      </c>
      <c r="F63" s="10">
        <f>IF(入力!$E$16=F$2,入力!$P$34*入力!$P$28/1000,0)</f>
        <v>0</v>
      </c>
      <c r="G63" s="10">
        <f>IF(入力!$E$16=G$2,入力!$P$34*入力!$P$28/1000,0)</f>
        <v>0</v>
      </c>
      <c r="H63" s="10">
        <f>IF(入力!$E$16=H$2,入力!$P$34*入力!$P$28/1000,0)</f>
        <v>0</v>
      </c>
      <c r="I63" s="10">
        <f>IF(入力!$E$16=I$2,入力!$P$34*入力!$P$28/1000,0)</f>
        <v>0</v>
      </c>
      <c r="J63" s="10">
        <f>IF(入力!$E$16=J$2,入力!$P$34*入力!$P$28/1000,0)</f>
        <v>0</v>
      </c>
      <c r="K63" s="13">
        <f t="shared" si="1"/>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40248.425613082574</v>
      </c>
      <c r="E68" s="10">
        <f>E40-(E54-MIN(E$52:E$63))</f>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 t="shared" si="3"/>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4">$B$17-SUM($B71:$J71)</f>
        <v>24059.405881188039</v>
      </c>
      <c r="D85" s="23"/>
    </row>
    <row r="86" spans="1:4" x14ac:dyDescent="0.25">
      <c r="A86" s="7" t="s">
        <v>16</v>
      </c>
      <c r="B86" s="10">
        <f t="shared" si="4"/>
        <v>42666.219881188052</v>
      </c>
      <c r="D86" s="23"/>
    </row>
    <row r="87" spans="1:4" x14ac:dyDescent="0.25">
      <c r="A87" s="7" t="s">
        <v>17</v>
      </c>
      <c r="B87" s="10">
        <f t="shared" si="4"/>
        <v>30674.509881188016</v>
      </c>
      <c r="D87" s="23"/>
    </row>
    <row r="88" spans="1:4" x14ac:dyDescent="0.25">
      <c r="A88" s="7" t="s">
        <v>18</v>
      </c>
      <c r="B88" s="10">
        <f t="shared" si="4"/>
        <v>12578.271881188033</v>
      </c>
      <c r="D88" s="23"/>
    </row>
    <row r="89" spans="1:4" x14ac:dyDescent="0.25">
      <c r="A89" s="7" t="s">
        <v>19</v>
      </c>
      <c r="B89" s="10">
        <f t="shared" si="4"/>
        <v>2537.1818811880657</v>
      </c>
      <c r="D89" s="23"/>
    </row>
    <row r="90" spans="1:4" x14ac:dyDescent="0.25">
      <c r="A90" s="7" t="s">
        <v>20</v>
      </c>
      <c r="B90" s="10">
        <f t="shared" si="4"/>
        <v>2080.2818811880425</v>
      </c>
      <c r="D90" s="23"/>
    </row>
    <row r="91" spans="1:4" x14ac:dyDescent="0.25">
      <c r="A91" s="7" t="s">
        <v>21</v>
      </c>
      <c r="B91" s="10">
        <f t="shared" si="4"/>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27">
        <f>'計算用(期待容量)'!D95</f>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f>B97/入力!$E$17</f>
        <v>-3.3954468866189322E-13</v>
      </c>
    </row>
  </sheetData>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P221"/>
  <sheetViews>
    <sheetView zoomScale="85" zoomScaleNormal="85" workbookViewId="0">
      <selection activeCell="M37" sqref="M37"/>
    </sheetView>
  </sheetViews>
  <sheetFormatPr defaultColWidth="9" defaultRowHeight="15.75" x14ac:dyDescent="0.25"/>
  <cols>
    <col min="1" max="4" width="9" style="1"/>
    <col min="5" max="7" width="10" style="1" bestFit="1" customWidth="1"/>
    <col min="8" max="16384" width="9" style="1"/>
  </cols>
  <sheetData>
    <row r="1" spans="1:16" x14ac:dyDescent="0.25">
      <c r="O1" s="5"/>
      <c r="P1" s="6" t="s">
        <v>181</v>
      </c>
    </row>
    <row r="3" spans="1:16" x14ac:dyDescent="0.25">
      <c r="A3" s="35" t="s">
        <v>51</v>
      </c>
      <c r="B3" s="38">
        <v>4</v>
      </c>
      <c r="C3" s="38">
        <v>5</v>
      </c>
      <c r="D3" s="38">
        <v>6</v>
      </c>
      <c r="E3" s="38">
        <v>7</v>
      </c>
      <c r="F3" s="38">
        <v>8</v>
      </c>
      <c r="G3" s="38">
        <v>9</v>
      </c>
      <c r="H3" s="38">
        <v>10</v>
      </c>
      <c r="I3" s="38">
        <v>11</v>
      </c>
      <c r="J3" s="38">
        <v>12</v>
      </c>
      <c r="K3" s="38">
        <v>1</v>
      </c>
      <c r="L3" s="38">
        <v>2</v>
      </c>
      <c r="M3" s="38">
        <v>3</v>
      </c>
    </row>
    <row r="4" spans="1:16" x14ac:dyDescent="0.25">
      <c r="A4" s="37">
        <v>20</v>
      </c>
      <c r="B4" s="119">
        <v>0.97341447775507706</v>
      </c>
      <c r="C4" s="120">
        <v>0.96172911841861886</v>
      </c>
      <c r="D4" s="120">
        <v>0.98963979908914068</v>
      </c>
      <c r="E4" s="120">
        <v>1</v>
      </c>
      <c r="F4" s="120">
        <v>1</v>
      </c>
      <c r="G4" s="120">
        <v>1</v>
      </c>
      <c r="H4" s="120">
        <v>0.99581688308642802</v>
      </c>
      <c r="I4" s="120">
        <v>0.9706314186448135</v>
      </c>
      <c r="J4" s="120">
        <v>0.98920128482110903</v>
      </c>
      <c r="K4" s="120">
        <v>0.99481373748529522</v>
      </c>
      <c r="L4" s="120">
        <v>0.97778426177692668</v>
      </c>
      <c r="M4" s="121">
        <v>1</v>
      </c>
    </row>
    <row r="5" spans="1:16" x14ac:dyDescent="0.25">
      <c r="A5" s="37">
        <v>19</v>
      </c>
      <c r="B5" s="122">
        <v>0.97341447775507706</v>
      </c>
      <c r="C5" s="123">
        <v>0.96172911841861886</v>
      </c>
      <c r="D5" s="123">
        <v>0.98963979908914068</v>
      </c>
      <c r="E5" s="123">
        <v>1</v>
      </c>
      <c r="F5" s="123">
        <v>1</v>
      </c>
      <c r="G5" s="123">
        <v>1</v>
      </c>
      <c r="H5" s="123">
        <v>0.99581688308642802</v>
      </c>
      <c r="I5" s="123">
        <v>0.9706314186448135</v>
      </c>
      <c r="J5" s="123">
        <v>0.98920128482110903</v>
      </c>
      <c r="K5" s="123">
        <v>0.99481373748529522</v>
      </c>
      <c r="L5" s="123">
        <v>0.97778426177692668</v>
      </c>
      <c r="M5" s="124">
        <v>1</v>
      </c>
    </row>
    <row r="6" spans="1:16" x14ac:dyDescent="0.25">
      <c r="A6" s="37">
        <v>18</v>
      </c>
      <c r="B6" s="122">
        <v>0.97341447775507706</v>
      </c>
      <c r="C6" s="123">
        <v>0.96172911841861886</v>
      </c>
      <c r="D6" s="123">
        <v>0.98963979908914068</v>
      </c>
      <c r="E6" s="123">
        <v>1</v>
      </c>
      <c r="F6" s="123">
        <v>1</v>
      </c>
      <c r="G6" s="123">
        <v>1</v>
      </c>
      <c r="H6" s="123">
        <v>0.99581688308642802</v>
      </c>
      <c r="I6" s="123">
        <v>0.9706314186448135</v>
      </c>
      <c r="J6" s="123">
        <v>0.98920128482110903</v>
      </c>
      <c r="K6" s="123">
        <v>0.99481373748529522</v>
      </c>
      <c r="L6" s="123">
        <v>0.97778426177692668</v>
      </c>
      <c r="M6" s="124">
        <v>1</v>
      </c>
    </row>
    <row r="7" spans="1:16" x14ac:dyDescent="0.25">
      <c r="A7" s="37">
        <v>17</v>
      </c>
      <c r="B7" s="122">
        <v>0.97341447775507706</v>
      </c>
      <c r="C7" s="123">
        <v>0.96172911841861886</v>
      </c>
      <c r="D7" s="123">
        <v>0.98963979908914068</v>
      </c>
      <c r="E7" s="123">
        <v>1</v>
      </c>
      <c r="F7" s="123">
        <v>1</v>
      </c>
      <c r="G7" s="123">
        <v>1</v>
      </c>
      <c r="H7" s="123">
        <v>0.99581688308642802</v>
      </c>
      <c r="I7" s="123">
        <v>0.9706314186448135</v>
      </c>
      <c r="J7" s="123">
        <v>0.98920128482110903</v>
      </c>
      <c r="K7" s="123">
        <v>0.99481373748529522</v>
      </c>
      <c r="L7" s="123">
        <v>0.97778426177692668</v>
      </c>
      <c r="M7" s="124">
        <v>1</v>
      </c>
    </row>
    <row r="8" spans="1:16" x14ac:dyDescent="0.25">
      <c r="A8" s="37">
        <v>16</v>
      </c>
      <c r="B8" s="122">
        <v>0.97341447775507706</v>
      </c>
      <c r="C8" s="123">
        <v>0.96172911841861886</v>
      </c>
      <c r="D8" s="123">
        <v>0.98963979908914068</v>
      </c>
      <c r="E8" s="123">
        <v>1</v>
      </c>
      <c r="F8" s="123">
        <v>1</v>
      </c>
      <c r="G8" s="123">
        <v>1</v>
      </c>
      <c r="H8" s="123">
        <v>0.99581688308642802</v>
      </c>
      <c r="I8" s="123">
        <v>0.9706314186448135</v>
      </c>
      <c r="J8" s="123">
        <v>0.98920128482110903</v>
      </c>
      <c r="K8" s="123">
        <v>0.99481373748529522</v>
      </c>
      <c r="L8" s="123">
        <v>0.97778426177692668</v>
      </c>
      <c r="M8" s="124">
        <v>1</v>
      </c>
    </row>
    <row r="9" spans="1:16" x14ac:dyDescent="0.25">
      <c r="A9" s="37">
        <v>15</v>
      </c>
      <c r="B9" s="122">
        <v>0.97341447775507706</v>
      </c>
      <c r="C9" s="123">
        <v>0.96172911841861886</v>
      </c>
      <c r="D9" s="123">
        <v>0.98963979908914068</v>
      </c>
      <c r="E9" s="123">
        <v>1</v>
      </c>
      <c r="F9" s="123">
        <v>1</v>
      </c>
      <c r="G9" s="123">
        <v>1</v>
      </c>
      <c r="H9" s="123">
        <v>0.99581688308642802</v>
      </c>
      <c r="I9" s="123">
        <v>0.9706314186448135</v>
      </c>
      <c r="J9" s="123">
        <v>0.98920128482110903</v>
      </c>
      <c r="K9" s="123">
        <v>0.99481373748529522</v>
      </c>
      <c r="L9" s="123">
        <v>0.97778426177692668</v>
      </c>
      <c r="M9" s="124">
        <v>1</v>
      </c>
    </row>
    <row r="10" spans="1:16" x14ac:dyDescent="0.25">
      <c r="A10" s="37">
        <v>14</v>
      </c>
      <c r="B10" s="122">
        <v>0.97341447775507706</v>
      </c>
      <c r="C10" s="123">
        <v>0.96172911841861886</v>
      </c>
      <c r="D10" s="123">
        <v>0.98963979908914068</v>
      </c>
      <c r="E10" s="123">
        <v>1</v>
      </c>
      <c r="F10" s="123">
        <v>1</v>
      </c>
      <c r="G10" s="123">
        <v>1</v>
      </c>
      <c r="H10" s="123">
        <v>0.99581688308642802</v>
      </c>
      <c r="I10" s="123">
        <v>0.9706314186448135</v>
      </c>
      <c r="J10" s="123">
        <v>0.98920128482110903</v>
      </c>
      <c r="K10" s="123">
        <v>0.99481373748529522</v>
      </c>
      <c r="L10" s="123">
        <v>0.97778426177692668</v>
      </c>
      <c r="M10" s="124">
        <v>1</v>
      </c>
    </row>
    <row r="11" spans="1:16" x14ac:dyDescent="0.25">
      <c r="A11" s="37">
        <v>13</v>
      </c>
      <c r="B11" s="122">
        <v>0.97341447775507706</v>
      </c>
      <c r="C11" s="123">
        <v>0.96172911841861886</v>
      </c>
      <c r="D11" s="123">
        <v>0.98963979908914068</v>
      </c>
      <c r="E11" s="123">
        <v>1</v>
      </c>
      <c r="F11" s="123">
        <v>1</v>
      </c>
      <c r="G11" s="123">
        <v>1</v>
      </c>
      <c r="H11" s="123">
        <v>0.99581688308642802</v>
      </c>
      <c r="I11" s="123">
        <v>0.9706314186448135</v>
      </c>
      <c r="J11" s="123">
        <v>0.98920128482110903</v>
      </c>
      <c r="K11" s="123">
        <v>0.99481373748529522</v>
      </c>
      <c r="L11" s="123">
        <v>0.97778426177692668</v>
      </c>
      <c r="M11" s="124">
        <v>1</v>
      </c>
    </row>
    <row r="12" spans="1:16" x14ac:dyDescent="0.25">
      <c r="A12" s="37">
        <v>12</v>
      </c>
      <c r="B12" s="122">
        <v>0.97341447775507706</v>
      </c>
      <c r="C12" s="123">
        <v>0.96172911841861886</v>
      </c>
      <c r="D12" s="123">
        <v>0.98963979908914068</v>
      </c>
      <c r="E12" s="123">
        <v>1</v>
      </c>
      <c r="F12" s="123">
        <v>1</v>
      </c>
      <c r="G12" s="123">
        <v>1</v>
      </c>
      <c r="H12" s="123">
        <v>0.99581688308642802</v>
      </c>
      <c r="I12" s="123">
        <v>0.9706314186448135</v>
      </c>
      <c r="J12" s="123">
        <v>0.98920128482110903</v>
      </c>
      <c r="K12" s="123">
        <v>0.99481373748529522</v>
      </c>
      <c r="L12" s="123">
        <v>0.97778426177692668</v>
      </c>
      <c r="M12" s="124">
        <v>1</v>
      </c>
    </row>
    <row r="13" spans="1:16" x14ac:dyDescent="0.25">
      <c r="A13" s="37">
        <v>11</v>
      </c>
      <c r="B13" s="122">
        <v>0.97341447775507706</v>
      </c>
      <c r="C13" s="123">
        <v>0.96172911841861886</v>
      </c>
      <c r="D13" s="123">
        <v>0.98963979908914068</v>
      </c>
      <c r="E13" s="123">
        <v>1</v>
      </c>
      <c r="F13" s="123">
        <v>1</v>
      </c>
      <c r="G13" s="123">
        <v>1</v>
      </c>
      <c r="H13" s="123">
        <v>0.99581688308642802</v>
      </c>
      <c r="I13" s="123">
        <v>0.9706314186448135</v>
      </c>
      <c r="J13" s="123">
        <v>0.98833625849207651</v>
      </c>
      <c r="K13" s="123">
        <v>0.99481373748529522</v>
      </c>
      <c r="L13" s="123">
        <v>0.97193802776864224</v>
      </c>
      <c r="M13" s="124">
        <v>1</v>
      </c>
    </row>
    <row r="14" spans="1:16" x14ac:dyDescent="0.25">
      <c r="A14" s="37">
        <v>10</v>
      </c>
      <c r="B14" s="122">
        <v>0.97065337241422589</v>
      </c>
      <c r="C14" s="123">
        <v>0.95758898917552426</v>
      </c>
      <c r="D14" s="123">
        <v>0.98314279842028784</v>
      </c>
      <c r="E14" s="123">
        <v>1</v>
      </c>
      <c r="F14" s="123">
        <v>1</v>
      </c>
      <c r="G14" s="123">
        <v>1</v>
      </c>
      <c r="H14" s="123">
        <v>0.99581688308642802</v>
      </c>
      <c r="I14" s="123">
        <v>0.96431462172819371</v>
      </c>
      <c r="J14" s="123">
        <v>0.98049306222153498</v>
      </c>
      <c r="K14" s="123">
        <v>0.98790774228596345</v>
      </c>
      <c r="L14" s="123">
        <v>0.95711362671397859</v>
      </c>
      <c r="M14" s="124">
        <v>1</v>
      </c>
    </row>
    <row r="15" spans="1:16" x14ac:dyDescent="0.25">
      <c r="A15" s="37">
        <v>9</v>
      </c>
      <c r="B15" s="122">
        <v>0.9598423218793436</v>
      </c>
      <c r="C15" s="123">
        <v>0.94663389546622689</v>
      </c>
      <c r="D15" s="123">
        <v>0.96627190114986483</v>
      </c>
      <c r="E15" s="123">
        <v>1</v>
      </c>
      <c r="F15" s="123">
        <v>1</v>
      </c>
      <c r="G15" s="123">
        <v>0.99647944866267979</v>
      </c>
      <c r="H15" s="123">
        <v>0.98788482580674253</v>
      </c>
      <c r="I15" s="123">
        <v>0.95108616113314026</v>
      </c>
      <c r="J15" s="123">
        <v>0.96567169600948444</v>
      </c>
      <c r="K15" s="123">
        <v>0.97239257498461718</v>
      </c>
      <c r="L15" s="123">
        <v>0.93331105861293562</v>
      </c>
      <c r="M15" s="124">
        <v>0.99957824057684008</v>
      </c>
    </row>
    <row r="16" spans="1:16" x14ac:dyDescent="0.25">
      <c r="A16" s="37">
        <v>8</v>
      </c>
      <c r="B16" s="122">
        <v>0.94098132615043029</v>
      </c>
      <c r="C16" s="123">
        <v>0.9288638372907263</v>
      </c>
      <c r="D16" s="123">
        <v>0.93902710727787198</v>
      </c>
      <c r="E16" s="123">
        <v>1</v>
      </c>
      <c r="F16" s="123">
        <v>1</v>
      </c>
      <c r="G16" s="123">
        <v>0.98049709874404289</v>
      </c>
      <c r="H16" s="123">
        <v>0.97194209295874867</v>
      </c>
      <c r="I16" s="123">
        <v>0.93094603685965305</v>
      </c>
      <c r="J16" s="123">
        <v>0.94387215985592499</v>
      </c>
      <c r="K16" s="123">
        <v>0.94826823558125628</v>
      </c>
      <c r="L16" s="123">
        <v>0.9005303234655132</v>
      </c>
      <c r="M16" s="124">
        <v>0.98015010553362281</v>
      </c>
    </row>
    <row r="17" spans="1:13" x14ac:dyDescent="0.25">
      <c r="A17" s="37">
        <v>7</v>
      </c>
      <c r="B17" s="122">
        <v>0.91407038522748607</v>
      </c>
      <c r="C17" s="123">
        <v>0.9042788146490226</v>
      </c>
      <c r="D17" s="123">
        <v>0.90140841680430872</v>
      </c>
      <c r="E17" s="123">
        <v>0.97455011289618931</v>
      </c>
      <c r="F17" s="123">
        <v>0.98417123770736992</v>
      </c>
      <c r="G17" s="123">
        <v>0.95413610424307627</v>
      </c>
      <c r="H17" s="123">
        <v>0.94798868454244611</v>
      </c>
      <c r="I17" s="123">
        <v>0.90389424890773218</v>
      </c>
      <c r="J17" s="123">
        <v>0.9150944537608563</v>
      </c>
      <c r="K17" s="123">
        <v>0.91553472407588088</v>
      </c>
      <c r="L17" s="123">
        <v>0.85877142127171147</v>
      </c>
      <c r="M17" s="124">
        <v>0.94907483199907383</v>
      </c>
    </row>
    <row r="18" spans="1:13" x14ac:dyDescent="0.25">
      <c r="A18" s="37">
        <v>6</v>
      </c>
      <c r="B18" s="122">
        <v>0.87910949911051084</v>
      </c>
      <c r="C18" s="123">
        <v>0.8728788275411159</v>
      </c>
      <c r="D18" s="123">
        <v>0.8534158297291754</v>
      </c>
      <c r="E18" s="123">
        <v>0.92780219688922494</v>
      </c>
      <c r="F18" s="123">
        <v>0.94514827447652316</v>
      </c>
      <c r="G18" s="123">
        <v>0.91739646515978002</v>
      </c>
      <c r="H18" s="123">
        <v>0.91602460055783475</v>
      </c>
      <c r="I18" s="123">
        <v>0.86993079727737777</v>
      </c>
      <c r="J18" s="123">
        <v>0.87933857772427881</v>
      </c>
      <c r="K18" s="123">
        <v>0.87419204046849086</v>
      </c>
      <c r="L18" s="123">
        <v>0.80803435203153051</v>
      </c>
      <c r="M18" s="124">
        <v>0.90635241997319271</v>
      </c>
    </row>
    <row r="19" spans="1:13" x14ac:dyDescent="0.25">
      <c r="A19" s="37">
        <v>5</v>
      </c>
      <c r="B19" s="122">
        <v>0.83609866779950481</v>
      </c>
      <c r="C19" s="123">
        <v>0.83466387596700609</v>
      </c>
      <c r="D19" s="123">
        <v>0.79504934605247191</v>
      </c>
      <c r="E19" s="123">
        <v>0.86594939544266847</v>
      </c>
      <c r="F19" s="123">
        <v>0.89320134724166322</v>
      </c>
      <c r="G19" s="123">
        <v>0.87027818149415426</v>
      </c>
      <c r="H19" s="123">
        <v>0.8760498410049149</v>
      </c>
      <c r="I19" s="123">
        <v>0.8290556819685897</v>
      </c>
      <c r="J19" s="123">
        <v>0.83660453174619231</v>
      </c>
      <c r="K19" s="123">
        <v>0.82424018475908645</v>
      </c>
      <c r="L19" s="123">
        <v>0.74831911574497001</v>
      </c>
      <c r="M19" s="124">
        <v>0.8519828694559799</v>
      </c>
    </row>
    <row r="20" spans="1:13" x14ac:dyDescent="0.25">
      <c r="A20" s="37">
        <v>4</v>
      </c>
      <c r="B20" s="122">
        <v>0.78503789129446766</v>
      </c>
      <c r="C20" s="123">
        <v>0.78963395992669327</v>
      </c>
      <c r="D20" s="123">
        <v>0.72630896577419835</v>
      </c>
      <c r="E20" s="123">
        <v>0.78899170855651979</v>
      </c>
      <c r="F20" s="123">
        <v>0.82833045600279021</v>
      </c>
      <c r="G20" s="123">
        <v>0.8127812532461991</v>
      </c>
      <c r="H20" s="123">
        <v>0.82806440588368646</v>
      </c>
      <c r="I20" s="123">
        <v>0.78126890298136786</v>
      </c>
      <c r="J20" s="123">
        <v>0.7868923158265968</v>
      </c>
      <c r="K20" s="123">
        <v>0.76567915694766731</v>
      </c>
      <c r="L20" s="123">
        <v>0.6796257124120304</v>
      </c>
      <c r="M20" s="124">
        <v>0.78596618044743516</v>
      </c>
    </row>
    <row r="21" spans="1:13" x14ac:dyDescent="0.25">
      <c r="A21" s="37">
        <v>3</v>
      </c>
      <c r="B21" s="122">
        <v>0.72592716959539949</v>
      </c>
      <c r="C21" s="123">
        <v>0.73778907942017735</v>
      </c>
      <c r="D21" s="123">
        <v>0.6471946888943545</v>
      </c>
      <c r="E21" s="123">
        <v>0.69692913623077901</v>
      </c>
      <c r="F21" s="123">
        <v>0.75053560075990422</v>
      </c>
      <c r="G21" s="123">
        <v>0.74490568041591421</v>
      </c>
      <c r="H21" s="123">
        <v>0.77206829519414932</v>
      </c>
      <c r="I21" s="123">
        <v>0.72657046031571237</v>
      </c>
      <c r="J21" s="123">
        <v>0.73020192996549227</v>
      </c>
      <c r="K21" s="123">
        <v>0.69850895703423366</v>
      </c>
      <c r="L21" s="123">
        <v>0.60195414203271125</v>
      </c>
      <c r="M21" s="124">
        <v>0.7083023529475585</v>
      </c>
    </row>
    <row r="22" spans="1:13" x14ac:dyDescent="0.25">
      <c r="A22" s="37">
        <v>2</v>
      </c>
      <c r="B22" s="122">
        <v>0.65876650270230053</v>
      </c>
      <c r="C22" s="123">
        <v>0.67912923444745843</v>
      </c>
      <c r="D22" s="123">
        <v>0.55770651541294058</v>
      </c>
      <c r="E22" s="123">
        <v>0.58976167846544603</v>
      </c>
      <c r="F22" s="123">
        <v>0.65981678151300527</v>
      </c>
      <c r="G22" s="123">
        <v>0.6666514630032998</v>
      </c>
      <c r="H22" s="123">
        <v>0.70806150893630349</v>
      </c>
      <c r="I22" s="123">
        <v>0.66496035397162334</v>
      </c>
      <c r="J22" s="123">
        <v>0.66653337416287872</v>
      </c>
      <c r="K22" s="123">
        <v>0.6227295850187855</v>
      </c>
      <c r="L22" s="123">
        <v>0.51530440460701288</v>
      </c>
      <c r="M22" s="124">
        <v>0.61899138695634992</v>
      </c>
    </row>
    <row r="23" spans="1:13" x14ac:dyDescent="0.25">
      <c r="A23" s="37">
        <v>1</v>
      </c>
      <c r="B23" s="125">
        <v>0.58355589061517055</v>
      </c>
      <c r="C23" s="126">
        <v>0.6136544250085364</v>
      </c>
      <c r="D23" s="126">
        <v>0.45784444532995655</v>
      </c>
      <c r="E23" s="126">
        <v>0.46748933526052089</v>
      </c>
      <c r="F23" s="126">
        <v>0.55617399826209324</v>
      </c>
      <c r="G23" s="126">
        <v>0.578018601008356</v>
      </c>
      <c r="H23" s="126">
        <v>0.63604404711014906</v>
      </c>
      <c r="I23" s="126">
        <v>0.59643858394910054</v>
      </c>
      <c r="J23" s="126">
        <v>0.59588664841875627</v>
      </c>
      <c r="K23" s="126">
        <v>0.53834104090132273</v>
      </c>
      <c r="L23" s="126">
        <v>0.41967650013493513</v>
      </c>
      <c r="M23" s="127">
        <v>0.51803328247380953</v>
      </c>
    </row>
    <row r="24" spans="1:13" x14ac:dyDescent="0.25">
      <c r="B24" s="2"/>
      <c r="C24" s="2"/>
      <c r="D24" s="2"/>
      <c r="E24" s="2"/>
      <c r="F24" s="2"/>
      <c r="G24" s="2"/>
      <c r="H24" s="2"/>
      <c r="I24" s="2"/>
      <c r="J24" s="2"/>
      <c r="K24" s="2"/>
      <c r="L24" s="2"/>
      <c r="M24" s="2"/>
    </row>
    <row r="25" spans="1:13" x14ac:dyDescent="0.25">
      <c r="A25" s="35" t="s">
        <v>52</v>
      </c>
      <c r="B25" s="38">
        <v>4</v>
      </c>
      <c r="C25" s="38">
        <v>5</v>
      </c>
      <c r="D25" s="38">
        <v>6</v>
      </c>
      <c r="E25" s="38">
        <v>7</v>
      </c>
      <c r="F25" s="38">
        <v>8</v>
      </c>
      <c r="G25" s="38">
        <v>9</v>
      </c>
      <c r="H25" s="38">
        <v>10</v>
      </c>
      <c r="I25" s="38">
        <v>11</v>
      </c>
      <c r="J25" s="38">
        <v>12</v>
      </c>
      <c r="K25" s="38">
        <v>1</v>
      </c>
      <c r="L25" s="38">
        <v>2</v>
      </c>
      <c r="M25" s="38">
        <v>3</v>
      </c>
    </row>
    <row r="26" spans="1:13" x14ac:dyDescent="0.25">
      <c r="A26" s="37">
        <v>20</v>
      </c>
      <c r="B26" s="119">
        <v>0.99834507593461053</v>
      </c>
      <c r="C26" s="120">
        <v>0.96825892187370088</v>
      </c>
      <c r="D26" s="120">
        <v>0.99803779457740138</v>
      </c>
      <c r="E26" s="120">
        <v>1</v>
      </c>
      <c r="F26" s="120">
        <v>1</v>
      </c>
      <c r="G26" s="120">
        <v>1</v>
      </c>
      <c r="H26" s="120">
        <v>0.99374206726078695</v>
      </c>
      <c r="I26" s="120">
        <v>0.99436186171254026</v>
      </c>
      <c r="J26" s="120">
        <v>0.99406210591992461</v>
      </c>
      <c r="K26" s="120">
        <v>0.99495322638572814</v>
      </c>
      <c r="L26" s="120">
        <v>0.99930870581447051</v>
      </c>
      <c r="M26" s="121">
        <v>1</v>
      </c>
    </row>
    <row r="27" spans="1:13" x14ac:dyDescent="0.25">
      <c r="A27" s="37">
        <v>19</v>
      </c>
      <c r="B27" s="122">
        <v>0.99834507593461053</v>
      </c>
      <c r="C27" s="123">
        <v>0.96825892187370088</v>
      </c>
      <c r="D27" s="123">
        <v>0.99803779457740138</v>
      </c>
      <c r="E27" s="123">
        <v>1</v>
      </c>
      <c r="F27" s="123">
        <v>1</v>
      </c>
      <c r="G27" s="123">
        <v>1</v>
      </c>
      <c r="H27" s="123">
        <v>0.99374206726078695</v>
      </c>
      <c r="I27" s="123">
        <v>0.99436186171254026</v>
      </c>
      <c r="J27" s="123">
        <v>0.99406210591992461</v>
      </c>
      <c r="K27" s="123">
        <v>0.99495322638572814</v>
      </c>
      <c r="L27" s="123">
        <v>0.99930870581447051</v>
      </c>
      <c r="M27" s="124">
        <v>1</v>
      </c>
    </row>
    <row r="28" spans="1:13" x14ac:dyDescent="0.25">
      <c r="A28" s="37">
        <v>18</v>
      </c>
      <c r="B28" s="122">
        <v>0.99834507593461053</v>
      </c>
      <c r="C28" s="123">
        <v>0.96825892187370088</v>
      </c>
      <c r="D28" s="123">
        <v>0.99803779457740138</v>
      </c>
      <c r="E28" s="123">
        <v>1</v>
      </c>
      <c r="F28" s="123">
        <v>1</v>
      </c>
      <c r="G28" s="123">
        <v>1</v>
      </c>
      <c r="H28" s="123">
        <v>0.99374206726078695</v>
      </c>
      <c r="I28" s="123">
        <v>0.99436186171254026</v>
      </c>
      <c r="J28" s="123">
        <v>0.99406210591992461</v>
      </c>
      <c r="K28" s="123">
        <v>0.99495322638572814</v>
      </c>
      <c r="L28" s="123">
        <v>0.99930870581447051</v>
      </c>
      <c r="M28" s="124">
        <v>1</v>
      </c>
    </row>
    <row r="29" spans="1:13" x14ac:dyDescent="0.25">
      <c r="A29" s="37">
        <v>17</v>
      </c>
      <c r="B29" s="122">
        <v>0.99834507593461053</v>
      </c>
      <c r="C29" s="123">
        <v>0.96825892187370088</v>
      </c>
      <c r="D29" s="123">
        <v>0.99803779457740138</v>
      </c>
      <c r="E29" s="123">
        <v>1</v>
      </c>
      <c r="F29" s="123">
        <v>1</v>
      </c>
      <c r="G29" s="123">
        <v>1</v>
      </c>
      <c r="H29" s="123">
        <v>0.99374206726078695</v>
      </c>
      <c r="I29" s="123">
        <v>0.99436186171254026</v>
      </c>
      <c r="J29" s="123">
        <v>0.99406210591992461</v>
      </c>
      <c r="K29" s="123">
        <v>0.99495322638572814</v>
      </c>
      <c r="L29" s="123">
        <v>0.99930870581447051</v>
      </c>
      <c r="M29" s="124">
        <v>1</v>
      </c>
    </row>
    <row r="30" spans="1:13" x14ac:dyDescent="0.25">
      <c r="A30" s="37">
        <v>16</v>
      </c>
      <c r="B30" s="122">
        <v>0.99834507593461053</v>
      </c>
      <c r="C30" s="123">
        <v>0.96825892187370088</v>
      </c>
      <c r="D30" s="123">
        <v>0.99803779457740138</v>
      </c>
      <c r="E30" s="123">
        <v>1</v>
      </c>
      <c r="F30" s="123">
        <v>1</v>
      </c>
      <c r="G30" s="123">
        <v>1</v>
      </c>
      <c r="H30" s="123">
        <v>0.99374206726078695</v>
      </c>
      <c r="I30" s="123">
        <v>0.99436186171254026</v>
      </c>
      <c r="J30" s="123">
        <v>0.99406210591992461</v>
      </c>
      <c r="K30" s="123">
        <v>0.99495322638572814</v>
      </c>
      <c r="L30" s="123">
        <v>0.99930870581447051</v>
      </c>
      <c r="M30" s="124">
        <v>1</v>
      </c>
    </row>
    <row r="31" spans="1:13" x14ac:dyDescent="0.25">
      <c r="A31" s="37">
        <v>15</v>
      </c>
      <c r="B31" s="122">
        <v>0.99834507593461053</v>
      </c>
      <c r="C31" s="123">
        <v>0.96825892187370088</v>
      </c>
      <c r="D31" s="123">
        <v>0.99803779457740138</v>
      </c>
      <c r="E31" s="123">
        <v>1</v>
      </c>
      <c r="F31" s="123">
        <v>1</v>
      </c>
      <c r="G31" s="123">
        <v>1</v>
      </c>
      <c r="H31" s="123">
        <v>0.99374206726078695</v>
      </c>
      <c r="I31" s="123">
        <v>0.99436186171254026</v>
      </c>
      <c r="J31" s="123">
        <v>0.99406210591992461</v>
      </c>
      <c r="K31" s="123">
        <v>0.99495322638572814</v>
      </c>
      <c r="L31" s="123">
        <v>0.99930870581447051</v>
      </c>
      <c r="M31" s="124">
        <v>1</v>
      </c>
    </row>
    <row r="32" spans="1:13" x14ac:dyDescent="0.25">
      <c r="A32" s="37">
        <v>14</v>
      </c>
      <c r="B32" s="122">
        <v>0.99834507593461053</v>
      </c>
      <c r="C32" s="123">
        <v>0.96825892187370088</v>
      </c>
      <c r="D32" s="123">
        <v>0.99803779457740138</v>
      </c>
      <c r="E32" s="123">
        <v>1</v>
      </c>
      <c r="F32" s="123">
        <v>1</v>
      </c>
      <c r="G32" s="123">
        <v>1</v>
      </c>
      <c r="H32" s="123">
        <v>0.99374206726078695</v>
      </c>
      <c r="I32" s="123">
        <v>0.99436186171254026</v>
      </c>
      <c r="J32" s="123">
        <v>0.99406210591992461</v>
      </c>
      <c r="K32" s="123">
        <v>0.99495322638572814</v>
      </c>
      <c r="L32" s="123">
        <v>0.99930870581447051</v>
      </c>
      <c r="M32" s="124">
        <v>1</v>
      </c>
    </row>
    <row r="33" spans="1:13" x14ac:dyDescent="0.25">
      <c r="A33" s="37">
        <v>13</v>
      </c>
      <c r="B33" s="122">
        <v>0.99834507593461053</v>
      </c>
      <c r="C33" s="123">
        <v>0.96825892187370088</v>
      </c>
      <c r="D33" s="123">
        <v>0.99803779457740138</v>
      </c>
      <c r="E33" s="123">
        <v>1</v>
      </c>
      <c r="F33" s="123">
        <v>1</v>
      </c>
      <c r="G33" s="123">
        <v>1</v>
      </c>
      <c r="H33" s="123">
        <v>0.99374206726078695</v>
      </c>
      <c r="I33" s="123">
        <v>0.99436186171254026</v>
      </c>
      <c r="J33" s="123">
        <v>0.99406210591992461</v>
      </c>
      <c r="K33" s="123">
        <v>0.99495322638572814</v>
      </c>
      <c r="L33" s="123">
        <v>0.99930870581447051</v>
      </c>
      <c r="M33" s="124">
        <v>1</v>
      </c>
    </row>
    <row r="34" spans="1:13" x14ac:dyDescent="0.25">
      <c r="A34" s="37">
        <v>12</v>
      </c>
      <c r="B34" s="122">
        <v>0.99834507593461053</v>
      </c>
      <c r="C34" s="123">
        <v>0.96825892187370088</v>
      </c>
      <c r="D34" s="123">
        <v>0.99803779457740138</v>
      </c>
      <c r="E34" s="123">
        <v>1</v>
      </c>
      <c r="F34" s="123">
        <v>1</v>
      </c>
      <c r="G34" s="123">
        <v>1</v>
      </c>
      <c r="H34" s="123">
        <v>0.99374206726078695</v>
      </c>
      <c r="I34" s="123">
        <v>0.99436186171254026</v>
      </c>
      <c r="J34" s="123">
        <v>0.99185901804422716</v>
      </c>
      <c r="K34" s="123">
        <v>0.99495322638572814</v>
      </c>
      <c r="L34" s="123">
        <v>0.99930870581447051</v>
      </c>
      <c r="M34" s="124">
        <v>1</v>
      </c>
    </row>
    <row r="35" spans="1:13" x14ac:dyDescent="0.25">
      <c r="A35" s="37">
        <v>11</v>
      </c>
      <c r="B35" s="122">
        <v>0.99834507593461053</v>
      </c>
      <c r="C35" s="123">
        <v>0.96628452832234113</v>
      </c>
      <c r="D35" s="123">
        <v>0.99803779457740138</v>
      </c>
      <c r="E35" s="123">
        <v>1</v>
      </c>
      <c r="F35" s="123">
        <v>1</v>
      </c>
      <c r="G35" s="123">
        <v>1</v>
      </c>
      <c r="H35" s="123">
        <v>0.99374206726078695</v>
      </c>
      <c r="I35" s="123">
        <v>0.99436186171254026</v>
      </c>
      <c r="J35" s="123">
        <v>0.98585644020403085</v>
      </c>
      <c r="K35" s="123">
        <v>0.99217056373321655</v>
      </c>
      <c r="L35" s="123">
        <v>0.99617920357515188</v>
      </c>
      <c r="M35" s="124">
        <v>1</v>
      </c>
    </row>
    <row r="36" spans="1:13" x14ac:dyDescent="0.25">
      <c r="A36" s="37">
        <v>10</v>
      </c>
      <c r="B36" s="122">
        <v>0.99816991314880177</v>
      </c>
      <c r="C36" s="123">
        <v>0.96229075976610368</v>
      </c>
      <c r="D36" s="123">
        <v>0.99667978064901597</v>
      </c>
      <c r="E36" s="123">
        <v>1</v>
      </c>
      <c r="F36" s="123">
        <v>1</v>
      </c>
      <c r="G36" s="123">
        <v>1</v>
      </c>
      <c r="H36" s="123">
        <v>0.99158226658297255</v>
      </c>
      <c r="I36" s="123">
        <v>0.9925993776302624</v>
      </c>
      <c r="J36" s="123">
        <v>0.97605437239933546</v>
      </c>
      <c r="K36" s="123">
        <v>0.98595150050613078</v>
      </c>
      <c r="L36" s="123">
        <v>0.98714174520082609</v>
      </c>
      <c r="M36" s="124">
        <v>1</v>
      </c>
    </row>
    <row r="37" spans="1:13" x14ac:dyDescent="0.25">
      <c r="A37" s="37">
        <v>9</v>
      </c>
      <c r="B37" s="122">
        <v>0.99238164132902429</v>
      </c>
      <c r="C37" s="123">
        <v>0.95627761620498841</v>
      </c>
      <c r="D37" s="123">
        <v>0.98710809254472454</v>
      </c>
      <c r="E37" s="123">
        <v>1</v>
      </c>
      <c r="F37" s="123">
        <v>1</v>
      </c>
      <c r="G37" s="123">
        <v>1</v>
      </c>
      <c r="H37" s="123">
        <v>0.98502543770977569</v>
      </c>
      <c r="I37" s="123">
        <v>0.98499248034929965</v>
      </c>
      <c r="J37" s="123">
        <v>0.96245281463014121</v>
      </c>
      <c r="K37" s="123">
        <v>0.97629603670447096</v>
      </c>
      <c r="L37" s="123">
        <v>0.97219633069149325</v>
      </c>
      <c r="M37" s="124">
        <v>0.99441411528514734</v>
      </c>
    </row>
    <row r="38" spans="1:13" x14ac:dyDescent="0.25">
      <c r="A38" s="37">
        <v>8</v>
      </c>
      <c r="B38" s="122">
        <v>0.98098026047527831</v>
      </c>
      <c r="C38" s="123">
        <v>0.94824509763899567</v>
      </c>
      <c r="D38" s="123">
        <v>0.96932273026452709</v>
      </c>
      <c r="E38" s="123">
        <v>1</v>
      </c>
      <c r="F38" s="123">
        <v>1</v>
      </c>
      <c r="G38" s="123">
        <v>0.99910271022872754</v>
      </c>
      <c r="H38" s="123">
        <v>0.97407158064119637</v>
      </c>
      <c r="I38" s="123">
        <v>0.97154116986965189</v>
      </c>
      <c r="J38" s="123">
        <v>0.94505176689644788</v>
      </c>
      <c r="K38" s="123">
        <v>0.96320417232823718</v>
      </c>
      <c r="L38" s="123">
        <v>0.95134296004715335</v>
      </c>
      <c r="M38" s="124">
        <v>0.98217170190058056</v>
      </c>
    </row>
    <row r="39" spans="1:13" x14ac:dyDescent="0.25">
      <c r="A39" s="37">
        <v>7</v>
      </c>
      <c r="B39" s="122">
        <v>0.96396577058756361</v>
      </c>
      <c r="C39" s="123">
        <v>0.93819320406812523</v>
      </c>
      <c r="D39" s="123">
        <v>0.94332369380842362</v>
      </c>
      <c r="E39" s="123">
        <v>0.9970352575118181</v>
      </c>
      <c r="F39" s="123">
        <v>0.9954016795980607</v>
      </c>
      <c r="G39" s="123">
        <v>0.97851947139792372</v>
      </c>
      <c r="H39" s="123">
        <v>0.95872069537723459</v>
      </c>
      <c r="I39" s="123">
        <v>0.95224544619131934</v>
      </c>
      <c r="J39" s="123">
        <v>0.92385122919825569</v>
      </c>
      <c r="K39" s="123">
        <v>0.94667590737742935</v>
      </c>
      <c r="L39" s="123">
        <v>0.9245816332678064</v>
      </c>
      <c r="M39" s="124">
        <v>0.96396658836025051</v>
      </c>
    </row>
    <row r="40" spans="1:13" x14ac:dyDescent="0.25">
      <c r="A40" s="37">
        <v>6</v>
      </c>
      <c r="B40" s="122">
        <v>0.94133817166588041</v>
      </c>
      <c r="C40" s="123">
        <v>0.92612193549237709</v>
      </c>
      <c r="D40" s="123">
        <v>0.90911098317641437</v>
      </c>
      <c r="E40" s="123">
        <v>0.97247257555221733</v>
      </c>
      <c r="F40" s="123">
        <v>0.96256707824012611</v>
      </c>
      <c r="G40" s="123">
        <v>0.9489947186089851</v>
      </c>
      <c r="H40" s="123">
        <v>0.93897278191789035</v>
      </c>
      <c r="I40" s="123">
        <v>0.9271053093143018</v>
      </c>
      <c r="J40" s="123">
        <v>0.89885120153556441</v>
      </c>
      <c r="K40" s="123">
        <v>0.92671124185204734</v>
      </c>
      <c r="L40" s="123">
        <v>0.8919123503534524</v>
      </c>
      <c r="M40" s="124">
        <v>0.9397987746641574</v>
      </c>
    </row>
    <row r="41" spans="1:13" x14ac:dyDescent="0.25">
      <c r="A41" s="37">
        <v>5</v>
      </c>
      <c r="B41" s="122">
        <v>0.91309746371022849</v>
      </c>
      <c r="C41" s="123">
        <v>0.91203129191175136</v>
      </c>
      <c r="D41" s="123">
        <v>0.86668459836849909</v>
      </c>
      <c r="E41" s="123">
        <v>0.93912233866156525</v>
      </c>
      <c r="F41" s="123">
        <v>0.91798777728937231</v>
      </c>
      <c r="G41" s="123">
        <v>0.91052845186191145</v>
      </c>
      <c r="H41" s="123">
        <v>0.91482784026316355</v>
      </c>
      <c r="I41" s="123">
        <v>0.89612075923859946</v>
      </c>
      <c r="J41" s="123">
        <v>0.87005168390837428</v>
      </c>
      <c r="K41" s="123">
        <v>0.90331017575209138</v>
      </c>
      <c r="L41" s="123">
        <v>0.85333511130409145</v>
      </c>
      <c r="M41" s="124">
        <v>0.90966826081230101</v>
      </c>
    </row>
    <row r="42" spans="1:13" x14ac:dyDescent="0.25">
      <c r="A42" s="37">
        <v>4</v>
      </c>
      <c r="B42" s="122">
        <v>0.87924364672060795</v>
      </c>
      <c r="C42" s="123">
        <v>0.89592127332624805</v>
      </c>
      <c r="D42" s="123">
        <v>0.8160445393846778</v>
      </c>
      <c r="E42" s="123">
        <v>0.89698454683986162</v>
      </c>
      <c r="F42" s="123">
        <v>0.86166377674579953</v>
      </c>
      <c r="G42" s="123">
        <v>0.86312067115670299</v>
      </c>
      <c r="H42" s="123">
        <v>0.8862858704130544</v>
      </c>
      <c r="I42" s="123">
        <v>0.85929179596421212</v>
      </c>
      <c r="J42" s="123">
        <v>0.83745267631668507</v>
      </c>
      <c r="K42" s="123">
        <v>0.87647270907756136</v>
      </c>
      <c r="L42" s="123">
        <v>0.80884991611972334</v>
      </c>
      <c r="M42" s="124">
        <v>0.87357504680468145</v>
      </c>
    </row>
    <row r="43" spans="1:13" x14ac:dyDescent="0.25">
      <c r="A43" s="37">
        <v>3</v>
      </c>
      <c r="B43" s="122">
        <v>0.83977672069701881</v>
      </c>
      <c r="C43" s="123">
        <v>0.87779187973586692</v>
      </c>
      <c r="D43" s="123">
        <v>0.75719080622495061</v>
      </c>
      <c r="E43" s="123">
        <v>0.84605920008710644</v>
      </c>
      <c r="F43" s="123">
        <v>0.79359507660940765</v>
      </c>
      <c r="G43" s="123">
        <v>0.80677137649335973</v>
      </c>
      <c r="H43" s="123">
        <v>0.85334687236756268</v>
      </c>
      <c r="I43" s="123">
        <v>0.81661841949114</v>
      </c>
      <c r="J43" s="123">
        <v>0.80105417876049689</v>
      </c>
      <c r="K43" s="123">
        <v>0.84619884182845728</v>
      </c>
      <c r="L43" s="123">
        <v>0.75845676480034818</v>
      </c>
      <c r="M43" s="124">
        <v>0.83151913264129884</v>
      </c>
    </row>
    <row r="44" spans="1:13" x14ac:dyDescent="0.25">
      <c r="A44" s="37">
        <v>2</v>
      </c>
      <c r="B44" s="122">
        <v>0.79469668563946105</v>
      </c>
      <c r="C44" s="123">
        <v>0.85764311114060821</v>
      </c>
      <c r="D44" s="123">
        <v>0.6901233988893174</v>
      </c>
      <c r="E44" s="123">
        <v>0.78634629840329984</v>
      </c>
      <c r="F44" s="123">
        <v>0.71378167688019667</v>
      </c>
      <c r="G44" s="123">
        <v>0.74148056787188155</v>
      </c>
      <c r="H44" s="123">
        <v>0.8160108461266885</v>
      </c>
      <c r="I44" s="123">
        <v>0.76810062981938287</v>
      </c>
      <c r="J44" s="123">
        <v>0.76085619123980985</v>
      </c>
      <c r="K44" s="123">
        <v>0.81248857400477903</v>
      </c>
      <c r="L44" s="123">
        <v>0.70215565734596597</v>
      </c>
      <c r="M44" s="124">
        <v>0.78350051832215306</v>
      </c>
    </row>
    <row r="45" spans="1:13" x14ac:dyDescent="0.25">
      <c r="A45" s="37">
        <v>1</v>
      </c>
      <c r="B45" s="125">
        <v>0.74400354154793458</v>
      </c>
      <c r="C45" s="126">
        <v>0.83547496754047179</v>
      </c>
      <c r="D45" s="126">
        <v>0.61484231737777828</v>
      </c>
      <c r="E45" s="126">
        <v>0.71784584178844169</v>
      </c>
      <c r="F45" s="126">
        <v>0.6222235775581666</v>
      </c>
      <c r="G45" s="126">
        <v>0.66724824529226845</v>
      </c>
      <c r="H45" s="126">
        <v>0.77427779169043187</v>
      </c>
      <c r="I45" s="126">
        <v>0.71373842694894085</v>
      </c>
      <c r="J45" s="126">
        <v>0.71685871375462373</v>
      </c>
      <c r="K45" s="126">
        <v>0.77534190560652683</v>
      </c>
      <c r="L45" s="126">
        <v>0.6399465937565767</v>
      </c>
      <c r="M45" s="127">
        <v>0.729519203847244</v>
      </c>
    </row>
    <row r="46" spans="1:13" x14ac:dyDescent="0.25">
      <c r="B46" s="2"/>
      <c r="C46" s="2"/>
      <c r="D46" s="2"/>
      <c r="E46" s="2"/>
      <c r="F46" s="2"/>
      <c r="G46" s="2"/>
      <c r="H46" s="2"/>
      <c r="I46" s="2"/>
      <c r="J46" s="2"/>
      <c r="K46" s="2"/>
      <c r="L46" s="2"/>
      <c r="M46" s="2"/>
    </row>
    <row r="47" spans="1:13" x14ac:dyDescent="0.25">
      <c r="A47" s="35" t="s">
        <v>53</v>
      </c>
      <c r="B47" s="38">
        <v>4</v>
      </c>
      <c r="C47" s="38">
        <v>5</v>
      </c>
      <c r="D47" s="38">
        <v>6</v>
      </c>
      <c r="E47" s="38">
        <v>7</v>
      </c>
      <c r="F47" s="38">
        <v>8</v>
      </c>
      <c r="G47" s="38">
        <v>9</v>
      </c>
      <c r="H47" s="38">
        <v>10</v>
      </c>
      <c r="I47" s="38">
        <v>11</v>
      </c>
      <c r="J47" s="38">
        <v>12</v>
      </c>
      <c r="K47" s="38">
        <v>1</v>
      </c>
      <c r="L47" s="38">
        <v>2</v>
      </c>
      <c r="M47" s="38">
        <v>3</v>
      </c>
    </row>
    <row r="48" spans="1:13" x14ac:dyDescent="0.25">
      <c r="A48" s="37">
        <v>20</v>
      </c>
      <c r="B48" s="119">
        <v>1</v>
      </c>
      <c r="C48" s="120">
        <v>0.96336948180591908</v>
      </c>
      <c r="D48" s="120">
        <v>1</v>
      </c>
      <c r="E48" s="120">
        <v>1</v>
      </c>
      <c r="F48" s="120">
        <v>1</v>
      </c>
      <c r="G48" s="120">
        <v>1</v>
      </c>
      <c r="H48" s="120">
        <v>0.99783685519860366</v>
      </c>
      <c r="I48" s="120">
        <v>0.99175332462070487</v>
      </c>
      <c r="J48" s="120">
        <v>0.99338610989160203</v>
      </c>
      <c r="K48" s="120">
        <v>0.99579165655987056</v>
      </c>
      <c r="L48" s="120">
        <v>0.99929455571209402</v>
      </c>
      <c r="M48" s="121">
        <v>0.9995105725957899</v>
      </c>
    </row>
    <row r="49" spans="1:13" x14ac:dyDescent="0.25">
      <c r="A49" s="37">
        <v>19</v>
      </c>
      <c r="B49" s="122">
        <v>1</v>
      </c>
      <c r="C49" s="123">
        <v>0.96336948180591908</v>
      </c>
      <c r="D49" s="123">
        <v>1</v>
      </c>
      <c r="E49" s="123">
        <v>1</v>
      </c>
      <c r="F49" s="123">
        <v>1</v>
      </c>
      <c r="G49" s="123">
        <v>1</v>
      </c>
      <c r="H49" s="123">
        <v>0.99783685519860366</v>
      </c>
      <c r="I49" s="123">
        <v>0.99175332462070487</v>
      </c>
      <c r="J49" s="123">
        <v>0.99338610989160203</v>
      </c>
      <c r="K49" s="123">
        <v>0.99579165655987056</v>
      </c>
      <c r="L49" s="123">
        <v>0.99929455571209402</v>
      </c>
      <c r="M49" s="124">
        <v>0.9995105725957899</v>
      </c>
    </row>
    <row r="50" spans="1:13" x14ac:dyDescent="0.25">
      <c r="A50" s="37">
        <v>18</v>
      </c>
      <c r="B50" s="122">
        <v>1</v>
      </c>
      <c r="C50" s="123">
        <v>0.96336948180591908</v>
      </c>
      <c r="D50" s="123">
        <v>1</v>
      </c>
      <c r="E50" s="123">
        <v>1</v>
      </c>
      <c r="F50" s="123">
        <v>1</v>
      </c>
      <c r="G50" s="123">
        <v>1</v>
      </c>
      <c r="H50" s="123">
        <v>0.99783685519860366</v>
      </c>
      <c r="I50" s="123">
        <v>0.99175332462070487</v>
      </c>
      <c r="J50" s="123">
        <v>0.99338610989160203</v>
      </c>
      <c r="K50" s="123">
        <v>0.99579165655987056</v>
      </c>
      <c r="L50" s="123">
        <v>0.99929455571209402</v>
      </c>
      <c r="M50" s="124">
        <v>0.9995105725957899</v>
      </c>
    </row>
    <row r="51" spans="1:13" x14ac:dyDescent="0.25">
      <c r="A51" s="37">
        <v>17</v>
      </c>
      <c r="B51" s="122">
        <v>1</v>
      </c>
      <c r="C51" s="123">
        <v>0.96336948180591908</v>
      </c>
      <c r="D51" s="123">
        <v>1</v>
      </c>
      <c r="E51" s="123">
        <v>1</v>
      </c>
      <c r="F51" s="123">
        <v>1</v>
      </c>
      <c r="G51" s="123">
        <v>1</v>
      </c>
      <c r="H51" s="123">
        <v>0.99783685519860366</v>
      </c>
      <c r="I51" s="123">
        <v>0.99175332462070487</v>
      </c>
      <c r="J51" s="123">
        <v>0.99338610989160203</v>
      </c>
      <c r="K51" s="123">
        <v>0.99579165655987056</v>
      </c>
      <c r="L51" s="123">
        <v>0.99929455571209402</v>
      </c>
      <c r="M51" s="124">
        <v>0.9995105725957899</v>
      </c>
    </row>
    <row r="52" spans="1:13" x14ac:dyDescent="0.25">
      <c r="A52" s="37">
        <v>16</v>
      </c>
      <c r="B52" s="122">
        <v>1</v>
      </c>
      <c r="C52" s="123">
        <v>0.96336948180591908</v>
      </c>
      <c r="D52" s="123">
        <v>1</v>
      </c>
      <c r="E52" s="123">
        <v>1</v>
      </c>
      <c r="F52" s="123">
        <v>1</v>
      </c>
      <c r="G52" s="123">
        <v>1</v>
      </c>
      <c r="H52" s="123">
        <v>0.99783685519860366</v>
      </c>
      <c r="I52" s="123">
        <v>0.99175332462070487</v>
      </c>
      <c r="J52" s="123">
        <v>0.99338610989160203</v>
      </c>
      <c r="K52" s="123">
        <v>0.99579165655987056</v>
      </c>
      <c r="L52" s="123">
        <v>0.99929455571209402</v>
      </c>
      <c r="M52" s="124">
        <v>0.9995105725957899</v>
      </c>
    </row>
    <row r="53" spans="1:13" x14ac:dyDescent="0.25">
      <c r="A53" s="37">
        <v>15</v>
      </c>
      <c r="B53" s="122">
        <v>1</v>
      </c>
      <c r="C53" s="123">
        <v>0.96336948180591908</v>
      </c>
      <c r="D53" s="123">
        <v>1</v>
      </c>
      <c r="E53" s="123">
        <v>1</v>
      </c>
      <c r="F53" s="123">
        <v>1</v>
      </c>
      <c r="G53" s="123">
        <v>1</v>
      </c>
      <c r="H53" s="123">
        <v>0.99783685519860366</v>
      </c>
      <c r="I53" s="123">
        <v>0.99175332462070487</v>
      </c>
      <c r="J53" s="123">
        <v>0.99338610989160203</v>
      </c>
      <c r="K53" s="123">
        <v>0.99579165655987056</v>
      </c>
      <c r="L53" s="123">
        <v>0.99929455571209402</v>
      </c>
      <c r="M53" s="124">
        <v>0.9995105725957899</v>
      </c>
    </row>
    <row r="54" spans="1:13" x14ac:dyDescent="0.25">
      <c r="A54" s="37">
        <v>14</v>
      </c>
      <c r="B54" s="122">
        <v>1</v>
      </c>
      <c r="C54" s="123">
        <v>0.96336948180591908</v>
      </c>
      <c r="D54" s="123">
        <v>1</v>
      </c>
      <c r="E54" s="123">
        <v>1</v>
      </c>
      <c r="F54" s="123">
        <v>1</v>
      </c>
      <c r="G54" s="123">
        <v>1</v>
      </c>
      <c r="H54" s="123">
        <v>0.99783685519860366</v>
      </c>
      <c r="I54" s="123">
        <v>0.99175332462070487</v>
      </c>
      <c r="J54" s="123">
        <v>0.99338610989160203</v>
      </c>
      <c r="K54" s="123">
        <v>0.99579165655987056</v>
      </c>
      <c r="L54" s="123">
        <v>0.99929455571209402</v>
      </c>
      <c r="M54" s="124">
        <v>0.9995105725957899</v>
      </c>
    </row>
    <row r="55" spans="1:13" x14ac:dyDescent="0.25">
      <c r="A55" s="37">
        <v>13</v>
      </c>
      <c r="B55" s="122">
        <v>1</v>
      </c>
      <c r="C55" s="123">
        <v>0.96336948180591908</v>
      </c>
      <c r="D55" s="123">
        <v>1</v>
      </c>
      <c r="E55" s="123">
        <v>1</v>
      </c>
      <c r="F55" s="123">
        <v>1</v>
      </c>
      <c r="G55" s="123">
        <v>1</v>
      </c>
      <c r="H55" s="123">
        <v>0.99783685519860366</v>
      </c>
      <c r="I55" s="123">
        <v>0.99175332462070487</v>
      </c>
      <c r="J55" s="123">
        <v>0.99338610989160203</v>
      </c>
      <c r="K55" s="123">
        <v>0.99579165655987056</v>
      </c>
      <c r="L55" s="123">
        <v>0.99929455571209402</v>
      </c>
      <c r="M55" s="124">
        <v>0.9995105725957899</v>
      </c>
    </row>
    <row r="56" spans="1:13" x14ac:dyDescent="0.25">
      <c r="A56" s="37">
        <v>12</v>
      </c>
      <c r="B56" s="122">
        <v>1</v>
      </c>
      <c r="C56" s="123">
        <v>0.96336948180591908</v>
      </c>
      <c r="D56" s="123">
        <v>1</v>
      </c>
      <c r="E56" s="123">
        <v>1</v>
      </c>
      <c r="F56" s="123">
        <v>1</v>
      </c>
      <c r="G56" s="123">
        <v>1</v>
      </c>
      <c r="H56" s="123">
        <v>0.99783685519860366</v>
      </c>
      <c r="I56" s="123">
        <v>0.9819157057282657</v>
      </c>
      <c r="J56" s="123">
        <v>0.99338610989160203</v>
      </c>
      <c r="K56" s="123">
        <v>0.99579165655987056</v>
      </c>
      <c r="L56" s="123">
        <v>0.99929455571209402</v>
      </c>
      <c r="M56" s="124">
        <v>0.9995105725957899</v>
      </c>
    </row>
    <row r="57" spans="1:13" x14ac:dyDescent="0.25">
      <c r="A57" s="37">
        <v>11</v>
      </c>
      <c r="B57" s="122">
        <v>1</v>
      </c>
      <c r="C57" s="123">
        <v>0.95825196462917006</v>
      </c>
      <c r="D57" s="123">
        <v>1</v>
      </c>
      <c r="E57" s="123">
        <v>1</v>
      </c>
      <c r="F57" s="123">
        <v>1</v>
      </c>
      <c r="G57" s="123">
        <v>1</v>
      </c>
      <c r="H57" s="123">
        <v>0.99783685519860366</v>
      </c>
      <c r="I57" s="123">
        <v>0.96185543557795916</v>
      </c>
      <c r="J57" s="123">
        <v>0.98589911161491683</v>
      </c>
      <c r="K57" s="123">
        <v>0.99502158486423387</v>
      </c>
      <c r="L57" s="123">
        <v>0.9975394870131773</v>
      </c>
      <c r="M57" s="124">
        <v>0.9995105725957899</v>
      </c>
    </row>
    <row r="58" spans="1:13" x14ac:dyDescent="0.25">
      <c r="A58" s="37">
        <v>10</v>
      </c>
      <c r="B58" s="122">
        <v>1</v>
      </c>
      <c r="C58" s="123">
        <v>0.94151554113309133</v>
      </c>
      <c r="D58" s="123">
        <v>0.99113129620683915</v>
      </c>
      <c r="E58" s="123">
        <v>1</v>
      </c>
      <c r="F58" s="123">
        <v>1</v>
      </c>
      <c r="G58" s="123">
        <v>1</v>
      </c>
      <c r="H58" s="123">
        <v>0.99756158908247217</v>
      </c>
      <c r="I58" s="123">
        <v>0.93157251416978482</v>
      </c>
      <c r="J58" s="123">
        <v>0.96643458694122253</v>
      </c>
      <c r="K58" s="123">
        <v>0.98171920303237914</v>
      </c>
      <c r="L58" s="123">
        <v>0.9824352544016417</v>
      </c>
      <c r="M58" s="124">
        <v>0.98764156570650963</v>
      </c>
    </row>
    <row r="59" spans="1:13" x14ac:dyDescent="0.25">
      <c r="A59" s="37">
        <v>9</v>
      </c>
      <c r="B59" s="122">
        <v>0.99337016911236353</v>
      </c>
      <c r="C59" s="123">
        <v>0.91316021131768266</v>
      </c>
      <c r="D59" s="123">
        <v>0.96578910029195586</v>
      </c>
      <c r="E59" s="123">
        <v>1</v>
      </c>
      <c r="F59" s="123">
        <v>1</v>
      </c>
      <c r="G59" s="123">
        <v>1</v>
      </c>
      <c r="H59" s="123">
        <v>0.98138577398031412</v>
      </c>
      <c r="I59" s="123">
        <v>0.8910669415037431</v>
      </c>
      <c r="J59" s="123">
        <v>0.93499253587051878</v>
      </c>
      <c r="K59" s="123">
        <v>0.95588451106430683</v>
      </c>
      <c r="L59" s="123">
        <v>0.95398185787748702</v>
      </c>
      <c r="M59" s="124">
        <v>0.96212517758438554</v>
      </c>
    </row>
    <row r="60" spans="1:13" x14ac:dyDescent="0.25">
      <c r="A60" s="37">
        <v>8</v>
      </c>
      <c r="B60" s="122">
        <v>0.96628831941623083</v>
      </c>
      <c r="C60" s="123">
        <v>0.87318597518294405</v>
      </c>
      <c r="D60" s="123">
        <v>0.92416507270099835</v>
      </c>
      <c r="E60" s="123">
        <v>1</v>
      </c>
      <c r="F60" s="123">
        <v>1</v>
      </c>
      <c r="G60" s="123">
        <v>0.99125819849884333</v>
      </c>
      <c r="H60" s="123">
        <v>0.94930940989213008</v>
      </c>
      <c r="I60" s="123">
        <v>0.84033871757983425</v>
      </c>
      <c r="J60" s="123">
        <v>0.8915729584028057</v>
      </c>
      <c r="K60" s="123">
        <v>0.91751750896001627</v>
      </c>
      <c r="L60" s="123">
        <v>0.91217929744071369</v>
      </c>
      <c r="M60" s="124">
        <v>0.92296140822941752</v>
      </c>
    </row>
    <row r="61" spans="1:13" x14ac:dyDescent="0.25">
      <c r="A61" s="37">
        <v>7</v>
      </c>
      <c r="B61" s="122">
        <v>0.92439734200058976</v>
      </c>
      <c r="C61" s="123">
        <v>0.82159283272887573</v>
      </c>
      <c r="D61" s="123">
        <v>0.86625921343396672</v>
      </c>
      <c r="E61" s="123">
        <v>0.98346305746363194</v>
      </c>
      <c r="F61" s="123">
        <v>0.96656206319059235</v>
      </c>
      <c r="G61" s="123">
        <v>0.94391768171976964</v>
      </c>
      <c r="H61" s="123">
        <v>0.90133249681791971</v>
      </c>
      <c r="I61" s="123">
        <v>0.77938784239805758</v>
      </c>
      <c r="J61" s="123">
        <v>0.8361758545380833</v>
      </c>
      <c r="K61" s="123">
        <v>0.86661819671950768</v>
      </c>
      <c r="L61" s="123">
        <v>0.85702757309132127</v>
      </c>
      <c r="M61" s="124">
        <v>0.87015025764160581</v>
      </c>
    </row>
    <row r="62" spans="1:13" x14ac:dyDescent="0.25">
      <c r="A62" s="37">
        <v>6</v>
      </c>
      <c r="B62" s="122">
        <v>0.86769723686544054</v>
      </c>
      <c r="C62" s="123">
        <v>0.75838078395547759</v>
      </c>
      <c r="D62" s="123">
        <v>0.79207152249086088</v>
      </c>
      <c r="E62" s="123">
        <v>0.92247930896341124</v>
      </c>
      <c r="F62" s="123">
        <v>0.90200597492086909</v>
      </c>
      <c r="G62" s="123">
        <v>0.87707094554256704</v>
      </c>
      <c r="H62" s="123">
        <v>0.83745503475768279</v>
      </c>
      <c r="I62" s="123">
        <v>0.70821431595841355</v>
      </c>
      <c r="J62" s="123">
        <v>0.76880122427635178</v>
      </c>
      <c r="K62" s="123">
        <v>0.80318657434278129</v>
      </c>
      <c r="L62" s="123">
        <v>0.78852668482930999</v>
      </c>
      <c r="M62" s="124">
        <v>0.80369172582095016</v>
      </c>
    </row>
    <row r="63" spans="1:13" x14ac:dyDescent="0.25">
      <c r="A63" s="37">
        <v>5</v>
      </c>
      <c r="B63" s="122">
        <v>0.79618800401078293</v>
      </c>
      <c r="C63" s="123">
        <v>0.68354982886274973</v>
      </c>
      <c r="D63" s="123">
        <v>0.70160199987168081</v>
      </c>
      <c r="E63" s="123">
        <v>0.84055192845532134</v>
      </c>
      <c r="F63" s="123">
        <v>0.81676771416033001</v>
      </c>
      <c r="G63" s="123">
        <v>0.79071798996723597</v>
      </c>
      <c r="H63" s="123">
        <v>0.75767702371141987</v>
      </c>
      <c r="I63" s="123">
        <v>0.62681813826090216</v>
      </c>
      <c r="J63" s="123">
        <v>0.68944906761761104</v>
      </c>
      <c r="K63" s="123">
        <v>0.72722264182983642</v>
      </c>
      <c r="L63" s="123">
        <v>0.70667663265467962</v>
      </c>
      <c r="M63" s="124">
        <v>0.7235858127674506</v>
      </c>
    </row>
    <row r="64" spans="1:13" x14ac:dyDescent="0.25">
      <c r="A64" s="37">
        <v>4</v>
      </c>
      <c r="B64" s="122">
        <v>0.70986964343661674</v>
      </c>
      <c r="C64" s="123">
        <v>0.59709996745069183</v>
      </c>
      <c r="D64" s="123">
        <v>0.59485064557642675</v>
      </c>
      <c r="E64" s="123">
        <v>0.7376809159393618</v>
      </c>
      <c r="F64" s="123">
        <v>0.71084728090897509</v>
      </c>
      <c r="G64" s="123">
        <v>0.68485881499377621</v>
      </c>
      <c r="H64" s="123">
        <v>0.66199846367913051</v>
      </c>
      <c r="I64" s="123">
        <v>0.53519930930552329</v>
      </c>
      <c r="J64" s="123">
        <v>0.59811938456186076</v>
      </c>
      <c r="K64" s="123">
        <v>0.63872639918067398</v>
      </c>
      <c r="L64" s="123">
        <v>0.61147741656743038</v>
      </c>
      <c r="M64" s="124">
        <v>0.62983251848110722</v>
      </c>
    </row>
    <row r="65" spans="1:13" x14ac:dyDescent="0.25">
      <c r="A65" s="37">
        <v>3</v>
      </c>
      <c r="B65" s="122">
        <v>0.60874215514294239</v>
      </c>
      <c r="C65" s="123">
        <v>0.49903119971930421</v>
      </c>
      <c r="D65" s="123">
        <v>0.47181745960509858</v>
      </c>
      <c r="E65" s="123">
        <v>0.61386627141553285</v>
      </c>
      <c r="F65" s="123">
        <v>0.58424467516680445</v>
      </c>
      <c r="G65" s="123">
        <v>0.55949342062218776</v>
      </c>
      <c r="H65" s="123">
        <v>0.55041935466081482</v>
      </c>
      <c r="I65" s="123">
        <v>0.43335782909227688</v>
      </c>
      <c r="J65" s="123">
        <v>0.49481217510910136</v>
      </c>
      <c r="K65" s="123">
        <v>0.5376978463952935</v>
      </c>
      <c r="L65" s="123">
        <v>0.50292903656756227</v>
      </c>
      <c r="M65" s="124">
        <v>0.52243184296192013</v>
      </c>
    </row>
    <row r="66" spans="1:13" x14ac:dyDescent="0.25">
      <c r="A66" s="37">
        <v>2</v>
      </c>
      <c r="B66" s="122">
        <v>0.49280553912975966</v>
      </c>
      <c r="C66" s="123">
        <v>0.38934352566858677</v>
      </c>
      <c r="D66" s="123">
        <v>0.33250244195769618</v>
      </c>
      <c r="E66" s="123">
        <v>0.46910799488383448</v>
      </c>
      <c r="F66" s="123">
        <v>0.43695989693381798</v>
      </c>
      <c r="G66" s="123">
        <v>0.41462180685247069</v>
      </c>
      <c r="H66" s="123">
        <v>0.42293969665647291</v>
      </c>
      <c r="I66" s="123">
        <v>0.32129369762116311</v>
      </c>
      <c r="J66" s="123">
        <v>0.37952743925933263</v>
      </c>
      <c r="K66" s="123">
        <v>0.42413698347369483</v>
      </c>
      <c r="L66" s="123">
        <v>0.38103149265507524</v>
      </c>
      <c r="M66" s="124">
        <v>0.40138378620988902</v>
      </c>
    </row>
    <row r="67" spans="1:13" x14ac:dyDescent="0.25">
      <c r="A67" s="37">
        <v>1</v>
      </c>
      <c r="B67" s="125">
        <v>0.36205979539706856</v>
      </c>
      <c r="C67" s="126">
        <v>0.2680369452985395</v>
      </c>
      <c r="D67" s="126">
        <v>0.17690559263421962</v>
      </c>
      <c r="E67" s="126">
        <v>0.30340608634426658</v>
      </c>
      <c r="F67" s="126">
        <v>0.26899294621001579</v>
      </c>
      <c r="G67" s="126">
        <v>0.25024397368462503</v>
      </c>
      <c r="H67" s="126">
        <v>0.27955948966610472</v>
      </c>
      <c r="I67" s="126">
        <v>0.19900691489218181</v>
      </c>
      <c r="J67" s="126">
        <v>0.25226517701255458</v>
      </c>
      <c r="K67" s="126">
        <v>0.29804381041587824</v>
      </c>
      <c r="L67" s="126">
        <v>0.24578478482996921</v>
      </c>
      <c r="M67" s="127">
        <v>0.26668834822501419</v>
      </c>
    </row>
    <row r="68" spans="1:13" x14ac:dyDescent="0.25">
      <c r="B68" s="2"/>
      <c r="C68" s="2"/>
      <c r="D68" s="2"/>
      <c r="E68" s="2"/>
      <c r="F68" s="2"/>
      <c r="G68" s="2"/>
      <c r="H68" s="2"/>
      <c r="I68" s="2"/>
      <c r="J68" s="2"/>
      <c r="K68" s="2"/>
      <c r="L68" s="2"/>
      <c r="M68" s="2"/>
    </row>
    <row r="69" spans="1:13" x14ac:dyDescent="0.25">
      <c r="A69" s="35" t="s">
        <v>54</v>
      </c>
      <c r="B69" s="38">
        <v>4</v>
      </c>
      <c r="C69" s="38">
        <v>5</v>
      </c>
      <c r="D69" s="38">
        <v>6</v>
      </c>
      <c r="E69" s="38">
        <v>7</v>
      </c>
      <c r="F69" s="38">
        <v>8</v>
      </c>
      <c r="G69" s="38">
        <v>9</v>
      </c>
      <c r="H69" s="38">
        <v>10</v>
      </c>
      <c r="I69" s="38">
        <v>11</v>
      </c>
      <c r="J69" s="38">
        <v>12</v>
      </c>
      <c r="K69" s="38">
        <v>1</v>
      </c>
      <c r="L69" s="38">
        <v>2</v>
      </c>
      <c r="M69" s="38">
        <v>3</v>
      </c>
    </row>
    <row r="70" spans="1:13" x14ac:dyDescent="0.25">
      <c r="A70" s="37">
        <v>20</v>
      </c>
      <c r="B70" s="119">
        <v>0.99264456152312119</v>
      </c>
      <c r="C70" s="120">
        <v>1</v>
      </c>
      <c r="D70" s="120">
        <v>1</v>
      </c>
      <c r="E70" s="120">
        <v>1</v>
      </c>
      <c r="F70" s="120">
        <v>1</v>
      </c>
      <c r="G70" s="120">
        <v>1</v>
      </c>
      <c r="H70" s="120">
        <v>1</v>
      </c>
      <c r="I70" s="120">
        <v>0.994767253066142</v>
      </c>
      <c r="J70" s="120">
        <v>0.99184930307595132</v>
      </c>
      <c r="K70" s="120">
        <v>1</v>
      </c>
      <c r="L70" s="120">
        <v>0.998639213146847</v>
      </c>
      <c r="M70" s="121">
        <v>1</v>
      </c>
    </row>
    <row r="71" spans="1:13" x14ac:dyDescent="0.25">
      <c r="A71" s="37">
        <v>19</v>
      </c>
      <c r="B71" s="122">
        <v>0.99264456152312119</v>
      </c>
      <c r="C71" s="123">
        <v>1</v>
      </c>
      <c r="D71" s="123">
        <v>1</v>
      </c>
      <c r="E71" s="123">
        <v>1</v>
      </c>
      <c r="F71" s="123">
        <v>1</v>
      </c>
      <c r="G71" s="123">
        <v>1</v>
      </c>
      <c r="H71" s="123">
        <v>1</v>
      </c>
      <c r="I71" s="123">
        <v>0.994767253066142</v>
      </c>
      <c r="J71" s="123">
        <v>0.99184930307595132</v>
      </c>
      <c r="K71" s="123">
        <v>1</v>
      </c>
      <c r="L71" s="123">
        <v>0.998639213146847</v>
      </c>
      <c r="M71" s="124">
        <v>1</v>
      </c>
    </row>
    <row r="72" spans="1:13" x14ac:dyDescent="0.25">
      <c r="A72" s="37">
        <v>18</v>
      </c>
      <c r="B72" s="122">
        <v>0.99264456152312119</v>
      </c>
      <c r="C72" s="123">
        <v>1</v>
      </c>
      <c r="D72" s="123">
        <v>1</v>
      </c>
      <c r="E72" s="123">
        <v>1</v>
      </c>
      <c r="F72" s="123">
        <v>1</v>
      </c>
      <c r="G72" s="123">
        <v>1</v>
      </c>
      <c r="H72" s="123">
        <v>1</v>
      </c>
      <c r="I72" s="123">
        <v>0.994767253066142</v>
      </c>
      <c r="J72" s="123">
        <v>0.99184930307595132</v>
      </c>
      <c r="K72" s="123">
        <v>1</v>
      </c>
      <c r="L72" s="123">
        <v>0.998639213146847</v>
      </c>
      <c r="M72" s="124">
        <v>1</v>
      </c>
    </row>
    <row r="73" spans="1:13" x14ac:dyDescent="0.25">
      <c r="A73" s="37">
        <v>17</v>
      </c>
      <c r="B73" s="122">
        <v>0.99264456152312119</v>
      </c>
      <c r="C73" s="123">
        <v>1</v>
      </c>
      <c r="D73" s="123">
        <v>1</v>
      </c>
      <c r="E73" s="123">
        <v>1</v>
      </c>
      <c r="F73" s="123">
        <v>1</v>
      </c>
      <c r="G73" s="123">
        <v>1</v>
      </c>
      <c r="H73" s="123">
        <v>1</v>
      </c>
      <c r="I73" s="123">
        <v>0.994767253066142</v>
      </c>
      <c r="J73" s="123">
        <v>0.99184930307595132</v>
      </c>
      <c r="K73" s="123">
        <v>1</v>
      </c>
      <c r="L73" s="123">
        <v>0.998639213146847</v>
      </c>
      <c r="M73" s="124">
        <v>1</v>
      </c>
    </row>
    <row r="74" spans="1:13" x14ac:dyDescent="0.25">
      <c r="A74" s="37">
        <v>16</v>
      </c>
      <c r="B74" s="122">
        <v>0.99264456152312119</v>
      </c>
      <c r="C74" s="123">
        <v>1</v>
      </c>
      <c r="D74" s="123">
        <v>1</v>
      </c>
      <c r="E74" s="123">
        <v>1</v>
      </c>
      <c r="F74" s="123">
        <v>1</v>
      </c>
      <c r="G74" s="123">
        <v>1</v>
      </c>
      <c r="H74" s="123">
        <v>1</v>
      </c>
      <c r="I74" s="123">
        <v>0.994767253066142</v>
      </c>
      <c r="J74" s="123">
        <v>0.99184930307595132</v>
      </c>
      <c r="K74" s="123">
        <v>1</v>
      </c>
      <c r="L74" s="123">
        <v>0.998639213146847</v>
      </c>
      <c r="M74" s="124">
        <v>1</v>
      </c>
    </row>
    <row r="75" spans="1:13" x14ac:dyDescent="0.25">
      <c r="A75" s="37">
        <v>15</v>
      </c>
      <c r="B75" s="122">
        <v>0.99264456152312119</v>
      </c>
      <c r="C75" s="123">
        <v>1</v>
      </c>
      <c r="D75" s="123">
        <v>1</v>
      </c>
      <c r="E75" s="123">
        <v>1</v>
      </c>
      <c r="F75" s="123">
        <v>1</v>
      </c>
      <c r="G75" s="123">
        <v>1</v>
      </c>
      <c r="H75" s="123">
        <v>1</v>
      </c>
      <c r="I75" s="123">
        <v>0.994767253066142</v>
      </c>
      <c r="J75" s="123">
        <v>0.99184930307595132</v>
      </c>
      <c r="K75" s="123">
        <v>1</v>
      </c>
      <c r="L75" s="123">
        <v>0.998639213146847</v>
      </c>
      <c r="M75" s="124">
        <v>1</v>
      </c>
    </row>
    <row r="76" spans="1:13" x14ac:dyDescent="0.25">
      <c r="A76" s="37">
        <v>14</v>
      </c>
      <c r="B76" s="122">
        <v>0.99264456152312119</v>
      </c>
      <c r="C76" s="123">
        <v>0.9930135135778726</v>
      </c>
      <c r="D76" s="123">
        <v>1</v>
      </c>
      <c r="E76" s="123">
        <v>1</v>
      </c>
      <c r="F76" s="123">
        <v>1</v>
      </c>
      <c r="G76" s="123">
        <v>1</v>
      </c>
      <c r="H76" s="123">
        <v>1</v>
      </c>
      <c r="I76" s="123">
        <v>0.994767253066142</v>
      </c>
      <c r="J76" s="123">
        <v>0.99184930307595132</v>
      </c>
      <c r="K76" s="123">
        <v>1</v>
      </c>
      <c r="L76" s="123">
        <v>0.998639213146847</v>
      </c>
      <c r="M76" s="124">
        <v>1</v>
      </c>
    </row>
    <row r="77" spans="1:13" x14ac:dyDescent="0.25">
      <c r="A77" s="37">
        <v>13</v>
      </c>
      <c r="B77" s="122">
        <v>0.99264456152312119</v>
      </c>
      <c r="C77" s="123">
        <v>0.97620767790039897</v>
      </c>
      <c r="D77" s="123">
        <v>1</v>
      </c>
      <c r="E77" s="123">
        <v>1</v>
      </c>
      <c r="F77" s="123">
        <v>1</v>
      </c>
      <c r="G77" s="123">
        <v>1</v>
      </c>
      <c r="H77" s="123">
        <v>1</v>
      </c>
      <c r="I77" s="123">
        <v>0.994767253066142</v>
      </c>
      <c r="J77" s="123">
        <v>0.99184930307595132</v>
      </c>
      <c r="K77" s="123">
        <v>1</v>
      </c>
      <c r="L77" s="123">
        <v>0.998639213146847</v>
      </c>
      <c r="M77" s="124">
        <v>1</v>
      </c>
    </row>
    <row r="78" spans="1:13" x14ac:dyDescent="0.25">
      <c r="A78" s="37">
        <v>12</v>
      </c>
      <c r="B78" s="122">
        <v>0.99264456152312119</v>
      </c>
      <c r="C78" s="123">
        <v>0.95393391352244294</v>
      </c>
      <c r="D78" s="123">
        <v>1</v>
      </c>
      <c r="E78" s="123">
        <v>1</v>
      </c>
      <c r="F78" s="123">
        <v>1</v>
      </c>
      <c r="G78" s="123">
        <v>1</v>
      </c>
      <c r="H78" s="123">
        <v>1</v>
      </c>
      <c r="I78" s="123">
        <v>0.994767253066142</v>
      </c>
      <c r="J78" s="123">
        <v>0.9863633066265165</v>
      </c>
      <c r="K78" s="123">
        <v>0.98850347918613812</v>
      </c>
      <c r="L78" s="123">
        <v>0.998639213146847</v>
      </c>
      <c r="M78" s="124">
        <v>1</v>
      </c>
    </row>
    <row r="79" spans="1:13" x14ac:dyDescent="0.25">
      <c r="A79" s="37">
        <v>11</v>
      </c>
      <c r="B79" s="122">
        <v>0.98751199031465475</v>
      </c>
      <c r="C79" s="123">
        <v>0.92619222044400473</v>
      </c>
      <c r="D79" s="123">
        <v>1</v>
      </c>
      <c r="E79" s="123">
        <v>1</v>
      </c>
      <c r="F79" s="123">
        <v>1</v>
      </c>
      <c r="G79" s="123">
        <v>1</v>
      </c>
      <c r="H79" s="123">
        <v>1</v>
      </c>
      <c r="I79" s="123">
        <v>0.994767253066142</v>
      </c>
      <c r="J79" s="123">
        <v>0.97282773173676973</v>
      </c>
      <c r="K79" s="123">
        <v>0.9676259687654386</v>
      </c>
      <c r="L79" s="123">
        <v>0.998639213146847</v>
      </c>
      <c r="M79" s="124">
        <v>1</v>
      </c>
    </row>
    <row r="80" spans="1:13" x14ac:dyDescent="0.25">
      <c r="A80" s="37">
        <v>10</v>
      </c>
      <c r="B80" s="122">
        <v>0.97350691030063996</v>
      </c>
      <c r="C80" s="123">
        <v>0.89298259866508434</v>
      </c>
      <c r="D80" s="123">
        <v>1</v>
      </c>
      <c r="E80" s="123">
        <v>1</v>
      </c>
      <c r="F80" s="123">
        <v>1</v>
      </c>
      <c r="G80" s="123">
        <v>1</v>
      </c>
      <c r="H80" s="123">
        <v>1</v>
      </c>
      <c r="I80" s="123">
        <v>0.994767253066142</v>
      </c>
      <c r="J80" s="123">
        <v>0.95124257840671111</v>
      </c>
      <c r="K80" s="123">
        <v>0.93869250300202245</v>
      </c>
      <c r="L80" s="123">
        <v>0.99286593100875031</v>
      </c>
      <c r="M80" s="124">
        <v>1</v>
      </c>
    </row>
    <row r="81" spans="1:13" x14ac:dyDescent="0.25">
      <c r="A81" s="37">
        <v>9</v>
      </c>
      <c r="B81" s="122">
        <v>0.95062932148107615</v>
      </c>
      <c r="C81" s="123">
        <v>0.85430504818568198</v>
      </c>
      <c r="D81" s="123">
        <v>0.99660469268712015</v>
      </c>
      <c r="E81" s="123">
        <v>1</v>
      </c>
      <c r="F81" s="123">
        <v>1</v>
      </c>
      <c r="G81" s="123">
        <v>1</v>
      </c>
      <c r="H81" s="123">
        <v>0.9956274215481451</v>
      </c>
      <c r="I81" s="123">
        <v>0.98823253960172663</v>
      </c>
      <c r="J81" s="123">
        <v>0.92160784663634066</v>
      </c>
      <c r="K81" s="123">
        <v>0.90170308189588988</v>
      </c>
      <c r="L81" s="123">
        <v>0.97834201465107784</v>
      </c>
      <c r="M81" s="124">
        <v>1</v>
      </c>
    </row>
    <row r="82" spans="1:13" x14ac:dyDescent="0.25">
      <c r="A82" s="37">
        <v>8</v>
      </c>
      <c r="B82" s="122">
        <v>0.91887922385596399</v>
      </c>
      <c r="C82" s="123">
        <v>0.81015956900579733</v>
      </c>
      <c r="D82" s="123">
        <v>0.97357148437201246</v>
      </c>
      <c r="E82" s="123">
        <v>1</v>
      </c>
      <c r="F82" s="123">
        <v>1</v>
      </c>
      <c r="G82" s="123">
        <v>1</v>
      </c>
      <c r="H82" s="123">
        <v>0.98074837931246517</v>
      </c>
      <c r="I82" s="123">
        <v>0.97388740664344953</v>
      </c>
      <c r="J82" s="123">
        <v>0.88392353642565835</v>
      </c>
      <c r="K82" s="123">
        <v>0.85665770544704112</v>
      </c>
      <c r="L82" s="123">
        <v>0.95506746407382936</v>
      </c>
      <c r="M82" s="124">
        <v>0.98522650007803025</v>
      </c>
    </row>
    <row r="83" spans="1:13" x14ac:dyDescent="0.25">
      <c r="A83" s="37">
        <v>7</v>
      </c>
      <c r="B83" s="122">
        <v>0.87825661742530303</v>
      </c>
      <c r="C83" s="123">
        <v>0.7605461611254305</v>
      </c>
      <c r="D83" s="123">
        <v>0.93687091006226519</v>
      </c>
      <c r="E83" s="123">
        <v>0.99787523325290128</v>
      </c>
      <c r="F83" s="123">
        <v>0.98055087797551754</v>
      </c>
      <c r="G83" s="123">
        <v>0.97780814151554285</v>
      </c>
      <c r="H83" s="123">
        <v>0.95655714493297239</v>
      </c>
      <c r="I83" s="123">
        <v>0.95173185419131034</v>
      </c>
      <c r="J83" s="123">
        <v>0.8381896477746642</v>
      </c>
      <c r="K83" s="123">
        <v>0.80355637365547594</v>
      </c>
      <c r="L83" s="123">
        <v>0.92304227927700522</v>
      </c>
      <c r="M83" s="124">
        <v>0.96099389535232604</v>
      </c>
    </row>
    <row r="84" spans="1:13" x14ac:dyDescent="0.25">
      <c r="A84" s="37">
        <v>6</v>
      </c>
      <c r="B84" s="122">
        <v>0.8287615021890935</v>
      </c>
      <c r="C84" s="123">
        <v>0.70546482454458181</v>
      </c>
      <c r="D84" s="123">
        <v>0.88650296975787812</v>
      </c>
      <c r="E84" s="123">
        <v>0.96641510429906852</v>
      </c>
      <c r="F84" s="123">
        <v>0.93535197558568706</v>
      </c>
      <c r="G84" s="123">
        <v>0.9394331790731909</v>
      </c>
      <c r="H84" s="123">
        <v>0.92305371840966666</v>
      </c>
      <c r="I84" s="123">
        <v>0.92176588224530931</v>
      </c>
      <c r="J84" s="123">
        <v>0.78440618068335821</v>
      </c>
      <c r="K84" s="123">
        <v>0.74239908652119435</v>
      </c>
      <c r="L84" s="123">
        <v>0.88226646026060507</v>
      </c>
      <c r="M84" s="124">
        <v>0.92747783112394233</v>
      </c>
    </row>
    <row r="85" spans="1:13" x14ac:dyDescent="0.25">
      <c r="A85" s="37">
        <v>5</v>
      </c>
      <c r="B85" s="122">
        <v>0.7703938781473354</v>
      </c>
      <c r="C85" s="123">
        <v>0.64491555926325073</v>
      </c>
      <c r="D85" s="123">
        <v>0.82246766345885125</v>
      </c>
      <c r="E85" s="123">
        <v>0.92351635753034422</v>
      </c>
      <c r="F85" s="123">
        <v>0.87524137262226198</v>
      </c>
      <c r="G85" s="123">
        <v>0.88889820842837697</v>
      </c>
      <c r="H85" s="123">
        <v>0.88023809974254807</v>
      </c>
      <c r="I85" s="123">
        <v>0.8839894908054462</v>
      </c>
      <c r="J85" s="123">
        <v>0.72257313515174038</v>
      </c>
      <c r="K85" s="123">
        <v>0.67318584404419646</v>
      </c>
      <c r="L85" s="123">
        <v>0.83274000702462891</v>
      </c>
      <c r="M85" s="124">
        <v>0.88467830739287878</v>
      </c>
    </row>
    <row r="86" spans="1:13" x14ac:dyDescent="0.25">
      <c r="A86" s="37">
        <v>4</v>
      </c>
      <c r="B86" s="122">
        <v>0.7031537453000285</v>
      </c>
      <c r="C86" s="123">
        <v>0.57889836528143757</v>
      </c>
      <c r="D86" s="123">
        <v>0.7447649911651848</v>
      </c>
      <c r="E86" s="123">
        <v>0.86917899294672829</v>
      </c>
      <c r="F86" s="123">
        <v>0.80021906908524232</v>
      </c>
      <c r="G86" s="123">
        <v>0.82620322958110104</v>
      </c>
      <c r="H86" s="123">
        <v>0.82811028893161676</v>
      </c>
      <c r="I86" s="123">
        <v>0.83840267987172135</v>
      </c>
      <c r="J86" s="123">
        <v>0.6526905111798107</v>
      </c>
      <c r="K86" s="123">
        <v>0.59591664622448226</v>
      </c>
      <c r="L86" s="123">
        <v>0.77446291956907709</v>
      </c>
      <c r="M86" s="124">
        <v>0.8325953241591354</v>
      </c>
    </row>
    <row r="87" spans="1:13" x14ac:dyDescent="0.25">
      <c r="A87" s="37">
        <v>3</v>
      </c>
      <c r="B87" s="122">
        <v>0.62704110364717303</v>
      </c>
      <c r="C87" s="123">
        <v>0.50741324259914222</v>
      </c>
      <c r="D87" s="123">
        <v>0.65339495287687877</v>
      </c>
      <c r="E87" s="123">
        <v>0.80340301054822061</v>
      </c>
      <c r="F87" s="123">
        <v>0.71028506497462796</v>
      </c>
      <c r="G87" s="123">
        <v>0.75134824253136334</v>
      </c>
      <c r="H87" s="123">
        <v>0.76667028597687259</v>
      </c>
      <c r="I87" s="123">
        <v>0.78500544944413453</v>
      </c>
      <c r="J87" s="123">
        <v>0.57475830876756917</v>
      </c>
      <c r="K87" s="123">
        <v>0.51059149306205154</v>
      </c>
      <c r="L87" s="123">
        <v>0.70743519789394949</v>
      </c>
      <c r="M87" s="124">
        <v>0.7712288814227124</v>
      </c>
    </row>
    <row r="88" spans="1:13" x14ac:dyDescent="0.25">
      <c r="A88" s="37">
        <v>2</v>
      </c>
      <c r="B88" s="122">
        <v>0.54205595318876887</v>
      </c>
      <c r="C88" s="123">
        <v>0.43046019121636481</v>
      </c>
      <c r="D88" s="123">
        <v>0.54835754859393293</v>
      </c>
      <c r="E88" s="123">
        <v>0.72618841033482129</v>
      </c>
      <c r="F88" s="123">
        <v>0.60543936029041889</v>
      </c>
      <c r="G88" s="123">
        <v>0.66433324727916354</v>
      </c>
      <c r="H88" s="123">
        <v>0.69591809087831547</v>
      </c>
      <c r="I88" s="123">
        <v>0.72379779952268575</v>
      </c>
      <c r="J88" s="123">
        <v>0.4887765279150158</v>
      </c>
      <c r="K88" s="123">
        <v>0.41721038455690457</v>
      </c>
      <c r="L88" s="123">
        <v>0.63165684199924588</v>
      </c>
      <c r="M88" s="124">
        <v>0.70057897918360956</v>
      </c>
    </row>
    <row r="89" spans="1:13" x14ac:dyDescent="0.25">
      <c r="A89" s="37">
        <v>1</v>
      </c>
      <c r="B89" s="125">
        <v>0.44819829392481608</v>
      </c>
      <c r="C89" s="126">
        <v>0.34803921113310515</v>
      </c>
      <c r="D89" s="126">
        <v>0.42965277831634752</v>
      </c>
      <c r="E89" s="126">
        <v>0.63753519230653033</v>
      </c>
      <c r="F89" s="126">
        <v>0.48568195503261535</v>
      </c>
      <c r="G89" s="126">
        <v>0.56515824382450175</v>
      </c>
      <c r="H89" s="126">
        <v>0.61585370363594549</v>
      </c>
      <c r="I89" s="126">
        <v>0.654779730107375</v>
      </c>
      <c r="J89" s="126">
        <v>0.39474516862215059</v>
      </c>
      <c r="K89" s="126">
        <v>0.31577332070904118</v>
      </c>
      <c r="L89" s="126">
        <v>0.54712785188496649</v>
      </c>
      <c r="M89" s="127">
        <v>0.620645617441827</v>
      </c>
    </row>
    <row r="90" spans="1:13" x14ac:dyDescent="0.25">
      <c r="B90" s="2"/>
      <c r="C90" s="2"/>
      <c r="D90" s="2"/>
      <c r="E90" s="2"/>
      <c r="F90" s="2"/>
      <c r="G90" s="2"/>
      <c r="H90" s="2"/>
      <c r="I90" s="2"/>
      <c r="J90" s="2"/>
      <c r="K90" s="2"/>
      <c r="L90" s="2"/>
      <c r="M90" s="2"/>
    </row>
    <row r="91" spans="1:13" x14ac:dyDescent="0.25">
      <c r="A91" s="35" t="s">
        <v>55</v>
      </c>
      <c r="B91" s="38">
        <v>4</v>
      </c>
      <c r="C91" s="38">
        <v>5</v>
      </c>
      <c r="D91" s="38">
        <v>6</v>
      </c>
      <c r="E91" s="38">
        <v>7</v>
      </c>
      <c r="F91" s="38">
        <v>8</v>
      </c>
      <c r="G91" s="38">
        <v>9</v>
      </c>
      <c r="H91" s="38">
        <v>10</v>
      </c>
      <c r="I91" s="38">
        <v>11</v>
      </c>
      <c r="J91" s="38">
        <v>12</v>
      </c>
      <c r="K91" s="38">
        <v>1</v>
      </c>
      <c r="L91" s="38">
        <v>2</v>
      </c>
      <c r="M91" s="38">
        <v>3</v>
      </c>
    </row>
    <row r="92" spans="1:13" x14ac:dyDescent="0.25">
      <c r="A92" s="37">
        <v>20</v>
      </c>
      <c r="B92" s="119">
        <v>0.99827289917311601</v>
      </c>
      <c r="C92" s="120">
        <v>0.97666181130057661</v>
      </c>
      <c r="D92" s="120">
        <v>0.99873347300637882</v>
      </c>
      <c r="E92" s="120">
        <v>1</v>
      </c>
      <c r="F92" s="120">
        <v>1</v>
      </c>
      <c r="G92" s="120">
        <v>1</v>
      </c>
      <c r="H92" s="120">
        <v>0.99460685268415294</v>
      </c>
      <c r="I92" s="120">
        <v>0.99928926064362256</v>
      </c>
      <c r="J92" s="120">
        <v>0.99440999236923711</v>
      </c>
      <c r="K92" s="120">
        <v>0.99964144546195421</v>
      </c>
      <c r="L92" s="120">
        <v>0.99885044897771758</v>
      </c>
      <c r="M92" s="121">
        <v>0.99918362895967849</v>
      </c>
    </row>
    <row r="93" spans="1:13" x14ac:dyDescent="0.25">
      <c r="A93" s="37">
        <v>19</v>
      </c>
      <c r="B93" s="122">
        <v>0.99827289917311601</v>
      </c>
      <c r="C93" s="123">
        <v>0.97666181130057661</v>
      </c>
      <c r="D93" s="123">
        <v>0.99873347300637882</v>
      </c>
      <c r="E93" s="123">
        <v>1</v>
      </c>
      <c r="F93" s="123">
        <v>1</v>
      </c>
      <c r="G93" s="123">
        <v>1</v>
      </c>
      <c r="H93" s="123">
        <v>0.99460685268415294</v>
      </c>
      <c r="I93" s="123">
        <v>0.99928926064362256</v>
      </c>
      <c r="J93" s="123">
        <v>0.99440999236923711</v>
      </c>
      <c r="K93" s="123">
        <v>0.99964144546195421</v>
      </c>
      <c r="L93" s="123">
        <v>0.99885044897771758</v>
      </c>
      <c r="M93" s="124">
        <v>0.99918362895967849</v>
      </c>
    </row>
    <row r="94" spans="1:13" x14ac:dyDescent="0.25">
      <c r="A94" s="37">
        <v>18</v>
      </c>
      <c r="B94" s="122">
        <v>0.99827289917311601</v>
      </c>
      <c r="C94" s="123">
        <v>0.97666181130057661</v>
      </c>
      <c r="D94" s="123">
        <v>0.99873347300637882</v>
      </c>
      <c r="E94" s="123">
        <v>1</v>
      </c>
      <c r="F94" s="123">
        <v>1</v>
      </c>
      <c r="G94" s="123">
        <v>1</v>
      </c>
      <c r="H94" s="123">
        <v>0.99460685268415294</v>
      </c>
      <c r="I94" s="123">
        <v>0.99928926064362256</v>
      </c>
      <c r="J94" s="123">
        <v>0.99440999236923711</v>
      </c>
      <c r="K94" s="123">
        <v>0.99964144546195421</v>
      </c>
      <c r="L94" s="123">
        <v>0.99885044897771758</v>
      </c>
      <c r="M94" s="124">
        <v>0.99918362895967849</v>
      </c>
    </row>
    <row r="95" spans="1:13" x14ac:dyDescent="0.25">
      <c r="A95" s="37">
        <v>17</v>
      </c>
      <c r="B95" s="122">
        <v>0.99827289917311601</v>
      </c>
      <c r="C95" s="123">
        <v>0.97666181130057661</v>
      </c>
      <c r="D95" s="123">
        <v>0.99873347300637882</v>
      </c>
      <c r="E95" s="123">
        <v>1</v>
      </c>
      <c r="F95" s="123">
        <v>1</v>
      </c>
      <c r="G95" s="123">
        <v>1</v>
      </c>
      <c r="H95" s="123">
        <v>0.99460685268415294</v>
      </c>
      <c r="I95" s="123">
        <v>0.99928926064362256</v>
      </c>
      <c r="J95" s="123">
        <v>0.99440999236923711</v>
      </c>
      <c r="K95" s="123">
        <v>0.99964144546195421</v>
      </c>
      <c r="L95" s="123">
        <v>0.99885044897771758</v>
      </c>
      <c r="M95" s="124">
        <v>0.99918362895967849</v>
      </c>
    </row>
    <row r="96" spans="1:13" x14ac:dyDescent="0.25">
      <c r="A96" s="37">
        <v>16</v>
      </c>
      <c r="B96" s="122">
        <v>0.99827289917311601</v>
      </c>
      <c r="C96" s="123">
        <v>0.97666181130057661</v>
      </c>
      <c r="D96" s="123">
        <v>0.99873347300637882</v>
      </c>
      <c r="E96" s="123">
        <v>1</v>
      </c>
      <c r="F96" s="123">
        <v>1</v>
      </c>
      <c r="G96" s="123">
        <v>1</v>
      </c>
      <c r="H96" s="123">
        <v>0.99460685268415294</v>
      </c>
      <c r="I96" s="123">
        <v>0.99928926064362256</v>
      </c>
      <c r="J96" s="123">
        <v>0.99440999236923711</v>
      </c>
      <c r="K96" s="123">
        <v>0.99964144546195421</v>
      </c>
      <c r="L96" s="123">
        <v>0.99885044897771758</v>
      </c>
      <c r="M96" s="124">
        <v>0.99918362895967849</v>
      </c>
    </row>
    <row r="97" spans="1:13" x14ac:dyDescent="0.25">
      <c r="A97" s="37">
        <v>15</v>
      </c>
      <c r="B97" s="122">
        <v>0.99827289917311601</v>
      </c>
      <c r="C97" s="123">
        <v>0.97653610513498301</v>
      </c>
      <c r="D97" s="123">
        <v>0.99873347300637882</v>
      </c>
      <c r="E97" s="123">
        <v>1</v>
      </c>
      <c r="F97" s="123">
        <v>1</v>
      </c>
      <c r="G97" s="123">
        <v>1</v>
      </c>
      <c r="H97" s="123">
        <v>0.99460685268415294</v>
      </c>
      <c r="I97" s="123">
        <v>0.99928926064362256</v>
      </c>
      <c r="J97" s="123">
        <v>0.99440999236923711</v>
      </c>
      <c r="K97" s="123">
        <v>0.99964144546195421</v>
      </c>
      <c r="L97" s="123">
        <v>0.99885044897771758</v>
      </c>
      <c r="M97" s="124">
        <v>0.99918362895967849</v>
      </c>
    </row>
    <row r="98" spans="1:13" x14ac:dyDescent="0.25">
      <c r="A98" s="37">
        <v>14</v>
      </c>
      <c r="B98" s="122">
        <v>0.99827289917311601</v>
      </c>
      <c r="C98" s="123">
        <v>0.97535650871921864</v>
      </c>
      <c r="D98" s="123">
        <v>0.99873347300637882</v>
      </c>
      <c r="E98" s="123">
        <v>1</v>
      </c>
      <c r="F98" s="123">
        <v>1</v>
      </c>
      <c r="G98" s="123">
        <v>1</v>
      </c>
      <c r="H98" s="123">
        <v>0.99460685268415294</v>
      </c>
      <c r="I98" s="123">
        <v>0.99928926064362256</v>
      </c>
      <c r="J98" s="123">
        <v>0.99440999236923711</v>
      </c>
      <c r="K98" s="123">
        <v>0.99964144546195421</v>
      </c>
      <c r="L98" s="123">
        <v>0.99885044897771758</v>
      </c>
      <c r="M98" s="124">
        <v>0.99918362895967849</v>
      </c>
    </row>
    <row r="99" spans="1:13" x14ac:dyDescent="0.25">
      <c r="A99" s="37">
        <v>13</v>
      </c>
      <c r="B99" s="122">
        <v>0.99827289917311601</v>
      </c>
      <c r="C99" s="123">
        <v>0.97312302205328349</v>
      </c>
      <c r="D99" s="123">
        <v>0.99873347300637882</v>
      </c>
      <c r="E99" s="123">
        <v>1</v>
      </c>
      <c r="F99" s="123">
        <v>1</v>
      </c>
      <c r="G99" s="123">
        <v>1</v>
      </c>
      <c r="H99" s="123">
        <v>0.99460685268415294</v>
      </c>
      <c r="I99" s="123">
        <v>0.99928926064362256</v>
      </c>
      <c r="J99" s="123">
        <v>0.99440999236923711</v>
      </c>
      <c r="K99" s="123">
        <v>0.99964144546195421</v>
      </c>
      <c r="L99" s="123">
        <v>0.99885044897771758</v>
      </c>
      <c r="M99" s="124">
        <v>0.99918362895967849</v>
      </c>
    </row>
    <row r="100" spans="1:13" x14ac:dyDescent="0.25">
      <c r="A100" s="37">
        <v>12</v>
      </c>
      <c r="B100" s="122">
        <v>0.99827289917311601</v>
      </c>
      <c r="C100" s="123">
        <v>0.96983564513717757</v>
      </c>
      <c r="D100" s="123">
        <v>0.99873347300637882</v>
      </c>
      <c r="E100" s="123">
        <v>1</v>
      </c>
      <c r="F100" s="123">
        <v>1</v>
      </c>
      <c r="G100" s="123">
        <v>1</v>
      </c>
      <c r="H100" s="123">
        <v>0.99460685268415294</v>
      </c>
      <c r="I100" s="123">
        <v>0.99928926064362256</v>
      </c>
      <c r="J100" s="123">
        <v>0.99093454915639478</v>
      </c>
      <c r="K100" s="123">
        <v>0.99964144546195421</v>
      </c>
      <c r="L100" s="123">
        <v>0.99885044897771758</v>
      </c>
      <c r="M100" s="124">
        <v>0.99918362895967849</v>
      </c>
    </row>
    <row r="101" spans="1:13" x14ac:dyDescent="0.25">
      <c r="A101" s="37">
        <v>11</v>
      </c>
      <c r="B101" s="122">
        <v>0.99827289917311601</v>
      </c>
      <c r="C101" s="123">
        <v>0.96549437797090087</v>
      </c>
      <c r="D101" s="123">
        <v>0.99873347300637882</v>
      </c>
      <c r="E101" s="123">
        <v>1</v>
      </c>
      <c r="F101" s="123">
        <v>1</v>
      </c>
      <c r="G101" s="123">
        <v>1</v>
      </c>
      <c r="H101" s="123">
        <v>0.99460685268415294</v>
      </c>
      <c r="I101" s="123">
        <v>0.99928926064362256</v>
      </c>
      <c r="J101" s="123">
        <v>0.98398324477173427</v>
      </c>
      <c r="K101" s="123">
        <v>0.99964144546195421</v>
      </c>
      <c r="L101" s="123">
        <v>0.99527326334827715</v>
      </c>
      <c r="M101" s="124">
        <v>0.99918362895967849</v>
      </c>
    </row>
    <row r="102" spans="1:13" x14ac:dyDescent="0.25">
      <c r="A102" s="37">
        <v>10</v>
      </c>
      <c r="B102" s="122">
        <v>0.99696613070193463</v>
      </c>
      <c r="C102" s="123">
        <v>0.96009922055445329</v>
      </c>
      <c r="D102" s="123">
        <v>0.99692628326758004</v>
      </c>
      <c r="E102" s="123">
        <v>1</v>
      </c>
      <c r="F102" s="123">
        <v>1</v>
      </c>
      <c r="G102" s="123">
        <v>1</v>
      </c>
      <c r="H102" s="123">
        <v>0.99234913459687979</v>
      </c>
      <c r="I102" s="123">
        <v>0.99677504322772637</v>
      </c>
      <c r="J102" s="123">
        <v>0.97355607921525567</v>
      </c>
      <c r="K102" s="123">
        <v>0.99680412022653275</v>
      </c>
      <c r="L102" s="123">
        <v>0.98599037816096924</v>
      </c>
      <c r="M102" s="124">
        <v>0.99876664420641426</v>
      </c>
    </row>
    <row r="103" spans="1:13" x14ac:dyDescent="0.25">
      <c r="A103" s="37">
        <v>9</v>
      </c>
      <c r="B103" s="122">
        <v>0.99077765708792698</v>
      </c>
      <c r="C103" s="123">
        <v>0.95365017288783505</v>
      </c>
      <c r="D103" s="123">
        <v>0.98622167567638219</v>
      </c>
      <c r="E103" s="123">
        <v>1</v>
      </c>
      <c r="F103" s="123">
        <v>0.99960204627936988</v>
      </c>
      <c r="G103" s="123">
        <v>1</v>
      </c>
      <c r="H103" s="123">
        <v>0.98572143098851139</v>
      </c>
      <c r="I103" s="123">
        <v>0.98911481006972191</v>
      </c>
      <c r="J103" s="123">
        <v>0.95965305248695887</v>
      </c>
      <c r="K103" s="123">
        <v>0.98768636514347496</v>
      </c>
      <c r="L103" s="123">
        <v>0.97100179341579362</v>
      </c>
      <c r="M103" s="124">
        <v>0.99251811538858481</v>
      </c>
    </row>
    <row r="104" spans="1:13" x14ac:dyDescent="0.25">
      <c r="A104" s="37">
        <v>8</v>
      </c>
      <c r="B104" s="122">
        <v>0.97970747833109317</v>
      </c>
      <c r="C104" s="123">
        <v>0.94614723497104591</v>
      </c>
      <c r="D104" s="123">
        <v>0.96661965023278529</v>
      </c>
      <c r="E104" s="123">
        <v>1</v>
      </c>
      <c r="F104" s="123">
        <v>0.99324282277741571</v>
      </c>
      <c r="G104" s="123">
        <v>0.99925382316485889</v>
      </c>
      <c r="H104" s="123">
        <v>0.97472374185904753</v>
      </c>
      <c r="I104" s="123">
        <v>0.97630856116960885</v>
      </c>
      <c r="J104" s="123">
        <v>0.9422741645868441</v>
      </c>
      <c r="K104" s="123">
        <v>0.97228818021278074</v>
      </c>
      <c r="L104" s="123">
        <v>0.95030750911275053</v>
      </c>
      <c r="M104" s="124">
        <v>0.98043804250619038</v>
      </c>
    </row>
    <row r="105" spans="1:13" x14ac:dyDescent="0.25">
      <c r="A105" s="37">
        <v>7</v>
      </c>
      <c r="B105" s="122">
        <v>0.9637555944314331</v>
      </c>
      <c r="C105" s="123">
        <v>0.93759040680408601</v>
      </c>
      <c r="D105" s="123">
        <v>0.9381202069367891</v>
      </c>
      <c r="E105" s="123">
        <v>0.99151220635096338</v>
      </c>
      <c r="F105" s="123">
        <v>0.98371790062899278</v>
      </c>
      <c r="G105" s="123">
        <v>0.97818884021230668</v>
      </c>
      <c r="H105" s="123">
        <v>0.95935606720848843</v>
      </c>
      <c r="I105" s="123">
        <v>0.95835629652738741</v>
      </c>
      <c r="J105" s="123">
        <v>0.92141941551491113</v>
      </c>
      <c r="K105" s="123">
        <v>0.95060956543445019</v>
      </c>
      <c r="L105" s="123">
        <v>0.92390752525183983</v>
      </c>
      <c r="M105" s="124">
        <v>0.96252642555923074</v>
      </c>
    </row>
    <row r="106" spans="1:13" x14ac:dyDescent="0.25">
      <c r="A106" s="37">
        <v>6</v>
      </c>
      <c r="B106" s="122">
        <v>0.94292200538894688</v>
      </c>
      <c r="C106" s="123">
        <v>0.92797968838695533</v>
      </c>
      <c r="D106" s="123">
        <v>0.90072334578839364</v>
      </c>
      <c r="E106" s="123">
        <v>0.96917976323801058</v>
      </c>
      <c r="F106" s="123">
        <v>0.97102727983410098</v>
      </c>
      <c r="G106" s="123">
        <v>0.94780666447455564</v>
      </c>
      <c r="H106" s="123">
        <v>0.93961840703683386</v>
      </c>
      <c r="I106" s="123">
        <v>0.93525801614305748</v>
      </c>
      <c r="J106" s="123">
        <v>0.89708880527115997</v>
      </c>
      <c r="K106" s="123">
        <v>0.92265052080848342</v>
      </c>
      <c r="L106" s="123">
        <v>0.89180184183306166</v>
      </c>
      <c r="M106" s="124">
        <v>0.93878326454770611</v>
      </c>
    </row>
    <row r="107" spans="1:13" x14ac:dyDescent="0.25">
      <c r="A107" s="37">
        <v>5</v>
      </c>
      <c r="B107" s="122">
        <v>0.91720671120363451</v>
      </c>
      <c r="C107" s="123">
        <v>0.91731507971965387</v>
      </c>
      <c r="D107" s="123">
        <v>0.85442906678759889</v>
      </c>
      <c r="E107" s="123">
        <v>0.93913101170436875</v>
      </c>
      <c r="F107" s="123">
        <v>0.9551709603927403</v>
      </c>
      <c r="G107" s="123">
        <v>0.90810729595160533</v>
      </c>
      <c r="H107" s="123">
        <v>0.91551076134408405</v>
      </c>
      <c r="I107" s="123">
        <v>0.90701372001661906</v>
      </c>
      <c r="J107" s="123">
        <v>0.86928233385559062</v>
      </c>
      <c r="K107" s="123">
        <v>0.88841104633488033</v>
      </c>
      <c r="L107" s="123">
        <v>0.85399045885641589</v>
      </c>
      <c r="M107" s="124">
        <v>0.90920855947161616</v>
      </c>
    </row>
    <row r="108" spans="1:13" x14ac:dyDescent="0.25">
      <c r="A108" s="37">
        <v>4</v>
      </c>
      <c r="B108" s="122">
        <v>0.88660971187549587</v>
      </c>
      <c r="C108" s="123">
        <v>0.90559658080218164</v>
      </c>
      <c r="D108" s="123">
        <v>0.79923736993440531</v>
      </c>
      <c r="E108" s="123">
        <v>0.90136595175003809</v>
      </c>
      <c r="F108" s="123">
        <v>0.93614894230491075</v>
      </c>
      <c r="G108" s="123">
        <v>0.8590907346434562</v>
      </c>
      <c r="H108" s="123">
        <v>0.88703313013023899</v>
      </c>
      <c r="I108" s="123">
        <v>0.87362340814807216</v>
      </c>
      <c r="J108" s="123">
        <v>0.83800000126820329</v>
      </c>
      <c r="K108" s="123">
        <v>0.8478911420136408</v>
      </c>
      <c r="L108" s="123">
        <v>0.81047337632190253</v>
      </c>
      <c r="M108" s="124">
        <v>0.87380231033096134</v>
      </c>
    </row>
    <row r="109" spans="1:13" x14ac:dyDescent="0.25">
      <c r="A109" s="37">
        <v>3</v>
      </c>
      <c r="B109" s="122">
        <v>0.85113100740453107</v>
      </c>
      <c r="C109" s="123">
        <v>0.89282419163453863</v>
      </c>
      <c r="D109" s="123">
        <v>0.73514825522881233</v>
      </c>
      <c r="E109" s="123">
        <v>0.8558845833750186</v>
      </c>
      <c r="F109" s="123">
        <v>0.91396122557061221</v>
      </c>
      <c r="G109" s="123">
        <v>0.80075698055010802</v>
      </c>
      <c r="H109" s="123">
        <v>0.85418551339529847</v>
      </c>
      <c r="I109" s="123">
        <v>0.83508708053741687</v>
      </c>
      <c r="J109" s="123">
        <v>0.80324180750899776</v>
      </c>
      <c r="K109" s="123">
        <v>0.80109080784476505</v>
      </c>
      <c r="L109" s="123">
        <v>0.76125059422952168</v>
      </c>
      <c r="M109" s="124">
        <v>0.8325645171257412</v>
      </c>
    </row>
    <row r="110" spans="1:13" x14ac:dyDescent="0.25">
      <c r="A110" s="37">
        <v>2</v>
      </c>
      <c r="B110" s="122">
        <v>0.81077059779074012</v>
      </c>
      <c r="C110" s="123">
        <v>0.87899791221672474</v>
      </c>
      <c r="D110" s="123">
        <v>0.66216172267082019</v>
      </c>
      <c r="E110" s="123">
        <v>0.80268690657931008</v>
      </c>
      <c r="F110" s="123">
        <v>0.88860781018984492</v>
      </c>
      <c r="G110" s="123">
        <v>0.73310603367156069</v>
      </c>
      <c r="H110" s="123">
        <v>0.81696791113926259</v>
      </c>
      <c r="I110" s="123">
        <v>0.79140473718465298</v>
      </c>
      <c r="J110" s="123">
        <v>0.76500775257797404</v>
      </c>
      <c r="K110" s="123">
        <v>0.74801004382825287</v>
      </c>
      <c r="L110" s="123">
        <v>0.70632211257927335</v>
      </c>
      <c r="M110" s="124">
        <v>0.78549517985595607</v>
      </c>
    </row>
    <row r="111" spans="1:13" x14ac:dyDescent="0.25">
      <c r="A111" s="37">
        <v>1</v>
      </c>
      <c r="B111" s="125">
        <v>0.76552848303412291</v>
      </c>
      <c r="C111" s="126">
        <v>0.86411774254874019</v>
      </c>
      <c r="D111" s="126">
        <v>0.58027777226042887</v>
      </c>
      <c r="E111" s="126">
        <v>0.74177292136291284</v>
      </c>
      <c r="F111" s="126">
        <v>0.86008869616260863</v>
      </c>
      <c r="G111" s="126">
        <v>0.65613789400781442</v>
      </c>
      <c r="H111" s="126">
        <v>0.77538032336213136</v>
      </c>
      <c r="I111" s="126">
        <v>0.74257637808978072</v>
      </c>
      <c r="J111" s="126">
        <v>0.72329783647513224</v>
      </c>
      <c r="K111" s="126">
        <v>0.68864884996410447</v>
      </c>
      <c r="L111" s="126">
        <v>0.64568793137115732</v>
      </c>
      <c r="M111" s="127">
        <v>0.73259429852160585</v>
      </c>
    </row>
    <row r="112" spans="1:13" x14ac:dyDescent="0.25">
      <c r="B112" s="2"/>
      <c r="C112" s="2"/>
      <c r="D112" s="2"/>
      <c r="E112" s="2"/>
      <c r="F112" s="2"/>
      <c r="G112" s="2"/>
      <c r="H112" s="2"/>
      <c r="I112" s="2"/>
      <c r="J112" s="2"/>
      <c r="K112" s="2"/>
      <c r="L112" s="2"/>
      <c r="M112" s="2"/>
    </row>
    <row r="113" spans="1:13" x14ac:dyDescent="0.25">
      <c r="A113" s="35" t="s">
        <v>56</v>
      </c>
      <c r="B113" s="38">
        <v>4</v>
      </c>
      <c r="C113" s="38">
        <v>5</v>
      </c>
      <c r="D113" s="38">
        <v>6</v>
      </c>
      <c r="E113" s="38">
        <v>7</v>
      </c>
      <c r="F113" s="38">
        <v>8</v>
      </c>
      <c r="G113" s="38">
        <v>9</v>
      </c>
      <c r="H113" s="38">
        <v>10</v>
      </c>
      <c r="I113" s="38">
        <v>11</v>
      </c>
      <c r="J113" s="38">
        <v>12</v>
      </c>
      <c r="K113" s="38">
        <v>1</v>
      </c>
      <c r="L113" s="38">
        <v>2</v>
      </c>
      <c r="M113" s="38">
        <v>3</v>
      </c>
    </row>
    <row r="114" spans="1:13" x14ac:dyDescent="0.25">
      <c r="A114" s="37">
        <v>20</v>
      </c>
      <c r="B114" s="119">
        <v>1</v>
      </c>
      <c r="C114" s="120">
        <v>0.98406586497408388</v>
      </c>
      <c r="D114" s="120">
        <v>1</v>
      </c>
      <c r="E114" s="120">
        <v>1</v>
      </c>
      <c r="F114" s="120">
        <v>1</v>
      </c>
      <c r="G114" s="120">
        <v>1</v>
      </c>
      <c r="H114" s="120">
        <v>1</v>
      </c>
      <c r="I114" s="120">
        <v>0.99596770400206069</v>
      </c>
      <c r="J114" s="120">
        <v>0.99139115790952681</v>
      </c>
      <c r="K114" s="120">
        <v>0.99216038922797067</v>
      </c>
      <c r="L114" s="120">
        <v>0.99872901576351047</v>
      </c>
      <c r="M114" s="121">
        <v>1</v>
      </c>
    </row>
    <row r="115" spans="1:13" x14ac:dyDescent="0.25">
      <c r="A115" s="37">
        <v>19</v>
      </c>
      <c r="B115" s="122">
        <v>1</v>
      </c>
      <c r="C115" s="123">
        <v>0.98406586497408388</v>
      </c>
      <c r="D115" s="123">
        <v>1</v>
      </c>
      <c r="E115" s="123">
        <v>1</v>
      </c>
      <c r="F115" s="123">
        <v>1</v>
      </c>
      <c r="G115" s="123">
        <v>1</v>
      </c>
      <c r="H115" s="123">
        <v>1</v>
      </c>
      <c r="I115" s="123">
        <v>0.99596770400206069</v>
      </c>
      <c r="J115" s="123">
        <v>0.99139115790952681</v>
      </c>
      <c r="K115" s="123">
        <v>0.99216038922797067</v>
      </c>
      <c r="L115" s="123">
        <v>0.99872901576351047</v>
      </c>
      <c r="M115" s="124">
        <v>1</v>
      </c>
    </row>
    <row r="116" spans="1:13" x14ac:dyDescent="0.25">
      <c r="A116" s="37">
        <v>18</v>
      </c>
      <c r="B116" s="122">
        <v>1</v>
      </c>
      <c r="C116" s="123">
        <v>0.98406586497408388</v>
      </c>
      <c r="D116" s="123">
        <v>1</v>
      </c>
      <c r="E116" s="123">
        <v>1</v>
      </c>
      <c r="F116" s="123">
        <v>1</v>
      </c>
      <c r="G116" s="123">
        <v>1</v>
      </c>
      <c r="H116" s="123">
        <v>1</v>
      </c>
      <c r="I116" s="123">
        <v>0.99596770400206069</v>
      </c>
      <c r="J116" s="123">
        <v>0.99139115790952681</v>
      </c>
      <c r="K116" s="123">
        <v>0.99216038922797067</v>
      </c>
      <c r="L116" s="123">
        <v>0.99872901576351047</v>
      </c>
      <c r="M116" s="124">
        <v>1</v>
      </c>
    </row>
    <row r="117" spans="1:13" x14ac:dyDescent="0.25">
      <c r="A117" s="37">
        <v>17</v>
      </c>
      <c r="B117" s="122">
        <v>1</v>
      </c>
      <c r="C117" s="123">
        <v>0.98406586497408388</v>
      </c>
      <c r="D117" s="123">
        <v>1</v>
      </c>
      <c r="E117" s="123">
        <v>1</v>
      </c>
      <c r="F117" s="123">
        <v>1</v>
      </c>
      <c r="G117" s="123">
        <v>1</v>
      </c>
      <c r="H117" s="123">
        <v>1</v>
      </c>
      <c r="I117" s="123">
        <v>0.99596770400206069</v>
      </c>
      <c r="J117" s="123">
        <v>0.99139115790952681</v>
      </c>
      <c r="K117" s="123">
        <v>0.99216038922797067</v>
      </c>
      <c r="L117" s="123">
        <v>0.99872901576351047</v>
      </c>
      <c r="M117" s="124">
        <v>1</v>
      </c>
    </row>
    <row r="118" spans="1:13" x14ac:dyDescent="0.25">
      <c r="A118" s="37">
        <v>16</v>
      </c>
      <c r="B118" s="122">
        <v>1</v>
      </c>
      <c r="C118" s="123">
        <v>0.98406586497408388</v>
      </c>
      <c r="D118" s="123">
        <v>1</v>
      </c>
      <c r="E118" s="123">
        <v>1</v>
      </c>
      <c r="F118" s="123">
        <v>1</v>
      </c>
      <c r="G118" s="123">
        <v>1</v>
      </c>
      <c r="H118" s="123">
        <v>1</v>
      </c>
      <c r="I118" s="123">
        <v>0.99596770400206069</v>
      </c>
      <c r="J118" s="123">
        <v>0.99139115790952681</v>
      </c>
      <c r="K118" s="123">
        <v>0.99216038922797067</v>
      </c>
      <c r="L118" s="123">
        <v>0.99872901576351047</v>
      </c>
      <c r="M118" s="124">
        <v>1</v>
      </c>
    </row>
    <row r="119" spans="1:13" x14ac:dyDescent="0.25">
      <c r="A119" s="37">
        <v>15</v>
      </c>
      <c r="B119" s="122">
        <v>1</v>
      </c>
      <c r="C119" s="123">
        <v>0.98406586497408388</v>
      </c>
      <c r="D119" s="123">
        <v>1</v>
      </c>
      <c r="E119" s="123">
        <v>1</v>
      </c>
      <c r="F119" s="123">
        <v>1</v>
      </c>
      <c r="G119" s="123">
        <v>1</v>
      </c>
      <c r="H119" s="123">
        <v>1</v>
      </c>
      <c r="I119" s="123">
        <v>0.99596770400206069</v>
      </c>
      <c r="J119" s="123">
        <v>0.99139115790952681</v>
      </c>
      <c r="K119" s="123">
        <v>0.99216038922797067</v>
      </c>
      <c r="L119" s="123">
        <v>0.99872901576351047</v>
      </c>
      <c r="M119" s="124">
        <v>1</v>
      </c>
    </row>
    <row r="120" spans="1:13" x14ac:dyDescent="0.25">
      <c r="A120" s="37">
        <v>14</v>
      </c>
      <c r="B120" s="122">
        <v>1</v>
      </c>
      <c r="C120" s="123">
        <v>0.98406586497408388</v>
      </c>
      <c r="D120" s="123">
        <v>1</v>
      </c>
      <c r="E120" s="123">
        <v>1</v>
      </c>
      <c r="F120" s="123">
        <v>1</v>
      </c>
      <c r="G120" s="123">
        <v>1</v>
      </c>
      <c r="H120" s="123">
        <v>1</v>
      </c>
      <c r="I120" s="123">
        <v>0.99596770400206069</v>
      </c>
      <c r="J120" s="123">
        <v>0.99139115790952681</v>
      </c>
      <c r="K120" s="123">
        <v>0.99216038922797067</v>
      </c>
      <c r="L120" s="123">
        <v>0.99872901576351047</v>
      </c>
      <c r="M120" s="124">
        <v>1</v>
      </c>
    </row>
    <row r="121" spans="1:13" x14ac:dyDescent="0.25">
      <c r="A121" s="37">
        <v>13</v>
      </c>
      <c r="B121" s="122">
        <v>1</v>
      </c>
      <c r="C121" s="123">
        <v>0.98406586497408388</v>
      </c>
      <c r="D121" s="123">
        <v>1</v>
      </c>
      <c r="E121" s="123">
        <v>1</v>
      </c>
      <c r="F121" s="123">
        <v>1</v>
      </c>
      <c r="G121" s="123">
        <v>1</v>
      </c>
      <c r="H121" s="123">
        <v>1</v>
      </c>
      <c r="I121" s="123">
        <v>0.99596770400206069</v>
      </c>
      <c r="J121" s="123">
        <v>0.99139115790952681</v>
      </c>
      <c r="K121" s="123">
        <v>0.99216038922797067</v>
      </c>
      <c r="L121" s="123">
        <v>0.99872901576351047</v>
      </c>
      <c r="M121" s="124">
        <v>1</v>
      </c>
    </row>
    <row r="122" spans="1:13" x14ac:dyDescent="0.25">
      <c r="A122" s="37">
        <v>12</v>
      </c>
      <c r="B122" s="122">
        <v>1</v>
      </c>
      <c r="C122" s="123">
        <v>0.98406586497408388</v>
      </c>
      <c r="D122" s="123">
        <v>1</v>
      </c>
      <c r="E122" s="123">
        <v>1</v>
      </c>
      <c r="F122" s="123">
        <v>1</v>
      </c>
      <c r="G122" s="123">
        <v>1</v>
      </c>
      <c r="H122" s="123">
        <v>1</v>
      </c>
      <c r="I122" s="123">
        <v>0.99596770400206069</v>
      </c>
      <c r="J122" s="123">
        <v>0.99139115790952681</v>
      </c>
      <c r="K122" s="123">
        <v>0.99216038922797067</v>
      </c>
      <c r="L122" s="123">
        <v>0.99872901576351047</v>
      </c>
      <c r="M122" s="124">
        <v>1</v>
      </c>
    </row>
    <row r="123" spans="1:13" x14ac:dyDescent="0.25">
      <c r="A123" s="37">
        <v>11</v>
      </c>
      <c r="B123" s="122">
        <v>1</v>
      </c>
      <c r="C123" s="123">
        <v>0.98406586497408388</v>
      </c>
      <c r="D123" s="123">
        <v>1</v>
      </c>
      <c r="E123" s="123">
        <v>1</v>
      </c>
      <c r="F123" s="123">
        <v>1</v>
      </c>
      <c r="G123" s="123">
        <v>1</v>
      </c>
      <c r="H123" s="123">
        <v>1</v>
      </c>
      <c r="I123" s="123">
        <v>0.99596770400206069</v>
      </c>
      <c r="J123" s="123">
        <v>0.98903014040162518</v>
      </c>
      <c r="K123" s="123">
        <v>0.99216038922797067</v>
      </c>
      <c r="L123" s="123">
        <v>0.99872901576351047</v>
      </c>
      <c r="M123" s="124">
        <v>1</v>
      </c>
    </row>
    <row r="124" spans="1:13" x14ac:dyDescent="0.25">
      <c r="A124" s="37">
        <v>10</v>
      </c>
      <c r="B124" s="122">
        <v>1</v>
      </c>
      <c r="C124" s="123">
        <v>0.98406586497408388</v>
      </c>
      <c r="D124" s="123">
        <v>1</v>
      </c>
      <c r="E124" s="123">
        <v>1</v>
      </c>
      <c r="F124" s="123">
        <v>1</v>
      </c>
      <c r="G124" s="123">
        <v>1</v>
      </c>
      <c r="H124" s="123">
        <v>1</v>
      </c>
      <c r="I124" s="123">
        <v>0.99596770400206069</v>
      </c>
      <c r="J124" s="123">
        <v>0.97741799081586356</v>
      </c>
      <c r="K124" s="123">
        <v>0.98486940597013772</v>
      </c>
      <c r="L124" s="123">
        <v>0.99306959673770545</v>
      </c>
      <c r="M124" s="124">
        <v>1</v>
      </c>
    </row>
    <row r="125" spans="1:13" x14ac:dyDescent="0.25">
      <c r="A125" s="37">
        <v>9</v>
      </c>
      <c r="B125" s="122">
        <v>1</v>
      </c>
      <c r="C125" s="123">
        <v>0.98025754909248541</v>
      </c>
      <c r="D125" s="123">
        <v>0.99696268419703737</v>
      </c>
      <c r="E125" s="123">
        <v>1</v>
      </c>
      <c r="F125" s="123">
        <v>1</v>
      </c>
      <c r="G125" s="123">
        <v>1</v>
      </c>
      <c r="H125" s="123">
        <v>1</v>
      </c>
      <c r="I125" s="123">
        <v>0.98977691927660216</v>
      </c>
      <c r="J125" s="123">
        <v>0.95655470915224172</v>
      </c>
      <c r="K125" s="123">
        <v>0.96699508745729412</v>
      </c>
      <c r="L125" s="123">
        <v>0.97832887568612459</v>
      </c>
      <c r="M125" s="124">
        <v>1</v>
      </c>
    </row>
    <row r="126" spans="1:13" x14ac:dyDescent="0.25">
      <c r="A126" s="37">
        <v>8</v>
      </c>
      <c r="B126" s="122">
        <v>0.9898627722138843</v>
      </c>
      <c r="C126" s="123">
        <v>0.96375300656856022</v>
      </c>
      <c r="D126" s="123">
        <v>0.96902041069201317</v>
      </c>
      <c r="E126" s="123">
        <v>1</v>
      </c>
      <c r="F126" s="123">
        <v>1</v>
      </c>
      <c r="G126" s="123">
        <v>1</v>
      </c>
      <c r="H126" s="123">
        <v>0.98536617113582103</v>
      </c>
      <c r="I126" s="123">
        <v>0.97546380044581948</v>
      </c>
      <c r="J126" s="123">
        <v>0.92644029541076023</v>
      </c>
      <c r="K126" s="123">
        <v>0.93853743368944031</v>
      </c>
      <c r="L126" s="123">
        <v>0.95450685260876789</v>
      </c>
      <c r="M126" s="124">
        <v>0.98616590578225227</v>
      </c>
    </row>
    <row r="127" spans="1:13" x14ac:dyDescent="0.25">
      <c r="A127" s="37">
        <v>7</v>
      </c>
      <c r="B127" s="122">
        <v>0.96637619329505653</v>
      </c>
      <c r="C127" s="123">
        <v>0.93455223740230808</v>
      </c>
      <c r="D127" s="123">
        <v>0.92476635980939559</v>
      </c>
      <c r="E127" s="123">
        <v>0.99823880590035974</v>
      </c>
      <c r="F127" s="123">
        <v>0.98852060838586842</v>
      </c>
      <c r="G127" s="123">
        <v>0.97738259464965282</v>
      </c>
      <c r="H127" s="123">
        <v>0.96032281850278878</v>
      </c>
      <c r="I127" s="123">
        <v>0.95302834750971277</v>
      </c>
      <c r="J127" s="123">
        <v>0.88707474959141863</v>
      </c>
      <c r="K127" s="123">
        <v>0.89949644466657608</v>
      </c>
      <c r="L127" s="123">
        <v>0.92160352750563512</v>
      </c>
      <c r="M127" s="124">
        <v>0.96152146808663774</v>
      </c>
    </row>
    <row r="128" spans="1:13" x14ac:dyDescent="0.25">
      <c r="A128" s="37">
        <v>6</v>
      </c>
      <c r="B128" s="122">
        <v>0.93309574047545962</v>
      </c>
      <c r="C128" s="123">
        <v>0.89265524159372922</v>
      </c>
      <c r="D128" s="123">
        <v>0.86420053154918419</v>
      </c>
      <c r="E128" s="123">
        <v>0.95991074908727536</v>
      </c>
      <c r="F128" s="123">
        <v>0.93964934681331258</v>
      </c>
      <c r="G128" s="123">
        <v>0.93208289406196076</v>
      </c>
      <c r="H128" s="123">
        <v>0.92488013986269357</v>
      </c>
      <c r="I128" s="123">
        <v>0.9224705604682818</v>
      </c>
      <c r="J128" s="123">
        <v>0.83845807169421704</v>
      </c>
      <c r="K128" s="123">
        <v>0.84987212038870119</v>
      </c>
      <c r="L128" s="123">
        <v>0.8796189003767263</v>
      </c>
      <c r="M128" s="124">
        <v>0.92724165293754535</v>
      </c>
    </row>
    <row r="129" spans="1:13" x14ac:dyDescent="0.25">
      <c r="A129" s="37">
        <v>5</v>
      </c>
      <c r="B129" s="122">
        <v>0.89002141375509392</v>
      </c>
      <c r="C129" s="123">
        <v>0.83806201914282341</v>
      </c>
      <c r="D129" s="123">
        <v>0.78732292591137965</v>
      </c>
      <c r="E129" s="123">
        <v>0.90751526748512068</v>
      </c>
      <c r="F129" s="123">
        <v>0.87371883004237905</v>
      </c>
      <c r="G129" s="123">
        <v>0.87210181068246984</v>
      </c>
      <c r="H129" s="123">
        <v>0.87903813521553531</v>
      </c>
      <c r="I129" s="123">
        <v>0.8837904393215269</v>
      </c>
      <c r="J129" s="123">
        <v>0.78059026171915558</v>
      </c>
      <c r="K129" s="123">
        <v>0.78966446085581588</v>
      </c>
      <c r="L129" s="123">
        <v>0.82855297122204152</v>
      </c>
      <c r="M129" s="124">
        <v>0.88332646033497519</v>
      </c>
    </row>
    <row r="130" spans="1:13" x14ac:dyDescent="0.25">
      <c r="A130" s="37">
        <v>4</v>
      </c>
      <c r="B130" s="122">
        <v>0.83715321313395896</v>
      </c>
      <c r="C130" s="123">
        <v>0.77077257004959088</v>
      </c>
      <c r="D130" s="123">
        <v>0.69413354289598139</v>
      </c>
      <c r="E130" s="123">
        <v>0.84105236109389592</v>
      </c>
      <c r="F130" s="123">
        <v>0.79072905807306815</v>
      </c>
      <c r="G130" s="123">
        <v>0.7974393445111807</v>
      </c>
      <c r="H130" s="123">
        <v>0.8227968045613141</v>
      </c>
      <c r="I130" s="123">
        <v>0.83698798406944774</v>
      </c>
      <c r="J130" s="123">
        <v>0.71347131966623412</v>
      </c>
      <c r="K130" s="123">
        <v>0.71887346606792013</v>
      </c>
      <c r="L130" s="123">
        <v>0.76840574004158091</v>
      </c>
      <c r="M130" s="124">
        <v>0.82977589027892729</v>
      </c>
    </row>
    <row r="131" spans="1:13" x14ac:dyDescent="0.25">
      <c r="A131" s="37">
        <v>3</v>
      </c>
      <c r="B131" s="122">
        <v>0.77449113861205499</v>
      </c>
      <c r="C131" s="123">
        <v>0.69078689431403162</v>
      </c>
      <c r="D131" s="123">
        <v>0.58463238250298977</v>
      </c>
      <c r="E131" s="123">
        <v>0.76052202991360096</v>
      </c>
      <c r="F131" s="123">
        <v>0.69068003090537966</v>
      </c>
      <c r="G131" s="123">
        <v>0.7080954955480927</v>
      </c>
      <c r="H131" s="123">
        <v>0.75615614790003016</v>
      </c>
      <c r="I131" s="123">
        <v>0.78206319471204455</v>
      </c>
      <c r="J131" s="123">
        <v>0.63710124553545255</v>
      </c>
      <c r="K131" s="123">
        <v>0.63749913602501396</v>
      </c>
      <c r="L131" s="123">
        <v>0.69917720683534412</v>
      </c>
      <c r="M131" s="124">
        <v>0.76658994276940162</v>
      </c>
    </row>
    <row r="132" spans="1:13" x14ac:dyDescent="0.25">
      <c r="A132" s="37">
        <v>2</v>
      </c>
      <c r="B132" s="122">
        <v>0.70203519018938199</v>
      </c>
      <c r="C132" s="123">
        <v>0.5981049919361453</v>
      </c>
      <c r="D132" s="123">
        <v>0.45881944473240477</v>
      </c>
      <c r="E132" s="123">
        <v>0.6659242739442357</v>
      </c>
      <c r="F132" s="123">
        <v>0.5735717485393137</v>
      </c>
      <c r="G132" s="123">
        <v>0.60407026379320627</v>
      </c>
      <c r="H132" s="123">
        <v>0.67911616523168317</v>
      </c>
      <c r="I132" s="123">
        <v>0.71901607124931721</v>
      </c>
      <c r="J132" s="123">
        <v>0.55148003932681122</v>
      </c>
      <c r="K132" s="123">
        <v>0.54554147072709736</v>
      </c>
      <c r="L132" s="123">
        <v>0.6208673716033315</v>
      </c>
      <c r="M132" s="124">
        <v>0.69376861780639798</v>
      </c>
    </row>
    <row r="133" spans="1:13" x14ac:dyDescent="0.25">
      <c r="A133" s="37">
        <v>1</v>
      </c>
      <c r="B133" s="125">
        <v>0.61978536786593996</v>
      </c>
      <c r="C133" s="126">
        <v>0.49272686291593226</v>
      </c>
      <c r="D133" s="126">
        <v>0.31669472958422618</v>
      </c>
      <c r="E133" s="126">
        <v>0.55725909318580025</v>
      </c>
      <c r="F133" s="126">
        <v>0.43940421097487037</v>
      </c>
      <c r="G133" s="126">
        <v>0.4853636492465212</v>
      </c>
      <c r="H133" s="126">
        <v>0.59167685655627333</v>
      </c>
      <c r="I133" s="126">
        <v>0.64784661368126584</v>
      </c>
      <c r="J133" s="126">
        <v>0.4566077010403099</v>
      </c>
      <c r="K133" s="126">
        <v>0.44300047017417032</v>
      </c>
      <c r="L133" s="126">
        <v>0.53347623434554281</v>
      </c>
      <c r="M133" s="127">
        <v>0.61131191538991669</v>
      </c>
    </row>
    <row r="134" spans="1:13" x14ac:dyDescent="0.25">
      <c r="B134" s="2"/>
      <c r="C134" s="2"/>
      <c r="D134" s="2"/>
      <c r="E134" s="2"/>
      <c r="F134" s="2"/>
      <c r="G134" s="2"/>
      <c r="H134" s="2"/>
      <c r="I134" s="2"/>
      <c r="J134" s="2"/>
      <c r="K134" s="2"/>
      <c r="L134" s="2"/>
      <c r="M134" s="2"/>
    </row>
    <row r="135" spans="1:13" x14ac:dyDescent="0.25">
      <c r="A135" s="35" t="s">
        <v>57</v>
      </c>
      <c r="B135" s="38">
        <v>4</v>
      </c>
      <c r="C135" s="38">
        <v>5</v>
      </c>
      <c r="D135" s="38">
        <v>6</v>
      </c>
      <c r="E135" s="38">
        <v>7</v>
      </c>
      <c r="F135" s="38">
        <v>8</v>
      </c>
      <c r="G135" s="38">
        <v>9</v>
      </c>
      <c r="H135" s="38">
        <v>10</v>
      </c>
      <c r="I135" s="38">
        <v>11</v>
      </c>
      <c r="J135" s="38">
        <v>12</v>
      </c>
      <c r="K135" s="38">
        <v>1</v>
      </c>
      <c r="L135" s="38">
        <v>2</v>
      </c>
      <c r="M135" s="38">
        <v>3</v>
      </c>
    </row>
    <row r="136" spans="1:13" x14ac:dyDescent="0.25">
      <c r="A136" s="37">
        <v>20</v>
      </c>
      <c r="B136" s="119">
        <v>0.99824807493996937</v>
      </c>
      <c r="C136" s="120">
        <v>0.96736583380277885</v>
      </c>
      <c r="D136" s="120">
        <v>1</v>
      </c>
      <c r="E136" s="120">
        <v>1</v>
      </c>
      <c r="F136" s="120">
        <v>1</v>
      </c>
      <c r="G136" s="120">
        <v>1</v>
      </c>
      <c r="H136" s="120">
        <v>0.99333476045669844</v>
      </c>
      <c r="I136" s="120">
        <v>0.99227325170672676</v>
      </c>
      <c r="J136" s="120">
        <v>0.99043860664357697</v>
      </c>
      <c r="K136" s="120">
        <v>0.99397692547385907</v>
      </c>
      <c r="L136" s="120">
        <v>0.99959217556520397</v>
      </c>
      <c r="M136" s="121">
        <v>1</v>
      </c>
    </row>
    <row r="137" spans="1:13" x14ac:dyDescent="0.25">
      <c r="A137" s="37">
        <v>19</v>
      </c>
      <c r="B137" s="122">
        <v>0.99824807493996937</v>
      </c>
      <c r="C137" s="123">
        <v>0.96736583380277885</v>
      </c>
      <c r="D137" s="123">
        <v>1</v>
      </c>
      <c r="E137" s="123">
        <v>1</v>
      </c>
      <c r="F137" s="123">
        <v>1</v>
      </c>
      <c r="G137" s="123">
        <v>1</v>
      </c>
      <c r="H137" s="123">
        <v>0.99333476045669844</v>
      </c>
      <c r="I137" s="123">
        <v>0.99227325170672676</v>
      </c>
      <c r="J137" s="123">
        <v>0.99043860664357697</v>
      </c>
      <c r="K137" s="123">
        <v>0.99397692547385907</v>
      </c>
      <c r="L137" s="123">
        <v>0.99959217556520397</v>
      </c>
      <c r="M137" s="124">
        <v>1</v>
      </c>
    </row>
    <row r="138" spans="1:13" x14ac:dyDescent="0.25">
      <c r="A138" s="37">
        <v>18</v>
      </c>
      <c r="B138" s="122">
        <v>0.99824807493996937</v>
      </c>
      <c r="C138" s="123">
        <v>0.96736583380277885</v>
      </c>
      <c r="D138" s="123">
        <v>1</v>
      </c>
      <c r="E138" s="123">
        <v>1</v>
      </c>
      <c r="F138" s="123">
        <v>1</v>
      </c>
      <c r="G138" s="123">
        <v>1</v>
      </c>
      <c r="H138" s="123">
        <v>0.99333476045669844</v>
      </c>
      <c r="I138" s="123">
        <v>0.99227325170672676</v>
      </c>
      <c r="J138" s="123">
        <v>0.99043860664357697</v>
      </c>
      <c r="K138" s="123">
        <v>0.99397692547385907</v>
      </c>
      <c r="L138" s="123">
        <v>0.99959217556520397</v>
      </c>
      <c r="M138" s="124">
        <v>1</v>
      </c>
    </row>
    <row r="139" spans="1:13" x14ac:dyDescent="0.25">
      <c r="A139" s="37">
        <v>17</v>
      </c>
      <c r="B139" s="122">
        <v>0.99824807493996937</v>
      </c>
      <c r="C139" s="123">
        <v>0.96736583380277885</v>
      </c>
      <c r="D139" s="123">
        <v>1</v>
      </c>
      <c r="E139" s="123">
        <v>1</v>
      </c>
      <c r="F139" s="123">
        <v>1</v>
      </c>
      <c r="G139" s="123">
        <v>1</v>
      </c>
      <c r="H139" s="123">
        <v>0.99333476045669844</v>
      </c>
      <c r="I139" s="123">
        <v>0.99227325170672676</v>
      </c>
      <c r="J139" s="123">
        <v>0.99043860664357697</v>
      </c>
      <c r="K139" s="123">
        <v>0.99397692547385907</v>
      </c>
      <c r="L139" s="123">
        <v>0.99959217556520397</v>
      </c>
      <c r="M139" s="124">
        <v>1</v>
      </c>
    </row>
    <row r="140" spans="1:13" x14ac:dyDescent="0.25">
      <c r="A140" s="37">
        <v>16</v>
      </c>
      <c r="B140" s="122">
        <v>0.99824807493996937</v>
      </c>
      <c r="C140" s="123">
        <v>0.96736583380277885</v>
      </c>
      <c r="D140" s="123">
        <v>1</v>
      </c>
      <c r="E140" s="123">
        <v>1</v>
      </c>
      <c r="F140" s="123">
        <v>1</v>
      </c>
      <c r="G140" s="123">
        <v>1</v>
      </c>
      <c r="H140" s="123">
        <v>0.99333476045669844</v>
      </c>
      <c r="I140" s="123">
        <v>0.99227325170672676</v>
      </c>
      <c r="J140" s="123">
        <v>0.99043860664357697</v>
      </c>
      <c r="K140" s="123">
        <v>0.99397692547385907</v>
      </c>
      <c r="L140" s="123">
        <v>0.99959217556520397</v>
      </c>
      <c r="M140" s="124">
        <v>1</v>
      </c>
    </row>
    <row r="141" spans="1:13" x14ac:dyDescent="0.25">
      <c r="A141" s="37">
        <v>15</v>
      </c>
      <c r="B141" s="122">
        <v>0.99824807493996937</v>
      </c>
      <c r="C141" s="123">
        <v>0.96736583380277885</v>
      </c>
      <c r="D141" s="123">
        <v>1</v>
      </c>
      <c r="E141" s="123">
        <v>1</v>
      </c>
      <c r="F141" s="123">
        <v>1</v>
      </c>
      <c r="G141" s="123">
        <v>1</v>
      </c>
      <c r="H141" s="123">
        <v>0.99333476045669844</v>
      </c>
      <c r="I141" s="123">
        <v>0.99227325170672676</v>
      </c>
      <c r="J141" s="123">
        <v>0.99043860664357697</v>
      </c>
      <c r="K141" s="123">
        <v>0.99397692547385907</v>
      </c>
      <c r="L141" s="123">
        <v>0.99959217556520397</v>
      </c>
      <c r="M141" s="124">
        <v>1</v>
      </c>
    </row>
    <row r="142" spans="1:13" x14ac:dyDescent="0.25">
      <c r="A142" s="37">
        <v>14</v>
      </c>
      <c r="B142" s="122">
        <v>0.99824807493996937</v>
      </c>
      <c r="C142" s="123">
        <v>0.96736583380277885</v>
      </c>
      <c r="D142" s="123">
        <v>1</v>
      </c>
      <c r="E142" s="123">
        <v>1</v>
      </c>
      <c r="F142" s="123">
        <v>1</v>
      </c>
      <c r="G142" s="123">
        <v>1</v>
      </c>
      <c r="H142" s="123">
        <v>0.99333476045669844</v>
      </c>
      <c r="I142" s="123">
        <v>0.99227325170672676</v>
      </c>
      <c r="J142" s="123">
        <v>0.99043860664357697</v>
      </c>
      <c r="K142" s="123">
        <v>0.99397692547385907</v>
      </c>
      <c r="L142" s="123">
        <v>0.99959217556520397</v>
      </c>
      <c r="M142" s="124">
        <v>1</v>
      </c>
    </row>
    <row r="143" spans="1:13" x14ac:dyDescent="0.25">
      <c r="A143" s="37">
        <v>13</v>
      </c>
      <c r="B143" s="122">
        <v>0.99824807493996937</v>
      </c>
      <c r="C143" s="123">
        <v>0.96736583380277885</v>
      </c>
      <c r="D143" s="123">
        <v>1</v>
      </c>
      <c r="E143" s="123">
        <v>1</v>
      </c>
      <c r="F143" s="123">
        <v>1</v>
      </c>
      <c r="G143" s="123">
        <v>1</v>
      </c>
      <c r="H143" s="123">
        <v>0.99333476045669844</v>
      </c>
      <c r="I143" s="123">
        <v>0.99227325170672676</v>
      </c>
      <c r="J143" s="123">
        <v>0.99043860664357697</v>
      </c>
      <c r="K143" s="123">
        <v>0.99397692547385907</v>
      </c>
      <c r="L143" s="123">
        <v>0.99959217556520397</v>
      </c>
      <c r="M143" s="124">
        <v>1</v>
      </c>
    </row>
    <row r="144" spans="1:13" x14ac:dyDescent="0.25">
      <c r="A144" s="37">
        <v>12</v>
      </c>
      <c r="B144" s="122">
        <v>0.99824807493996937</v>
      </c>
      <c r="C144" s="123">
        <v>0.96736583380277885</v>
      </c>
      <c r="D144" s="123">
        <v>1</v>
      </c>
      <c r="E144" s="123">
        <v>1</v>
      </c>
      <c r="F144" s="123">
        <v>1</v>
      </c>
      <c r="G144" s="123">
        <v>1</v>
      </c>
      <c r="H144" s="123">
        <v>0.99333476045669844</v>
      </c>
      <c r="I144" s="123">
        <v>0.99227325170672676</v>
      </c>
      <c r="J144" s="123">
        <v>0.99043860664357697</v>
      </c>
      <c r="K144" s="123">
        <v>0.99397692547385907</v>
      </c>
      <c r="L144" s="123">
        <v>0.99959217556520397</v>
      </c>
      <c r="M144" s="124">
        <v>1</v>
      </c>
    </row>
    <row r="145" spans="1:13" x14ac:dyDescent="0.25">
      <c r="A145" s="37">
        <v>11</v>
      </c>
      <c r="B145" s="122">
        <v>0.99824807493996937</v>
      </c>
      <c r="C145" s="123">
        <v>0.96648303043362604</v>
      </c>
      <c r="D145" s="123">
        <v>1</v>
      </c>
      <c r="E145" s="123">
        <v>1</v>
      </c>
      <c r="F145" s="123">
        <v>1</v>
      </c>
      <c r="G145" s="123">
        <v>1</v>
      </c>
      <c r="H145" s="123">
        <v>0.99333476045669844</v>
      </c>
      <c r="I145" s="123">
        <v>0.99227325170672676</v>
      </c>
      <c r="J145" s="123">
        <v>0.98644260173359266</v>
      </c>
      <c r="K145" s="123">
        <v>0.99397692547385907</v>
      </c>
      <c r="L145" s="123">
        <v>0.9961228544875147</v>
      </c>
      <c r="M145" s="124">
        <v>1</v>
      </c>
    </row>
    <row r="146" spans="1:13" x14ac:dyDescent="0.25">
      <c r="A146" s="37">
        <v>10</v>
      </c>
      <c r="B146" s="122">
        <v>0.99814093755342248</v>
      </c>
      <c r="C146" s="123">
        <v>0.96318937906940794</v>
      </c>
      <c r="D146" s="123">
        <v>1</v>
      </c>
      <c r="E146" s="123">
        <v>1</v>
      </c>
      <c r="F146" s="123">
        <v>1</v>
      </c>
      <c r="G146" s="123">
        <v>1</v>
      </c>
      <c r="H146" s="123">
        <v>0.99228620987586014</v>
      </c>
      <c r="I146" s="123">
        <v>0.99014673204938064</v>
      </c>
      <c r="J146" s="123">
        <v>0.97764689018002782</v>
      </c>
      <c r="K146" s="123">
        <v>0.99153250422262595</v>
      </c>
      <c r="L146" s="123">
        <v>0.98688083462857157</v>
      </c>
      <c r="M146" s="124">
        <v>1</v>
      </c>
    </row>
    <row r="147" spans="1:13" x14ac:dyDescent="0.25">
      <c r="A147" s="37">
        <v>9</v>
      </c>
      <c r="B147" s="122">
        <v>0.99257069668781273</v>
      </c>
      <c r="C147" s="123">
        <v>0.95748487971012475</v>
      </c>
      <c r="D147" s="123">
        <v>0.9910762526370428</v>
      </c>
      <c r="E147" s="123">
        <v>1</v>
      </c>
      <c r="F147" s="123">
        <v>1</v>
      </c>
      <c r="G147" s="123">
        <v>1</v>
      </c>
      <c r="H147" s="123">
        <v>0.98610019375423819</v>
      </c>
      <c r="I147" s="123">
        <v>0.98268883274918983</v>
      </c>
      <c r="J147" s="123">
        <v>0.96405147198288232</v>
      </c>
      <c r="K147" s="123">
        <v>0.98186843862872419</v>
      </c>
      <c r="L147" s="123">
        <v>0.97186611598837469</v>
      </c>
      <c r="M147" s="124">
        <v>0.99456784605823334</v>
      </c>
    </row>
    <row r="148" spans="1:13" x14ac:dyDescent="0.25">
      <c r="A148" s="37">
        <v>8</v>
      </c>
      <c r="B148" s="122">
        <v>0.98153735234314043</v>
      </c>
      <c r="C148" s="123">
        <v>0.94936953235577626</v>
      </c>
      <c r="D148" s="123">
        <v>0.97111597219516432</v>
      </c>
      <c r="E148" s="123">
        <v>1</v>
      </c>
      <c r="F148" s="123">
        <v>1</v>
      </c>
      <c r="G148" s="123">
        <v>0.99937962984279394</v>
      </c>
      <c r="H148" s="123">
        <v>0.97477671209183281</v>
      </c>
      <c r="I148" s="123">
        <v>0.96989955380615467</v>
      </c>
      <c r="J148" s="123">
        <v>0.94565634714215618</v>
      </c>
      <c r="K148" s="123">
        <v>0.9649847286921539</v>
      </c>
      <c r="L148" s="123">
        <v>0.95107869856692384</v>
      </c>
      <c r="M148" s="124">
        <v>0.98198035809196538</v>
      </c>
    </row>
    <row r="149" spans="1:13" x14ac:dyDescent="0.25">
      <c r="A149" s="37">
        <v>7</v>
      </c>
      <c r="B149" s="122">
        <v>0.96504090451940527</v>
      </c>
      <c r="C149" s="123">
        <v>0.93884333700636247</v>
      </c>
      <c r="D149" s="123">
        <v>0.94041108918495508</v>
      </c>
      <c r="E149" s="123">
        <v>0.99694430306736348</v>
      </c>
      <c r="F149" s="123">
        <v>0.99120371601613877</v>
      </c>
      <c r="G149" s="123">
        <v>0.9776132016781155</v>
      </c>
      <c r="H149" s="123">
        <v>0.95831576488864378</v>
      </c>
      <c r="I149" s="123">
        <v>0.95177889522027503</v>
      </c>
      <c r="J149" s="123">
        <v>0.92246151565784951</v>
      </c>
      <c r="K149" s="123">
        <v>0.94088137441291497</v>
      </c>
      <c r="L149" s="123">
        <v>0.92451858236421924</v>
      </c>
      <c r="M149" s="124">
        <v>0.96279458359915349</v>
      </c>
    </row>
    <row r="150" spans="1:13" x14ac:dyDescent="0.25">
      <c r="A150" s="37">
        <v>6</v>
      </c>
      <c r="B150" s="122">
        <v>0.94308135321660747</v>
      </c>
      <c r="C150" s="123">
        <v>0.92590629366188359</v>
      </c>
      <c r="D150" s="123">
        <v>0.89896160360641475</v>
      </c>
      <c r="E150" s="123">
        <v>0.96930997832863119</v>
      </c>
      <c r="F150" s="123">
        <v>0.96066989626779586</v>
      </c>
      <c r="G150" s="123">
        <v>0.94622619696402588</v>
      </c>
      <c r="H150" s="123">
        <v>0.93671735214467133</v>
      </c>
      <c r="I150" s="123">
        <v>0.92832685699155093</v>
      </c>
      <c r="J150" s="123">
        <v>0.89446697752996229</v>
      </c>
      <c r="K150" s="123">
        <v>0.9095583757910074</v>
      </c>
      <c r="L150" s="123">
        <v>0.89218576738026067</v>
      </c>
      <c r="M150" s="124">
        <v>0.93701052257979789</v>
      </c>
    </row>
    <row r="151" spans="1:13" x14ac:dyDescent="0.25">
      <c r="A151" s="37">
        <v>5</v>
      </c>
      <c r="B151" s="122">
        <v>0.91565869843474701</v>
      </c>
      <c r="C151" s="123">
        <v>0.91055840232233942</v>
      </c>
      <c r="D151" s="123">
        <v>0.84676751545954354</v>
      </c>
      <c r="E151" s="123">
        <v>0.93170601472458603</v>
      </c>
      <c r="F151" s="123">
        <v>0.9196479935162355</v>
      </c>
      <c r="G151" s="123">
        <v>0.90521861570052464</v>
      </c>
      <c r="H151" s="123">
        <v>0.90998147385991535</v>
      </c>
      <c r="I151" s="123">
        <v>0.89954343911998236</v>
      </c>
      <c r="J151" s="123">
        <v>0.86167273275849454</v>
      </c>
      <c r="K151" s="123">
        <v>0.87101573282643119</v>
      </c>
      <c r="L151" s="123">
        <v>0.85408025361504836</v>
      </c>
      <c r="M151" s="124">
        <v>0.90462817503389836</v>
      </c>
    </row>
    <row r="152" spans="1:13" x14ac:dyDescent="0.25">
      <c r="A152" s="37">
        <v>4</v>
      </c>
      <c r="B152" s="122">
        <v>0.88277294017382368</v>
      </c>
      <c r="C152" s="123">
        <v>0.89279966298773017</v>
      </c>
      <c r="D152" s="123">
        <v>0.78382882474434168</v>
      </c>
      <c r="E152" s="123">
        <v>0.88413241225522787</v>
      </c>
      <c r="F152" s="123">
        <v>0.86813800776145755</v>
      </c>
      <c r="G152" s="123">
        <v>0.85459045788761223</v>
      </c>
      <c r="H152" s="123">
        <v>0.87810813003437582</v>
      </c>
      <c r="I152" s="123">
        <v>0.8654286416055692</v>
      </c>
      <c r="J152" s="123">
        <v>0.82407878134344603</v>
      </c>
      <c r="K152" s="123">
        <v>0.82525344551918656</v>
      </c>
      <c r="L152" s="123">
        <v>0.81020204106858218</v>
      </c>
      <c r="M152" s="124">
        <v>0.86564754096145502</v>
      </c>
    </row>
    <row r="153" spans="1:13" x14ac:dyDescent="0.25">
      <c r="A153" s="37">
        <v>3</v>
      </c>
      <c r="B153" s="122">
        <v>0.84442407843383771</v>
      </c>
      <c r="C153" s="123">
        <v>0.87263007565805562</v>
      </c>
      <c r="D153" s="123">
        <v>0.71014553146080872</v>
      </c>
      <c r="E153" s="123">
        <v>0.82658917092055673</v>
      </c>
      <c r="F153" s="123">
        <v>0.80613993900346226</v>
      </c>
      <c r="G153" s="123">
        <v>0.79434172352528831</v>
      </c>
      <c r="H153" s="123">
        <v>0.84109732066805276</v>
      </c>
      <c r="I153" s="123">
        <v>0.82598246444831169</v>
      </c>
      <c r="J153" s="123">
        <v>0.78168512328481699</v>
      </c>
      <c r="K153" s="123">
        <v>0.77227151386927329</v>
      </c>
      <c r="L153" s="123">
        <v>0.76055112974086203</v>
      </c>
      <c r="M153" s="124">
        <v>0.82006862036246797</v>
      </c>
    </row>
    <row r="154" spans="1:13" x14ac:dyDescent="0.25">
      <c r="A154" s="37">
        <v>2</v>
      </c>
      <c r="B154" s="122">
        <v>0.80061211321478887</v>
      </c>
      <c r="C154" s="123">
        <v>0.85004964033331576</v>
      </c>
      <c r="D154" s="123">
        <v>0.625717635608945</v>
      </c>
      <c r="E154" s="123">
        <v>0.75907629072057259</v>
      </c>
      <c r="F154" s="123">
        <v>0.7336537872422495</v>
      </c>
      <c r="G154" s="123">
        <v>0.72447241261355311</v>
      </c>
      <c r="H154" s="123">
        <v>0.79894904576094605</v>
      </c>
      <c r="I154" s="123">
        <v>0.78120490764820971</v>
      </c>
      <c r="J154" s="123">
        <v>0.7344917585826074</v>
      </c>
      <c r="K154" s="123">
        <v>0.71206993787669126</v>
      </c>
      <c r="L154" s="123">
        <v>0.70512751963188813</v>
      </c>
      <c r="M154" s="124">
        <v>0.76789141323693699</v>
      </c>
    </row>
    <row r="155" spans="1:13" x14ac:dyDescent="0.25">
      <c r="A155" s="37">
        <v>1</v>
      </c>
      <c r="B155" s="125">
        <v>0.75133704451667749</v>
      </c>
      <c r="C155" s="126">
        <v>0.82505835701351082</v>
      </c>
      <c r="D155" s="126">
        <v>0.5305451371887504</v>
      </c>
      <c r="E155" s="126">
        <v>0.68159377165527557</v>
      </c>
      <c r="F155" s="126">
        <v>0.65067955247781917</v>
      </c>
      <c r="G155" s="126">
        <v>0.64498252515240639</v>
      </c>
      <c r="H155" s="126">
        <v>0.75166330531305592</v>
      </c>
      <c r="I155" s="126">
        <v>0.73109597120526315</v>
      </c>
      <c r="J155" s="126">
        <v>0.68249868723681706</v>
      </c>
      <c r="K155" s="126">
        <v>0.64464871754144071</v>
      </c>
      <c r="L155" s="126">
        <v>0.64393121074166038</v>
      </c>
      <c r="M155" s="127">
        <v>0.70911591958486231</v>
      </c>
    </row>
    <row r="156" spans="1:13" x14ac:dyDescent="0.25">
      <c r="B156" s="2"/>
      <c r="C156" s="2"/>
      <c r="D156" s="2"/>
      <c r="E156" s="2"/>
      <c r="F156" s="2"/>
      <c r="G156" s="2"/>
      <c r="H156" s="2"/>
      <c r="I156" s="2"/>
      <c r="J156" s="2"/>
      <c r="K156" s="2"/>
      <c r="L156" s="2"/>
      <c r="M156" s="2"/>
    </row>
    <row r="157" spans="1:13" x14ac:dyDescent="0.25">
      <c r="A157" s="35" t="s">
        <v>58</v>
      </c>
      <c r="B157" s="38">
        <v>4</v>
      </c>
      <c r="C157" s="38">
        <v>5</v>
      </c>
      <c r="D157" s="38">
        <v>6</v>
      </c>
      <c r="E157" s="38">
        <v>7</v>
      </c>
      <c r="F157" s="38">
        <v>8</v>
      </c>
      <c r="G157" s="38">
        <v>9</v>
      </c>
      <c r="H157" s="38">
        <v>10</v>
      </c>
      <c r="I157" s="38">
        <v>11</v>
      </c>
      <c r="J157" s="38">
        <v>12</v>
      </c>
      <c r="K157" s="38">
        <v>1</v>
      </c>
      <c r="L157" s="38">
        <v>2</v>
      </c>
      <c r="M157" s="38">
        <v>3</v>
      </c>
    </row>
    <row r="158" spans="1:13" x14ac:dyDescent="0.25">
      <c r="A158" s="37">
        <v>20</v>
      </c>
      <c r="B158" s="119">
        <v>0.99782520356750215</v>
      </c>
      <c r="C158" s="120">
        <v>0.98126427384720705</v>
      </c>
      <c r="D158" s="120">
        <v>0.99705656777593887</v>
      </c>
      <c r="E158" s="120">
        <v>1</v>
      </c>
      <c r="F158" s="120">
        <v>1</v>
      </c>
      <c r="G158" s="120">
        <v>1</v>
      </c>
      <c r="H158" s="120">
        <v>0.99351069310953077</v>
      </c>
      <c r="I158" s="120">
        <v>0.99140873099021576</v>
      </c>
      <c r="J158" s="120">
        <v>0.99834803998536126</v>
      </c>
      <c r="K158" s="120">
        <v>0.99415028704046182</v>
      </c>
      <c r="L158" s="120">
        <v>1</v>
      </c>
      <c r="M158" s="121">
        <v>0.99933345716340805</v>
      </c>
    </row>
    <row r="159" spans="1:13" x14ac:dyDescent="0.25">
      <c r="A159" s="37">
        <v>19</v>
      </c>
      <c r="B159" s="122">
        <v>0.99782520356750215</v>
      </c>
      <c r="C159" s="123">
        <v>0.98126427384720705</v>
      </c>
      <c r="D159" s="123">
        <v>0.99705656777593887</v>
      </c>
      <c r="E159" s="123">
        <v>1</v>
      </c>
      <c r="F159" s="123">
        <v>1</v>
      </c>
      <c r="G159" s="123">
        <v>1</v>
      </c>
      <c r="H159" s="123">
        <v>0.99351069310953077</v>
      </c>
      <c r="I159" s="123">
        <v>0.99140873099021576</v>
      </c>
      <c r="J159" s="123">
        <v>0.99834803998536126</v>
      </c>
      <c r="K159" s="123">
        <v>0.99415028704046182</v>
      </c>
      <c r="L159" s="123">
        <v>1</v>
      </c>
      <c r="M159" s="124">
        <v>0.99933345716340805</v>
      </c>
    </row>
    <row r="160" spans="1:13" x14ac:dyDescent="0.25">
      <c r="A160" s="37">
        <v>18</v>
      </c>
      <c r="B160" s="122">
        <v>0.99782520356750215</v>
      </c>
      <c r="C160" s="123">
        <v>0.98126427384720705</v>
      </c>
      <c r="D160" s="123">
        <v>0.99705656777593887</v>
      </c>
      <c r="E160" s="123">
        <v>1</v>
      </c>
      <c r="F160" s="123">
        <v>1</v>
      </c>
      <c r="G160" s="123">
        <v>1</v>
      </c>
      <c r="H160" s="123">
        <v>0.99351069310953077</v>
      </c>
      <c r="I160" s="123">
        <v>0.99140873099021576</v>
      </c>
      <c r="J160" s="123">
        <v>0.99834803998536126</v>
      </c>
      <c r="K160" s="123">
        <v>0.99415028704046182</v>
      </c>
      <c r="L160" s="123">
        <v>1</v>
      </c>
      <c r="M160" s="124">
        <v>0.99933345716340805</v>
      </c>
    </row>
    <row r="161" spans="1:13" x14ac:dyDescent="0.25">
      <c r="A161" s="37">
        <v>17</v>
      </c>
      <c r="B161" s="122">
        <v>0.99782520356750215</v>
      </c>
      <c r="C161" s="123">
        <v>0.98126427384720705</v>
      </c>
      <c r="D161" s="123">
        <v>0.99705656777593887</v>
      </c>
      <c r="E161" s="123">
        <v>1</v>
      </c>
      <c r="F161" s="123">
        <v>1</v>
      </c>
      <c r="G161" s="123">
        <v>1</v>
      </c>
      <c r="H161" s="123">
        <v>0.99351069310953077</v>
      </c>
      <c r="I161" s="123">
        <v>0.99140873099021576</v>
      </c>
      <c r="J161" s="123">
        <v>0.99834803998536126</v>
      </c>
      <c r="K161" s="123">
        <v>0.99415028704046182</v>
      </c>
      <c r="L161" s="123">
        <v>1</v>
      </c>
      <c r="M161" s="124">
        <v>0.99933345716340805</v>
      </c>
    </row>
    <row r="162" spans="1:13" x14ac:dyDescent="0.25">
      <c r="A162" s="37">
        <v>16</v>
      </c>
      <c r="B162" s="122">
        <v>0.99782520356750215</v>
      </c>
      <c r="C162" s="123">
        <v>0.98087374645326486</v>
      </c>
      <c r="D162" s="123">
        <v>0.99705656777593887</v>
      </c>
      <c r="E162" s="123">
        <v>1</v>
      </c>
      <c r="F162" s="123">
        <v>1</v>
      </c>
      <c r="G162" s="123">
        <v>1</v>
      </c>
      <c r="H162" s="123">
        <v>0.99351069310953077</v>
      </c>
      <c r="I162" s="123">
        <v>0.99140873099021576</v>
      </c>
      <c r="J162" s="123">
        <v>0.99834803998536126</v>
      </c>
      <c r="K162" s="123">
        <v>0.99415028704046182</v>
      </c>
      <c r="L162" s="123">
        <v>1</v>
      </c>
      <c r="M162" s="124">
        <v>0.99933345716340805</v>
      </c>
    </row>
    <row r="163" spans="1:13" x14ac:dyDescent="0.25">
      <c r="A163" s="37">
        <v>15</v>
      </c>
      <c r="B163" s="122">
        <v>0.99782520356750215</v>
      </c>
      <c r="C163" s="123">
        <v>0.97959049957502664</v>
      </c>
      <c r="D163" s="123">
        <v>0.99705656777593887</v>
      </c>
      <c r="E163" s="123">
        <v>1</v>
      </c>
      <c r="F163" s="123">
        <v>1</v>
      </c>
      <c r="G163" s="123">
        <v>1</v>
      </c>
      <c r="H163" s="123">
        <v>0.99351069310953077</v>
      </c>
      <c r="I163" s="123">
        <v>0.99140873099021576</v>
      </c>
      <c r="J163" s="123">
        <v>0.99834803998536126</v>
      </c>
      <c r="K163" s="123">
        <v>0.99415028704046182</v>
      </c>
      <c r="L163" s="123">
        <v>1</v>
      </c>
      <c r="M163" s="124">
        <v>0.99933345716340805</v>
      </c>
    </row>
    <row r="164" spans="1:13" x14ac:dyDescent="0.25">
      <c r="A164" s="37">
        <v>14</v>
      </c>
      <c r="B164" s="122">
        <v>0.99782520356750215</v>
      </c>
      <c r="C164" s="123">
        <v>0.97741453321249216</v>
      </c>
      <c r="D164" s="123">
        <v>0.99705656777593887</v>
      </c>
      <c r="E164" s="123">
        <v>1</v>
      </c>
      <c r="F164" s="123">
        <v>1</v>
      </c>
      <c r="G164" s="123">
        <v>1</v>
      </c>
      <c r="H164" s="123">
        <v>0.99351069310953077</v>
      </c>
      <c r="I164" s="123">
        <v>0.99140873099021576</v>
      </c>
      <c r="J164" s="123">
        <v>0.99834803998536126</v>
      </c>
      <c r="K164" s="123">
        <v>0.99415028704046182</v>
      </c>
      <c r="L164" s="123">
        <v>1</v>
      </c>
      <c r="M164" s="124">
        <v>0.99933345716340805</v>
      </c>
    </row>
    <row r="165" spans="1:13" x14ac:dyDescent="0.25">
      <c r="A165" s="37">
        <v>13</v>
      </c>
      <c r="B165" s="122">
        <v>0.99782520356750215</v>
      </c>
      <c r="C165" s="123">
        <v>0.97434584736566165</v>
      </c>
      <c r="D165" s="123">
        <v>0.99705656777593887</v>
      </c>
      <c r="E165" s="123">
        <v>1</v>
      </c>
      <c r="F165" s="123">
        <v>1</v>
      </c>
      <c r="G165" s="123">
        <v>1</v>
      </c>
      <c r="H165" s="123">
        <v>0.99351069310953077</v>
      </c>
      <c r="I165" s="123">
        <v>0.99140873099021576</v>
      </c>
      <c r="J165" s="123">
        <v>0.99719970223497079</v>
      </c>
      <c r="K165" s="123">
        <v>0.99415028704046182</v>
      </c>
      <c r="L165" s="123">
        <v>1</v>
      </c>
      <c r="M165" s="124">
        <v>0.99933345716340805</v>
      </c>
    </row>
    <row r="166" spans="1:13" x14ac:dyDescent="0.25">
      <c r="A166" s="37">
        <v>12</v>
      </c>
      <c r="B166" s="122">
        <v>0.99782520356750215</v>
      </c>
      <c r="C166" s="123">
        <v>0.97038444203453478</v>
      </c>
      <c r="D166" s="123">
        <v>0.99705656777593887</v>
      </c>
      <c r="E166" s="123">
        <v>1</v>
      </c>
      <c r="F166" s="123">
        <v>1</v>
      </c>
      <c r="G166" s="123">
        <v>1</v>
      </c>
      <c r="H166" s="123">
        <v>0.99351069310953077</v>
      </c>
      <c r="I166" s="123">
        <v>0.99140873099021576</v>
      </c>
      <c r="J166" s="123">
        <v>0.99283706630494328</v>
      </c>
      <c r="K166" s="123">
        <v>0.99415028704046182</v>
      </c>
      <c r="L166" s="123">
        <v>1</v>
      </c>
      <c r="M166" s="124">
        <v>0.99933345716340805</v>
      </c>
    </row>
    <row r="167" spans="1:13" x14ac:dyDescent="0.25">
      <c r="A167" s="37">
        <v>11</v>
      </c>
      <c r="B167" s="122">
        <v>0.99782520356750215</v>
      </c>
      <c r="C167" s="123">
        <v>0.96553031721911176</v>
      </c>
      <c r="D167" s="123">
        <v>0.99705656777593887</v>
      </c>
      <c r="E167" s="123">
        <v>1</v>
      </c>
      <c r="F167" s="123">
        <v>1</v>
      </c>
      <c r="G167" s="123">
        <v>1</v>
      </c>
      <c r="H167" s="123">
        <v>0.99351069310953077</v>
      </c>
      <c r="I167" s="123">
        <v>0.99140873099021576</v>
      </c>
      <c r="J167" s="123">
        <v>0.98526013219527853</v>
      </c>
      <c r="K167" s="123">
        <v>0.99415028704046182</v>
      </c>
      <c r="L167" s="123">
        <v>0.99498979556820211</v>
      </c>
      <c r="M167" s="124">
        <v>0.99933345716340805</v>
      </c>
    </row>
    <row r="168" spans="1:13" x14ac:dyDescent="0.25">
      <c r="A168" s="37">
        <v>10</v>
      </c>
      <c r="B168" s="122">
        <v>0.99665213493173321</v>
      </c>
      <c r="C168" s="123">
        <v>0.95978347291939259</v>
      </c>
      <c r="D168" s="123">
        <v>0.99541778773466394</v>
      </c>
      <c r="E168" s="123">
        <v>1</v>
      </c>
      <c r="F168" s="123">
        <v>1</v>
      </c>
      <c r="G168" s="123">
        <v>1</v>
      </c>
      <c r="H168" s="123">
        <v>0.99120665904147864</v>
      </c>
      <c r="I168" s="123">
        <v>0.98872736668533845</v>
      </c>
      <c r="J168" s="123">
        <v>0.97446889990597663</v>
      </c>
      <c r="K168" s="123">
        <v>0.98972178433871205</v>
      </c>
      <c r="L168" s="123">
        <v>0.98413604268176891</v>
      </c>
      <c r="M168" s="124">
        <v>0.99875191868867352</v>
      </c>
    </row>
    <row r="169" spans="1:13" x14ac:dyDescent="0.25">
      <c r="A169" s="37">
        <v>9</v>
      </c>
      <c r="B169" s="122">
        <v>0.99060211797417319</v>
      </c>
      <c r="C169" s="123">
        <v>0.95314390913537717</v>
      </c>
      <c r="D169" s="123">
        <v>0.98552327509854365</v>
      </c>
      <c r="E169" s="123">
        <v>1</v>
      </c>
      <c r="F169" s="123">
        <v>1</v>
      </c>
      <c r="G169" s="123">
        <v>1</v>
      </c>
      <c r="H169" s="123">
        <v>0.9845488155669776</v>
      </c>
      <c r="I169" s="123">
        <v>0.98105317649930057</v>
      </c>
      <c r="J169" s="123">
        <v>0.96046336943703747</v>
      </c>
      <c r="K169" s="123">
        <v>0.98021896355154037</v>
      </c>
      <c r="L169" s="123">
        <v>0.9683979261798491</v>
      </c>
      <c r="M169" s="124">
        <v>0.99235280225017308</v>
      </c>
    </row>
    <row r="170" spans="1:13" x14ac:dyDescent="0.25">
      <c r="A170" s="37">
        <v>8</v>
      </c>
      <c r="B170" s="122">
        <v>0.97967515269482175</v>
      </c>
      <c r="C170" s="123">
        <v>0.9456116258670656</v>
      </c>
      <c r="D170" s="123">
        <v>0.967373029867578</v>
      </c>
      <c r="E170" s="123">
        <v>1</v>
      </c>
      <c r="F170" s="123">
        <v>1</v>
      </c>
      <c r="G170" s="123">
        <v>0.99720679376062382</v>
      </c>
      <c r="H170" s="123">
        <v>0.97353716268602775</v>
      </c>
      <c r="I170" s="123">
        <v>0.96838616043210224</v>
      </c>
      <c r="J170" s="123">
        <v>0.94324354078846118</v>
      </c>
      <c r="K170" s="123">
        <v>0.96564182467894666</v>
      </c>
      <c r="L170" s="123">
        <v>0.94777544606244279</v>
      </c>
      <c r="M170" s="124">
        <v>0.98013610784790628</v>
      </c>
    </row>
    <row r="171" spans="1:13" x14ac:dyDescent="0.25">
      <c r="A171" s="37">
        <v>7</v>
      </c>
      <c r="B171" s="122">
        <v>0.963871239093679</v>
      </c>
      <c r="C171" s="123">
        <v>0.93718662311445788</v>
      </c>
      <c r="D171" s="123">
        <v>0.94096705204176689</v>
      </c>
      <c r="E171" s="123">
        <v>0.99533115306880426</v>
      </c>
      <c r="F171" s="123">
        <v>0.98951112234039984</v>
      </c>
      <c r="G171" s="123">
        <v>0.97743599660436575</v>
      </c>
      <c r="H171" s="123">
        <v>0.95817170039862898</v>
      </c>
      <c r="I171" s="123">
        <v>0.95072631848374345</v>
      </c>
      <c r="J171" s="123">
        <v>0.92280941396024774</v>
      </c>
      <c r="K171" s="123">
        <v>0.94599036772093115</v>
      </c>
      <c r="L171" s="123">
        <v>0.92226860232954988</v>
      </c>
      <c r="M171" s="124">
        <v>0.96210183548187334</v>
      </c>
    </row>
    <row r="172" spans="1:13" x14ac:dyDescent="0.25">
      <c r="A172" s="37">
        <v>6</v>
      </c>
      <c r="B172" s="122">
        <v>0.94319037717074505</v>
      </c>
      <c r="C172" s="123">
        <v>0.92786890087755391</v>
      </c>
      <c r="D172" s="123">
        <v>0.90630534162111054</v>
      </c>
      <c r="E172" s="123">
        <v>0.97107416505465127</v>
      </c>
      <c r="F172" s="123">
        <v>0.96563751385969243</v>
      </c>
      <c r="G172" s="123">
        <v>0.94936775658088379</v>
      </c>
      <c r="H172" s="123">
        <v>0.93845242870478141</v>
      </c>
      <c r="I172" s="123">
        <v>0.9280736506542242</v>
      </c>
      <c r="J172" s="123">
        <v>0.89916098895239704</v>
      </c>
      <c r="K172" s="123">
        <v>0.92126459267749361</v>
      </c>
      <c r="L172" s="123">
        <v>0.89187739498117047</v>
      </c>
      <c r="M172" s="124">
        <v>0.93824998515207425</v>
      </c>
    </row>
    <row r="173" spans="1:13" x14ac:dyDescent="0.25">
      <c r="A173" s="37">
        <v>5</v>
      </c>
      <c r="B173" s="122">
        <v>0.91763256692601969</v>
      </c>
      <c r="C173" s="123">
        <v>0.91765845915635369</v>
      </c>
      <c r="D173" s="123">
        <v>0.86338789860560872</v>
      </c>
      <c r="E173" s="123">
        <v>0.93828961758930751</v>
      </c>
      <c r="F173" s="123">
        <v>0.93389373513176022</v>
      </c>
      <c r="G173" s="123">
        <v>0.91300207369017816</v>
      </c>
      <c r="H173" s="123">
        <v>0.91437934760448503</v>
      </c>
      <c r="I173" s="123">
        <v>0.90042815694354439</v>
      </c>
      <c r="J173" s="123">
        <v>0.87229826576490921</v>
      </c>
      <c r="K173" s="123">
        <v>0.89146449954863427</v>
      </c>
      <c r="L173" s="123">
        <v>0.85660182401730445</v>
      </c>
      <c r="M173" s="124">
        <v>0.9085805568585088</v>
      </c>
    </row>
    <row r="174" spans="1:13" x14ac:dyDescent="0.25">
      <c r="A174" s="37">
        <v>4</v>
      </c>
      <c r="B174" s="122">
        <v>0.88719780835950313</v>
      </c>
      <c r="C174" s="123">
        <v>0.90655529795085743</v>
      </c>
      <c r="D174" s="123">
        <v>0.81221472299526154</v>
      </c>
      <c r="E174" s="123">
        <v>0.89697751067277343</v>
      </c>
      <c r="F174" s="123">
        <v>0.89427978615660342</v>
      </c>
      <c r="G174" s="123">
        <v>0.86833894793224875</v>
      </c>
      <c r="H174" s="123">
        <v>0.88595245709773962</v>
      </c>
      <c r="I174" s="123">
        <v>0.86778983735170423</v>
      </c>
      <c r="J174" s="123">
        <v>0.84222124439778423</v>
      </c>
      <c r="K174" s="123">
        <v>0.85659008833435291</v>
      </c>
      <c r="L174" s="123">
        <v>0.81644188943795193</v>
      </c>
      <c r="M174" s="124">
        <v>0.87309355060117722</v>
      </c>
    </row>
    <row r="175" spans="1:13" x14ac:dyDescent="0.25">
      <c r="A175" s="37">
        <v>3</v>
      </c>
      <c r="B175" s="122">
        <v>0.85188610147119537</v>
      </c>
      <c r="C175" s="123">
        <v>0.89455941726106492</v>
      </c>
      <c r="D175" s="123">
        <v>0.75278581479006901</v>
      </c>
      <c r="E175" s="123">
        <v>0.84713784430504879</v>
      </c>
      <c r="F175" s="123">
        <v>0.84679566693422159</v>
      </c>
      <c r="G175" s="123">
        <v>0.81537837930709567</v>
      </c>
      <c r="H175" s="123">
        <v>0.85317175718454552</v>
      </c>
      <c r="I175" s="123">
        <v>0.8301586918787035</v>
      </c>
      <c r="J175" s="123">
        <v>0.808929924851022</v>
      </c>
      <c r="K175" s="123">
        <v>0.81664135903464963</v>
      </c>
      <c r="L175" s="123">
        <v>0.77139759124311269</v>
      </c>
      <c r="M175" s="124">
        <v>0.83178896638007949</v>
      </c>
    </row>
    <row r="176" spans="1:13" x14ac:dyDescent="0.25">
      <c r="A176" s="37">
        <v>2</v>
      </c>
      <c r="B176" s="122">
        <v>0.81169744626109619</v>
      </c>
      <c r="C176" s="123">
        <v>0.88167081708697614</v>
      </c>
      <c r="D176" s="123">
        <v>0.68510117399003112</v>
      </c>
      <c r="E176" s="123">
        <v>0.78877061848613361</v>
      </c>
      <c r="F176" s="123">
        <v>0.79144137746461518</v>
      </c>
      <c r="G176" s="123">
        <v>0.75412036781471881</v>
      </c>
      <c r="H176" s="123">
        <v>0.8160372478649025</v>
      </c>
      <c r="I176" s="123">
        <v>0.78753472052454232</v>
      </c>
      <c r="J176" s="123">
        <v>0.77242430712462262</v>
      </c>
      <c r="K176" s="123">
        <v>0.77161831164952444</v>
      </c>
      <c r="L176" s="123">
        <v>0.72146892943278707</v>
      </c>
      <c r="M176" s="124">
        <v>0.78466680419521551</v>
      </c>
    </row>
    <row r="177" spans="1:13" x14ac:dyDescent="0.25">
      <c r="A177" s="37">
        <v>1</v>
      </c>
      <c r="B177" s="125">
        <v>0.76663184272920581</v>
      </c>
      <c r="C177" s="126">
        <v>0.86788949742859123</v>
      </c>
      <c r="D177" s="126">
        <v>0.60916080059514788</v>
      </c>
      <c r="E177" s="126">
        <v>0.721875833216028</v>
      </c>
      <c r="F177" s="126">
        <v>0.72821691774778385</v>
      </c>
      <c r="G177" s="126">
        <v>0.68456491345511816</v>
      </c>
      <c r="H177" s="126">
        <v>0.77454892913881057</v>
      </c>
      <c r="I177" s="126">
        <v>0.73991792328922068</v>
      </c>
      <c r="J177" s="126">
        <v>0.73270439121858599</v>
      </c>
      <c r="K177" s="126">
        <v>0.72152094617897733</v>
      </c>
      <c r="L177" s="126">
        <v>0.66665590400697483</v>
      </c>
      <c r="M177" s="127">
        <v>0.73172706404658538</v>
      </c>
    </row>
    <row r="178" spans="1:13" x14ac:dyDescent="0.25">
      <c r="B178" s="2"/>
      <c r="C178" s="2"/>
      <c r="D178" s="2"/>
      <c r="E178" s="2"/>
      <c r="F178" s="2"/>
      <c r="G178" s="2"/>
      <c r="H178" s="2"/>
      <c r="I178" s="2"/>
      <c r="J178" s="2"/>
      <c r="K178" s="2"/>
      <c r="L178" s="2"/>
      <c r="M178" s="2"/>
    </row>
    <row r="179" spans="1:13" x14ac:dyDescent="0.25">
      <c r="A179" s="35" t="s">
        <v>59</v>
      </c>
      <c r="B179" s="38">
        <v>4</v>
      </c>
      <c r="C179" s="38">
        <v>5</v>
      </c>
      <c r="D179" s="38">
        <v>6</v>
      </c>
      <c r="E179" s="38">
        <v>7</v>
      </c>
      <c r="F179" s="38">
        <v>8</v>
      </c>
      <c r="G179" s="38">
        <v>9</v>
      </c>
      <c r="H179" s="38">
        <v>10</v>
      </c>
      <c r="I179" s="38">
        <v>11</v>
      </c>
      <c r="J179" s="38">
        <v>12</v>
      </c>
      <c r="K179" s="38">
        <v>1</v>
      </c>
      <c r="L179" s="38">
        <v>2</v>
      </c>
      <c r="M179" s="38">
        <v>3</v>
      </c>
    </row>
    <row r="180" spans="1:13" x14ac:dyDescent="0.25">
      <c r="A180" s="37">
        <v>20</v>
      </c>
      <c r="B180" s="119">
        <v>0.99632394435827221</v>
      </c>
      <c r="C180" s="120">
        <v>0.96758853922228427</v>
      </c>
      <c r="D180" s="120">
        <v>1</v>
      </c>
      <c r="E180" s="120">
        <v>1</v>
      </c>
      <c r="F180" s="120">
        <v>1</v>
      </c>
      <c r="G180" s="120">
        <v>1</v>
      </c>
      <c r="H180" s="120">
        <v>1</v>
      </c>
      <c r="I180" s="120">
        <v>0.99076565821070328</v>
      </c>
      <c r="J180" s="120">
        <v>0.988728429559116</v>
      </c>
      <c r="K180" s="120">
        <v>0.99330779435044669</v>
      </c>
      <c r="L180" s="120">
        <v>0.98693120915361721</v>
      </c>
      <c r="M180" s="121">
        <v>1</v>
      </c>
    </row>
    <row r="181" spans="1:13" x14ac:dyDescent="0.25">
      <c r="A181" s="37">
        <v>19</v>
      </c>
      <c r="B181" s="122">
        <v>0.99632394435827221</v>
      </c>
      <c r="C181" s="123">
        <v>0.96758853922228427</v>
      </c>
      <c r="D181" s="123">
        <v>1</v>
      </c>
      <c r="E181" s="123">
        <v>1</v>
      </c>
      <c r="F181" s="123">
        <v>1</v>
      </c>
      <c r="G181" s="123">
        <v>1</v>
      </c>
      <c r="H181" s="123">
        <v>1</v>
      </c>
      <c r="I181" s="123">
        <v>0.99076565821070328</v>
      </c>
      <c r="J181" s="123">
        <v>0.988728429559116</v>
      </c>
      <c r="K181" s="123">
        <v>0.99330779435044669</v>
      </c>
      <c r="L181" s="123">
        <v>0.98693120915361721</v>
      </c>
      <c r="M181" s="124">
        <v>1</v>
      </c>
    </row>
    <row r="182" spans="1:13" x14ac:dyDescent="0.25">
      <c r="A182" s="37">
        <v>18</v>
      </c>
      <c r="B182" s="122">
        <v>0.99632394435827221</v>
      </c>
      <c r="C182" s="123">
        <v>0.96758853922228427</v>
      </c>
      <c r="D182" s="123">
        <v>1</v>
      </c>
      <c r="E182" s="123">
        <v>1</v>
      </c>
      <c r="F182" s="123">
        <v>1</v>
      </c>
      <c r="G182" s="123">
        <v>1</v>
      </c>
      <c r="H182" s="123">
        <v>1</v>
      </c>
      <c r="I182" s="123">
        <v>0.99076565821070328</v>
      </c>
      <c r="J182" s="123">
        <v>0.988728429559116</v>
      </c>
      <c r="K182" s="123">
        <v>0.99330779435044669</v>
      </c>
      <c r="L182" s="123">
        <v>0.98693120915361721</v>
      </c>
      <c r="M182" s="124">
        <v>1</v>
      </c>
    </row>
    <row r="183" spans="1:13" x14ac:dyDescent="0.25">
      <c r="A183" s="37">
        <v>17</v>
      </c>
      <c r="B183" s="122">
        <v>0.99632394435827221</v>
      </c>
      <c r="C183" s="123">
        <v>0.96758853922228427</v>
      </c>
      <c r="D183" s="123">
        <v>1</v>
      </c>
      <c r="E183" s="123">
        <v>1</v>
      </c>
      <c r="F183" s="123">
        <v>1</v>
      </c>
      <c r="G183" s="123">
        <v>1</v>
      </c>
      <c r="H183" s="123">
        <v>1</v>
      </c>
      <c r="I183" s="123">
        <v>0.99076565821070328</v>
      </c>
      <c r="J183" s="123">
        <v>0.988728429559116</v>
      </c>
      <c r="K183" s="123">
        <v>0.99330779435044669</v>
      </c>
      <c r="L183" s="123">
        <v>0.98693120915361721</v>
      </c>
      <c r="M183" s="124">
        <v>1</v>
      </c>
    </row>
    <row r="184" spans="1:13" x14ac:dyDescent="0.25">
      <c r="A184" s="37">
        <v>16</v>
      </c>
      <c r="B184" s="122">
        <v>0.99632394435827221</v>
      </c>
      <c r="C184" s="123">
        <v>0.96758853922228427</v>
      </c>
      <c r="D184" s="123">
        <v>1</v>
      </c>
      <c r="E184" s="123">
        <v>1</v>
      </c>
      <c r="F184" s="123">
        <v>1</v>
      </c>
      <c r="G184" s="123">
        <v>1</v>
      </c>
      <c r="H184" s="123">
        <v>1</v>
      </c>
      <c r="I184" s="123">
        <v>0.99076565821070328</v>
      </c>
      <c r="J184" s="123">
        <v>0.988728429559116</v>
      </c>
      <c r="K184" s="123">
        <v>0.99330779435044669</v>
      </c>
      <c r="L184" s="123">
        <v>0.98693120915361721</v>
      </c>
      <c r="M184" s="124">
        <v>1</v>
      </c>
    </row>
    <row r="185" spans="1:13" x14ac:dyDescent="0.25">
      <c r="A185" s="37">
        <v>15</v>
      </c>
      <c r="B185" s="122">
        <v>0.99632394435827221</v>
      </c>
      <c r="C185" s="123">
        <v>0.96758853922228427</v>
      </c>
      <c r="D185" s="123">
        <v>1</v>
      </c>
      <c r="E185" s="123">
        <v>1</v>
      </c>
      <c r="F185" s="123">
        <v>1</v>
      </c>
      <c r="G185" s="123">
        <v>1</v>
      </c>
      <c r="H185" s="123">
        <v>1</v>
      </c>
      <c r="I185" s="123">
        <v>0.99076565821070328</v>
      </c>
      <c r="J185" s="123">
        <v>0.988728429559116</v>
      </c>
      <c r="K185" s="123">
        <v>0.99330779435044669</v>
      </c>
      <c r="L185" s="123">
        <v>0.98693120915361721</v>
      </c>
      <c r="M185" s="124">
        <v>1</v>
      </c>
    </row>
    <row r="186" spans="1:13" x14ac:dyDescent="0.25">
      <c r="A186" s="37">
        <v>14</v>
      </c>
      <c r="B186" s="122">
        <v>0.99632394435827221</v>
      </c>
      <c r="C186" s="123">
        <v>0.96758853922228427</v>
      </c>
      <c r="D186" s="123">
        <v>1</v>
      </c>
      <c r="E186" s="123">
        <v>1</v>
      </c>
      <c r="F186" s="123">
        <v>1</v>
      </c>
      <c r="G186" s="123">
        <v>1</v>
      </c>
      <c r="H186" s="123">
        <v>1</v>
      </c>
      <c r="I186" s="123">
        <v>0.99076565821070328</v>
      </c>
      <c r="J186" s="123">
        <v>0.988728429559116</v>
      </c>
      <c r="K186" s="123">
        <v>0.99330779435044669</v>
      </c>
      <c r="L186" s="123">
        <v>0.98693120915361721</v>
      </c>
      <c r="M186" s="124">
        <v>1</v>
      </c>
    </row>
    <row r="187" spans="1:13" x14ac:dyDescent="0.25">
      <c r="A187" s="37">
        <v>13</v>
      </c>
      <c r="B187" s="122">
        <v>0.99632394435827221</v>
      </c>
      <c r="C187" s="123">
        <v>0.96758853922228427</v>
      </c>
      <c r="D187" s="123">
        <v>1</v>
      </c>
      <c r="E187" s="123">
        <v>1</v>
      </c>
      <c r="F187" s="123">
        <v>1</v>
      </c>
      <c r="G187" s="123">
        <v>1</v>
      </c>
      <c r="H187" s="123">
        <v>1</v>
      </c>
      <c r="I187" s="123">
        <v>0.99076565821070328</v>
      </c>
      <c r="J187" s="123">
        <v>0.988728429559116</v>
      </c>
      <c r="K187" s="123">
        <v>0.99330779435044669</v>
      </c>
      <c r="L187" s="123">
        <v>0.98693120915361721</v>
      </c>
      <c r="M187" s="124">
        <v>1</v>
      </c>
    </row>
    <row r="188" spans="1:13" x14ac:dyDescent="0.25">
      <c r="A188" s="37">
        <v>12</v>
      </c>
      <c r="B188" s="122">
        <v>0.99632394435827221</v>
      </c>
      <c r="C188" s="123">
        <v>0.96758853922228427</v>
      </c>
      <c r="D188" s="123">
        <v>1</v>
      </c>
      <c r="E188" s="123">
        <v>1</v>
      </c>
      <c r="F188" s="123">
        <v>1</v>
      </c>
      <c r="G188" s="123">
        <v>1</v>
      </c>
      <c r="H188" s="123">
        <v>1</v>
      </c>
      <c r="I188" s="123">
        <v>0.99076565821070328</v>
      </c>
      <c r="J188" s="123">
        <v>0.988728429559116</v>
      </c>
      <c r="K188" s="123">
        <v>0.99330779435044669</v>
      </c>
      <c r="L188" s="123">
        <v>0.98693120915361721</v>
      </c>
      <c r="M188" s="124">
        <v>1</v>
      </c>
    </row>
    <row r="189" spans="1:13" x14ac:dyDescent="0.25">
      <c r="A189" s="37">
        <v>11</v>
      </c>
      <c r="B189" s="122">
        <v>0.99632394435827221</v>
      </c>
      <c r="C189" s="123">
        <v>0.96758853922228427</v>
      </c>
      <c r="D189" s="123">
        <v>1</v>
      </c>
      <c r="E189" s="123">
        <v>1</v>
      </c>
      <c r="F189" s="123">
        <v>1</v>
      </c>
      <c r="G189" s="123">
        <v>1</v>
      </c>
      <c r="H189" s="123">
        <v>1</v>
      </c>
      <c r="I189" s="123">
        <v>0.99076565821070328</v>
      </c>
      <c r="J189" s="123">
        <v>0.988728429559116</v>
      </c>
      <c r="K189" s="123">
        <v>0.99330779435044669</v>
      </c>
      <c r="L189" s="123">
        <v>0.98630064663935813</v>
      </c>
      <c r="M189" s="124">
        <v>1</v>
      </c>
    </row>
    <row r="190" spans="1:13" x14ac:dyDescent="0.25">
      <c r="A190" s="37">
        <v>10</v>
      </c>
      <c r="B190" s="122">
        <v>0.99632394435827221</v>
      </c>
      <c r="C190" s="123">
        <v>0.96619242618296242</v>
      </c>
      <c r="D190" s="123">
        <v>1</v>
      </c>
      <c r="E190" s="123">
        <v>1</v>
      </c>
      <c r="F190" s="123">
        <v>1</v>
      </c>
      <c r="G190" s="123">
        <v>1</v>
      </c>
      <c r="H190" s="123">
        <v>1</v>
      </c>
      <c r="I190" s="123">
        <v>0.98916360568439388</v>
      </c>
      <c r="J190" s="123">
        <v>0.98127062239423091</v>
      </c>
      <c r="K190" s="123">
        <v>0.98856777364243087</v>
      </c>
      <c r="L190" s="123">
        <v>0.97645639987089727</v>
      </c>
      <c r="M190" s="124">
        <v>1</v>
      </c>
    </row>
    <row r="191" spans="1:13" x14ac:dyDescent="0.25">
      <c r="A191" s="37">
        <v>9</v>
      </c>
      <c r="B191" s="122">
        <v>0.98452913510136797</v>
      </c>
      <c r="C191" s="123">
        <v>0.95390757966692674</v>
      </c>
      <c r="D191" s="123">
        <v>0.99077071533409511</v>
      </c>
      <c r="E191" s="123">
        <v>1</v>
      </c>
      <c r="F191" s="123">
        <v>1</v>
      </c>
      <c r="G191" s="123">
        <v>1</v>
      </c>
      <c r="H191" s="123">
        <v>0.9966017079713001</v>
      </c>
      <c r="I191" s="123">
        <v>0.97682611878992098</v>
      </c>
      <c r="J191" s="123">
        <v>0.96620998198232866</v>
      </c>
      <c r="K191" s="123">
        <v>0.9757974629564925</v>
      </c>
      <c r="L191" s="123">
        <v>0.95739846884823465</v>
      </c>
      <c r="M191" s="124">
        <v>0.99109632587677865</v>
      </c>
    </row>
    <row r="192" spans="1:13" x14ac:dyDescent="0.25">
      <c r="A192" s="37">
        <v>8</v>
      </c>
      <c r="B192" s="122">
        <v>0.96029529714021811</v>
      </c>
      <c r="C192" s="123">
        <v>0.93073399967417747</v>
      </c>
      <c r="D192" s="123">
        <v>0.9654533064927272</v>
      </c>
      <c r="E192" s="123">
        <v>1</v>
      </c>
      <c r="F192" s="123">
        <v>1</v>
      </c>
      <c r="G192" s="123">
        <v>1</v>
      </c>
      <c r="H192" s="123">
        <v>0.97580042375787923</v>
      </c>
      <c r="I192" s="123">
        <v>0.95375319752728427</v>
      </c>
      <c r="J192" s="123">
        <v>0.94354650832340903</v>
      </c>
      <c r="K192" s="123">
        <v>0.9549968622926317</v>
      </c>
      <c r="L192" s="123">
        <v>0.92912685357137026</v>
      </c>
      <c r="M192" s="124">
        <v>0.96897155214548603</v>
      </c>
    </row>
    <row r="193" spans="1:13" x14ac:dyDescent="0.25">
      <c r="A193" s="37">
        <v>7</v>
      </c>
      <c r="B193" s="122">
        <v>0.92362243047482262</v>
      </c>
      <c r="C193" s="123">
        <v>0.8966716862047146</v>
      </c>
      <c r="D193" s="123">
        <v>0.9266830742331843</v>
      </c>
      <c r="E193" s="123">
        <v>0.99573891413368942</v>
      </c>
      <c r="F193" s="123">
        <v>0.98914615383914872</v>
      </c>
      <c r="G193" s="123">
        <v>0.97574278546554871</v>
      </c>
      <c r="H193" s="123">
        <v>0.9416943797524473</v>
      </c>
      <c r="I193" s="123">
        <v>0.91994484189648407</v>
      </c>
      <c r="J193" s="123">
        <v>0.91328020141747224</v>
      </c>
      <c r="K193" s="123">
        <v>0.92616597165084835</v>
      </c>
      <c r="L193" s="123">
        <v>0.8916415540403041</v>
      </c>
      <c r="M193" s="124">
        <v>0.93518426849473202</v>
      </c>
    </row>
    <row r="194" spans="1:13" x14ac:dyDescent="0.25">
      <c r="A194" s="37">
        <v>6</v>
      </c>
      <c r="B194" s="122">
        <v>0.8745105351051814</v>
      </c>
      <c r="C194" s="123">
        <v>0.8517206392585378</v>
      </c>
      <c r="D194" s="123">
        <v>0.87446001855546662</v>
      </c>
      <c r="E194" s="123">
        <v>0.95792225451513136</v>
      </c>
      <c r="F194" s="123">
        <v>0.95559847142959087</v>
      </c>
      <c r="G194" s="123">
        <v>0.93244975742796865</v>
      </c>
      <c r="H194" s="123">
        <v>0.89428357595500407</v>
      </c>
      <c r="I194" s="123">
        <v>0.87540105189752027</v>
      </c>
      <c r="J194" s="123">
        <v>0.87541106126451818</v>
      </c>
      <c r="K194" s="123">
        <v>0.88930479103114257</v>
      </c>
      <c r="L194" s="123">
        <v>0.84494257025503627</v>
      </c>
      <c r="M194" s="124">
        <v>0.88973447492451641</v>
      </c>
    </row>
    <row r="195" spans="1:13" x14ac:dyDescent="0.25">
      <c r="A195" s="37">
        <v>5</v>
      </c>
      <c r="B195" s="122">
        <v>0.81295961103129466</v>
      </c>
      <c r="C195" s="123">
        <v>0.79588085883564752</v>
      </c>
      <c r="D195" s="123">
        <v>0.80878413945957428</v>
      </c>
      <c r="E195" s="123">
        <v>0.90653124230195492</v>
      </c>
      <c r="F195" s="123">
        <v>0.91065772045478388</v>
      </c>
      <c r="G195" s="123">
        <v>0.87537588940763178</v>
      </c>
      <c r="H195" s="123">
        <v>0.83356801236555</v>
      </c>
      <c r="I195" s="123">
        <v>0.82012182753039276</v>
      </c>
      <c r="J195" s="123">
        <v>0.82993908786454673</v>
      </c>
      <c r="K195" s="123">
        <v>0.84441332043351447</v>
      </c>
      <c r="L195" s="123">
        <v>0.78902990221556668</v>
      </c>
      <c r="M195" s="124">
        <v>0.8326221714348393</v>
      </c>
    </row>
    <row r="196" spans="1:13" x14ac:dyDescent="0.25">
      <c r="A196" s="37">
        <v>4</v>
      </c>
      <c r="B196" s="122">
        <v>0.73896965825316241</v>
      </c>
      <c r="C196" s="123">
        <v>0.72915234493604342</v>
      </c>
      <c r="D196" s="123">
        <v>0.72965543694550705</v>
      </c>
      <c r="E196" s="123">
        <v>0.84156587749416012</v>
      </c>
      <c r="F196" s="123">
        <v>0.85432390091472765</v>
      </c>
      <c r="G196" s="123">
        <v>0.8045211814045381</v>
      </c>
      <c r="H196" s="123">
        <v>0.75954768898408465</v>
      </c>
      <c r="I196" s="123">
        <v>0.75410716879510165</v>
      </c>
      <c r="J196" s="123">
        <v>0.77686428121755813</v>
      </c>
      <c r="K196" s="123">
        <v>0.79149155985796371</v>
      </c>
      <c r="L196" s="123">
        <v>0.72390354992189521</v>
      </c>
      <c r="M196" s="124">
        <v>0.76384735802570081</v>
      </c>
    </row>
    <row r="197" spans="1:13" x14ac:dyDescent="0.25">
      <c r="A197" s="37">
        <v>3</v>
      </c>
      <c r="B197" s="122">
        <v>0.65254067677078464</v>
      </c>
      <c r="C197" s="123">
        <v>0.65153509755972561</v>
      </c>
      <c r="D197" s="123">
        <v>0.63707391101326505</v>
      </c>
      <c r="E197" s="123">
        <v>0.76302616009174706</v>
      </c>
      <c r="F197" s="123">
        <v>0.78659701280942218</v>
      </c>
      <c r="G197" s="123">
        <v>0.71988563341868794</v>
      </c>
      <c r="H197" s="123">
        <v>0.67222260581060822</v>
      </c>
      <c r="I197" s="123">
        <v>0.67735707569164694</v>
      </c>
      <c r="J197" s="123">
        <v>0.71618664132355225</v>
      </c>
      <c r="K197" s="123">
        <v>0.73053950930449052</v>
      </c>
      <c r="L197" s="123">
        <v>0.64956351337402207</v>
      </c>
      <c r="M197" s="124">
        <v>0.68341003469710082</v>
      </c>
    </row>
    <row r="198" spans="1:13" x14ac:dyDescent="0.25">
      <c r="A198" s="37">
        <v>2</v>
      </c>
      <c r="B198" s="122">
        <v>0.55367266658416114</v>
      </c>
      <c r="C198" s="123">
        <v>0.5630291167066942</v>
      </c>
      <c r="D198" s="123">
        <v>0.53103956166284838</v>
      </c>
      <c r="E198" s="123">
        <v>0.67091209009471564</v>
      </c>
      <c r="F198" s="123">
        <v>0.70747705613886747</v>
      </c>
      <c r="G198" s="123">
        <v>0.6214692454500812</v>
      </c>
      <c r="H198" s="123">
        <v>0.57159276284512062</v>
      </c>
      <c r="I198" s="123">
        <v>0.58987154822002863</v>
      </c>
      <c r="J198" s="123">
        <v>0.647906168182529</v>
      </c>
      <c r="K198" s="123">
        <v>0.66155716877309489</v>
      </c>
      <c r="L198" s="123">
        <v>0.56600979257194717</v>
      </c>
      <c r="M198" s="124">
        <v>0.59131020144903923</v>
      </c>
    </row>
    <row r="199" spans="1:13" x14ac:dyDescent="0.25">
      <c r="A199" s="37">
        <v>1</v>
      </c>
      <c r="B199" s="125">
        <v>0.44236562769329202</v>
      </c>
      <c r="C199" s="126">
        <v>0.46363440237694908</v>
      </c>
      <c r="D199" s="126">
        <v>0.41155238889425683</v>
      </c>
      <c r="E199" s="126">
        <v>0.56522366750306585</v>
      </c>
      <c r="F199" s="126">
        <v>0.61696403090306351</v>
      </c>
      <c r="G199" s="126">
        <v>0.50927201749871776</v>
      </c>
      <c r="H199" s="126">
        <v>0.45765816008762195</v>
      </c>
      <c r="I199" s="126">
        <v>0.49165058638024672</v>
      </c>
      <c r="J199" s="126">
        <v>0.57202286179448858</v>
      </c>
      <c r="K199" s="126">
        <v>0.58454453826377673</v>
      </c>
      <c r="L199" s="126">
        <v>0.47324238751567055</v>
      </c>
      <c r="M199" s="127">
        <v>0.48754785828151614</v>
      </c>
    </row>
    <row r="201" spans="1:13" x14ac:dyDescent="0.25">
      <c r="A201" s="39" t="s">
        <v>60</v>
      </c>
      <c r="B201" s="40">
        <v>4</v>
      </c>
      <c r="C201" s="40">
        <v>5</v>
      </c>
      <c r="D201" s="40">
        <v>6</v>
      </c>
      <c r="E201" s="40">
        <v>7</v>
      </c>
      <c r="F201" s="40">
        <v>8</v>
      </c>
      <c r="G201" s="40">
        <v>9</v>
      </c>
      <c r="H201" s="40">
        <v>10</v>
      </c>
      <c r="I201" s="40">
        <v>11</v>
      </c>
      <c r="J201" s="40">
        <v>12</v>
      </c>
      <c r="K201" s="40">
        <v>1</v>
      </c>
      <c r="L201" s="40">
        <v>2</v>
      </c>
      <c r="M201" s="40">
        <v>3</v>
      </c>
    </row>
    <row r="202" spans="1:13" x14ac:dyDescent="0.25">
      <c r="A202" s="41">
        <v>20</v>
      </c>
      <c r="B202" s="42" t="b">
        <f>IF('入力欄(差替情報)'!$D$9="北海道",B4,IF('入力欄(差替情報)'!$D$9="東北",B26,IF('入力欄(差替情報)'!$D$9="東京",B48,IF('入力欄(差替情報)'!$D$9="中部",B70,IF('入力欄(差替情報)'!$D$9="北陸",B92,IF('入力欄(差替情報)'!$D$9="関西",B114,IF('入力欄(差替情報)'!$D$9="中国",B136,IF('入力欄(差替情報)'!$D$9="四国",B158,IF('入力欄(差替情報)'!$D$9="九州",B180)))))))))</f>
        <v>0</v>
      </c>
      <c r="C202" s="42" t="b">
        <f>IF('入力欄(差替情報)'!$D$9="北海道",C4,IF('入力欄(差替情報)'!$D$9="東北",C26,IF('入力欄(差替情報)'!$D$9="東京",C48,IF('入力欄(差替情報)'!$D$9="中部",C70,IF('入力欄(差替情報)'!$D$9="北陸",C92,IF('入力欄(差替情報)'!$D$9="関西",C114,IF('入力欄(差替情報)'!$D$9="中国",C136,IF('入力欄(差替情報)'!$D$9="四国",C158,IF('入力欄(差替情報)'!$D$9="九州",C180)))))))))</f>
        <v>0</v>
      </c>
      <c r="D202" s="42" t="b">
        <f>IF('入力欄(差替情報)'!$D$9="北海道",D4,IF('入力欄(差替情報)'!$D$9="東北",D26,IF('入力欄(差替情報)'!$D$9="東京",D48,IF('入力欄(差替情報)'!$D$9="中部",D70,IF('入力欄(差替情報)'!$D$9="北陸",D92,IF('入力欄(差替情報)'!$D$9="関西",D114,IF('入力欄(差替情報)'!$D$9="中国",D136,IF('入力欄(差替情報)'!$D$9="四国",D158,IF('入力欄(差替情報)'!$D$9="九州",D180)))))))))</f>
        <v>0</v>
      </c>
      <c r="E202" s="42" t="b">
        <f>IF('入力欄(差替情報)'!$D$9="北海道",E4,IF('入力欄(差替情報)'!$D$9="東北",E26,IF('入力欄(差替情報)'!$D$9="東京",E48,IF('入力欄(差替情報)'!$D$9="中部",E70,IF('入力欄(差替情報)'!$D$9="北陸",E92,IF('入力欄(差替情報)'!$D$9="関西",E114,IF('入力欄(差替情報)'!$D$9="中国",E136,IF('入力欄(差替情報)'!$D$9="四国",E158,IF('入力欄(差替情報)'!$D$9="九州",E180)))))))))</f>
        <v>0</v>
      </c>
      <c r="F202" s="42" t="b">
        <f>IF('入力欄(差替情報)'!$D$9="北海道",F4,IF('入力欄(差替情報)'!$D$9="東北",F26,IF('入力欄(差替情報)'!$D$9="東京",F48,IF('入力欄(差替情報)'!$D$9="中部",F70,IF('入力欄(差替情報)'!$D$9="北陸",F92,IF('入力欄(差替情報)'!$D$9="関西",F114,IF('入力欄(差替情報)'!$D$9="中国",F136,IF('入力欄(差替情報)'!$D$9="四国",F158,IF('入力欄(差替情報)'!$D$9="九州",F180)))))))))</f>
        <v>0</v>
      </c>
      <c r="G202" s="42" t="b">
        <f>IF('入力欄(差替情報)'!$D$9="北海道",G4,IF('入力欄(差替情報)'!$D$9="東北",G26,IF('入力欄(差替情報)'!$D$9="東京",G48,IF('入力欄(差替情報)'!$D$9="中部",G70,IF('入力欄(差替情報)'!$D$9="北陸",G92,IF('入力欄(差替情報)'!$D$9="関西",G114,IF('入力欄(差替情報)'!$D$9="中国",G136,IF('入力欄(差替情報)'!$D$9="四国",G158,IF('入力欄(差替情報)'!$D$9="九州",G180)))))))))</f>
        <v>0</v>
      </c>
      <c r="H202" s="42" t="b">
        <f>IF('入力欄(差替情報)'!$D$9="北海道",H4,IF('入力欄(差替情報)'!$D$9="東北",H26,IF('入力欄(差替情報)'!$D$9="東京",H48,IF('入力欄(差替情報)'!$D$9="中部",H70,IF('入力欄(差替情報)'!$D$9="北陸",H92,IF('入力欄(差替情報)'!$D$9="関西",H114,IF('入力欄(差替情報)'!$D$9="中国",H136,IF('入力欄(差替情報)'!$D$9="四国",H158,IF('入力欄(差替情報)'!$D$9="九州",H180)))))))))</f>
        <v>0</v>
      </c>
      <c r="I202" s="42" t="b">
        <f>IF('入力欄(差替情報)'!$D$9="北海道",I4,IF('入力欄(差替情報)'!$D$9="東北",I26,IF('入力欄(差替情報)'!$D$9="東京",I48,IF('入力欄(差替情報)'!$D$9="中部",I70,IF('入力欄(差替情報)'!$D$9="北陸",I92,IF('入力欄(差替情報)'!$D$9="関西",I114,IF('入力欄(差替情報)'!$D$9="中国",I136,IF('入力欄(差替情報)'!$D$9="四国",I158,IF('入力欄(差替情報)'!$D$9="九州",I180)))))))))</f>
        <v>0</v>
      </c>
      <c r="J202" s="42" t="b">
        <f>IF('入力欄(差替情報)'!$D$9="北海道",J4,IF('入力欄(差替情報)'!$D$9="東北",J26,IF('入力欄(差替情報)'!$D$9="東京",J48,IF('入力欄(差替情報)'!$D$9="中部",J70,IF('入力欄(差替情報)'!$D$9="北陸",J92,IF('入力欄(差替情報)'!$D$9="関西",J114,IF('入力欄(差替情報)'!$D$9="中国",J136,IF('入力欄(差替情報)'!$D$9="四国",J158,IF('入力欄(差替情報)'!$D$9="九州",J180)))))))))</f>
        <v>0</v>
      </c>
      <c r="K202" s="42" t="b">
        <f>IF('入力欄(差替情報)'!$D$9="北海道",K4,IF('入力欄(差替情報)'!$D$9="東北",K26,IF('入力欄(差替情報)'!$D$9="東京",K48,IF('入力欄(差替情報)'!$D$9="中部",K70,IF('入力欄(差替情報)'!$D$9="北陸",K92,IF('入力欄(差替情報)'!$D$9="関西",K114,IF('入力欄(差替情報)'!$D$9="中国",K136,IF('入力欄(差替情報)'!$D$9="四国",K158,IF('入力欄(差替情報)'!$D$9="九州",K180)))))))))</f>
        <v>0</v>
      </c>
      <c r="L202" s="42" t="b">
        <f>IF('入力欄(差替情報)'!$D$9="北海道",L4,IF('入力欄(差替情報)'!$D$9="東北",L26,IF('入力欄(差替情報)'!$D$9="東京",L48,IF('入力欄(差替情報)'!$D$9="中部",L70,IF('入力欄(差替情報)'!$D$9="北陸",L92,IF('入力欄(差替情報)'!$D$9="関西",L114,IF('入力欄(差替情報)'!$D$9="中国",L136,IF('入力欄(差替情報)'!$D$9="四国",L158,IF('入力欄(差替情報)'!$D$9="九州",L180)))))))))</f>
        <v>0</v>
      </c>
      <c r="M202" s="42" t="b">
        <f>IF('入力欄(差替情報)'!$D$9="北海道",M4,IF('入力欄(差替情報)'!$D$9="東北",M26,IF('入力欄(差替情報)'!$D$9="東京",M48,IF('入力欄(差替情報)'!$D$9="中部",M70,IF('入力欄(差替情報)'!$D$9="北陸",M92,IF('入力欄(差替情報)'!$D$9="関西",M114,IF('入力欄(差替情報)'!$D$9="中国",M136,IF('入力欄(差替情報)'!$D$9="四国",M158,IF('入力欄(差替情報)'!$D$9="九州",M180)))))))))</f>
        <v>0</v>
      </c>
    </row>
    <row r="203" spans="1:13" x14ac:dyDescent="0.25">
      <c r="A203" s="41">
        <v>19</v>
      </c>
      <c r="B203" s="42" t="b">
        <f>IF('入力欄(差替情報)'!$D$9="北海道",B5,IF('入力欄(差替情報)'!$D$9="東北",B27,IF('入力欄(差替情報)'!$D$9="東京",B49,IF('入力欄(差替情報)'!$D$9="中部",B71,IF('入力欄(差替情報)'!$D$9="北陸",B93,IF('入力欄(差替情報)'!$D$9="関西",B115,IF('入力欄(差替情報)'!$D$9="中国",B137,IF('入力欄(差替情報)'!$D$9="四国",B159,IF('入力欄(差替情報)'!$D$9="九州",B181)))))))))</f>
        <v>0</v>
      </c>
      <c r="C203" s="42" t="b">
        <f>IF('入力欄(差替情報)'!$D$9="北海道",C5,IF('入力欄(差替情報)'!$D$9="東北",C27,IF('入力欄(差替情報)'!$D$9="東京",C49,IF('入力欄(差替情報)'!$D$9="中部",C71,IF('入力欄(差替情報)'!$D$9="北陸",C93,IF('入力欄(差替情報)'!$D$9="関西",C115,IF('入力欄(差替情報)'!$D$9="中国",C137,IF('入力欄(差替情報)'!$D$9="四国",C159,IF('入力欄(差替情報)'!$D$9="九州",C181)))))))))</f>
        <v>0</v>
      </c>
      <c r="D203" s="42" t="b">
        <f>IF('入力欄(差替情報)'!$D$9="北海道",D5,IF('入力欄(差替情報)'!$D$9="東北",D27,IF('入力欄(差替情報)'!$D$9="東京",D49,IF('入力欄(差替情報)'!$D$9="中部",D71,IF('入力欄(差替情報)'!$D$9="北陸",D93,IF('入力欄(差替情報)'!$D$9="関西",D115,IF('入力欄(差替情報)'!$D$9="中国",D137,IF('入力欄(差替情報)'!$D$9="四国",D159,IF('入力欄(差替情報)'!$D$9="九州",D181)))))))))</f>
        <v>0</v>
      </c>
      <c r="E203" s="42" t="b">
        <f>IF('入力欄(差替情報)'!$D$9="北海道",E5,IF('入力欄(差替情報)'!$D$9="東北",E27,IF('入力欄(差替情報)'!$D$9="東京",E49,IF('入力欄(差替情報)'!$D$9="中部",E71,IF('入力欄(差替情報)'!$D$9="北陸",E93,IF('入力欄(差替情報)'!$D$9="関西",E115,IF('入力欄(差替情報)'!$D$9="中国",E137,IF('入力欄(差替情報)'!$D$9="四国",E159,IF('入力欄(差替情報)'!$D$9="九州",E181)))))))))</f>
        <v>0</v>
      </c>
      <c r="F203" s="42" t="b">
        <f>IF('入力欄(差替情報)'!$D$9="北海道",F5,IF('入力欄(差替情報)'!$D$9="東北",F27,IF('入力欄(差替情報)'!$D$9="東京",F49,IF('入力欄(差替情報)'!$D$9="中部",F71,IF('入力欄(差替情報)'!$D$9="北陸",F93,IF('入力欄(差替情報)'!$D$9="関西",F115,IF('入力欄(差替情報)'!$D$9="中国",F137,IF('入力欄(差替情報)'!$D$9="四国",F159,IF('入力欄(差替情報)'!$D$9="九州",F181)))))))))</f>
        <v>0</v>
      </c>
      <c r="G203" s="42" t="b">
        <f>IF('入力欄(差替情報)'!$D$9="北海道",G5,IF('入力欄(差替情報)'!$D$9="東北",G27,IF('入力欄(差替情報)'!$D$9="東京",G49,IF('入力欄(差替情報)'!$D$9="中部",G71,IF('入力欄(差替情報)'!$D$9="北陸",G93,IF('入力欄(差替情報)'!$D$9="関西",G115,IF('入力欄(差替情報)'!$D$9="中国",G137,IF('入力欄(差替情報)'!$D$9="四国",G159,IF('入力欄(差替情報)'!$D$9="九州",G181)))))))))</f>
        <v>0</v>
      </c>
      <c r="H203" s="42" t="b">
        <f>IF('入力欄(差替情報)'!$D$9="北海道",H5,IF('入力欄(差替情報)'!$D$9="東北",H27,IF('入力欄(差替情報)'!$D$9="東京",H49,IF('入力欄(差替情報)'!$D$9="中部",H71,IF('入力欄(差替情報)'!$D$9="北陸",H93,IF('入力欄(差替情報)'!$D$9="関西",H115,IF('入力欄(差替情報)'!$D$9="中国",H137,IF('入力欄(差替情報)'!$D$9="四国",H159,IF('入力欄(差替情報)'!$D$9="九州",H181)))))))))</f>
        <v>0</v>
      </c>
      <c r="I203" s="42" t="b">
        <f>IF('入力欄(差替情報)'!$D$9="北海道",I5,IF('入力欄(差替情報)'!$D$9="東北",I27,IF('入力欄(差替情報)'!$D$9="東京",I49,IF('入力欄(差替情報)'!$D$9="中部",I71,IF('入力欄(差替情報)'!$D$9="北陸",I93,IF('入力欄(差替情報)'!$D$9="関西",I115,IF('入力欄(差替情報)'!$D$9="中国",I137,IF('入力欄(差替情報)'!$D$9="四国",I159,IF('入力欄(差替情報)'!$D$9="九州",I181)))))))))</f>
        <v>0</v>
      </c>
      <c r="J203" s="42" t="b">
        <f>IF('入力欄(差替情報)'!$D$9="北海道",J5,IF('入力欄(差替情報)'!$D$9="東北",J27,IF('入力欄(差替情報)'!$D$9="東京",J49,IF('入力欄(差替情報)'!$D$9="中部",J71,IF('入力欄(差替情報)'!$D$9="北陸",J93,IF('入力欄(差替情報)'!$D$9="関西",J115,IF('入力欄(差替情報)'!$D$9="中国",J137,IF('入力欄(差替情報)'!$D$9="四国",J159,IF('入力欄(差替情報)'!$D$9="九州",J181)))))))))</f>
        <v>0</v>
      </c>
      <c r="K203" s="42" t="b">
        <f>IF('入力欄(差替情報)'!$D$9="北海道",K5,IF('入力欄(差替情報)'!$D$9="東北",K27,IF('入力欄(差替情報)'!$D$9="東京",K49,IF('入力欄(差替情報)'!$D$9="中部",K71,IF('入力欄(差替情報)'!$D$9="北陸",K93,IF('入力欄(差替情報)'!$D$9="関西",K115,IF('入力欄(差替情報)'!$D$9="中国",K137,IF('入力欄(差替情報)'!$D$9="四国",K159,IF('入力欄(差替情報)'!$D$9="九州",K181)))))))))</f>
        <v>0</v>
      </c>
      <c r="L203" s="42" t="b">
        <f>IF('入力欄(差替情報)'!$D$9="北海道",L5,IF('入力欄(差替情報)'!$D$9="東北",L27,IF('入力欄(差替情報)'!$D$9="東京",L49,IF('入力欄(差替情報)'!$D$9="中部",L71,IF('入力欄(差替情報)'!$D$9="北陸",L93,IF('入力欄(差替情報)'!$D$9="関西",L115,IF('入力欄(差替情報)'!$D$9="中国",L137,IF('入力欄(差替情報)'!$D$9="四国",L159,IF('入力欄(差替情報)'!$D$9="九州",L181)))))))))</f>
        <v>0</v>
      </c>
      <c r="M203" s="42" t="b">
        <f>IF('入力欄(差替情報)'!$D$9="北海道",M5,IF('入力欄(差替情報)'!$D$9="東北",M27,IF('入力欄(差替情報)'!$D$9="東京",M49,IF('入力欄(差替情報)'!$D$9="中部",M71,IF('入力欄(差替情報)'!$D$9="北陸",M93,IF('入力欄(差替情報)'!$D$9="関西",M115,IF('入力欄(差替情報)'!$D$9="中国",M137,IF('入力欄(差替情報)'!$D$9="四国",M159,IF('入力欄(差替情報)'!$D$9="九州",M181)))))))))</f>
        <v>0</v>
      </c>
    </row>
    <row r="204" spans="1:13" x14ac:dyDescent="0.25">
      <c r="A204" s="41">
        <v>18</v>
      </c>
      <c r="B204" s="42" t="b">
        <f>IF('入力欄(差替情報)'!$D$9="北海道",B6,IF('入力欄(差替情報)'!$D$9="東北",B28,IF('入力欄(差替情報)'!$D$9="東京",B50,IF('入力欄(差替情報)'!$D$9="中部",B72,IF('入力欄(差替情報)'!$D$9="北陸",B94,IF('入力欄(差替情報)'!$D$9="関西",B116,IF('入力欄(差替情報)'!$D$9="中国",B138,IF('入力欄(差替情報)'!$D$9="四国",B160,IF('入力欄(差替情報)'!$D$9="九州",B182)))))))))</f>
        <v>0</v>
      </c>
      <c r="C204" s="42" t="b">
        <f>IF('入力欄(差替情報)'!$D$9="北海道",C6,IF('入力欄(差替情報)'!$D$9="東北",C28,IF('入力欄(差替情報)'!$D$9="東京",C50,IF('入力欄(差替情報)'!$D$9="中部",C72,IF('入力欄(差替情報)'!$D$9="北陸",C94,IF('入力欄(差替情報)'!$D$9="関西",C116,IF('入力欄(差替情報)'!$D$9="中国",C138,IF('入力欄(差替情報)'!$D$9="四国",C160,IF('入力欄(差替情報)'!$D$9="九州",C182)))))))))</f>
        <v>0</v>
      </c>
      <c r="D204" s="42" t="b">
        <f>IF('入力欄(差替情報)'!$D$9="北海道",D6,IF('入力欄(差替情報)'!$D$9="東北",D28,IF('入力欄(差替情報)'!$D$9="東京",D50,IF('入力欄(差替情報)'!$D$9="中部",D72,IF('入力欄(差替情報)'!$D$9="北陸",D94,IF('入力欄(差替情報)'!$D$9="関西",D116,IF('入力欄(差替情報)'!$D$9="中国",D138,IF('入力欄(差替情報)'!$D$9="四国",D160,IF('入力欄(差替情報)'!$D$9="九州",D182)))))))))</f>
        <v>0</v>
      </c>
      <c r="E204" s="42" t="b">
        <f>IF('入力欄(差替情報)'!$D$9="北海道",E6,IF('入力欄(差替情報)'!$D$9="東北",E28,IF('入力欄(差替情報)'!$D$9="東京",E50,IF('入力欄(差替情報)'!$D$9="中部",E72,IF('入力欄(差替情報)'!$D$9="北陸",E94,IF('入力欄(差替情報)'!$D$9="関西",E116,IF('入力欄(差替情報)'!$D$9="中国",E138,IF('入力欄(差替情報)'!$D$9="四国",E160,IF('入力欄(差替情報)'!$D$9="九州",E182)))))))))</f>
        <v>0</v>
      </c>
      <c r="F204" s="42" t="b">
        <f>IF('入力欄(差替情報)'!$D$9="北海道",F6,IF('入力欄(差替情報)'!$D$9="東北",F28,IF('入力欄(差替情報)'!$D$9="東京",F50,IF('入力欄(差替情報)'!$D$9="中部",F72,IF('入力欄(差替情報)'!$D$9="北陸",F94,IF('入力欄(差替情報)'!$D$9="関西",F116,IF('入力欄(差替情報)'!$D$9="中国",F138,IF('入力欄(差替情報)'!$D$9="四国",F160,IF('入力欄(差替情報)'!$D$9="九州",F182)))))))))</f>
        <v>0</v>
      </c>
      <c r="G204" s="42" t="b">
        <f>IF('入力欄(差替情報)'!$D$9="北海道",G6,IF('入力欄(差替情報)'!$D$9="東北",G28,IF('入力欄(差替情報)'!$D$9="東京",G50,IF('入力欄(差替情報)'!$D$9="中部",G72,IF('入力欄(差替情報)'!$D$9="北陸",G94,IF('入力欄(差替情報)'!$D$9="関西",G116,IF('入力欄(差替情報)'!$D$9="中国",G138,IF('入力欄(差替情報)'!$D$9="四国",G160,IF('入力欄(差替情報)'!$D$9="九州",G182)))))))))</f>
        <v>0</v>
      </c>
      <c r="H204" s="42" t="b">
        <f>IF('入力欄(差替情報)'!$D$9="北海道",H6,IF('入力欄(差替情報)'!$D$9="東北",H28,IF('入力欄(差替情報)'!$D$9="東京",H50,IF('入力欄(差替情報)'!$D$9="中部",H72,IF('入力欄(差替情報)'!$D$9="北陸",H94,IF('入力欄(差替情報)'!$D$9="関西",H116,IF('入力欄(差替情報)'!$D$9="中国",H138,IF('入力欄(差替情報)'!$D$9="四国",H160,IF('入力欄(差替情報)'!$D$9="九州",H182)))))))))</f>
        <v>0</v>
      </c>
      <c r="I204" s="42" t="b">
        <f>IF('入力欄(差替情報)'!$D$9="北海道",I6,IF('入力欄(差替情報)'!$D$9="東北",I28,IF('入力欄(差替情報)'!$D$9="東京",I50,IF('入力欄(差替情報)'!$D$9="中部",I72,IF('入力欄(差替情報)'!$D$9="北陸",I94,IF('入力欄(差替情報)'!$D$9="関西",I116,IF('入力欄(差替情報)'!$D$9="中国",I138,IF('入力欄(差替情報)'!$D$9="四国",I160,IF('入力欄(差替情報)'!$D$9="九州",I182)))))))))</f>
        <v>0</v>
      </c>
      <c r="J204" s="42" t="b">
        <f>IF('入力欄(差替情報)'!$D$9="北海道",J6,IF('入力欄(差替情報)'!$D$9="東北",J28,IF('入力欄(差替情報)'!$D$9="東京",J50,IF('入力欄(差替情報)'!$D$9="中部",J72,IF('入力欄(差替情報)'!$D$9="北陸",J94,IF('入力欄(差替情報)'!$D$9="関西",J116,IF('入力欄(差替情報)'!$D$9="中国",J138,IF('入力欄(差替情報)'!$D$9="四国",J160,IF('入力欄(差替情報)'!$D$9="九州",J182)))))))))</f>
        <v>0</v>
      </c>
      <c r="K204" s="42" t="b">
        <f>IF('入力欄(差替情報)'!$D$9="北海道",K6,IF('入力欄(差替情報)'!$D$9="東北",K28,IF('入力欄(差替情報)'!$D$9="東京",K50,IF('入力欄(差替情報)'!$D$9="中部",K72,IF('入力欄(差替情報)'!$D$9="北陸",K94,IF('入力欄(差替情報)'!$D$9="関西",K116,IF('入力欄(差替情報)'!$D$9="中国",K138,IF('入力欄(差替情報)'!$D$9="四国",K160,IF('入力欄(差替情報)'!$D$9="九州",K182)))))))))</f>
        <v>0</v>
      </c>
      <c r="L204" s="42" t="b">
        <f>IF('入力欄(差替情報)'!$D$9="北海道",L6,IF('入力欄(差替情報)'!$D$9="東北",L28,IF('入力欄(差替情報)'!$D$9="東京",L50,IF('入力欄(差替情報)'!$D$9="中部",L72,IF('入力欄(差替情報)'!$D$9="北陸",L94,IF('入力欄(差替情報)'!$D$9="関西",L116,IF('入力欄(差替情報)'!$D$9="中国",L138,IF('入力欄(差替情報)'!$D$9="四国",L160,IF('入力欄(差替情報)'!$D$9="九州",L182)))))))))</f>
        <v>0</v>
      </c>
      <c r="M204" s="42" t="b">
        <f>IF('入力欄(差替情報)'!$D$9="北海道",M6,IF('入力欄(差替情報)'!$D$9="東北",M28,IF('入力欄(差替情報)'!$D$9="東京",M50,IF('入力欄(差替情報)'!$D$9="中部",M72,IF('入力欄(差替情報)'!$D$9="北陸",M94,IF('入力欄(差替情報)'!$D$9="関西",M116,IF('入力欄(差替情報)'!$D$9="中国",M138,IF('入力欄(差替情報)'!$D$9="四国",M160,IF('入力欄(差替情報)'!$D$9="九州",M182)))))))))</f>
        <v>0</v>
      </c>
    </row>
    <row r="205" spans="1:13" x14ac:dyDescent="0.25">
      <c r="A205" s="41">
        <v>17</v>
      </c>
      <c r="B205" s="42" t="b">
        <f>IF('入力欄(差替情報)'!$D$9="北海道",B7,IF('入力欄(差替情報)'!$D$9="東北",B29,IF('入力欄(差替情報)'!$D$9="東京",B51,IF('入力欄(差替情報)'!$D$9="中部",B73,IF('入力欄(差替情報)'!$D$9="北陸",B95,IF('入力欄(差替情報)'!$D$9="関西",B117,IF('入力欄(差替情報)'!$D$9="中国",B139,IF('入力欄(差替情報)'!$D$9="四国",B161,IF('入力欄(差替情報)'!$D$9="九州",B183)))))))))</f>
        <v>0</v>
      </c>
      <c r="C205" s="42" t="b">
        <f>IF('入力欄(差替情報)'!$D$9="北海道",C7,IF('入力欄(差替情報)'!$D$9="東北",C29,IF('入力欄(差替情報)'!$D$9="東京",C51,IF('入力欄(差替情報)'!$D$9="中部",C73,IF('入力欄(差替情報)'!$D$9="北陸",C95,IF('入力欄(差替情報)'!$D$9="関西",C117,IF('入力欄(差替情報)'!$D$9="中国",C139,IF('入力欄(差替情報)'!$D$9="四国",C161,IF('入力欄(差替情報)'!$D$9="九州",C183)))))))))</f>
        <v>0</v>
      </c>
      <c r="D205" s="42" t="b">
        <f>IF('入力欄(差替情報)'!$D$9="北海道",D7,IF('入力欄(差替情報)'!$D$9="東北",D29,IF('入力欄(差替情報)'!$D$9="東京",D51,IF('入力欄(差替情報)'!$D$9="中部",D73,IF('入力欄(差替情報)'!$D$9="北陸",D95,IF('入力欄(差替情報)'!$D$9="関西",D117,IF('入力欄(差替情報)'!$D$9="中国",D139,IF('入力欄(差替情報)'!$D$9="四国",D161,IF('入力欄(差替情報)'!$D$9="九州",D183)))))))))</f>
        <v>0</v>
      </c>
      <c r="E205" s="42" t="b">
        <f>IF('入力欄(差替情報)'!$D$9="北海道",E7,IF('入力欄(差替情報)'!$D$9="東北",E29,IF('入力欄(差替情報)'!$D$9="東京",E51,IF('入力欄(差替情報)'!$D$9="中部",E73,IF('入力欄(差替情報)'!$D$9="北陸",E95,IF('入力欄(差替情報)'!$D$9="関西",E117,IF('入力欄(差替情報)'!$D$9="中国",E139,IF('入力欄(差替情報)'!$D$9="四国",E161,IF('入力欄(差替情報)'!$D$9="九州",E183)))))))))</f>
        <v>0</v>
      </c>
      <c r="F205" s="42" t="b">
        <f>IF('入力欄(差替情報)'!$D$9="北海道",F7,IF('入力欄(差替情報)'!$D$9="東北",F29,IF('入力欄(差替情報)'!$D$9="東京",F51,IF('入力欄(差替情報)'!$D$9="中部",F73,IF('入力欄(差替情報)'!$D$9="北陸",F95,IF('入力欄(差替情報)'!$D$9="関西",F117,IF('入力欄(差替情報)'!$D$9="中国",F139,IF('入力欄(差替情報)'!$D$9="四国",F161,IF('入力欄(差替情報)'!$D$9="九州",F183)))))))))</f>
        <v>0</v>
      </c>
      <c r="G205" s="42" t="b">
        <f>IF('入力欄(差替情報)'!$D$9="北海道",G7,IF('入力欄(差替情報)'!$D$9="東北",G29,IF('入力欄(差替情報)'!$D$9="東京",G51,IF('入力欄(差替情報)'!$D$9="中部",G73,IF('入力欄(差替情報)'!$D$9="北陸",G95,IF('入力欄(差替情報)'!$D$9="関西",G117,IF('入力欄(差替情報)'!$D$9="中国",G139,IF('入力欄(差替情報)'!$D$9="四国",G161,IF('入力欄(差替情報)'!$D$9="九州",G183)))))))))</f>
        <v>0</v>
      </c>
      <c r="H205" s="42" t="b">
        <f>IF('入力欄(差替情報)'!$D$9="北海道",H7,IF('入力欄(差替情報)'!$D$9="東北",H29,IF('入力欄(差替情報)'!$D$9="東京",H51,IF('入力欄(差替情報)'!$D$9="中部",H73,IF('入力欄(差替情報)'!$D$9="北陸",H95,IF('入力欄(差替情報)'!$D$9="関西",H117,IF('入力欄(差替情報)'!$D$9="中国",H139,IF('入力欄(差替情報)'!$D$9="四国",H161,IF('入力欄(差替情報)'!$D$9="九州",H183)))))))))</f>
        <v>0</v>
      </c>
      <c r="I205" s="42" t="b">
        <f>IF('入力欄(差替情報)'!$D$9="北海道",I7,IF('入力欄(差替情報)'!$D$9="東北",I29,IF('入力欄(差替情報)'!$D$9="東京",I51,IF('入力欄(差替情報)'!$D$9="中部",I73,IF('入力欄(差替情報)'!$D$9="北陸",I95,IF('入力欄(差替情報)'!$D$9="関西",I117,IF('入力欄(差替情報)'!$D$9="中国",I139,IF('入力欄(差替情報)'!$D$9="四国",I161,IF('入力欄(差替情報)'!$D$9="九州",I183)))))))))</f>
        <v>0</v>
      </c>
      <c r="J205" s="42" t="b">
        <f>IF('入力欄(差替情報)'!$D$9="北海道",J7,IF('入力欄(差替情報)'!$D$9="東北",J29,IF('入力欄(差替情報)'!$D$9="東京",J51,IF('入力欄(差替情報)'!$D$9="中部",J73,IF('入力欄(差替情報)'!$D$9="北陸",J95,IF('入力欄(差替情報)'!$D$9="関西",J117,IF('入力欄(差替情報)'!$D$9="中国",J139,IF('入力欄(差替情報)'!$D$9="四国",J161,IF('入力欄(差替情報)'!$D$9="九州",J183)))))))))</f>
        <v>0</v>
      </c>
      <c r="K205" s="42" t="b">
        <f>IF('入力欄(差替情報)'!$D$9="北海道",K7,IF('入力欄(差替情報)'!$D$9="東北",K29,IF('入力欄(差替情報)'!$D$9="東京",K51,IF('入力欄(差替情報)'!$D$9="中部",K73,IF('入力欄(差替情報)'!$D$9="北陸",K95,IF('入力欄(差替情報)'!$D$9="関西",K117,IF('入力欄(差替情報)'!$D$9="中国",K139,IF('入力欄(差替情報)'!$D$9="四国",K161,IF('入力欄(差替情報)'!$D$9="九州",K183)))))))))</f>
        <v>0</v>
      </c>
      <c r="L205" s="42" t="b">
        <f>IF('入力欄(差替情報)'!$D$9="北海道",L7,IF('入力欄(差替情報)'!$D$9="東北",L29,IF('入力欄(差替情報)'!$D$9="東京",L51,IF('入力欄(差替情報)'!$D$9="中部",L73,IF('入力欄(差替情報)'!$D$9="北陸",L95,IF('入力欄(差替情報)'!$D$9="関西",L117,IF('入力欄(差替情報)'!$D$9="中国",L139,IF('入力欄(差替情報)'!$D$9="四国",L161,IF('入力欄(差替情報)'!$D$9="九州",L183)))))))))</f>
        <v>0</v>
      </c>
      <c r="M205" s="42" t="b">
        <f>IF('入力欄(差替情報)'!$D$9="北海道",M7,IF('入力欄(差替情報)'!$D$9="東北",M29,IF('入力欄(差替情報)'!$D$9="東京",M51,IF('入力欄(差替情報)'!$D$9="中部",M73,IF('入力欄(差替情報)'!$D$9="北陸",M95,IF('入力欄(差替情報)'!$D$9="関西",M117,IF('入力欄(差替情報)'!$D$9="中国",M139,IF('入力欄(差替情報)'!$D$9="四国",M161,IF('入力欄(差替情報)'!$D$9="九州",M183)))))))))</f>
        <v>0</v>
      </c>
    </row>
    <row r="206" spans="1:13" x14ac:dyDescent="0.25">
      <c r="A206" s="41">
        <v>16</v>
      </c>
      <c r="B206" s="42" t="b">
        <f>IF('入力欄(差替情報)'!$D$9="北海道",B8,IF('入力欄(差替情報)'!$D$9="東北",B30,IF('入力欄(差替情報)'!$D$9="東京",B52,IF('入力欄(差替情報)'!$D$9="中部",B74,IF('入力欄(差替情報)'!$D$9="北陸",B96,IF('入力欄(差替情報)'!$D$9="関西",B118,IF('入力欄(差替情報)'!$D$9="中国",B140,IF('入力欄(差替情報)'!$D$9="四国",B162,IF('入力欄(差替情報)'!$D$9="九州",B184)))))))))</f>
        <v>0</v>
      </c>
      <c r="C206" s="42" t="b">
        <f>IF('入力欄(差替情報)'!$D$9="北海道",C8,IF('入力欄(差替情報)'!$D$9="東北",C30,IF('入力欄(差替情報)'!$D$9="東京",C52,IF('入力欄(差替情報)'!$D$9="中部",C74,IF('入力欄(差替情報)'!$D$9="北陸",C96,IF('入力欄(差替情報)'!$D$9="関西",C118,IF('入力欄(差替情報)'!$D$9="中国",C140,IF('入力欄(差替情報)'!$D$9="四国",C162,IF('入力欄(差替情報)'!$D$9="九州",C184)))))))))</f>
        <v>0</v>
      </c>
      <c r="D206" s="42" t="b">
        <f>IF('入力欄(差替情報)'!$D$9="北海道",D8,IF('入力欄(差替情報)'!$D$9="東北",D30,IF('入力欄(差替情報)'!$D$9="東京",D52,IF('入力欄(差替情報)'!$D$9="中部",D74,IF('入力欄(差替情報)'!$D$9="北陸",D96,IF('入力欄(差替情報)'!$D$9="関西",D118,IF('入力欄(差替情報)'!$D$9="中国",D140,IF('入力欄(差替情報)'!$D$9="四国",D162,IF('入力欄(差替情報)'!$D$9="九州",D184)))))))))</f>
        <v>0</v>
      </c>
      <c r="E206" s="42" t="b">
        <f>IF('入力欄(差替情報)'!$D$9="北海道",E8,IF('入力欄(差替情報)'!$D$9="東北",E30,IF('入力欄(差替情報)'!$D$9="東京",E52,IF('入力欄(差替情報)'!$D$9="中部",E74,IF('入力欄(差替情報)'!$D$9="北陸",E96,IF('入力欄(差替情報)'!$D$9="関西",E118,IF('入力欄(差替情報)'!$D$9="中国",E140,IF('入力欄(差替情報)'!$D$9="四国",E162,IF('入力欄(差替情報)'!$D$9="九州",E184)))))))))</f>
        <v>0</v>
      </c>
      <c r="F206" s="42" t="b">
        <f>IF('入力欄(差替情報)'!$D$9="北海道",F8,IF('入力欄(差替情報)'!$D$9="東北",F30,IF('入力欄(差替情報)'!$D$9="東京",F52,IF('入力欄(差替情報)'!$D$9="中部",F74,IF('入力欄(差替情報)'!$D$9="北陸",F96,IF('入力欄(差替情報)'!$D$9="関西",F118,IF('入力欄(差替情報)'!$D$9="中国",F140,IF('入力欄(差替情報)'!$D$9="四国",F162,IF('入力欄(差替情報)'!$D$9="九州",F184)))))))))</f>
        <v>0</v>
      </c>
      <c r="G206" s="42" t="b">
        <f>IF('入力欄(差替情報)'!$D$9="北海道",G8,IF('入力欄(差替情報)'!$D$9="東北",G30,IF('入力欄(差替情報)'!$D$9="東京",G52,IF('入力欄(差替情報)'!$D$9="中部",G74,IF('入力欄(差替情報)'!$D$9="北陸",G96,IF('入力欄(差替情報)'!$D$9="関西",G118,IF('入力欄(差替情報)'!$D$9="中国",G140,IF('入力欄(差替情報)'!$D$9="四国",G162,IF('入力欄(差替情報)'!$D$9="九州",G184)))))))))</f>
        <v>0</v>
      </c>
      <c r="H206" s="42" t="b">
        <f>IF('入力欄(差替情報)'!$D$9="北海道",H8,IF('入力欄(差替情報)'!$D$9="東北",H30,IF('入力欄(差替情報)'!$D$9="東京",H52,IF('入力欄(差替情報)'!$D$9="中部",H74,IF('入力欄(差替情報)'!$D$9="北陸",H96,IF('入力欄(差替情報)'!$D$9="関西",H118,IF('入力欄(差替情報)'!$D$9="中国",H140,IF('入力欄(差替情報)'!$D$9="四国",H162,IF('入力欄(差替情報)'!$D$9="九州",H184)))))))))</f>
        <v>0</v>
      </c>
      <c r="I206" s="42" t="b">
        <f>IF('入力欄(差替情報)'!$D$9="北海道",I8,IF('入力欄(差替情報)'!$D$9="東北",I30,IF('入力欄(差替情報)'!$D$9="東京",I52,IF('入力欄(差替情報)'!$D$9="中部",I74,IF('入力欄(差替情報)'!$D$9="北陸",I96,IF('入力欄(差替情報)'!$D$9="関西",I118,IF('入力欄(差替情報)'!$D$9="中国",I140,IF('入力欄(差替情報)'!$D$9="四国",I162,IF('入力欄(差替情報)'!$D$9="九州",I184)))))))))</f>
        <v>0</v>
      </c>
      <c r="J206" s="42" t="b">
        <f>IF('入力欄(差替情報)'!$D$9="北海道",J8,IF('入力欄(差替情報)'!$D$9="東北",J30,IF('入力欄(差替情報)'!$D$9="東京",J52,IF('入力欄(差替情報)'!$D$9="中部",J74,IF('入力欄(差替情報)'!$D$9="北陸",J96,IF('入力欄(差替情報)'!$D$9="関西",J118,IF('入力欄(差替情報)'!$D$9="中国",J140,IF('入力欄(差替情報)'!$D$9="四国",J162,IF('入力欄(差替情報)'!$D$9="九州",J184)))))))))</f>
        <v>0</v>
      </c>
      <c r="K206" s="42" t="b">
        <f>IF('入力欄(差替情報)'!$D$9="北海道",K8,IF('入力欄(差替情報)'!$D$9="東北",K30,IF('入力欄(差替情報)'!$D$9="東京",K52,IF('入力欄(差替情報)'!$D$9="中部",K74,IF('入力欄(差替情報)'!$D$9="北陸",K96,IF('入力欄(差替情報)'!$D$9="関西",K118,IF('入力欄(差替情報)'!$D$9="中国",K140,IF('入力欄(差替情報)'!$D$9="四国",K162,IF('入力欄(差替情報)'!$D$9="九州",K184)))))))))</f>
        <v>0</v>
      </c>
      <c r="L206" s="42" t="b">
        <f>IF('入力欄(差替情報)'!$D$9="北海道",L8,IF('入力欄(差替情報)'!$D$9="東北",L30,IF('入力欄(差替情報)'!$D$9="東京",L52,IF('入力欄(差替情報)'!$D$9="中部",L74,IF('入力欄(差替情報)'!$D$9="北陸",L96,IF('入力欄(差替情報)'!$D$9="関西",L118,IF('入力欄(差替情報)'!$D$9="中国",L140,IF('入力欄(差替情報)'!$D$9="四国",L162,IF('入力欄(差替情報)'!$D$9="九州",L184)))))))))</f>
        <v>0</v>
      </c>
      <c r="M206" s="42" t="b">
        <f>IF('入力欄(差替情報)'!$D$9="北海道",M8,IF('入力欄(差替情報)'!$D$9="東北",M30,IF('入力欄(差替情報)'!$D$9="東京",M52,IF('入力欄(差替情報)'!$D$9="中部",M74,IF('入力欄(差替情報)'!$D$9="北陸",M96,IF('入力欄(差替情報)'!$D$9="関西",M118,IF('入力欄(差替情報)'!$D$9="中国",M140,IF('入力欄(差替情報)'!$D$9="四国",M162,IF('入力欄(差替情報)'!$D$9="九州",M184)))))))))</f>
        <v>0</v>
      </c>
    </row>
    <row r="207" spans="1:13" x14ac:dyDescent="0.25">
      <c r="A207" s="41">
        <v>15</v>
      </c>
      <c r="B207" s="42" t="b">
        <f>IF('入力欄(差替情報)'!$D$9="北海道",B9,IF('入力欄(差替情報)'!$D$9="東北",B31,IF('入力欄(差替情報)'!$D$9="東京",B53,IF('入力欄(差替情報)'!$D$9="中部",B75,IF('入力欄(差替情報)'!$D$9="北陸",B97,IF('入力欄(差替情報)'!$D$9="関西",B119,IF('入力欄(差替情報)'!$D$9="中国",B141,IF('入力欄(差替情報)'!$D$9="四国",B163,IF('入力欄(差替情報)'!$D$9="九州",B185)))))))))</f>
        <v>0</v>
      </c>
      <c r="C207" s="42" t="b">
        <f>IF('入力欄(差替情報)'!$D$9="北海道",C9,IF('入力欄(差替情報)'!$D$9="東北",C31,IF('入力欄(差替情報)'!$D$9="東京",C53,IF('入力欄(差替情報)'!$D$9="中部",C75,IF('入力欄(差替情報)'!$D$9="北陸",C97,IF('入力欄(差替情報)'!$D$9="関西",C119,IF('入力欄(差替情報)'!$D$9="中国",C141,IF('入力欄(差替情報)'!$D$9="四国",C163,IF('入力欄(差替情報)'!$D$9="九州",C185)))))))))</f>
        <v>0</v>
      </c>
      <c r="D207" s="42" t="b">
        <f>IF('入力欄(差替情報)'!$D$9="北海道",D9,IF('入力欄(差替情報)'!$D$9="東北",D31,IF('入力欄(差替情報)'!$D$9="東京",D53,IF('入力欄(差替情報)'!$D$9="中部",D75,IF('入力欄(差替情報)'!$D$9="北陸",D97,IF('入力欄(差替情報)'!$D$9="関西",D119,IF('入力欄(差替情報)'!$D$9="中国",D141,IF('入力欄(差替情報)'!$D$9="四国",D163,IF('入力欄(差替情報)'!$D$9="九州",D185)))))))))</f>
        <v>0</v>
      </c>
      <c r="E207" s="42" t="b">
        <f>IF('入力欄(差替情報)'!$D$9="北海道",E9,IF('入力欄(差替情報)'!$D$9="東北",E31,IF('入力欄(差替情報)'!$D$9="東京",E53,IF('入力欄(差替情報)'!$D$9="中部",E75,IF('入力欄(差替情報)'!$D$9="北陸",E97,IF('入力欄(差替情報)'!$D$9="関西",E119,IF('入力欄(差替情報)'!$D$9="中国",E141,IF('入力欄(差替情報)'!$D$9="四国",E163,IF('入力欄(差替情報)'!$D$9="九州",E185)))))))))</f>
        <v>0</v>
      </c>
      <c r="F207" s="42" t="b">
        <f>IF('入力欄(差替情報)'!$D$9="北海道",F9,IF('入力欄(差替情報)'!$D$9="東北",F31,IF('入力欄(差替情報)'!$D$9="東京",F53,IF('入力欄(差替情報)'!$D$9="中部",F75,IF('入力欄(差替情報)'!$D$9="北陸",F97,IF('入力欄(差替情報)'!$D$9="関西",F119,IF('入力欄(差替情報)'!$D$9="中国",F141,IF('入力欄(差替情報)'!$D$9="四国",F163,IF('入力欄(差替情報)'!$D$9="九州",F185)))))))))</f>
        <v>0</v>
      </c>
      <c r="G207" s="42" t="b">
        <f>IF('入力欄(差替情報)'!$D$9="北海道",G9,IF('入力欄(差替情報)'!$D$9="東北",G31,IF('入力欄(差替情報)'!$D$9="東京",G53,IF('入力欄(差替情報)'!$D$9="中部",G75,IF('入力欄(差替情報)'!$D$9="北陸",G97,IF('入力欄(差替情報)'!$D$9="関西",G119,IF('入力欄(差替情報)'!$D$9="中国",G141,IF('入力欄(差替情報)'!$D$9="四国",G163,IF('入力欄(差替情報)'!$D$9="九州",G185)))))))))</f>
        <v>0</v>
      </c>
      <c r="H207" s="42" t="b">
        <f>IF('入力欄(差替情報)'!$D$9="北海道",H9,IF('入力欄(差替情報)'!$D$9="東北",H31,IF('入力欄(差替情報)'!$D$9="東京",H53,IF('入力欄(差替情報)'!$D$9="中部",H75,IF('入力欄(差替情報)'!$D$9="北陸",H97,IF('入力欄(差替情報)'!$D$9="関西",H119,IF('入力欄(差替情報)'!$D$9="中国",H141,IF('入力欄(差替情報)'!$D$9="四国",H163,IF('入力欄(差替情報)'!$D$9="九州",H185)))))))))</f>
        <v>0</v>
      </c>
      <c r="I207" s="42" t="b">
        <f>IF('入力欄(差替情報)'!$D$9="北海道",I9,IF('入力欄(差替情報)'!$D$9="東北",I31,IF('入力欄(差替情報)'!$D$9="東京",I53,IF('入力欄(差替情報)'!$D$9="中部",I75,IF('入力欄(差替情報)'!$D$9="北陸",I97,IF('入力欄(差替情報)'!$D$9="関西",I119,IF('入力欄(差替情報)'!$D$9="中国",I141,IF('入力欄(差替情報)'!$D$9="四国",I163,IF('入力欄(差替情報)'!$D$9="九州",I185)))))))))</f>
        <v>0</v>
      </c>
      <c r="J207" s="42" t="b">
        <f>IF('入力欄(差替情報)'!$D$9="北海道",J9,IF('入力欄(差替情報)'!$D$9="東北",J31,IF('入力欄(差替情報)'!$D$9="東京",J53,IF('入力欄(差替情報)'!$D$9="中部",J75,IF('入力欄(差替情報)'!$D$9="北陸",J97,IF('入力欄(差替情報)'!$D$9="関西",J119,IF('入力欄(差替情報)'!$D$9="中国",J141,IF('入力欄(差替情報)'!$D$9="四国",J163,IF('入力欄(差替情報)'!$D$9="九州",J185)))))))))</f>
        <v>0</v>
      </c>
      <c r="K207" s="42" t="b">
        <f>IF('入力欄(差替情報)'!$D$9="北海道",K9,IF('入力欄(差替情報)'!$D$9="東北",K31,IF('入力欄(差替情報)'!$D$9="東京",K53,IF('入力欄(差替情報)'!$D$9="中部",K75,IF('入力欄(差替情報)'!$D$9="北陸",K97,IF('入力欄(差替情報)'!$D$9="関西",K119,IF('入力欄(差替情報)'!$D$9="中国",K141,IF('入力欄(差替情報)'!$D$9="四国",K163,IF('入力欄(差替情報)'!$D$9="九州",K185)))))))))</f>
        <v>0</v>
      </c>
      <c r="L207" s="42" t="b">
        <f>IF('入力欄(差替情報)'!$D$9="北海道",L9,IF('入力欄(差替情報)'!$D$9="東北",L31,IF('入力欄(差替情報)'!$D$9="東京",L53,IF('入力欄(差替情報)'!$D$9="中部",L75,IF('入力欄(差替情報)'!$D$9="北陸",L97,IF('入力欄(差替情報)'!$D$9="関西",L119,IF('入力欄(差替情報)'!$D$9="中国",L141,IF('入力欄(差替情報)'!$D$9="四国",L163,IF('入力欄(差替情報)'!$D$9="九州",L185)))))))))</f>
        <v>0</v>
      </c>
      <c r="M207" s="42" t="b">
        <f>IF('入力欄(差替情報)'!$D$9="北海道",M9,IF('入力欄(差替情報)'!$D$9="東北",M31,IF('入力欄(差替情報)'!$D$9="東京",M53,IF('入力欄(差替情報)'!$D$9="中部",M75,IF('入力欄(差替情報)'!$D$9="北陸",M97,IF('入力欄(差替情報)'!$D$9="関西",M119,IF('入力欄(差替情報)'!$D$9="中国",M141,IF('入力欄(差替情報)'!$D$9="四国",M163,IF('入力欄(差替情報)'!$D$9="九州",M185)))))))))</f>
        <v>0</v>
      </c>
    </row>
    <row r="208" spans="1:13" x14ac:dyDescent="0.25">
      <c r="A208" s="41">
        <v>14</v>
      </c>
      <c r="B208" s="42" t="b">
        <f>IF('入力欄(差替情報)'!$D$9="北海道",B10,IF('入力欄(差替情報)'!$D$9="東北",B32,IF('入力欄(差替情報)'!$D$9="東京",B54,IF('入力欄(差替情報)'!$D$9="中部",B76,IF('入力欄(差替情報)'!$D$9="北陸",B98,IF('入力欄(差替情報)'!$D$9="関西",B120,IF('入力欄(差替情報)'!$D$9="中国",B142,IF('入力欄(差替情報)'!$D$9="四国",B164,IF('入力欄(差替情報)'!$D$9="九州",B186)))))))))</f>
        <v>0</v>
      </c>
      <c r="C208" s="42" t="b">
        <f>IF('入力欄(差替情報)'!$D$9="北海道",C10,IF('入力欄(差替情報)'!$D$9="東北",C32,IF('入力欄(差替情報)'!$D$9="東京",C54,IF('入力欄(差替情報)'!$D$9="中部",C76,IF('入力欄(差替情報)'!$D$9="北陸",C98,IF('入力欄(差替情報)'!$D$9="関西",C120,IF('入力欄(差替情報)'!$D$9="中国",C142,IF('入力欄(差替情報)'!$D$9="四国",C164,IF('入力欄(差替情報)'!$D$9="九州",C186)))))))))</f>
        <v>0</v>
      </c>
      <c r="D208" s="42" t="b">
        <f>IF('入力欄(差替情報)'!$D$9="北海道",D10,IF('入力欄(差替情報)'!$D$9="東北",D32,IF('入力欄(差替情報)'!$D$9="東京",D54,IF('入力欄(差替情報)'!$D$9="中部",D76,IF('入力欄(差替情報)'!$D$9="北陸",D98,IF('入力欄(差替情報)'!$D$9="関西",D120,IF('入力欄(差替情報)'!$D$9="中国",D142,IF('入力欄(差替情報)'!$D$9="四国",D164,IF('入力欄(差替情報)'!$D$9="九州",D186)))))))))</f>
        <v>0</v>
      </c>
      <c r="E208" s="42" t="b">
        <f>IF('入力欄(差替情報)'!$D$9="北海道",E10,IF('入力欄(差替情報)'!$D$9="東北",E32,IF('入力欄(差替情報)'!$D$9="東京",E54,IF('入力欄(差替情報)'!$D$9="中部",E76,IF('入力欄(差替情報)'!$D$9="北陸",E98,IF('入力欄(差替情報)'!$D$9="関西",E120,IF('入力欄(差替情報)'!$D$9="中国",E142,IF('入力欄(差替情報)'!$D$9="四国",E164,IF('入力欄(差替情報)'!$D$9="九州",E186)))))))))</f>
        <v>0</v>
      </c>
      <c r="F208" s="42" t="b">
        <f>IF('入力欄(差替情報)'!$D$9="北海道",F10,IF('入力欄(差替情報)'!$D$9="東北",F32,IF('入力欄(差替情報)'!$D$9="東京",F54,IF('入力欄(差替情報)'!$D$9="中部",F76,IF('入力欄(差替情報)'!$D$9="北陸",F98,IF('入力欄(差替情報)'!$D$9="関西",F120,IF('入力欄(差替情報)'!$D$9="中国",F142,IF('入力欄(差替情報)'!$D$9="四国",F164,IF('入力欄(差替情報)'!$D$9="九州",F186)))))))))</f>
        <v>0</v>
      </c>
      <c r="G208" s="42" t="b">
        <f>IF('入力欄(差替情報)'!$D$9="北海道",G10,IF('入力欄(差替情報)'!$D$9="東北",G32,IF('入力欄(差替情報)'!$D$9="東京",G54,IF('入力欄(差替情報)'!$D$9="中部",G76,IF('入力欄(差替情報)'!$D$9="北陸",G98,IF('入力欄(差替情報)'!$D$9="関西",G120,IF('入力欄(差替情報)'!$D$9="中国",G142,IF('入力欄(差替情報)'!$D$9="四国",G164,IF('入力欄(差替情報)'!$D$9="九州",G186)))))))))</f>
        <v>0</v>
      </c>
      <c r="H208" s="42" t="b">
        <f>IF('入力欄(差替情報)'!$D$9="北海道",H10,IF('入力欄(差替情報)'!$D$9="東北",H32,IF('入力欄(差替情報)'!$D$9="東京",H54,IF('入力欄(差替情報)'!$D$9="中部",H76,IF('入力欄(差替情報)'!$D$9="北陸",H98,IF('入力欄(差替情報)'!$D$9="関西",H120,IF('入力欄(差替情報)'!$D$9="中国",H142,IF('入力欄(差替情報)'!$D$9="四国",H164,IF('入力欄(差替情報)'!$D$9="九州",H186)))))))))</f>
        <v>0</v>
      </c>
      <c r="I208" s="42" t="b">
        <f>IF('入力欄(差替情報)'!$D$9="北海道",I10,IF('入力欄(差替情報)'!$D$9="東北",I32,IF('入力欄(差替情報)'!$D$9="東京",I54,IF('入力欄(差替情報)'!$D$9="中部",I76,IF('入力欄(差替情報)'!$D$9="北陸",I98,IF('入力欄(差替情報)'!$D$9="関西",I120,IF('入力欄(差替情報)'!$D$9="中国",I142,IF('入力欄(差替情報)'!$D$9="四国",I164,IF('入力欄(差替情報)'!$D$9="九州",I186)))))))))</f>
        <v>0</v>
      </c>
      <c r="J208" s="42" t="b">
        <f>IF('入力欄(差替情報)'!$D$9="北海道",J10,IF('入力欄(差替情報)'!$D$9="東北",J32,IF('入力欄(差替情報)'!$D$9="東京",J54,IF('入力欄(差替情報)'!$D$9="中部",J76,IF('入力欄(差替情報)'!$D$9="北陸",J98,IF('入力欄(差替情報)'!$D$9="関西",J120,IF('入力欄(差替情報)'!$D$9="中国",J142,IF('入力欄(差替情報)'!$D$9="四国",J164,IF('入力欄(差替情報)'!$D$9="九州",J186)))))))))</f>
        <v>0</v>
      </c>
      <c r="K208" s="42" t="b">
        <f>IF('入力欄(差替情報)'!$D$9="北海道",K10,IF('入力欄(差替情報)'!$D$9="東北",K32,IF('入力欄(差替情報)'!$D$9="東京",K54,IF('入力欄(差替情報)'!$D$9="中部",K76,IF('入力欄(差替情報)'!$D$9="北陸",K98,IF('入力欄(差替情報)'!$D$9="関西",K120,IF('入力欄(差替情報)'!$D$9="中国",K142,IF('入力欄(差替情報)'!$D$9="四国",K164,IF('入力欄(差替情報)'!$D$9="九州",K186)))))))))</f>
        <v>0</v>
      </c>
      <c r="L208" s="42" t="b">
        <f>IF('入力欄(差替情報)'!$D$9="北海道",L10,IF('入力欄(差替情報)'!$D$9="東北",L32,IF('入力欄(差替情報)'!$D$9="東京",L54,IF('入力欄(差替情報)'!$D$9="中部",L76,IF('入力欄(差替情報)'!$D$9="北陸",L98,IF('入力欄(差替情報)'!$D$9="関西",L120,IF('入力欄(差替情報)'!$D$9="中国",L142,IF('入力欄(差替情報)'!$D$9="四国",L164,IF('入力欄(差替情報)'!$D$9="九州",L186)))))))))</f>
        <v>0</v>
      </c>
      <c r="M208" s="42" t="b">
        <f>IF('入力欄(差替情報)'!$D$9="北海道",M10,IF('入力欄(差替情報)'!$D$9="東北",M32,IF('入力欄(差替情報)'!$D$9="東京",M54,IF('入力欄(差替情報)'!$D$9="中部",M76,IF('入力欄(差替情報)'!$D$9="北陸",M98,IF('入力欄(差替情報)'!$D$9="関西",M120,IF('入力欄(差替情報)'!$D$9="中国",M142,IF('入力欄(差替情報)'!$D$9="四国",M164,IF('入力欄(差替情報)'!$D$9="九州",M186)))))))))</f>
        <v>0</v>
      </c>
    </row>
    <row r="209" spans="1:13" x14ac:dyDescent="0.25">
      <c r="A209" s="41">
        <v>13</v>
      </c>
      <c r="B209" s="42" t="b">
        <f>IF('入力欄(差替情報)'!$D$9="北海道",B11,IF('入力欄(差替情報)'!$D$9="東北",B33,IF('入力欄(差替情報)'!$D$9="東京",B55,IF('入力欄(差替情報)'!$D$9="中部",B77,IF('入力欄(差替情報)'!$D$9="北陸",B99,IF('入力欄(差替情報)'!$D$9="関西",B121,IF('入力欄(差替情報)'!$D$9="中国",B143,IF('入力欄(差替情報)'!$D$9="四国",B165,IF('入力欄(差替情報)'!$D$9="九州",B187)))))))))</f>
        <v>0</v>
      </c>
      <c r="C209" s="42" t="b">
        <f>IF('入力欄(差替情報)'!$D$9="北海道",C11,IF('入力欄(差替情報)'!$D$9="東北",C33,IF('入力欄(差替情報)'!$D$9="東京",C55,IF('入力欄(差替情報)'!$D$9="中部",C77,IF('入力欄(差替情報)'!$D$9="北陸",C99,IF('入力欄(差替情報)'!$D$9="関西",C121,IF('入力欄(差替情報)'!$D$9="中国",C143,IF('入力欄(差替情報)'!$D$9="四国",C165,IF('入力欄(差替情報)'!$D$9="九州",C187)))))))))</f>
        <v>0</v>
      </c>
      <c r="D209" s="42" t="b">
        <f>IF('入力欄(差替情報)'!$D$9="北海道",D11,IF('入力欄(差替情報)'!$D$9="東北",D33,IF('入力欄(差替情報)'!$D$9="東京",D55,IF('入力欄(差替情報)'!$D$9="中部",D77,IF('入力欄(差替情報)'!$D$9="北陸",D99,IF('入力欄(差替情報)'!$D$9="関西",D121,IF('入力欄(差替情報)'!$D$9="中国",D143,IF('入力欄(差替情報)'!$D$9="四国",D165,IF('入力欄(差替情報)'!$D$9="九州",D187)))))))))</f>
        <v>0</v>
      </c>
      <c r="E209" s="42" t="b">
        <f>IF('入力欄(差替情報)'!$D$9="北海道",E11,IF('入力欄(差替情報)'!$D$9="東北",E33,IF('入力欄(差替情報)'!$D$9="東京",E55,IF('入力欄(差替情報)'!$D$9="中部",E77,IF('入力欄(差替情報)'!$D$9="北陸",E99,IF('入力欄(差替情報)'!$D$9="関西",E121,IF('入力欄(差替情報)'!$D$9="中国",E143,IF('入力欄(差替情報)'!$D$9="四国",E165,IF('入力欄(差替情報)'!$D$9="九州",E187)))))))))</f>
        <v>0</v>
      </c>
      <c r="F209" s="42" t="b">
        <f>IF('入力欄(差替情報)'!$D$9="北海道",F11,IF('入力欄(差替情報)'!$D$9="東北",F33,IF('入力欄(差替情報)'!$D$9="東京",F55,IF('入力欄(差替情報)'!$D$9="中部",F77,IF('入力欄(差替情報)'!$D$9="北陸",F99,IF('入力欄(差替情報)'!$D$9="関西",F121,IF('入力欄(差替情報)'!$D$9="中国",F143,IF('入力欄(差替情報)'!$D$9="四国",F165,IF('入力欄(差替情報)'!$D$9="九州",F187)))))))))</f>
        <v>0</v>
      </c>
      <c r="G209" s="42" t="b">
        <f>IF('入力欄(差替情報)'!$D$9="北海道",G11,IF('入力欄(差替情報)'!$D$9="東北",G33,IF('入力欄(差替情報)'!$D$9="東京",G55,IF('入力欄(差替情報)'!$D$9="中部",G77,IF('入力欄(差替情報)'!$D$9="北陸",G99,IF('入力欄(差替情報)'!$D$9="関西",G121,IF('入力欄(差替情報)'!$D$9="中国",G143,IF('入力欄(差替情報)'!$D$9="四国",G165,IF('入力欄(差替情報)'!$D$9="九州",G187)))))))))</f>
        <v>0</v>
      </c>
      <c r="H209" s="42" t="b">
        <f>IF('入力欄(差替情報)'!$D$9="北海道",H11,IF('入力欄(差替情報)'!$D$9="東北",H33,IF('入力欄(差替情報)'!$D$9="東京",H55,IF('入力欄(差替情報)'!$D$9="中部",H77,IF('入力欄(差替情報)'!$D$9="北陸",H99,IF('入力欄(差替情報)'!$D$9="関西",H121,IF('入力欄(差替情報)'!$D$9="中国",H143,IF('入力欄(差替情報)'!$D$9="四国",H165,IF('入力欄(差替情報)'!$D$9="九州",H187)))))))))</f>
        <v>0</v>
      </c>
      <c r="I209" s="42" t="b">
        <f>IF('入力欄(差替情報)'!$D$9="北海道",I11,IF('入力欄(差替情報)'!$D$9="東北",I33,IF('入力欄(差替情報)'!$D$9="東京",I55,IF('入力欄(差替情報)'!$D$9="中部",I77,IF('入力欄(差替情報)'!$D$9="北陸",I99,IF('入力欄(差替情報)'!$D$9="関西",I121,IF('入力欄(差替情報)'!$D$9="中国",I143,IF('入力欄(差替情報)'!$D$9="四国",I165,IF('入力欄(差替情報)'!$D$9="九州",I187)))))))))</f>
        <v>0</v>
      </c>
      <c r="J209" s="42" t="b">
        <f>IF('入力欄(差替情報)'!$D$9="北海道",J11,IF('入力欄(差替情報)'!$D$9="東北",J33,IF('入力欄(差替情報)'!$D$9="東京",J55,IF('入力欄(差替情報)'!$D$9="中部",J77,IF('入力欄(差替情報)'!$D$9="北陸",J99,IF('入力欄(差替情報)'!$D$9="関西",J121,IF('入力欄(差替情報)'!$D$9="中国",J143,IF('入力欄(差替情報)'!$D$9="四国",J165,IF('入力欄(差替情報)'!$D$9="九州",J187)))))))))</f>
        <v>0</v>
      </c>
      <c r="K209" s="42" t="b">
        <f>IF('入力欄(差替情報)'!$D$9="北海道",K11,IF('入力欄(差替情報)'!$D$9="東北",K33,IF('入力欄(差替情報)'!$D$9="東京",K55,IF('入力欄(差替情報)'!$D$9="中部",K77,IF('入力欄(差替情報)'!$D$9="北陸",K99,IF('入力欄(差替情報)'!$D$9="関西",K121,IF('入力欄(差替情報)'!$D$9="中国",K143,IF('入力欄(差替情報)'!$D$9="四国",K165,IF('入力欄(差替情報)'!$D$9="九州",K187)))))))))</f>
        <v>0</v>
      </c>
      <c r="L209" s="42" t="b">
        <f>IF('入力欄(差替情報)'!$D$9="北海道",L11,IF('入力欄(差替情報)'!$D$9="東北",L33,IF('入力欄(差替情報)'!$D$9="東京",L55,IF('入力欄(差替情報)'!$D$9="中部",L77,IF('入力欄(差替情報)'!$D$9="北陸",L99,IF('入力欄(差替情報)'!$D$9="関西",L121,IF('入力欄(差替情報)'!$D$9="中国",L143,IF('入力欄(差替情報)'!$D$9="四国",L165,IF('入力欄(差替情報)'!$D$9="九州",L187)))))))))</f>
        <v>0</v>
      </c>
      <c r="M209" s="42" t="b">
        <f>IF('入力欄(差替情報)'!$D$9="北海道",M11,IF('入力欄(差替情報)'!$D$9="東北",M33,IF('入力欄(差替情報)'!$D$9="東京",M55,IF('入力欄(差替情報)'!$D$9="中部",M77,IF('入力欄(差替情報)'!$D$9="北陸",M99,IF('入力欄(差替情報)'!$D$9="関西",M121,IF('入力欄(差替情報)'!$D$9="中国",M143,IF('入力欄(差替情報)'!$D$9="四国",M165,IF('入力欄(差替情報)'!$D$9="九州",M187)))))))))</f>
        <v>0</v>
      </c>
    </row>
    <row r="210" spans="1:13" x14ac:dyDescent="0.25">
      <c r="A210" s="41">
        <v>12</v>
      </c>
      <c r="B210" s="42" t="b">
        <f>IF('入力欄(差替情報)'!$D$9="北海道",B12,IF('入力欄(差替情報)'!$D$9="東北",B34,IF('入力欄(差替情報)'!$D$9="東京",B56,IF('入力欄(差替情報)'!$D$9="中部",B78,IF('入力欄(差替情報)'!$D$9="北陸",B100,IF('入力欄(差替情報)'!$D$9="関西",B122,IF('入力欄(差替情報)'!$D$9="中国",B144,IF('入力欄(差替情報)'!$D$9="四国",B166,IF('入力欄(差替情報)'!$D$9="九州",B188)))))))))</f>
        <v>0</v>
      </c>
      <c r="C210" s="42" t="b">
        <f>IF('入力欄(差替情報)'!$D$9="北海道",C12,IF('入力欄(差替情報)'!$D$9="東北",C34,IF('入力欄(差替情報)'!$D$9="東京",C56,IF('入力欄(差替情報)'!$D$9="中部",C78,IF('入力欄(差替情報)'!$D$9="北陸",C100,IF('入力欄(差替情報)'!$D$9="関西",C122,IF('入力欄(差替情報)'!$D$9="中国",C144,IF('入力欄(差替情報)'!$D$9="四国",C166,IF('入力欄(差替情報)'!$D$9="九州",C188)))))))))</f>
        <v>0</v>
      </c>
      <c r="D210" s="42" t="b">
        <f>IF('入力欄(差替情報)'!$D$9="北海道",D12,IF('入力欄(差替情報)'!$D$9="東北",D34,IF('入力欄(差替情報)'!$D$9="東京",D56,IF('入力欄(差替情報)'!$D$9="中部",D78,IF('入力欄(差替情報)'!$D$9="北陸",D100,IF('入力欄(差替情報)'!$D$9="関西",D122,IF('入力欄(差替情報)'!$D$9="中国",D144,IF('入力欄(差替情報)'!$D$9="四国",D166,IF('入力欄(差替情報)'!$D$9="九州",D188)))))))))</f>
        <v>0</v>
      </c>
      <c r="E210" s="42" t="b">
        <f>IF('入力欄(差替情報)'!$D$9="北海道",E12,IF('入力欄(差替情報)'!$D$9="東北",E34,IF('入力欄(差替情報)'!$D$9="東京",E56,IF('入力欄(差替情報)'!$D$9="中部",E78,IF('入力欄(差替情報)'!$D$9="北陸",E100,IF('入力欄(差替情報)'!$D$9="関西",E122,IF('入力欄(差替情報)'!$D$9="中国",E144,IF('入力欄(差替情報)'!$D$9="四国",E166,IF('入力欄(差替情報)'!$D$9="九州",E188)))))))))</f>
        <v>0</v>
      </c>
      <c r="F210" s="42" t="b">
        <f>IF('入力欄(差替情報)'!$D$9="北海道",F12,IF('入力欄(差替情報)'!$D$9="東北",F34,IF('入力欄(差替情報)'!$D$9="東京",F56,IF('入力欄(差替情報)'!$D$9="中部",F78,IF('入力欄(差替情報)'!$D$9="北陸",F100,IF('入力欄(差替情報)'!$D$9="関西",F122,IF('入力欄(差替情報)'!$D$9="中国",F144,IF('入力欄(差替情報)'!$D$9="四国",F166,IF('入力欄(差替情報)'!$D$9="九州",F188)))))))))</f>
        <v>0</v>
      </c>
      <c r="G210" s="42" t="b">
        <f>IF('入力欄(差替情報)'!$D$9="北海道",G12,IF('入力欄(差替情報)'!$D$9="東北",G34,IF('入力欄(差替情報)'!$D$9="東京",G56,IF('入力欄(差替情報)'!$D$9="中部",G78,IF('入力欄(差替情報)'!$D$9="北陸",G100,IF('入力欄(差替情報)'!$D$9="関西",G122,IF('入力欄(差替情報)'!$D$9="中国",G144,IF('入力欄(差替情報)'!$D$9="四国",G166,IF('入力欄(差替情報)'!$D$9="九州",G188)))))))))</f>
        <v>0</v>
      </c>
      <c r="H210" s="42" t="b">
        <f>IF('入力欄(差替情報)'!$D$9="北海道",H12,IF('入力欄(差替情報)'!$D$9="東北",H34,IF('入力欄(差替情報)'!$D$9="東京",H56,IF('入力欄(差替情報)'!$D$9="中部",H78,IF('入力欄(差替情報)'!$D$9="北陸",H100,IF('入力欄(差替情報)'!$D$9="関西",H122,IF('入力欄(差替情報)'!$D$9="中国",H144,IF('入力欄(差替情報)'!$D$9="四国",H166,IF('入力欄(差替情報)'!$D$9="九州",H188)))))))))</f>
        <v>0</v>
      </c>
      <c r="I210" s="42" t="b">
        <f>IF('入力欄(差替情報)'!$D$9="北海道",I12,IF('入力欄(差替情報)'!$D$9="東北",I34,IF('入力欄(差替情報)'!$D$9="東京",I56,IF('入力欄(差替情報)'!$D$9="中部",I78,IF('入力欄(差替情報)'!$D$9="北陸",I100,IF('入力欄(差替情報)'!$D$9="関西",I122,IF('入力欄(差替情報)'!$D$9="中国",I144,IF('入力欄(差替情報)'!$D$9="四国",I166,IF('入力欄(差替情報)'!$D$9="九州",I188)))))))))</f>
        <v>0</v>
      </c>
      <c r="J210" s="42" t="b">
        <f>IF('入力欄(差替情報)'!$D$9="北海道",J12,IF('入力欄(差替情報)'!$D$9="東北",J34,IF('入力欄(差替情報)'!$D$9="東京",J56,IF('入力欄(差替情報)'!$D$9="中部",J78,IF('入力欄(差替情報)'!$D$9="北陸",J100,IF('入力欄(差替情報)'!$D$9="関西",J122,IF('入力欄(差替情報)'!$D$9="中国",J144,IF('入力欄(差替情報)'!$D$9="四国",J166,IF('入力欄(差替情報)'!$D$9="九州",J188)))))))))</f>
        <v>0</v>
      </c>
      <c r="K210" s="42" t="b">
        <f>IF('入力欄(差替情報)'!$D$9="北海道",K12,IF('入力欄(差替情報)'!$D$9="東北",K34,IF('入力欄(差替情報)'!$D$9="東京",K56,IF('入力欄(差替情報)'!$D$9="中部",K78,IF('入力欄(差替情報)'!$D$9="北陸",K100,IF('入力欄(差替情報)'!$D$9="関西",K122,IF('入力欄(差替情報)'!$D$9="中国",K144,IF('入力欄(差替情報)'!$D$9="四国",K166,IF('入力欄(差替情報)'!$D$9="九州",K188)))))))))</f>
        <v>0</v>
      </c>
      <c r="L210" s="42" t="b">
        <f>IF('入力欄(差替情報)'!$D$9="北海道",L12,IF('入力欄(差替情報)'!$D$9="東北",L34,IF('入力欄(差替情報)'!$D$9="東京",L56,IF('入力欄(差替情報)'!$D$9="中部",L78,IF('入力欄(差替情報)'!$D$9="北陸",L100,IF('入力欄(差替情報)'!$D$9="関西",L122,IF('入力欄(差替情報)'!$D$9="中国",L144,IF('入力欄(差替情報)'!$D$9="四国",L166,IF('入力欄(差替情報)'!$D$9="九州",L188)))))))))</f>
        <v>0</v>
      </c>
      <c r="M210" s="42" t="b">
        <f>IF('入力欄(差替情報)'!$D$9="北海道",M12,IF('入力欄(差替情報)'!$D$9="東北",M34,IF('入力欄(差替情報)'!$D$9="東京",M56,IF('入力欄(差替情報)'!$D$9="中部",M78,IF('入力欄(差替情報)'!$D$9="北陸",M100,IF('入力欄(差替情報)'!$D$9="関西",M122,IF('入力欄(差替情報)'!$D$9="中国",M144,IF('入力欄(差替情報)'!$D$9="四国",M166,IF('入力欄(差替情報)'!$D$9="九州",M188)))))))))</f>
        <v>0</v>
      </c>
    </row>
    <row r="211" spans="1:13" x14ac:dyDescent="0.25">
      <c r="A211" s="41">
        <v>11</v>
      </c>
      <c r="B211" s="42" t="b">
        <f>IF('入力欄(差替情報)'!$D$9="北海道",B13,IF('入力欄(差替情報)'!$D$9="東北",B35,IF('入力欄(差替情報)'!$D$9="東京",B57,IF('入力欄(差替情報)'!$D$9="中部",B79,IF('入力欄(差替情報)'!$D$9="北陸",B101,IF('入力欄(差替情報)'!$D$9="関西",B123,IF('入力欄(差替情報)'!$D$9="中国",B145,IF('入力欄(差替情報)'!$D$9="四国",B167,IF('入力欄(差替情報)'!$D$9="九州",B189)))))))))</f>
        <v>0</v>
      </c>
      <c r="C211" s="42" t="b">
        <f>IF('入力欄(差替情報)'!$D$9="北海道",C13,IF('入力欄(差替情報)'!$D$9="東北",C35,IF('入力欄(差替情報)'!$D$9="東京",C57,IF('入力欄(差替情報)'!$D$9="中部",C79,IF('入力欄(差替情報)'!$D$9="北陸",C101,IF('入力欄(差替情報)'!$D$9="関西",C123,IF('入力欄(差替情報)'!$D$9="中国",C145,IF('入力欄(差替情報)'!$D$9="四国",C167,IF('入力欄(差替情報)'!$D$9="九州",C189)))))))))</f>
        <v>0</v>
      </c>
      <c r="D211" s="42" t="b">
        <f>IF('入力欄(差替情報)'!$D$9="北海道",D13,IF('入力欄(差替情報)'!$D$9="東北",D35,IF('入力欄(差替情報)'!$D$9="東京",D57,IF('入力欄(差替情報)'!$D$9="中部",D79,IF('入力欄(差替情報)'!$D$9="北陸",D101,IF('入力欄(差替情報)'!$D$9="関西",D123,IF('入力欄(差替情報)'!$D$9="中国",D145,IF('入力欄(差替情報)'!$D$9="四国",D167,IF('入力欄(差替情報)'!$D$9="九州",D189)))))))))</f>
        <v>0</v>
      </c>
      <c r="E211" s="42" t="b">
        <f>IF('入力欄(差替情報)'!$D$9="北海道",E13,IF('入力欄(差替情報)'!$D$9="東北",E35,IF('入力欄(差替情報)'!$D$9="東京",E57,IF('入力欄(差替情報)'!$D$9="中部",E79,IF('入力欄(差替情報)'!$D$9="北陸",E101,IF('入力欄(差替情報)'!$D$9="関西",E123,IF('入力欄(差替情報)'!$D$9="中国",E145,IF('入力欄(差替情報)'!$D$9="四国",E167,IF('入力欄(差替情報)'!$D$9="九州",E189)))))))))</f>
        <v>0</v>
      </c>
      <c r="F211" s="42" t="b">
        <f>IF('入力欄(差替情報)'!$D$9="北海道",F13,IF('入力欄(差替情報)'!$D$9="東北",F35,IF('入力欄(差替情報)'!$D$9="東京",F57,IF('入力欄(差替情報)'!$D$9="中部",F79,IF('入力欄(差替情報)'!$D$9="北陸",F101,IF('入力欄(差替情報)'!$D$9="関西",F123,IF('入力欄(差替情報)'!$D$9="中国",F145,IF('入力欄(差替情報)'!$D$9="四国",F167,IF('入力欄(差替情報)'!$D$9="九州",F189)))))))))</f>
        <v>0</v>
      </c>
      <c r="G211" s="42" t="b">
        <f>IF('入力欄(差替情報)'!$D$9="北海道",G13,IF('入力欄(差替情報)'!$D$9="東北",G35,IF('入力欄(差替情報)'!$D$9="東京",G57,IF('入力欄(差替情報)'!$D$9="中部",G79,IF('入力欄(差替情報)'!$D$9="北陸",G101,IF('入力欄(差替情報)'!$D$9="関西",G123,IF('入力欄(差替情報)'!$D$9="中国",G145,IF('入力欄(差替情報)'!$D$9="四国",G167,IF('入力欄(差替情報)'!$D$9="九州",G189)))))))))</f>
        <v>0</v>
      </c>
      <c r="H211" s="42" t="b">
        <f>IF('入力欄(差替情報)'!$D$9="北海道",H13,IF('入力欄(差替情報)'!$D$9="東北",H35,IF('入力欄(差替情報)'!$D$9="東京",H57,IF('入力欄(差替情報)'!$D$9="中部",H79,IF('入力欄(差替情報)'!$D$9="北陸",H101,IF('入力欄(差替情報)'!$D$9="関西",H123,IF('入力欄(差替情報)'!$D$9="中国",H145,IF('入力欄(差替情報)'!$D$9="四国",H167,IF('入力欄(差替情報)'!$D$9="九州",H189)))))))))</f>
        <v>0</v>
      </c>
      <c r="I211" s="42" t="b">
        <f>IF('入力欄(差替情報)'!$D$9="北海道",I13,IF('入力欄(差替情報)'!$D$9="東北",I35,IF('入力欄(差替情報)'!$D$9="東京",I57,IF('入力欄(差替情報)'!$D$9="中部",I79,IF('入力欄(差替情報)'!$D$9="北陸",I101,IF('入力欄(差替情報)'!$D$9="関西",I123,IF('入力欄(差替情報)'!$D$9="中国",I145,IF('入力欄(差替情報)'!$D$9="四国",I167,IF('入力欄(差替情報)'!$D$9="九州",I189)))))))))</f>
        <v>0</v>
      </c>
      <c r="J211" s="42" t="b">
        <f>IF('入力欄(差替情報)'!$D$9="北海道",J13,IF('入力欄(差替情報)'!$D$9="東北",J35,IF('入力欄(差替情報)'!$D$9="東京",J57,IF('入力欄(差替情報)'!$D$9="中部",J79,IF('入力欄(差替情報)'!$D$9="北陸",J101,IF('入力欄(差替情報)'!$D$9="関西",J123,IF('入力欄(差替情報)'!$D$9="中国",J145,IF('入力欄(差替情報)'!$D$9="四国",J167,IF('入力欄(差替情報)'!$D$9="九州",J189)))))))))</f>
        <v>0</v>
      </c>
      <c r="K211" s="42" t="b">
        <f>IF('入力欄(差替情報)'!$D$9="北海道",K13,IF('入力欄(差替情報)'!$D$9="東北",K35,IF('入力欄(差替情報)'!$D$9="東京",K57,IF('入力欄(差替情報)'!$D$9="中部",K79,IF('入力欄(差替情報)'!$D$9="北陸",K101,IF('入力欄(差替情報)'!$D$9="関西",K123,IF('入力欄(差替情報)'!$D$9="中国",K145,IF('入力欄(差替情報)'!$D$9="四国",K167,IF('入力欄(差替情報)'!$D$9="九州",K189)))))))))</f>
        <v>0</v>
      </c>
      <c r="L211" s="42" t="b">
        <f>IF('入力欄(差替情報)'!$D$9="北海道",L13,IF('入力欄(差替情報)'!$D$9="東北",L35,IF('入力欄(差替情報)'!$D$9="東京",L57,IF('入力欄(差替情報)'!$D$9="中部",L79,IF('入力欄(差替情報)'!$D$9="北陸",L101,IF('入力欄(差替情報)'!$D$9="関西",L123,IF('入力欄(差替情報)'!$D$9="中国",L145,IF('入力欄(差替情報)'!$D$9="四国",L167,IF('入力欄(差替情報)'!$D$9="九州",L189)))))))))</f>
        <v>0</v>
      </c>
      <c r="M211" s="42" t="b">
        <f>IF('入力欄(差替情報)'!$D$9="北海道",M13,IF('入力欄(差替情報)'!$D$9="東北",M35,IF('入力欄(差替情報)'!$D$9="東京",M57,IF('入力欄(差替情報)'!$D$9="中部",M79,IF('入力欄(差替情報)'!$D$9="北陸",M101,IF('入力欄(差替情報)'!$D$9="関西",M123,IF('入力欄(差替情報)'!$D$9="中国",M145,IF('入力欄(差替情報)'!$D$9="四国",M167,IF('入力欄(差替情報)'!$D$9="九州",M189)))))))))</f>
        <v>0</v>
      </c>
    </row>
    <row r="212" spans="1:13" x14ac:dyDescent="0.25">
      <c r="A212" s="41">
        <v>10</v>
      </c>
      <c r="B212" s="42" t="b">
        <f>IF('入力欄(差替情報)'!$D$9="北海道",B14,IF('入力欄(差替情報)'!$D$9="東北",B36,IF('入力欄(差替情報)'!$D$9="東京",B58,IF('入力欄(差替情報)'!$D$9="中部",B80,IF('入力欄(差替情報)'!$D$9="北陸",B102,IF('入力欄(差替情報)'!$D$9="関西",B124,IF('入力欄(差替情報)'!$D$9="中国",B146,IF('入力欄(差替情報)'!$D$9="四国",B168,IF('入力欄(差替情報)'!$D$9="九州",B190)))))))))</f>
        <v>0</v>
      </c>
      <c r="C212" s="42" t="b">
        <f>IF('入力欄(差替情報)'!$D$9="北海道",C14,IF('入力欄(差替情報)'!$D$9="東北",C36,IF('入力欄(差替情報)'!$D$9="東京",C58,IF('入力欄(差替情報)'!$D$9="中部",C80,IF('入力欄(差替情報)'!$D$9="北陸",C102,IF('入力欄(差替情報)'!$D$9="関西",C124,IF('入力欄(差替情報)'!$D$9="中国",C146,IF('入力欄(差替情報)'!$D$9="四国",C168,IF('入力欄(差替情報)'!$D$9="九州",C190)))))))))</f>
        <v>0</v>
      </c>
      <c r="D212" s="42" t="b">
        <f>IF('入力欄(差替情報)'!$D$9="北海道",D14,IF('入力欄(差替情報)'!$D$9="東北",D36,IF('入力欄(差替情報)'!$D$9="東京",D58,IF('入力欄(差替情報)'!$D$9="中部",D80,IF('入力欄(差替情報)'!$D$9="北陸",D102,IF('入力欄(差替情報)'!$D$9="関西",D124,IF('入力欄(差替情報)'!$D$9="中国",D146,IF('入力欄(差替情報)'!$D$9="四国",D168,IF('入力欄(差替情報)'!$D$9="九州",D190)))))))))</f>
        <v>0</v>
      </c>
      <c r="E212" s="42" t="b">
        <f>IF('入力欄(差替情報)'!$D$9="北海道",E14,IF('入力欄(差替情報)'!$D$9="東北",E36,IF('入力欄(差替情報)'!$D$9="東京",E58,IF('入力欄(差替情報)'!$D$9="中部",E80,IF('入力欄(差替情報)'!$D$9="北陸",E102,IF('入力欄(差替情報)'!$D$9="関西",E124,IF('入力欄(差替情報)'!$D$9="中国",E146,IF('入力欄(差替情報)'!$D$9="四国",E168,IF('入力欄(差替情報)'!$D$9="九州",E190)))))))))</f>
        <v>0</v>
      </c>
      <c r="F212" s="42" t="b">
        <f>IF('入力欄(差替情報)'!$D$9="北海道",F14,IF('入力欄(差替情報)'!$D$9="東北",F36,IF('入力欄(差替情報)'!$D$9="東京",F58,IF('入力欄(差替情報)'!$D$9="中部",F80,IF('入力欄(差替情報)'!$D$9="北陸",F102,IF('入力欄(差替情報)'!$D$9="関西",F124,IF('入力欄(差替情報)'!$D$9="中国",F146,IF('入力欄(差替情報)'!$D$9="四国",F168,IF('入力欄(差替情報)'!$D$9="九州",F190)))))))))</f>
        <v>0</v>
      </c>
      <c r="G212" s="42" t="b">
        <f>IF('入力欄(差替情報)'!$D$9="北海道",G14,IF('入力欄(差替情報)'!$D$9="東北",G36,IF('入力欄(差替情報)'!$D$9="東京",G58,IF('入力欄(差替情報)'!$D$9="中部",G80,IF('入力欄(差替情報)'!$D$9="北陸",G102,IF('入力欄(差替情報)'!$D$9="関西",G124,IF('入力欄(差替情報)'!$D$9="中国",G146,IF('入力欄(差替情報)'!$D$9="四国",G168,IF('入力欄(差替情報)'!$D$9="九州",G190)))))))))</f>
        <v>0</v>
      </c>
      <c r="H212" s="42" t="b">
        <f>IF('入力欄(差替情報)'!$D$9="北海道",H14,IF('入力欄(差替情報)'!$D$9="東北",H36,IF('入力欄(差替情報)'!$D$9="東京",H58,IF('入力欄(差替情報)'!$D$9="中部",H80,IF('入力欄(差替情報)'!$D$9="北陸",H102,IF('入力欄(差替情報)'!$D$9="関西",H124,IF('入力欄(差替情報)'!$D$9="中国",H146,IF('入力欄(差替情報)'!$D$9="四国",H168,IF('入力欄(差替情報)'!$D$9="九州",H190)))))))))</f>
        <v>0</v>
      </c>
      <c r="I212" s="42" t="b">
        <f>IF('入力欄(差替情報)'!$D$9="北海道",I14,IF('入力欄(差替情報)'!$D$9="東北",I36,IF('入力欄(差替情報)'!$D$9="東京",I58,IF('入力欄(差替情報)'!$D$9="中部",I80,IF('入力欄(差替情報)'!$D$9="北陸",I102,IF('入力欄(差替情報)'!$D$9="関西",I124,IF('入力欄(差替情報)'!$D$9="中国",I146,IF('入力欄(差替情報)'!$D$9="四国",I168,IF('入力欄(差替情報)'!$D$9="九州",I190)))))))))</f>
        <v>0</v>
      </c>
      <c r="J212" s="42" t="b">
        <f>IF('入力欄(差替情報)'!$D$9="北海道",J14,IF('入力欄(差替情報)'!$D$9="東北",J36,IF('入力欄(差替情報)'!$D$9="東京",J58,IF('入力欄(差替情報)'!$D$9="中部",J80,IF('入力欄(差替情報)'!$D$9="北陸",J102,IF('入力欄(差替情報)'!$D$9="関西",J124,IF('入力欄(差替情報)'!$D$9="中国",J146,IF('入力欄(差替情報)'!$D$9="四国",J168,IF('入力欄(差替情報)'!$D$9="九州",J190)))))))))</f>
        <v>0</v>
      </c>
      <c r="K212" s="42" t="b">
        <f>IF('入力欄(差替情報)'!$D$9="北海道",K14,IF('入力欄(差替情報)'!$D$9="東北",K36,IF('入力欄(差替情報)'!$D$9="東京",K58,IF('入力欄(差替情報)'!$D$9="中部",K80,IF('入力欄(差替情報)'!$D$9="北陸",K102,IF('入力欄(差替情報)'!$D$9="関西",K124,IF('入力欄(差替情報)'!$D$9="中国",K146,IF('入力欄(差替情報)'!$D$9="四国",K168,IF('入力欄(差替情報)'!$D$9="九州",K190)))))))))</f>
        <v>0</v>
      </c>
      <c r="L212" s="42" t="b">
        <f>IF('入力欄(差替情報)'!$D$9="北海道",L14,IF('入力欄(差替情報)'!$D$9="東北",L36,IF('入力欄(差替情報)'!$D$9="東京",L58,IF('入力欄(差替情報)'!$D$9="中部",L80,IF('入力欄(差替情報)'!$D$9="北陸",L102,IF('入力欄(差替情報)'!$D$9="関西",L124,IF('入力欄(差替情報)'!$D$9="中国",L146,IF('入力欄(差替情報)'!$D$9="四国",L168,IF('入力欄(差替情報)'!$D$9="九州",L190)))))))))</f>
        <v>0</v>
      </c>
      <c r="M212" s="42" t="b">
        <f>IF('入力欄(差替情報)'!$D$9="北海道",M14,IF('入力欄(差替情報)'!$D$9="東北",M36,IF('入力欄(差替情報)'!$D$9="東京",M58,IF('入力欄(差替情報)'!$D$9="中部",M80,IF('入力欄(差替情報)'!$D$9="北陸",M102,IF('入力欄(差替情報)'!$D$9="関西",M124,IF('入力欄(差替情報)'!$D$9="中国",M146,IF('入力欄(差替情報)'!$D$9="四国",M168,IF('入力欄(差替情報)'!$D$9="九州",M190)))))))))</f>
        <v>0</v>
      </c>
    </row>
    <row r="213" spans="1:13" x14ac:dyDescent="0.25">
      <c r="A213" s="41">
        <v>9</v>
      </c>
      <c r="B213" s="42" t="b">
        <f>IF('入力欄(差替情報)'!$D$9="北海道",B15,IF('入力欄(差替情報)'!$D$9="東北",B37,IF('入力欄(差替情報)'!$D$9="東京",B59,IF('入力欄(差替情報)'!$D$9="中部",B81,IF('入力欄(差替情報)'!$D$9="北陸",B103,IF('入力欄(差替情報)'!$D$9="関西",B125,IF('入力欄(差替情報)'!$D$9="中国",B147,IF('入力欄(差替情報)'!$D$9="四国",B169,IF('入力欄(差替情報)'!$D$9="九州",B191)))))))))</f>
        <v>0</v>
      </c>
      <c r="C213" s="42" t="b">
        <f>IF('入力欄(差替情報)'!$D$9="北海道",C15,IF('入力欄(差替情報)'!$D$9="東北",C37,IF('入力欄(差替情報)'!$D$9="東京",C59,IF('入力欄(差替情報)'!$D$9="中部",C81,IF('入力欄(差替情報)'!$D$9="北陸",C103,IF('入力欄(差替情報)'!$D$9="関西",C125,IF('入力欄(差替情報)'!$D$9="中国",C147,IF('入力欄(差替情報)'!$D$9="四国",C169,IF('入力欄(差替情報)'!$D$9="九州",C191)))))))))</f>
        <v>0</v>
      </c>
      <c r="D213" s="42" t="b">
        <f>IF('入力欄(差替情報)'!$D$9="北海道",D15,IF('入力欄(差替情報)'!$D$9="東北",D37,IF('入力欄(差替情報)'!$D$9="東京",D59,IF('入力欄(差替情報)'!$D$9="中部",D81,IF('入力欄(差替情報)'!$D$9="北陸",D103,IF('入力欄(差替情報)'!$D$9="関西",D125,IF('入力欄(差替情報)'!$D$9="中国",D147,IF('入力欄(差替情報)'!$D$9="四国",D169,IF('入力欄(差替情報)'!$D$9="九州",D191)))))))))</f>
        <v>0</v>
      </c>
      <c r="E213" s="42" t="b">
        <f>IF('入力欄(差替情報)'!$D$9="北海道",E15,IF('入力欄(差替情報)'!$D$9="東北",E37,IF('入力欄(差替情報)'!$D$9="東京",E59,IF('入力欄(差替情報)'!$D$9="中部",E81,IF('入力欄(差替情報)'!$D$9="北陸",E103,IF('入力欄(差替情報)'!$D$9="関西",E125,IF('入力欄(差替情報)'!$D$9="中国",E147,IF('入力欄(差替情報)'!$D$9="四国",E169,IF('入力欄(差替情報)'!$D$9="九州",E191)))))))))</f>
        <v>0</v>
      </c>
      <c r="F213" s="42" t="b">
        <f>IF('入力欄(差替情報)'!$D$9="北海道",F15,IF('入力欄(差替情報)'!$D$9="東北",F37,IF('入力欄(差替情報)'!$D$9="東京",F59,IF('入力欄(差替情報)'!$D$9="中部",F81,IF('入力欄(差替情報)'!$D$9="北陸",F103,IF('入力欄(差替情報)'!$D$9="関西",F125,IF('入力欄(差替情報)'!$D$9="中国",F147,IF('入力欄(差替情報)'!$D$9="四国",F169,IF('入力欄(差替情報)'!$D$9="九州",F191)))))))))</f>
        <v>0</v>
      </c>
      <c r="G213" s="42" t="b">
        <f>IF('入力欄(差替情報)'!$D$9="北海道",G15,IF('入力欄(差替情報)'!$D$9="東北",G37,IF('入力欄(差替情報)'!$D$9="東京",G59,IF('入力欄(差替情報)'!$D$9="中部",G81,IF('入力欄(差替情報)'!$D$9="北陸",G103,IF('入力欄(差替情報)'!$D$9="関西",G125,IF('入力欄(差替情報)'!$D$9="中国",G147,IF('入力欄(差替情報)'!$D$9="四国",G169,IF('入力欄(差替情報)'!$D$9="九州",G191)))))))))</f>
        <v>0</v>
      </c>
      <c r="H213" s="42" t="b">
        <f>IF('入力欄(差替情報)'!$D$9="北海道",H15,IF('入力欄(差替情報)'!$D$9="東北",H37,IF('入力欄(差替情報)'!$D$9="東京",H59,IF('入力欄(差替情報)'!$D$9="中部",H81,IF('入力欄(差替情報)'!$D$9="北陸",H103,IF('入力欄(差替情報)'!$D$9="関西",H125,IF('入力欄(差替情報)'!$D$9="中国",H147,IF('入力欄(差替情報)'!$D$9="四国",H169,IF('入力欄(差替情報)'!$D$9="九州",H191)))))))))</f>
        <v>0</v>
      </c>
      <c r="I213" s="42" t="b">
        <f>IF('入力欄(差替情報)'!$D$9="北海道",I15,IF('入力欄(差替情報)'!$D$9="東北",I37,IF('入力欄(差替情報)'!$D$9="東京",I59,IF('入力欄(差替情報)'!$D$9="中部",I81,IF('入力欄(差替情報)'!$D$9="北陸",I103,IF('入力欄(差替情報)'!$D$9="関西",I125,IF('入力欄(差替情報)'!$D$9="中国",I147,IF('入力欄(差替情報)'!$D$9="四国",I169,IF('入力欄(差替情報)'!$D$9="九州",I191)))))))))</f>
        <v>0</v>
      </c>
      <c r="J213" s="42" t="b">
        <f>IF('入力欄(差替情報)'!$D$9="北海道",J15,IF('入力欄(差替情報)'!$D$9="東北",J37,IF('入力欄(差替情報)'!$D$9="東京",J59,IF('入力欄(差替情報)'!$D$9="中部",J81,IF('入力欄(差替情報)'!$D$9="北陸",J103,IF('入力欄(差替情報)'!$D$9="関西",J125,IF('入力欄(差替情報)'!$D$9="中国",J147,IF('入力欄(差替情報)'!$D$9="四国",J169,IF('入力欄(差替情報)'!$D$9="九州",J191)))))))))</f>
        <v>0</v>
      </c>
      <c r="K213" s="42" t="b">
        <f>IF('入力欄(差替情報)'!$D$9="北海道",K15,IF('入力欄(差替情報)'!$D$9="東北",K37,IF('入力欄(差替情報)'!$D$9="東京",K59,IF('入力欄(差替情報)'!$D$9="中部",K81,IF('入力欄(差替情報)'!$D$9="北陸",K103,IF('入力欄(差替情報)'!$D$9="関西",K125,IF('入力欄(差替情報)'!$D$9="中国",K147,IF('入力欄(差替情報)'!$D$9="四国",K169,IF('入力欄(差替情報)'!$D$9="九州",K191)))))))))</f>
        <v>0</v>
      </c>
      <c r="L213" s="42" t="b">
        <f>IF('入力欄(差替情報)'!$D$9="北海道",L15,IF('入力欄(差替情報)'!$D$9="東北",L37,IF('入力欄(差替情報)'!$D$9="東京",L59,IF('入力欄(差替情報)'!$D$9="中部",L81,IF('入力欄(差替情報)'!$D$9="北陸",L103,IF('入力欄(差替情報)'!$D$9="関西",L125,IF('入力欄(差替情報)'!$D$9="中国",L147,IF('入力欄(差替情報)'!$D$9="四国",L169,IF('入力欄(差替情報)'!$D$9="九州",L191)))))))))</f>
        <v>0</v>
      </c>
      <c r="M213" s="42" t="b">
        <f>IF('入力欄(差替情報)'!$D$9="北海道",M15,IF('入力欄(差替情報)'!$D$9="東北",M37,IF('入力欄(差替情報)'!$D$9="東京",M59,IF('入力欄(差替情報)'!$D$9="中部",M81,IF('入力欄(差替情報)'!$D$9="北陸",M103,IF('入力欄(差替情報)'!$D$9="関西",M125,IF('入力欄(差替情報)'!$D$9="中国",M147,IF('入力欄(差替情報)'!$D$9="四国",M169,IF('入力欄(差替情報)'!$D$9="九州",M191)))))))))</f>
        <v>0</v>
      </c>
    </row>
    <row r="214" spans="1:13" x14ac:dyDescent="0.25">
      <c r="A214" s="41">
        <v>8</v>
      </c>
      <c r="B214" s="42" t="b">
        <f>IF('入力欄(差替情報)'!$D$9="北海道",B16,IF('入力欄(差替情報)'!$D$9="東北",B38,IF('入力欄(差替情報)'!$D$9="東京",B60,IF('入力欄(差替情報)'!$D$9="中部",B82,IF('入力欄(差替情報)'!$D$9="北陸",B104,IF('入力欄(差替情報)'!$D$9="関西",B126,IF('入力欄(差替情報)'!$D$9="中国",B148,IF('入力欄(差替情報)'!$D$9="四国",B170,IF('入力欄(差替情報)'!$D$9="九州",B192)))))))))</f>
        <v>0</v>
      </c>
      <c r="C214" s="42" t="b">
        <f>IF('入力欄(差替情報)'!$D$9="北海道",C16,IF('入力欄(差替情報)'!$D$9="東北",C38,IF('入力欄(差替情報)'!$D$9="東京",C60,IF('入力欄(差替情報)'!$D$9="中部",C82,IF('入力欄(差替情報)'!$D$9="北陸",C104,IF('入力欄(差替情報)'!$D$9="関西",C126,IF('入力欄(差替情報)'!$D$9="中国",C148,IF('入力欄(差替情報)'!$D$9="四国",C170,IF('入力欄(差替情報)'!$D$9="九州",C192)))))))))</f>
        <v>0</v>
      </c>
      <c r="D214" s="42" t="b">
        <f>IF('入力欄(差替情報)'!$D$9="北海道",D16,IF('入力欄(差替情報)'!$D$9="東北",D38,IF('入力欄(差替情報)'!$D$9="東京",D60,IF('入力欄(差替情報)'!$D$9="中部",D82,IF('入力欄(差替情報)'!$D$9="北陸",D104,IF('入力欄(差替情報)'!$D$9="関西",D126,IF('入力欄(差替情報)'!$D$9="中国",D148,IF('入力欄(差替情報)'!$D$9="四国",D170,IF('入力欄(差替情報)'!$D$9="九州",D192)))))))))</f>
        <v>0</v>
      </c>
      <c r="E214" s="42" t="b">
        <f>IF('入力欄(差替情報)'!$D$9="北海道",E16,IF('入力欄(差替情報)'!$D$9="東北",E38,IF('入力欄(差替情報)'!$D$9="東京",E60,IF('入力欄(差替情報)'!$D$9="中部",E82,IF('入力欄(差替情報)'!$D$9="北陸",E104,IF('入力欄(差替情報)'!$D$9="関西",E126,IF('入力欄(差替情報)'!$D$9="中国",E148,IF('入力欄(差替情報)'!$D$9="四国",E170,IF('入力欄(差替情報)'!$D$9="九州",E192)))))))))</f>
        <v>0</v>
      </c>
      <c r="F214" s="42" t="b">
        <f>IF('入力欄(差替情報)'!$D$9="北海道",F16,IF('入力欄(差替情報)'!$D$9="東北",F38,IF('入力欄(差替情報)'!$D$9="東京",F60,IF('入力欄(差替情報)'!$D$9="中部",F82,IF('入力欄(差替情報)'!$D$9="北陸",F104,IF('入力欄(差替情報)'!$D$9="関西",F126,IF('入力欄(差替情報)'!$D$9="中国",F148,IF('入力欄(差替情報)'!$D$9="四国",F170,IF('入力欄(差替情報)'!$D$9="九州",F192)))))))))</f>
        <v>0</v>
      </c>
      <c r="G214" s="42" t="b">
        <f>IF('入力欄(差替情報)'!$D$9="北海道",G16,IF('入力欄(差替情報)'!$D$9="東北",G38,IF('入力欄(差替情報)'!$D$9="東京",G60,IF('入力欄(差替情報)'!$D$9="中部",G82,IF('入力欄(差替情報)'!$D$9="北陸",G104,IF('入力欄(差替情報)'!$D$9="関西",G126,IF('入力欄(差替情報)'!$D$9="中国",G148,IF('入力欄(差替情報)'!$D$9="四国",G170,IF('入力欄(差替情報)'!$D$9="九州",G192)))))))))</f>
        <v>0</v>
      </c>
      <c r="H214" s="42" t="b">
        <f>IF('入力欄(差替情報)'!$D$9="北海道",H16,IF('入力欄(差替情報)'!$D$9="東北",H38,IF('入力欄(差替情報)'!$D$9="東京",H60,IF('入力欄(差替情報)'!$D$9="中部",H82,IF('入力欄(差替情報)'!$D$9="北陸",H104,IF('入力欄(差替情報)'!$D$9="関西",H126,IF('入力欄(差替情報)'!$D$9="中国",H148,IF('入力欄(差替情報)'!$D$9="四国",H170,IF('入力欄(差替情報)'!$D$9="九州",H192)))))))))</f>
        <v>0</v>
      </c>
      <c r="I214" s="42" t="b">
        <f>IF('入力欄(差替情報)'!$D$9="北海道",I16,IF('入力欄(差替情報)'!$D$9="東北",I38,IF('入力欄(差替情報)'!$D$9="東京",I60,IF('入力欄(差替情報)'!$D$9="中部",I82,IF('入力欄(差替情報)'!$D$9="北陸",I104,IF('入力欄(差替情報)'!$D$9="関西",I126,IF('入力欄(差替情報)'!$D$9="中国",I148,IF('入力欄(差替情報)'!$D$9="四国",I170,IF('入力欄(差替情報)'!$D$9="九州",I192)))))))))</f>
        <v>0</v>
      </c>
      <c r="J214" s="42" t="b">
        <f>IF('入力欄(差替情報)'!$D$9="北海道",J16,IF('入力欄(差替情報)'!$D$9="東北",J38,IF('入力欄(差替情報)'!$D$9="東京",J60,IF('入力欄(差替情報)'!$D$9="中部",J82,IF('入力欄(差替情報)'!$D$9="北陸",J104,IF('入力欄(差替情報)'!$D$9="関西",J126,IF('入力欄(差替情報)'!$D$9="中国",J148,IF('入力欄(差替情報)'!$D$9="四国",J170,IF('入力欄(差替情報)'!$D$9="九州",J192)))))))))</f>
        <v>0</v>
      </c>
      <c r="K214" s="42" t="b">
        <f>IF('入力欄(差替情報)'!$D$9="北海道",K16,IF('入力欄(差替情報)'!$D$9="東北",K38,IF('入力欄(差替情報)'!$D$9="東京",K60,IF('入力欄(差替情報)'!$D$9="中部",K82,IF('入力欄(差替情報)'!$D$9="北陸",K104,IF('入力欄(差替情報)'!$D$9="関西",K126,IF('入力欄(差替情報)'!$D$9="中国",K148,IF('入力欄(差替情報)'!$D$9="四国",K170,IF('入力欄(差替情報)'!$D$9="九州",K192)))))))))</f>
        <v>0</v>
      </c>
      <c r="L214" s="42" t="b">
        <f>IF('入力欄(差替情報)'!$D$9="北海道",L16,IF('入力欄(差替情報)'!$D$9="東北",L38,IF('入力欄(差替情報)'!$D$9="東京",L60,IF('入力欄(差替情報)'!$D$9="中部",L82,IF('入力欄(差替情報)'!$D$9="北陸",L104,IF('入力欄(差替情報)'!$D$9="関西",L126,IF('入力欄(差替情報)'!$D$9="中国",L148,IF('入力欄(差替情報)'!$D$9="四国",L170,IF('入力欄(差替情報)'!$D$9="九州",L192)))))))))</f>
        <v>0</v>
      </c>
      <c r="M214" s="42" t="b">
        <f>IF('入力欄(差替情報)'!$D$9="北海道",M16,IF('入力欄(差替情報)'!$D$9="東北",M38,IF('入力欄(差替情報)'!$D$9="東京",M60,IF('入力欄(差替情報)'!$D$9="中部",M82,IF('入力欄(差替情報)'!$D$9="北陸",M104,IF('入力欄(差替情報)'!$D$9="関西",M126,IF('入力欄(差替情報)'!$D$9="中国",M148,IF('入力欄(差替情報)'!$D$9="四国",M170,IF('入力欄(差替情報)'!$D$9="九州",M192)))))))))</f>
        <v>0</v>
      </c>
    </row>
    <row r="215" spans="1:13" x14ac:dyDescent="0.25">
      <c r="A215" s="41">
        <v>7</v>
      </c>
      <c r="B215" s="42" t="b">
        <f>IF('入力欄(差替情報)'!$D$9="北海道",B17,IF('入力欄(差替情報)'!$D$9="東北",B39,IF('入力欄(差替情報)'!$D$9="東京",B61,IF('入力欄(差替情報)'!$D$9="中部",B83,IF('入力欄(差替情報)'!$D$9="北陸",B105,IF('入力欄(差替情報)'!$D$9="関西",B127,IF('入力欄(差替情報)'!$D$9="中国",B149,IF('入力欄(差替情報)'!$D$9="四国",B171,IF('入力欄(差替情報)'!$D$9="九州",B193)))))))))</f>
        <v>0</v>
      </c>
      <c r="C215" s="42" t="b">
        <f>IF('入力欄(差替情報)'!$D$9="北海道",C17,IF('入力欄(差替情報)'!$D$9="東北",C39,IF('入力欄(差替情報)'!$D$9="東京",C61,IF('入力欄(差替情報)'!$D$9="中部",C83,IF('入力欄(差替情報)'!$D$9="北陸",C105,IF('入力欄(差替情報)'!$D$9="関西",C127,IF('入力欄(差替情報)'!$D$9="中国",C149,IF('入力欄(差替情報)'!$D$9="四国",C171,IF('入力欄(差替情報)'!$D$9="九州",C193)))))))))</f>
        <v>0</v>
      </c>
      <c r="D215" s="42" t="b">
        <f>IF('入力欄(差替情報)'!$D$9="北海道",D17,IF('入力欄(差替情報)'!$D$9="東北",D39,IF('入力欄(差替情報)'!$D$9="東京",D61,IF('入力欄(差替情報)'!$D$9="中部",D83,IF('入力欄(差替情報)'!$D$9="北陸",D105,IF('入力欄(差替情報)'!$D$9="関西",D127,IF('入力欄(差替情報)'!$D$9="中国",D149,IF('入力欄(差替情報)'!$D$9="四国",D171,IF('入力欄(差替情報)'!$D$9="九州",D193)))))))))</f>
        <v>0</v>
      </c>
      <c r="E215" s="42" t="b">
        <f>IF('入力欄(差替情報)'!$D$9="北海道",E17,IF('入力欄(差替情報)'!$D$9="東北",E39,IF('入力欄(差替情報)'!$D$9="東京",E61,IF('入力欄(差替情報)'!$D$9="中部",E83,IF('入力欄(差替情報)'!$D$9="北陸",E105,IF('入力欄(差替情報)'!$D$9="関西",E127,IF('入力欄(差替情報)'!$D$9="中国",E149,IF('入力欄(差替情報)'!$D$9="四国",E171,IF('入力欄(差替情報)'!$D$9="九州",E193)))))))))</f>
        <v>0</v>
      </c>
      <c r="F215" s="42" t="b">
        <f>IF('入力欄(差替情報)'!$D$9="北海道",F17,IF('入力欄(差替情報)'!$D$9="東北",F39,IF('入力欄(差替情報)'!$D$9="東京",F61,IF('入力欄(差替情報)'!$D$9="中部",F83,IF('入力欄(差替情報)'!$D$9="北陸",F105,IF('入力欄(差替情報)'!$D$9="関西",F127,IF('入力欄(差替情報)'!$D$9="中国",F149,IF('入力欄(差替情報)'!$D$9="四国",F171,IF('入力欄(差替情報)'!$D$9="九州",F193)))))))))</f>
        <v>0</v>
      </c>
      <c r="G215" s="42" t="b">
        <f>IF('入力欄(差替情報)'!$D$9="北海道",G17,IF('入力欄(差替情報)'!$D$9="東北",G39,IF('入力欄(差替情報)'!$D$9="東京",G61,IF('入力欄(差替情報)'!$D$9="中部",G83,IF('入力欄(差替情報)'!$D$9="北陸",G105,IF('入力欄(差替情報)'!$D$9="関西",G127,IF('入力欄(差替情報)'!$D$9="中国",G149,IF('入力欄(差替情報)'!$D$9="四国",G171,IF('入力欄(差替情報)'!$D$9="九州",G193)))))))))</f>
        <v>0</v>
      </c>
      <c r="H215" s="42" t="b">
        <f>IF('入力欄(差替情報)'!$D$9="北海道",H17,IF('入力欄(差替情報)'!$D$9="東北",H39,IF('入力欄(差替情報)'!$D$9="東京",H61,IF('入力欄(差替情報)'!$D$9="中部",H83,IF('入力欄(差替情報)'!$D$9="北陸",H105,IF('入力欄(差替情報)'!$D$9="関西",H127,IF('入力欄(差替情報)'!$D$9="中国",H149,IF('入力欄(差替情報)'!$D$9="四国",H171,IF('入力欄(差替情報)'!$D$9="九州",H193)))))))))</f>
        <v>0</v>
      </c>
      <c r="I215" s="42" t="b">
        <f>IF('入力欄(差替情報)'!$D$9="北海道",I17,IF('入力欄(差替情報)'!$D$9="東北",I39,IF('入力欄(差替情報)'!$D$9="東京",I61,IF('入力欄(差替情報)'!$D$9="中部",I83,IF('入力欄(差替情報)'!$D$9="北陸",I105,IF('入力欄(差替情報)'!$D$9="関西",I127,IF('入力欄(差替情報)'!$D$9="中国",I149,IF('入力欄(差替情報)'!$D$9="四国",I171,IF('入力欄(差替情報)'!$D$9="九州",I193)))))))))</f>
        <v>0</v>
      </c>
      <c r="J215" s="42" t="b">
        <f>IF('入力欄(差替情報)'!$D$9="北海道",J17,IF('入力欄(差替情報)'!$D$9="東北",J39,IF('入力欄(差替情報)'!$D$9="東京",J61,IF('入力欄(差替情報)'!$D$9="中部",J83,IF('入力欄(差替情報)'!$D$9="北陸",J105,IF('入力欄(差替情報)'!$D$9="関西",J127,IF('入力欄(差替情報)'!$D$9="中国",J149,IF('入力欄(差替情報)'!$D$9="四国",J171,IF('入力欄(差替情報)'!$D$9="九州",J193)))))))))</f>
        <v>0</v>
      </c>
      <c r="K215" s="42" t="b">
        <f>IF('入力欄(差替情報)'!$D$9="北海道",K17,IF('入力欄(差替情報)'!$D$9="東北",K39,IF('入力欄(差替情報)'!$D$9="東京",K61,IF('入力欄(差替情報)'!$D$9="中部",K83,IF('入力欄(差替情報)'!$D$9="北陸",K105,IF('入力欄(差替情報)'!$D$9="関西",K127,IF('入力欄(差替情報)'!$D$9="中国",K149,IF('入力欄(差替情報)'!$D$9="四国",K171,IF('入力欄(差替情報)'!$D$9="九州",K193)))))))))</f>
        <v>0</v>
      </c>
      <c r="L215" s="42" t="b">
        <f>IF('入力欄(差替情報)'!$D$9="北海道",L17,IF('入力欄(差替情報)'!$D$9="東北",L39,IF('入力欄(差替情報)'!$D$9="東京",L61,IF('入力欄(差替情報)'!$D$9="中部",L83,IF('入力欄(差替情報)'!$D$9="北陸",L105,IF('入力欄(差替情報)'!$D$9="関西",L127,IF('入力欄(差替情報)'!$D$9="中国",L149,IF('入力欄(差替情報)'!$D$9="四国",L171,IF('入力欄(差替情報)'!$D$9="九州",L193)))))))))</f>
        <v>0</v>
      </c>
      <c r="M215" s="42" t="b">
        <f>IF('入力欄(差替情報)'!$D$9="北海道",M17,IF('入力欄(差替情報)'!$D$9="東北",M39,IF('入力欄(差替情報)'!$D$9="東京",M61,IF('入力欄(差替情報)'!$D$9="中部",M83,IF('入力欄(差替情報)'!$D$9="北陸",M105,IF('入力欄(差替情報)'!$D$9="関西",M127,IF('入力欄(差替情報)'!$D$9="中国",M149,IF('入力欄(差替情報)'!$D$9="四国",M171,IF('入力欄(差替情報)'!$D$9="九州",M193)))))))))</f>
        <v>0</v>
      </c>
    </row>
    <row r="216" spans="1:13" x14ac:dyDescent="0.25">
      <c r="A216" s="41">
        <v>6</v>
      </c>
      <c r="B216" s="42" t="b">
        <f>IF('入力欄(差替情報)'!$D$9="北海道",B18,IF('入力欄(差替情報)'!$D$9="東北",B40,IF('入力欄(差替情報)'!$D$9="東京",B62,IF('入力欄(差替情報)'!$D$9="中部",B84,IF('入力欄(差替情報)'!$D$9="北陸",B106,IF('入力欄(差替情報)'!$D$9="関西",B128,IF('入力欄(差替情報)'!$D$9="中国",B150,IF('入力欄(差替情報)'!$D$9="四国",B172,IF('入力欄(差替情報)'!$D$9="九州",B194)))))))))</f>
        <v>0</v>
      </c>
      <c r="C216" s="42" t="b">
        <f>IF('入力欄(差替情報)'!$D$9="北海道",C18,IF('入力欄(差替情報)'!$D$9="東北",C40,IF('入力欄(差替情報)'!$D$9="東京",C62,IF('入力欄(差替情報)'!$D$9="中部",C84,IF('入力欄(差替情報)'!$D$9="北陸",C106,IF('入力欄(差替情報)'!$D$9="関西",C128,IF('入力欄(差替情報)'!$D$9="中国",C150,IF('入力欄(差替情報)'!$D$9="四国",C172,IF('入力欄(差替情報)'!$D$9="九州",C194)))))))))</f>
        <v>0</v>
      </c>
      <c r="D216" s="42" t="b">
        <f>IF('入力欄(差替情報)'!$D$9="北海道",D18,IF('入力欄(差替情報)'!$D$9="東北",D40,IF('入力欄(差替情報)'!$D$9="東京",D62,IF('入力欄(差替情報)'!$D$9="中部",D84,IF('入力欄(差替情報)'!$D$9="北陸",D106,IF('入力欄(差替情報)'!$D$9="関西",D128,IF('入力欄(差替情報)'!$D$9="中国",D150,IF('入力欄(差替情報)'!$D$9="四国",D172,IF('入力欄(差替情報)'!$D$9="九州",D194)))))))))</f>
        <v>0</v>
      </c>
      <c r="E216" s="42" t="b">
        <f>IF('入力欄(差替情報)'!$D$9="北海道",E18,IF('入力欄(差替情報)'!$D$9="東北",E40,IF('入力欄(差替情報)'!$D$9="東京",E62,IF('入力欄(差替情報)'!$D$9="中部",E84,IF('入力欄(差替情報)'!$D$9="北陸",E106,IF('入力欄(差替情報)'!$D$9="関西",E128,IF('入力欄(差替情報)'!$D$9="中国",E150,IF('入力欄(差替情報)'!$D$9="四国",E172,IF('入力欄(差替情報)'!$D$9="九州",E194)))))))))</f>
        <v>0</v>
      </c>
      <c r="F216" s="42" t="b">
        <f>IF('入力欄(差替情報)'!$D$9="北海道",F18,IF('入力欄(差替情報)'!$D$9="東北",F40,IF('入力欄(差替情報)'!$D$9="東京",F62,IF('入力欄(差替情報)'!$D$9="中部",F84,IF('入力欄(差替情報)'!$D$9="北陸",F106,IF('入力欄(差替情報)'!$D$9="関西",F128,IF('入力欄(差替情報)'!$D$9="中国",F150,IF('入力欄(差替情報)'!$D$9="四国",F172,IF('入力欄(差替情報)'!$D$9="九州",F194)))))))))</f>
        <v>0</v>
      </c>
      <c r="G216" s="42" t="b">
        <f>IF('入力欄(差替情報)'!$D$9="北海道",G18,IF('入力欄(差替情報)'!$D$9="東北",G40,IF('入力欄(差替情報)'!$D$9="東京",G62,IF('入力欄(差替情報)'!$D$9="中部",G84,IF('入力欄(差替情報)'!$D$9="北陸",G106,IF('入力欄(差替情報)'!$D$9="関西",G128,IF('入力欄(差替情報)'!$D$9="中国",G150,IF('入力欄(差替情報)'!$D$9="四国",G172,IF('入力欄(差替情報)'!$D$9="九州",G194)))))))))</f>
        <v>0</v>
      </c>
      <c r="H216" s="42" t="b">
        <f>IF('入力欄(差替情報)'!$D$9="北海道",H18,IF('入力欄(差替情報)'!$D$9="東北",H40,IF('入力欄(差替情報)'!$D$9="東京",H62,IF('入力欄(差替情報)'!$D$9="中部",H84,IF('入力欄(差替情報)'!$D$9="北陸",H106,IF('入力欄(差替情報)'!$D$9="関西",H128,IF('入力欄(差替情報)'!$D$9="中国",H150,IF('入力欄(差替情報)'!$D$9="四国",H172,IF('入力欄(差替情報)'!$D$9="九州",H194)))))))))</f>
        <v>0</v>
      </c>
      <c r="I216" s="42" t="b">
        <f>IF('入力欄(差替情報)'!$D$9="北海道",I18,IF('入力欄(差替情報)'!$D$9="東北",I40,IF('入力欄(差替情報)'!$D$9="東京",I62,IF('入力欄(差替情報)'!$D$9="中部",I84,IF('入力欄(差替情報)'!$D$9="北陸",I106,IF('入力欄(差替情報)'!$D$9="関西",I128,IF('入力欄(差替情報)'!$D$9="中国",I150,IF('入力欄(差替情報)'!$D$9="四国",I172,IF('入力欄(差替情報)'!$D$9="九州",I194)))))))))</f>
        <v>0</v>
      </c>
      <c r="J216" s="42" t="b">
        <f>IF('入力欄(差替情報)'!$D$9="北海道",J18,IF('入力欄(差替情報)'!$D$9="東北",J40,IF('入力欄(差替情報)'!$D$9="東京",J62,IF('入力欄(差替情報)'!$D$9="中部",J84,IF('入力欄(差替情報)'!$D$9="北陸",J106,IF('入力欄(差替情報)'!$D$9="関西",J128,IF('入力欄(差替情報)'!$D$9="中国",J150,IF('入力欄(差替情報)'!$D$9="四国",J172,IF('入力欄(差替情報)'!$D$9="九州",J194)))))))))</f>
        <v>0</v>
      </c>
      <c r="K216" s="42" t="b">
        <f>IF('入力欄(差替情報)'!$D$9="北海道",K18,IF('入力欄(差替情報)'!$D$9="東北",K40,IF('入力欄(差替情報)'!$D$9="東京",K62,IF('入力欄(差替情報)'!$D$9="中部",K84,IF('入力欄(差替情報)'!$D$9="北陸",K106,IF('入力欄(差替情報)'!$D$9="関西",K128,IF('入力欄(差替情報)'!$D$9="中国",K150,IF('入力欄(差替情報)'!$D$9="四国",K172,IF('入力欄(差替情報)'!$D$9="九州",K194)))))))))</f>
        <v>0</v>
      </c>
      <c r="L216" s="42" t="b">
        <f>IF('入力欄(差替情報)'!$D$9="北海道",L18,IF('入力欄(差替情報)'!$D$9="東北",L40,IF('入力欄(差替情報)'!$D$9="東京",L62,IF('入力欄(差替情報)'!$D$9="中部",L84,IF('入力欄(差替情報)'!$D$9="北陸",L106,IF('入力欄(差替情報)'!$D$9="関西",L128,IF('入力欄(差替情報)'!$D$9="中国",L150,IF('入力欄(差替情報)'!$D$9="四国",L172,IF('入力欄(差替情報)'!$D$9="九州",L194)))))))))</f>
        <v>0</v>
      </c>
      <c r="M216" s="42" t="b">
        <f>IF('入力欄(差替情報)'!$D$9="北海道",M18,IF('入力欄(差替情報)'!$D$9="東北",M40,IF('入力欄(差替情報)'!$D$9="東京",M62,IF('入力欄(差替情報)'!$D$9="中部",M84,IF('入力欄(差替情報)'!$D$9="北陸",M106,IF('入力欄(差替情報)'!$D$9="関西",M128,IF('入力欄(差替情報)'!$D$9="中国",M150,IF('入力欄(差替情報)'!$D$9="四国",M172,IF('入力欄(差替情報)'!$D$9="九州",M194)))))))))</f>
        <v>0</v>
      </c>
    </row>
    <row r="217" spans="1:13" x14ac:dyDescent="0.25">
      <c r="A217" s="41">
        <v>5</v>
      </c>
      <c r="B217" s="42" t="b">
        <f>IF('入力欄(差替情報)'!$D$9="北海道",B19,IF('入力欄(差替情報)'!$D$9="東北",B41,IF('入力欄(差替情報)'!$D$9="東京",B63,IF('入力欄(差替情報)'!$D$9="中部",B85,IF('入力欄(差替情報)'!$D$9="北陸",B107,IF('入力欄(差替情報)'!$D$9="関西",B129,IF('入力欄(差替情報)'!$D$9="中国",B151,IF('入力欄(差替情報)'!$D$9="四国",B173,IF('入力欄(差替情報)'!$D$9="九州",B195)))))))))</f>
        <v>0</v>
      </c>
      <c r="C217" s="42" t="b">
        <f>IF('入力欄(差替情報)'!$D$9="北海道",C19,IF('入力欄(差替情報)'!$D$9="東北",C41,IF('入力欄(差替情報)'!$D$9="東京",C63,IF('入力欄(差替情報)'!$D$9="中部",C85,IF('入力欄(差替情報)'!$D$9="北陸",C107,IF('入力欄(差替情報)'!$D$9="関西",C129,IF('入力欄(差替情報)'!$D$9="中国",C151,IF('入力欄(差替情報)'!$D$9="四国",C173,IF('入力欄(差替情報)'!$D$9="九州",C195)))))))))</f>
        <v>0</v>
      </c>
      <c r="D217" s="42" t="b">
        <f>IF('入力欄(差替情報)'!$D$9="北海道",D19,IF('入力欄(差替情報)'!$D$9="東北",D41,IF('入力欄(差替情報)'!$D$9="東京",D63,IF('入力欄(差替情報)'!$D$9="中部",D85,IF('入力欄(差替情報)'!$D$9="北陸",D107,IF('入力欄(差替情報)'!$D$9="関西",D129,IF('入力欄(差替情報)'!$D$9="中国",D151,IF('入力欄(差替情報)'!$D$9="四国",D173,IF('入力欄(差替情報)'!$D$9="九州",D195)))))))))</f>
        <v>0</v>
      </c>
      <c r="E217" s="42" t="b">
        <f>IF('入力欄(差替情報)'!$D$9="北海道",E19,IF('入力欄(差替情報)'!$D$9="東北",E41,IF('入力欄(差替情報)'!$D$9="東京",E63,IF('入力欄(差替情報)'!$D$9="中部",E85,IF('入力欄(差替情報)'!$D$9="北陸",E107,IF('入力欄(差替情報)'!$D$9="関西",E129,IF('入力欄(差替情報)'!$D$9="中国",E151,IF('入力欄(差替情報)'!$D$9="四国",E173,IF('入力欄(差替情報)'!$D$9="九州",E195)))))))))</f>
        <v>0</v>
      </c>
      <c r="F217" s="42" t="b">
        <f>IF('入力欄(差替情報)'!$D$9="北海道",F19,IF('入力欄(差替情報)'!$D$9="東北",F41,IF('入力欄(差替情報)'!$D$9="東京",F63,IF('入力欄(差替情報)'!$D$9="中部",F85,IF('入力欄(差替情報)'!$D$9="北陸",F107,IF('入力欄(差替情報)'!$D$9="関西",F129,IF('入力欄(差替情報)'!$D$9="中国",F151,IF('入力欄(差替情報)'!$D$9="四国",F173,IF('入力欄(差替情報)'!$D$9="九州",F195)))))))))</f>
        <v>0</v>
      </c>
      <c r="G217" s="42" t="b">
        <f>IF('入力欄(差替情報)'!$D$9="北海道",G19,IF('入力欄(差替情報)'!$D$9="東北",G41,IF('入力欄(差替情報)'!$D$9="東京",G63,IF('入力欄(差替情報)'!$D$9="中部",G85,IF('入力欄(差替情報)'!$D$9="北陸",G107,IF('入力欄(差替情報)'!$D$9="関西",G129,IF('入力欄(差替情報)'!$D$9="中国",G151,IF('入力欄(差替情報)'!$D$9="四国",G173,IF('入力欄(差替情報)'!$D$9="九州",G195)))))))))</f>
        <v>0</v>
      </c>
      <c r="H217" s="42" t="b">
        <f>IF('入力欄(差替情報)'!$D$9="北海道",H19,IF('入力欄(差替情報)'!$D$9="東北",H41,IF('入力欄(差替情報)'!$D$9="東京",H63,IF('入力欄(差替情報)'!$D$9="中部",H85,IF('入力欄(差替情報)'!$D$9="北陸",H107,IF('入力欄(差替情報)'!$D$9="関西",H129,IF('入力欄(差替情報)'!$D$9="中国",H151,IF('入力欄(差替情報)'!$D$9="四国",H173,IF('入力欄(差替情報)'!$D$9="九州",H195)))))))))</f>
        <v>0</v>
      </c>
      <c r="I217" s="42" t="b">
        <f>IF('入力欄(差替情報)'!$D$9="北海道",I19,IF('入力欄(差替情報)'!$D$9="東北",I41,IF('入力欄(差替情報)'!$D$9="東京",I63,IF('入力欄(差替情報)'!$D$9="中部",I85,IF('入力欄(差替情報)'!$D$9="北陸",I107,IF('入力欄(差替情報)'!$D$9="関西",I129,IF('入力欄(差替情報)'!$D$9="中国",I151,IF('入力欄(差替情報)'!$D$9="四国",I173,IF('入力欄(差替情報)'!$D$9="九州",I195)))))))))</f>
        <v>0</v>
      </c>
      <c r="J217" s="42" t="b">
        <f>IF('入力欄(差替情報)'!$D$9="北海道",J19,IF('入力欄(差替情報)'!$D$9="東北",J41,IF('入力欄(差替情報)'!$D$9="東京",J63,IF('入力欄(差替情報)'!$D$9="中部",J85,IF('入力欄(差替情報)'!$D$9="北陸",J107,IF('入力欄(差替情報)'!$D$9="関西",J129,IF('入力欄(差替情報)'!$D$9="中国",J151,IF('入力欄(差替情報)'!$D$9="四国",J173,IF('入力欄(差替情報)'!$D$9="九州",J195)))))))))</f>
        <v>0</v>
      </c>
      <c r="K217" s="42" t="b">
        <f>IF('入力欄(差替情報)'!$D$9="北海道",K19,IF('入力欄(差替情報)'!$D$9="東北",K41,IF('入力欄(差替情報)'!$D$9="東京",K63,IF('入力欄(差替情報)'!$D$9="中部",K85,IF('入力欄(差替情報)'!$D$9="北陸",K107,IF('入力欄(差替情報)'!$D$9="関西",K129,IF('入力欄(差替情報)'!$D$9="中国",K151,IF('入力欄(差替情報)'!$D$9="四国",K173,IF('入力欄(差替情報)'!$D$9="九州",K195)))))))))</f>
        <v>0</v>
      </c>
      <c r="L217" s="42" t="b">
        <f>IF('入力欄(差替情報)'!$D$9="北海道",L19,IF('入力欄(差替情報)'!$D$9="東北",L41,IF('入力欄(差替情報)'!$D$9="東京",L63,IF('入力欄(差替情報)'!$D$9="中部",L85,IF('入力欄(差替情報)'!$D$9="北陸",L107,IF('入力欄(差替情報)'!$D$9="関西",L129,IF('入力欄(差替情報)'!$D$9="中国",L151,IF('入力欄(差替情報)'!$D$9="四国",L173,IF('入力欄(差替情報)'!$D$9="九州",L195)))))))))</f>
        <v>0</v>
      </c>
      <c r="M217" s="42" t="b">
        <f>IF('入力欄(差替情報)'!$D$9="北海道",M19,IF('入力欄(差替情報)'!$D$9="東北",M41,IF('入力欄(差替情報)'!$D$9="東京",M63,IF('入力欄(差替情報)'!$D$9="中部",M85,IF('入力欄(差替情報)'!$D$9="北陸",M107,IF('入力欄(差替情報)'!$D$9="関西",M129,IF('入力欄(差替情報)'!$D$9="中国",M151,IF('入力欄(差替情報)'!$D$9="四国",M173,IF('入力欄(差替情報)'!$D$9="九州",M195)))))))))</f>
        <v>0</v>
      </c>
    </row>
    <row r="218" spans="1:13" x14ac:dyDescent="0.25">
      <c r="A218" s="41">
        <v>4</v>
      </c>
      <c r="B218" s="42" t="b">
        <f>IF('入力欄(差替情報)'!$D$9="北海道",B20,IF('入力欄(差替情報)'!$D$9="東北",B42,IF('入力欄(差替情報)'!$D$9="東京",B64,IF('入力欄(差替情報)'!$D$9="中部",B86,IF('入力欄(差替情報)'!$D$9="北陸",B108,IF('入力欄(差替情報)'!$D$9="関西",B130,IF('入力欄(差替情報)'!$D$9="中国",B152,IF('入力欄(差替情報)'!$D$9="四国",B174,IF('入力欄(差替情報)'!$D$9="九州",B196)))))))))</f>
        <v>0</v>
      </c>
      <c r="C218" s="42" t="b">
        <f>IF('入力欄(差替情報)'!$D$9="北海道",C20,IF('入力欄(差替情報)'!$D$9="東北",C42,IF('入力欄(差替情報)'!$D$9="東京",C64,IF('入力欄(差替情報)'!$D$9="中部",C86,IF('入力欄(差替情報)'!$D$9="北陸",C108,IF('入力欄(差替情報)'!$D$9="関西",C130,IF('入力欄(差替情報)'!$D$9="中国",C152,IF('入力欄(差替情報)'!$D$9="四国",C174,IF('入力欄(差替情報)'!$D$9="九州",C196)))))))))</f>
        <v>0</v>
      </c>
      <c r="D218" s="42" t="b">
        <f>IF('入力欄(差替情報)'!$D$9="北海道",D20,IF('入力欄(差替情報)'!$D$9="東北",D42,IF('入力欄(差替情報)'!$D$9="東京",D64,IF('入力欄(差替情報)'!$D$9="中部",D86,IF('入力欄(差替情報)'!$D$9="北陸",D108,IF('入力欄(差替情報)'!$D$9="関西",D130,IF('入力欄(差替情報)'!$D$9="中国",D152,IF('入力欄(差替情報)'!$D$9="四国",D174,IF('入力欄(差替情報)'!$D$9="九州",D196)))))))))</f>
        <v>0</v>
      </c>
      <c r="E218" s="42" t="b">
        <f>IF('入力欄(差替情報)'!$D$9="北海道",E20,IF('入力欄(差替情報)'!$D$9="東北",E42,IF('入力欄(差替情報)'!$D$9="東京",E64,IF('入力欄(差替情報)'!$D$9="中部",E86,IF('入力欄(差替情報)'!$D$9="北陸",E108,IF('入力欄(差替情報)'!$D$9="関西",E130,IF('入力欄(差替情報)'!$D$9="中国",E152,IF('入力欄(差替情報)'!$D$9="四国",E174,IF('入力欄(差替情報)'!$D$9="九州",E196)))))))))</f>
        <v>0</v>
      </c>
      <c r="F218" s="42" t="b">
        <f>IF('入力欄(差替情報)'!$D$9="北海道",F20,IF('入力欄(差替情報)'!$D$9="東北",F42,IF('入力欄(差替情報)'!$D$9="東京",F64,IF('入力欄(差替情報)'!$D$9="中部",F86,IF('入力欄(差替情報)'!$D$9="北陸",F108,IF('入力欄(差替情報)'!$D$9="関西",F130,IF('入力欄(差替情報)'!$D$9="中国",F152,IF('入力欄(差替情報)'!$D$9="四国",F174,IF('入力欄(差替情報)'!$D$9="九州",F196)))))))))</f>
        <v>0</v>
      </c>
      <c r="G218" s="42" t="b">
        <f>IF('入力欄(差替情報)'!$D$9="北海道",G20,IF('入力欄(差替情報)'!$D$9="東北",G42,IF('入力欄(差替情報)'!$D$9="東京",G64,IF('入力欄(差替情報)'!$D$9="中部",G86,IF('入力欄(差替情報)'!$D$9="北陸",G108,IF('入力欄(差替情報)'!$D$9="関西",G130,IF('入力欄(差替情報)'!$D$9="中国",G152,IF('入力欄(差替情報)'!$D$9="四国",G174,IF('入力欄(差替情報)'!$D$9="九州",G196)))))))))</f>
        <v>0</v>
      </c>
      <c r="H218" s="42" t="b">
        <f>IF('入力欄(差替情報)'!$D$9="北海道",H20,IF('入力欄(差替情報)'!$D$9="東北",H42,IF('入力欄(差替情報)'!$D$9="東京",H64,IF('入力欄(差替情報)'!$D$9="中部",H86,IF('入力欄(差替情報)'!$D$9="北陸",H108,IF('入力欄(差替情報)'!$D$9="関西",H130,IF('入力欄(差替情報)'!$D$9="中国",H152,IF('入力欄(差替情報)'!$D$9="四国",H174,IF('入力欄(差替情報)'!$D$9="九州",H196)))))))))</f>
        <v>0</v>
      </c>
      <c r="I218" s="42" t="b">
        <f>IF('入力欄(差替情報)'!$D$9="北海道",I20,IF('入力欄(差替情報)'!$D$9="東北",I42,IF('入力欄(差替情報)'!$D$9="東京",I64,IF('入力欄(差替情報)'!$D$9="中部",I86,IF('入力欄(差替情報)'!$D$9="北陸",I108,IF('入力欄(差替情報)'!$D$9="関西",I130,IF('入力欄(差替情報)'!$D$9="中国",I152,IF('入力欄(差替情報)'!$D$9="四国",I174,IF('入力欄(差替情報)'!$D$9="九州",I196)))))))))</f>
        <v>0</v>
      </c>
      <c r="J218" s="42" t="b">
        <f>IF('入力欄(差替情報)'!$D$9="北海道",J20,IF('入力欄(差替情報)'!$D$9="東北",J42,IF('入力欄(差替情報)'!$D$9="東京",J64,IF('入力欄(差替情報)'!$D$9="中部",J86,IF('入力欄(差替情報)'!$D$9="北陸",J108,IF('入力欄(差替情報)'!$D$9="関西",J130,IF('入力欄(差替情報)'!$D$9="中国",J152,IF('入力欄(差替情報)'!$D$9="四国",J174,IF('入力欄(差替情報)'!$D$9="九州",J196)))))))))</f>
        <v>0</v>
      </c>
      <c r="K218" s="42" t="b">
        <f>IF('入力欄(差替情報)'!$D$9="北海道",K20,IF('入力欄(差替情報)'!$D$9="東北",K42,IF('入力欄(差替情報)'!$D$9="東京",K64,IF('入力欄(差替情報)'!$D$9="中部",K86,IF('入力欄(差替情報)'!$D$9="北陸",K108,IF('入力欄(差替情報)'!$D$9="関西",K130,IF('入力欄(差替情報)'!$D$9="中国",K152,IF('入力欄(差替情報)'!$D$9="四国",K174,IF('入力欄(差替情報)'!$D$9="九州",K196)))))))))</f>
        <v>0</v>
      </c>
      <c r="L218" s="42" t="b">
        <f>IF('入力欄(差替情報)'!$D$9="北海道",L20,IF('入力欄(差替情報)'!$D$9="東北",L42,IF('入力欄(差替情報)'!$D$9="東京",L64,IF('入力欄(差替情報)'!$D$9="中部",L86,IF('入力欄(差替情報)'!$D$9="北陸",L108,IF('入力欄(差替情報)'!$D$9="関西",L130,IF('入力欄(差替情報)'!$D$9="中国",L152,IF('入力欄(差替情報)'!$D$9="四国",L174,IF('入力欄(差替情報)'!$D$9="九州",L196)))))))))</f>
        <v>0</v>
      </c>
      <c r="M218" s="42" t="b">
        <f>IF('入力欄(差替情報)'!$D$9="北海道",M20,IF('入力欄(差替情報)'!$D$9="東北",M42,IF('入力欄(差替情報)'!$D$9="東京",M64,IF('入力欄(差替情報)'!$D$9="中部",M86,IF('入力欄(差替情報)'!$D$9="北陸",M108,IF('入力欄(差替情報)'!$D$9="関西",M130,IF('入力欄(差替情報)'!$D$9="中国",M152,IF('入力欄(差替情報)'!$D$9="四国",M174,IF('入力欄(差替情報)'!$D$9="九州",M196)))))))))</f>
        <v>0</v>
      </c>
    </row>
    <row r="219" spans="1:13" x14ac:dyDescent="0.25">
      <c r="A219" s="41">
        <v>3</v>
      </c>
      <c r="B219" s="42" t="b">
        <f>IF('入力欄(差替情報)'!$D$9="北海道",B21,IF('入力欄(差替情報)'!$D$9="東北",B43,IF('入力欄(差替情報)'!$D$9="東京",B65,IF('入力欄(差替情報)'!$D$9="中部",B87,IF('入力欄(差替情報)'!$D$9="北陸",B109,IF('入力欄(差替情報)'!$D$9="関西",B131,IF('入力欄(差替情報)'!$D$9="中国",B153,IF('入力欄(差替情報)'!$D$9="四国",B175,IF('入力欄(差替情報)'!$D$9="九州",B197)))))))))</f>
        <v>0</v>
      </c>
      <c r="C219" s="42" t="b">
        <f>IF('入力欄(差替情報)'!$D$9="北海道",C21,IF('入力欄(差替情報)'!$D$9="東北",C43,IF('入力欄(差替情報)'!$D$9="東京",C65,IF('入力欄(差替情報)'!$D$9="中部",C87,IF('入力欄(差替情報)'!$D$9="北陸",C109,IF('入力欄(差替情報)'!$D$9="関西",C131,IF('入力欄(差替情報)'!$D$9="中国",C153,IF('入力欄(差替情報)'!$D$9="四国",C175,IF('入力欄(差替情報)'!$D$9="九州",C197)))))))))</f>
        <v>0</v>
      </c>
      <c r="D219" s="42" t="b">
        <f>IF('入力欄(差替情報)'!$D$9="北海道",D21,IF('入力欄(差替情報)'!$D$9="東北",D43,IF('入力欄(差替情報)'!$D$9="東京",D65,IF('入力欄(差替情報)'!$D$9="中部",D87,IF('入力欄(差替情報)'!$D$9="北陸",D109,IF('入力欄(差替情報)'!$D$9="関西",D131,IF('入力欄(差替情報)'!$D$9="中国",D153,IF('入力欄(差替情報)'!$D$9="四国",D175,IF('入力欄(差替情報)'!$D$9="九州",D197)))))))))</f>
        <v>0</v>
      </c>
      <c r="E219" s="42" t="b">
        <f>IF('入力欄(差替情報)'!$D$9="北海道",E21,IF('入力欄(差替情報)'!$D$9="東北",E43,IF('入力欄(差替情報)'!$D$9="東京",E65,IF('入力欄(差替情報)'!$D$9="中部",E87,IF('入力欄(差替情報)'!$D$9="北陸",E109,IF('入力欄(差替情報)'!$D$9="関西",E131,IF('入力欄(差替情報)'!$D$9="中国",E153,IF('入力欄(差替情報)'!$D$9="四国",E175,IF('入力欄(差替情報)'!$D$9="九州",E197)))))))))</f>
        <v>0</v>
      </c>
      <c r="F219" s="42" t="b">
        <f>IF('入力欄(差替情報)'!$D$9="北海道",F21,IF('入力欄(差替情報)'!$D$9="東北",F43,IF('入力欄(差替情報)'!$D$9="東京",F65,IF('入力欄(差替情報)'!$D$9="中部",F87,IF('入力欄(差替情報)'!$D$9="北陸",F109,IF('入力欄(差替情報)'!$D$9="関西",F131,IF('入力欄(差替情報)'!$D$9="中国",F153,IF('入力欄(差替情報)'!$D$9="四国",F175,IF('入力欄(差替情報)'!$D$9="九州",F197)))))))))</f>
        <v>0</v>
      </c>
      <c r="G219" s="42" t="b">
        <f>IF('入力欄(差替情報)'!$D$9="北海道",G21,IF('入力欄(差替情報)'!$D$9="東北",G43,IF('入力欄(差替情報)'!$D$9="東京",G65,IF('入力欄(差替情報)'!$D$9="中部",G87,IF('入力欄(差替情報)'!$D$9="北陸",G109,IF('入力欄(差替情報)'!$D$9="関西",G131,IF('入力欄(差替情報)'!$D$9="中国",G153,IF('入力欄(差替情報)'!$D$9="四国",G175,IF('入力欄(差替情報)'!$D$9="九州",G197)))))))))</f>
        <v>0</v>
      </c>
      <c r="H219" s="42" t="b">
        <f>IF('入力欄(差替情報)'!$D$9="北海道",H21,IF('入力欄(差替情報)'!$D$9="東北",H43,IF('入力欄(差替情報)'!$D$9="東京",H65,IF('入力欄(差替情報)'!$D$9="中部",H87,IF('入力欄(差替情報)'!$D$9="北陸",H109,IF('入力欄(差替情報)'!$D$9="関西",H131,IF('入力欄(差替情報)'!$D$9="中国",H153,IF('入力欄(差替情報)'!$D$9="四国",H175,IF('入力欄(差替情報)'!$D$9="九州",H197)))))))))</f>
        <v>0</v>
      </c>
      <c r="I219" s="42" t="b">
        <f>IF('入力欄(差替情報)'!$D$9="北海道",I21,IF('入力欄(差替情報)'!$D$9="東北",I43,IF('入力欄(差替情報)'!$D$9="東京",I65,IF('入力欄(差替情報)'!$D$9="中部",I87,IF('入力欄(差替情報)'!$D$9="北陸",I109,IF('入力欄(差替情報)'!$D$9="関西",I131,IF('入力欄(差替情報)'!$D$9="中国",I153,IF('入力欄(差替情報)'!$D$9="四国",I175,IF('入力欄(差替情報)'!$D$9="九州",I197)))))))))</f>
        <v>0</v>
      </c>
      <c r="J219" s="42" t="b">
        <f>IF('入力欄(差替情報)'!$D$9="北海道",J21,IF('入力欄(差替情報)'!$D$9="東北",J43,IF('入力欄(差替情報)'!$D$9="東京",J65,IF('入力欄(差替情報)'!$D$9="中部",J87,IF('入力欄(差替情報)'!$D$9="北陸",J109,IF('入力欄(差替情報)'!$D$9="関西",J131,IF('入力欄(差替情報)'!$D$9="中国",J153,IF('入力欄(差替情報)'!$D$9="四国",J175,IF('入力欄(差替情報)'!$D$9="九州",J197)))))))))</f>
        <v>0</v>
      </c>
      <c r="K219" s="42" t="b">
        <f>IF('入力欄(差替情報)'!$D$9="北海道",K21,IF('入力欄(差替情報)'!$D$9="東北",K43,IF('入力欄(差替情報)'!$D$9="東京",K65,IF('入力欄(差替情報)'!$D$9="中部",K87,IF('入力欄(差替情報)'!$D$9="北陸",K109,IF('入力欄(差替情報)'!$D$9="関西",K131,IF('入力欄(差替情報)'!$D$9="中国",K153,IF('入力欄(差替情報)'!$D$9="四国",K175,IF('入力欄(差替情報)'!$D$9="九州",K197)))))))))</f>
        <v>0</v>
      </c>
      <c r="L219" s="42" t="b">
        <f>IF('入力欄(差替情報)'!$D$9="北海道",L21,IF('入力欄(差替情報)'!$D$9="東北",L43,IF('入力欄(差替情報)'!$D$9="東京",L65,IF('入力欄(差替情報)'!$D$9="中部",L87,IF('入力欄(差替情報)'!$D$9="北陸",L109,IF('入力欄(差替情報)'!$D$9="関西",L131,IF('入力欄(差替情報)'!$D$9="中国",L153,IF('入力欄(差替情報)'!$D$9="四国",L175,IF('入力欄(差替情報)'!$D$9="九州",L197)))))))))</f>
        <v>0</v>
      </c>
      <c r="M219" s="42" t="b">
        <f>IF('入力欄(差替情報)'!$D$9="北海道",M21,IF('入力欄(差替情報)'!$D$9="東北",M43,IF('入力欄(差替情報)'!$D$9="東京",M65,IF('入力欄(差替情報)'!$D$9="中部",M87,IF('入力欄(差替情報)'!$D$9="北陸",M109,IF('入力欄(差替情報)'!$D$9="関西",M131,IF('入力欄(差替情報)'!$D$9="中国",M153,IF('入力欄(差替情報)'!$D$9="四国",M175,IF('入力欄(差替情報)'!$D$9="九州",M197)))))))))</f>
        <v>0</v>
      </c>
    </row>
    <row r="220" spans="1:13" x14ac:dyDescent="0.25">
      <c r="A220" s="41">
        <v>2</v>
      </c>
      <c r="B220" s="42" t="b">
        <f>IF('入力欄(差替情報)'!$D$9="北海道",B22,IF('入力欄(差替情報)'!$D$9="東北",B44,IF('入力欄(差替情報)'!$D$9="東京",B66,IF('入力欄(差替情報)'!$D$9="中部",B88,IF('入力欄(差替情報)'!$D$9="北陸",B110,IF('入力欄(差替情報)'!$D$9="関西",B132,IF('入力欄(差替情報)'!$D$9="中国",B154,IF('入力欄(差替情報)'!$D$9="四国",B176,IF('入力欄(差替情報)'!$D$9="九州",B198)))))))))</f>
        <v>0</v>
      </c>
      <c r="C220" s="42" t="b">
        <f>IF('入力欄(差替情報)'!$D$9="北海道",C22,IF('入力欄(差替情報)'!$D$9="東北",C44,IF('入力欄(差替情報)'!$D$9="東京",C66,IF('入力欄(差替情報)'!$D$9="中部",C88,IF('入力欄(差替情報)'!$D$9="北陸",C110,IF('入力欄(差替情報)'!$D$9="関西",C132,IF('入力欄(差替情報)'!$D$9="中国",C154,IF('入力欄(差替情報)'!$D$9="四国",C176,IF('入力欄(差替情報)'!$D$9="九州",C198)))))))))</f>
        <v>0</v>
      </c>
      <c r="D220" s="42" t="b">
        <f>IF('入力欄(差替情報)'!$D$9="北海道",D22,IF('入力欄(差替情報)'!$D$9="東北",D44,IF('入力欄(差替情報)'!$D$9="東京",D66,IF('入力欄(差替情報)'!$D$9="中部",D88,IF('入力欄(差替情報)'!$D$9="北陸",D110,IF('入力欄(差替情報)'!$D$9="関西",D132,IF('入力欄(差替情報)'!$D$9="中国",D154,IF('入力欄(差替情報)'!$D$9="四国",D176,IF('入力欄(差替情報)'!$D$9="九州",D198)))))))))</f>
        <v>0</v>
      </c>
      <c r="E220" s="42" t="b">
        <f>IF('入力欄(差替情報)'!$D$9="北海道",E22,IF('入力欄(差替情報)'!$D$9="東北",E44,IF('入力欄(差替情報)'!$D$9="東京",E66,IF('入力欄(差替情報)'!$D$9="中部",E88,IF('入力欄(差替情報)'!$D$9="北陸",E110,IF('入力欄(差替情報)'!$D$9="関西",E132,IF('入力欄(差替情報)'!$D$9="中国",E154,IF('入力欄(差替情報)'!$D$9="四国",E176,IF('入力欄(差替情報)'!$D$9="九州",E198)))))))))</f>
        <v>0</v>
      </c>
      <c r="F220" s="42" t="b">
        <f>IF('入力欄(差替情報)'!$D$9="北海道",F22,IF('入力欄(差替情報)'!$D$9="東北",F44,IF('入力欄(差替情報)'!$D$9="東京",F66,IF('入力欄(差替情報)'!$D$9="中部",F88,IF('入力欄(差替情報)'!$D$9="北陸",F110,IF('入力欄(差替情報)'!$D$9="関西",F132,IF('入力欄(差替情報)'!$D$9="中国",F154,IF('入力欄(差替情報)'!$D$9="四国",F176,IF('入力欄(差替情報)'!$D$9="九州",F198)))))))))</f>
        <v>0</v>
      </c>
      <c r="G220" s="42" t="b">
        <f>IF('入力欄(差替情報)'!$D$9="北海道",G22,IF('入力欄(差替情報)'!$D$9="東北",G44,IF('入力欄(差替情報)'!$D$9="東京",G66,IF('入力欄(差替情報)'!$D$9="中部",G88,IF('入力欄(差替情報)'!$D$9="北陸",G110,IF('入力欄(差替情報)'!$D$9="関西",G132,IF('入力欄(差替情報)'!$D$9="中国",G154,IF('入力欄(差替情報)'!$D$9="四国",G176,IF('入力欄(差替情報)'!$D$9="九州",G198)))))))))</f>
        <v>0</v>
      </c>
      <c r="H220" s="42" t="b">
        <f>IF('入力欄(差替情報)'!$D$9="北海道",H22,IF('入力欄(差替情報)'!$D$9="東北",H44,IF('入力欄(差替情報)'!$D$9="東京",H66,IF('入力欄(差替情報)'!$D$9="中部",H88,IF('入力欄(差替情報)'!$D$9="北陸",H110,IF('入力欄(差替情報)'!$D$9="関西",H132,IF('入力欄(差替情報)'!$D$9="中国",H154,IF('入力欄(差替情報)'!$D$9="四国",H176,IF('入力欄(差替情報)'!$D$9="九州",H198)))))))))</f>
        <v>0</v>
      </c>
      <c r="I220" s="42" t="b">
        <f>IF('入力欄(差替情報)'!$D$9="北海道",I22,IF('入力欄(差替情報)'!$D$9="東北",I44,IF('入力欄(差替情報)'!$D$9="東京",I66,IF('入力欄(差替情報)'!$D$9="中部",I88,IF('入力欄(差替情報)'!$D$9="北陸",I110,IF('入力欄(差替情報)'!$D$9="関西",I132,IF('入力欄(差替情報)'!$D$9="中国",I154,IF('入力欄(差替情報)'!$D$9="四国",I176,IF('入力欄(差替情報)'!$D$9="九州",I198)))))))))</f>
        <v>0</v>
      </c>
      <c r="J220" s="42" t="b">
        <f>IF('入力欄(差替情報)'!$D$9="北海道",J22,IF('入力欄(差替情報)'!$D$9="東北",J44,IF('入力欄(差替情報)'!$D$9="東京",J66,IF('入力欄(差替情報)'!$D$9="中部",J88,IF('入力欄(差替情報)'!$D$9="北陸",J110,IF('入力欄(差替情報)'!$D$9="関西",J132,IF('入力欄(差替情報)'!$D$9="中国",J154,IF('入力欄(差替情報)'!$D$9="四国",J176,IF('入力欄(差替情報)'!$D$9="九州",J198)))))))))</f>
        <v>0</v>
      </c>
      <c r="K220" s="42" t="b">
        <f>IF('入力欄(差替情報)'!$D$9="北海道",K22,IF('入力欄(差替情報)'!$D$9="東北",K44,IF('入力欄(差替情報)'!$D$9="東京",K66,IF('入力欄(差替情報)'!$D$9="中部",K88,IF('入力欄(差替情報)'!$D$9="北陸",K110,IF('入力欄(差替情報)'!$D$9="関西",K132,IF('入力欄(差替情報)'!$D$9="中国",K154,IF('入力欄(差替情報)'!$D$9="四国",K176,IF('入力欄(差替情報)'!$D$9="九州",K198)))))))))</f>
        <v>0</v>
      </c>
      <c r="L220" s="42" t="b">
        <f>IF('入力欄(差替情報)'!$D$9="北海道",L22,IF('入力欄(差替情報)'!$D$9="東北",L44,IF('入力欄(差替情報)'!$D$9="東京",L66,IF('入力欄(差替情報)'!$D$9="中部",L88,IF('入力欄(差替情報)'!$D$9="北陸",L110,IF('入力欄(差替情報)'!$D$9="関西",L132,IF('入力欄(差替情報)'!$D$9="中国",L154,IF('入力欄(差替情報)'!$D$9="四国",L176,IF('入力欄(差替情報)'!$D$9="九州",L198)))))))))</f>
        <v>0</v>
      </c>
      <c r="M220" s="42" t="b">
        <f>IF('入力欄(差替情報)'!$D$9="北海道",M22,IF('入力欄(差替情報)'!$D$9="東北",M44,IF('入力欄(差替情報)'!$D$9="東京",M66,IF('入力欄(差替情報)'!$D$9="中部",M88,IF('入力欄(差替情報)'!$D$9="北陸",M110,IF('入力欄(差替情報)'!$D$9="関西",M132,IF('入力欄(差替情報)'!$D$9="中国",M154,IF('入力欄(差替情報)'!$D$9="四国",M176,IF('入力欄(差替情報)'!$D$9="九州",M198)))))))))</f>
        <v>0</v>
      </c>
    </row>
    <row r="221" spans="1:13" x14ac:dyDescent="0.25">
      <c r="A221" s="41">
        <v>1</v>
      </c>
      <c r="B221" s="42" t="b">
        <f>IF('入力欄(差替情報)'!$D$9="北海道",B23,IF('入力欄(差替情報)'!$D$9="東北",B45,IF('入力欄(差替情報)'!$D$9="東京",B67,IF('入力欄(差替情報)'!$D$9="中部",B89,IF('入力欄(差替情報)'!$D$9="北陸",B111,IF('入力欄(差替情報)'!$D$9="関西",B133,IF('入力欄(差替情報)'!$D$9="中国",B155,IF('入力欄(差替情報)'!$D$9="四国",B177,IF('入力欄(差替情報)'!$D$9="九州",B199)))))))))</f>
        <v>0</v>
      </c>
      <c r="C221" s="42" t="b">
        <f>IF('入力欄(差替情報)'!$D$9="北海道",C23,IF('入力欄(差替情報)'!$D$9="東北",C45,IF('入力欄(差替情報)'!$D$9="東京",C67,IF('入力欄(差替情報)'!$D$9="中部",C89,IF('入力欄(差替情報)'!$D$9="北陸",C111,IF('入力欄(差替情報)'!$D$9="関西",C133,IF('入力欄(差替情報)'!$D$9="中国",C155,IF('入力欄(差替情報)'!$D$9="四国",C177,IF('入力欄(差替情報)'!$D$9="九州",C199)))))))))</f>
        <v>0</v>
      </c>
      <c r="D221" s="42" t="b">
        <f>IF('入力欄(差替情報)'!$D$9="北海道",D23,IF('入力欄(差替情報)'!$D$9="東北",D45,IF('入力欄(差替情報)'!$D$9="東京",D67,IF('入力欄(差替情報)'!$D$9="中部",D89,IF('入力欄(差替情報)'!$D$9="北陸",D111,IF('入力欄(差替情報)'!$D$9="関西",D133,IF('入力欄(差替情報)'!$D$9="中国",D155,IF('入力欄(差替情報)'!$D$9="四国",D177,IF('入力欄(差替情報)'!$D$9="九州",D199)))))))))</f>
        <v>0</v>
      </c>
      <c r="E221" s="42" t="b">
        <f>IF('入力欄(差替情報)'!$D$9="北海道",E23,IF('入力欄(差替情報)'!$D$9="東北",E45,IF('入力欄(差替情報)'!$D$9="東京",E67,IF('入力欄(差替情報)'!$D$9="中部",E89,IF('入力欄(差替情報)'!$D$9="北陸",E111,IF('入力欄(差替情報)'!$D$9="関西",E133,IF('入力欄(差替情報)'!$D$9="中国",E155,IF('入力欄(差替情報)'!$D$9="四国",E177,IF('入力欄(差替情報)'!$D$9="九州",E199)))))))))</f>
        <v>0</v>
      </c>
      <c r="F221" s="42" t="b">
        <f>IF('入力欄(差替情報)'!$D$9="北海道",F23,IF('入力欄(差替情報)'!$D$9="東北",F45,IF('入力欄(差替情報)'!$D$9="東京",F67,IF('入力欄(差替情報)'!$D$9="中部",F89,IF('入力欄(差替情報)'!$D$9="北陸",F111,IF('入力欄(差替情報)'!$D$9="関西",F133,IF('入力欄(差替情報)'!$D$9="中国",F155,IF('入力欄(差替情報)'!$D$9="四国",F177,IF('入力欄(差替情報)'!$D$9="九州",F199)))))))))</f>
        <v>0</v>
      </c>
      <c r="G221" s="42" t="b">
        <f>IF('入力欄(差替情報)'!$D$9="北海道",G23,IF('入力欄(差替情報)'!$D$9="東北",G45,IF('入力欄(差替情報)'!$D$9="東京",G67,IF('入力欄(差替情報)'!$D$9="中部",G89,IF('入力欄(差替情報)'!$D$9="北陸",G111,IF('入力欄(差替情報)'!$D$9="関西",G133,IF('入力欄(差替情報)'!$D$9="中国",G155,IF('入力欄(差替情報)'!$D$9="四国",G177,IF('入力欄(差替情報)'!$D$9="九州",G199)))))))))</f>
        <v>0</v>
      </c>
      <c r="H221" s="42" t="b">
        <f>IF('入力欄(差替情報)'!$D$9="北海道",H23,IF('入力欄(差替情報)'!$D$9="東北",H45,IF('入力欄(差替情報)'!$D$9="東京",H67,IF('入力欄(差替情報)'!$D$9="中部",H89,IF('入力欄(差替情報)'!$D$9="北陸",H111,IF('入力欄(差替情報)'!$D$9="関西",H133,IF('入力欄(差替情報)'!$D$9="中国",H155,IF('入力欄(差替情報)'!$D$9="四国",H177,IF('入力欄(差替情報)'!$D$9="九州",H199)))))))))</f>
        <v>0</v>
      </c>
      <c r="I221" s="42" t="b">
        <f>IF('入力欄(差替情報)'!$D$9="北海道",I23,IF('入力欄(差替情報)'!$D$9="東北",I45,IF('入力欄(差替情報)'!$D$9="東京",I67,IF('入力欄(差替情報)'!$D$9="中部",I89,IF('入力欄(差替情報)'!$D$9="北陸",I111,IF('入力欄(差替情報)'!$D$9="関西",I133,IF('入力欄(差替情報)'!$D$9="中国",I155,IF('入力欄(差替情報)'!$D$9="四国",I177,IF('入力欄(差替情報)'!$D$9="九州",I199)))))))))</f>
        <v>0</v>
      </c>
      <c r="J221" s="42" t="b">
        <f>IF('入力欄(差替情報)'!$D$9="北海道",J23,IF('入力欄(差替情報)'!$D$9="東北",J45,IF('入力欄(差替情報)'!$D$9="東京",J67,IF('入力欄(差替情報)'!$D$9="中部",J89,IF('入力欄(差替情報)'!$D$9="北陸",J111,IF('入力欄(差替情報)'!$D$9="関西",J133,IF('入力欄(差替情報)'!$D$9="中国",J155,IF('入力欄(差替情報)'!$D$9="四国",J177,IF('入力欄(差替情報)'!$D$9="九州",J199)))))))))</f>
        <v>0</v>
      </c>
      <c r="K221" s="42" t="b">
        <f>IF('入力欄(差替情報)'!$D$9="北海道",K23,IF('入力欄(差替情報)'!$D$9="東北",K45,IF('入力欄(差替情報)'!$D$9="東京",K67,IF('入力欄(差替情報)'!$D$9="中部",K89,IF('入力欄(差替情報)'!$D$9="北陸",K111,IF('入力欄(差替情報)'!$D$9="関西",K133,IF('入力欄(差替情報)'!$D$9="中国",K155,IF('入力欄(差替情報)'!$D$9="四国",K177,IF('入力欄(差替情報)'!$D$9="九州",K199)))))))))</f>
        <v>0</v>
      </c>
      <c r="L221" s="42" t="b">
        <f>IF('入力欄(差替情報)'!$D$9="北海道",L23,IF('入力欄(差替情報)'!$D$9="東北",L45,IF('入力欄(差替情報)'!$D$9="東京",L67,IF('入力欄(差替情報)'!$D$9="中部",L89,IF('入力欄(差替情報)'!$D$9="北陸",L111,IF('入力欄(差替情報)'!$D$9="関西",L133,IF('入力欄(差替情報)'!$D$9="中国",L155,IF('入力欄(差替情報)'!$D$9="四国",L177,IF('入力欄(差替情報)'!$D$9="九州",L199)))))))))</f>
        <v>0</v>
      </c>
      <c r="M221" s="42" t="b">
        <f>IF('入力欄(差替情報)'!$D$9="北海道",M23,IF('入力欄(差替情報)'!$D$9="東北",M45,IF('入力欄(差替情報)'!$D$9="東京",M67,IF('入力欄(差替情報)'!$D$9="中部",M89,IF('入力欄(差替情報)'!$D$9="北陸",M111,IF('入力欄(差替情報)'!$D$9="関西",M133,IF('入力欄(差替情報)'!$D$9="中国",M155,IF('入力欄(差替情報)'!$D$9="四国",M177,IF('入力欄(差替情報)'!$D$9="九州",M199)))))))))</f>
        <v>0</v>
      </c>
    </row>
  </sheetData>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0C0"/>
  </sheetPr>
  <dimension ref="A1:P221"/>
  <sheetViews>
    <sheetView topLeftCell="A144" zoomScale="85" zoomScaleNormal="85" workbookViewId="0">
      <selection activeCell="M37" sqref="M37"/>
    </sheetView>
  </sheetViews>
  <sheetFormatPr defaultColWidth="9" defaultRowHeight="15.75" x14ac:dyDescent="0.25"/>
  <cols>
    <col min="1" max="13" width="9" style="63"/>
    <col min="14" max="16384" width="9" style="1"/>
  </cols>
  <sheetData>
    <row r="1" spans="1:16" x14ac:dyDescent="0.25">
      <c r="O1" s="5"/>
      <c r="P1" s="6" t="s">
        <v>76</v>
      </c>
    </row>
    <row r="3" spans="1:16" x14ac:dyDescent="0.25">
      <c r="A3" s="39" t="s">
        <v>51</v>
      </c>
      <c r="B3" s="40">
        <v>4</v>
      </c>
      <c r="C3" s="40">
        <v>5</v>
      </c>
      <c r="D3" s="40">
        <v>6</v>
      </c>
      <c r="E3" s="40">
        <v>7</v>
      </c>
      <c r="F3" s="40">
        <v>8</v>
      </c>
      <c r="G3" s="40">
        <v>9</v>
      </c>
      <c r="H3" s="40">
        <v>10</v>
      </c>
      <c r="I3" s="40">
        <v>11</v>
      </c>
      <c r="J3" s="40">
        <v>12</v>
      </c>
      <c r="K3" s="40">
        <v>1</v>
      </c>
      <c r="L3" s="40">
        <v>2</v>
      </c>
      <c r="M3" s="40">
        <v>3</v>
      </c>
    </row>
    <row r="4" spans="1:16" x14ac:dyDescent="0.25">
      <c r="A4" s="41">
        <v>20</v>
      </c>
      <c r="B4" s="42">
        <f>調整係数一覧!B4</f>
        <v>0.97341447775507706</v>
      </c>
      <c r="C4" s="42">
        <f>調整係数一覧!C4</f>
        <v>0.96172911841861886</v>
      </c>
      <c r="D4" s="42">
        <f>調整係数一覧!D4</f>
        <v>0.98963979908914068</v>
      </c>
      <c r="E4" s="42">
        <f>調整係数一覧!E4</f>
        <v>1</v>
      </c>
      <c r="F4" s="42">
        <f>調整係数一覧!F4</f>
        <v>1</v>
      </c>
      <c r="G4" s="42">
        <f>調整係数一覧!G4</f>
        <v>1</v>
      </c>
      <c r="H4" s="42">
        <f>調整係数一覧!H4</f>
        <v>0.99581688308642802</v>
      </c>
      <c r="I4" s="42">
        <f>調整係数一覧!I4</f>
        <v>0.9706314186448135</v>
      </c>
      <c r="J4" s="42">
        <f>調整係数一覧!J4</f>
        <v>0.98920128482110903</v>
      </c>
      <c r="K4" s="42">
        <f>調整係数一覧!K4</f>
        <v>0.99481373748529522</v>
      </c>
      <c r="L4" s="42">
        <f>調整係数一覧!L4</f>
        <v>0.97778426177692668</v>
      </c>
      <c r="M4" s="42">
        <f>調整係数一覧!M4</f>
        <v>1</v>
      </c>
    </row>
    <row r="5" spans="1:16" x14ac:dyDescent="0.25">
      <c r="A5" s="41">
        <v>19</v>
      </c>
      <c r="B5" s="42">
        <f>調整係数一覧!B5</f>
        <v>0.97341447775507706</v>
      </c>
      <c r="C5" s="42">
        <f>調整係数一覧!C5</f>
        <v>0.96172911841861886</v>
      </c>
      <c r="D5" s="42">
        <f>調整係数一覧!D5</f>
        <v>0.98963979908914068</v>
      </c>
      <c r="E5" s="42">
        <f>調整係数一覧!E5</f>
        <v>1</v>
      </c>
      <c r="F5" s="42">
        <f>調整係数一覧!F5</f>
        <v>1</v>
      </c>
      <c r="G5" s="42">
        <f>調整係数一覧!G5</f>
        <v>1</v>
      </c>
      <c r="H5" s="42">
        <f>調整係数一覧!H5</f>
        <v>0.99581688308642802</v>
      </c>
      <c r="I5" s="42">
        <f>調整係数一覧!I5</f>
        <v>0.9706314186448135</v>
      </c>
      <c r="J5" s="42">
        <f>調整係数一覧!J5</f>
        <v>0.98920128482110903</v>
      </c>
      <c r="K5" s="42">
        <f>調整係数一覧!K5</f>
        <v>0.99481373748529522</v>
      </c>
      <c r="L5" s="42">
        <f>調整係数一覧!L5</f>
        <v>0.97778426177692668</v>
      </c>
      <c r="M5" s="42">
        <f>調整係数一覧!M5</f>
        <v>1</v>
      </c>
    </row>
    <row r="6" spans="1:16" x14ac:dyDescent="0.25">
      <c r="A6" s="41">
        <v>18</v>
      </c>
      <c r="B6" s="42">
        <f>調整係数一覧!B6</f>
        <v>0.97341447775507706</v>
      </c>
      <c r="C6" s="42">
        <f>調整係数一覧!C6</f>
        <v>0.96172911841861886</v>
      </c>
      <c r="D6" s="42">
        <f>調整係数一覧!D6</f>
        <v>0.98963979908914068</v>
      </c>
      <c r="E6" s="42">
        <f>調整係数一覧!E6</f>
        <v>1</v>
      </c>
      <c r="F6" s="42">
        <f>調整係数一覧!F6</f>
        <v>1</v>
      </c>
      <c r="G6" s="42">
        <f>調整係数一覧!G6</f>
        <v>1</v>
      </c>
      <c r="H6" s="42">
        <f>調整係数一覧!H6</f>
        <v>0.99581688308642802</v>
      </c>
      <c r="I6" s="42">
        <f>調整係数一覧!I6</f>
        <v>0.9706314186448135</v>
      </c>
      <c r="J6" s="42">
        <f>調整係数一覧!J6</f>
        <v>0.98920128482110903</v>
      </c>
      <c r="K6" s="42">
        <f>調整係数一覧!K6</f>
        <v>0.99481373748529522</v>
      </c>
      <c r="L6" s="42">
        <f>調整係数一覧!L6</f>
        <v>0.97778426177692668</v>
      </c>
      <c r="M6" s="42">
        <f>調整係数一覧!M6</f>
        <v>1</v>
      </c>
    </row>
    <row r="7" spans="1:16" x14ac:dyDescent="0.25">
      <c r="A7" s="41">
        <v>17</v>
      </c>
      <c r="B7" s="42">
        <f>調整係数一覧!B7</f>
        <v>0.97341447775507706</v>
      </c>
      <c r="C7" s="42">
        <f>調整係数一覧!C7</f>
        <v>0.96172911841861886</v>
      </c>
      <c r="D7" s="42">
        <f>調整係数一覧!D7</f>
        <v>0.98963979908914068</v>
      </c>
      <c r="E7" s="42">
        <f>調整係数一覧!E7</f>
        <v>1</v>
      </c>
      <c r="F7" s="42">
        <f>調整係数一覧!F7</f>
        <v>1</v>
      </c>
      <c r="G7" s="42">
        <f>調整係数一覧!G7</f>
        <v>1</v>
      </c>
      <c r="H7" s="42">
        <f>調整係数一覧!H7</f>
        <v>0.99581688308642802</v>
      </c>
      <c r="I7" s="42">
        <f>調整係数一覧!I7</f>
        <v>0.9706314186448135</v>
      </c>
      <c r="J7" s="42">
        <f>調整係数一覧!J7</f>
        <v>0.98920128482110903</v>
      </c>
      <c r="K7" s="42">
        <f>調整係数一覧!K7</f>
        <v>0.99481373748529522</v>
      </c>
      <c r="L7" s="42">
        <f>調整係数一覧!L7</f>
        <v>0.97778426177692668</v>
      </c>
      <c r="M7" s="42">
        <f>調整係数一覧!M7</f>
        <v>1</v>
      </c>
    </row>
    <row r="8" spans="1:16" x14ac:dyDescent="0.25">
      <c r="A8" s="41">
        <v>16</v>
      </c>
      <c r="B8" s="42">
        <f>調整係数一覧!B8</f>
        <v>0.97341447775507706</v>
      </c>
      <c r="C8" s="42">
        <f>調整係数一覧!C8</f>
        <v>0.96172911841861886</v>
      </c>
      <c r="D8" s="42">
        <f>調整係数一覧!D8</f>
        <v>0.98963979908914068</v>
      </c>
      <c r="E8" s="42">
        <f>調整係数一覧!E8</f>
        <v>1</v>
      </c>
      <c r="F8" s="42">
        <f>調整係数一覧!F8</f>
        <v>1</v>
      </c>
      <c r="G8" s="42">
        <f>調整係数一覧!G8</f>
        <v>1</v>
      </c>
      <c r="H8" s="42">
        <f>調整係数一覧!H8</f>
        <v>0.99581688308642802</v>
      </c>
      <c r="I8" s="42">
        <f>調整係数一覧!I8</f>
        <v>0.9706314186448135</v>
      </c>
      <c r="J8" s="42">
        <f>調整係数一覧!J8</f>
        <v>0.98920128482110903</v>
      </c>
      <c r="K8" s="42">
        <f>調整係数一覧!K8</f>
        <v>0.99481373748529522</v>
      </c>
      <c r="L8" s="42">
        <f>調整係数一覧!L8</f>
        <v>0.97778426177692668</v>
      </c>
      <c r="M8" s="42">
        <f>調整係数一覧!M8</f>
        <v>1</v>
      </c>
    </row>
    <row r="9" spans="1:16" x14ac:dyDescent="0.25">
      <c r="A9" s="41">
        <v>15</v>
      </c>
      <c r="B9" s="42">
        <f>調整係数一覧!B9</f>
        <v>0.97341447775507706</v>
      </c>
      <c r="C9" s="42">
        <f>調整係数一覧!C9</f>
        <v>0.96172911841861886</v>
      </c>
      <c r="D9" s="42">
        <f>調整係数一覧!D9</f>
        <v>0.98963979908914068</v>
      </c>
      <c r="E9" s="42">
        <f>調整係数一覧!E9</f>
        <v>1</v>
      </c>
      <c r="F9" s="42">
        <f>調整係数一覧!F9</f>
        <v>1</v>
      </c>
      <c r="G9" s="42">
        <f>調整係数一覧!G9</f>
        <v>1</v>
      </c>
      <c r="H9" s="42">
        <f>調整係数一覧!H9</f>
        <v>0.99581688308642802</v>
      </c>
      <c r="I9" s="42">
        <f>調整係数一覧!I9</f>
        <v>0.9706314186448135</v>
      </c>
      <c r="J9" s="42">
        <f>調整係数一覧!J9</f>
        <v>0.98920128482110903</v>
      </c>
      <c r="K9" s="42">
        <f>調整係数一覧!K9</f>
        <v>0.99481373748529522</v>
      </c>
      <c r="L9" s="42">
        <f>調整係数一覧!L9</f>
        <v>0.97778426177692668</v>
      </c>
      <c r="M9" s="42">
        <f>調整係数一覧!M9</f>
        <v>1</v>
      </c>
    </row>
    <row r="10" spans="1:16" x14ac:dyDescent="0.25">
      <c r="A10" s="41">
        <v>14</v>
      </c>
      <c r="B10" s="42">
        <f>調整係数一覧!B10</f>
        <v>0.97341447775507706</v>
      </c>
      <c r="C10" s="42">
        <f>調整係数一覧!C10</f>
        <v>0.96172911841861886</v>
      </c>
      <c r="D10" s="42">
        <f>調整係数一覧!D10</f>
        <v>0.98963979908914068</v>
      </c>
      <c r="E10" s="42">
        <f>調整係数一覧!E10</f>
        <v>1</v>
      </c>
      <c r="F10" s="42">
        <f>調整係数一覧!F10</f>
        <v>1</v>
      </c>
      <c r="G10" s="42">
        <f>調整係数一覧!G10</f>
        <v>1</v>
      </c>
      <c r="H10" s="42">
        <f>調整係数一覧!H10</f>
        <v>0.99581688308642802</v>
      </c>
      <c r="I10" s="42">
        <f>調整係数一覧!I10</f>
        <v>0.9706314186448135</v>
      </c>
      <c r="J10" s="42">
        <f>調整係数一覧!J10</f>
        <v>0.98920128482110903</v>
      </c>
      <c r="K10" s="42">
        <f>調整係数一覧!K10</f>
        <v>0.99481373748529522</v>
      </c>
      <c r="L10" s="42">
        <f>調整係数一覧!L10</f>
        <v>0.97778426177692668</v>
      </c>
      <c r="M10" s="42">
        <f>調整係数一覧!M10</f>
        <v>1</v>
      </c>
    </row>
    <row r="11" spans="1:16" x14ac:dyDescent="0.25">
      <c r="A11" s="41">
        <v>13</v>
      </c>
      <c r="B11" s="42">
        <f>調整係数一覧!B11</f>
        <v>0.97341447775507706</v>
      </c>
      <c r="C11" s="42">
        <f>調整係数一覧!C11</f>
        <v>0.96172911841861886</v>
      </c>
      <c r="D11" s="42">
        <f>調整係数一覧!D11</f>
        <v>0.98963979908914068</v>
      </c>
      <c r="E11" s="42">
        <f>調整係数一覧!E11</f>
        <v>1</v>
      </c>
      <c r="F11" s="42">
        <f>調整係数一覧!F11</f>
        <v>1</v>
      </c>
      <c r="G11" s="42">
        <f>調整係数一覧!G11</f>
        <v>1</v>
      </c>
      <c r="H11" s="42">
        <f>調整係数一覧!H11</f>
        <v>0.99581688308642802</v>
      </c>
      <c r="I11" s="42">
        <f>調整係数一覧!I11</f>
        <v>0.9706314186448135</v>
      </c>
      <c r="J11" s="42">
        <f>調整係数一覧!J11</f>
        <v>0.98920128482110903</v>
      </c>
      <c r="K11" s="42">
        <f>調整係数一覧!K11</f>
        <v>0.99481373748529522</v>
      </c>
      <c r="L11" s="42">
        <f>調整係数一覧!L11</f>
        <v>0.97778426177692668</v>
      </c>
      <c r="M11" s="42">
        <f>調整係数一覧!M11</f>
        <v>1</v>
      </c>
    </row>
    <row r="12" spans="1:16" x14ac:dyDescent="0.25">
      <c r="A12" s="41">
        <v>12</v>
      </c>
      <c r="B12" s="42">
        <f>調整係数一覧!B12</f>
        <v>0.97341447775507706</v>
      </c>
      <c r="C12" s="42">
        <f>調整係数一覧!C12</f>
        <v>0.96172911841861886</v>
      </c>
      <c r="D12" s="42">
        <f>調整係数一覧!D12</f>
        <v>0.98963979908914068</v>
      </c>
      <c r="E12" s="42">
        <f>調整係数一覧!E12</f>
        <v>1</v>
      </c>
      <c r="F12" s="42">
        <f>調整係数一覧!F12</f>
        <v>1</v>
      </c>
      <c r="G12" s="42">
        <f>調整係数一覧!G12</f>
        <v>1</v>
      </c>
      <c r="H12" s="42">
        <f>調整係数一覧!H12</f>
        <v>0.99581688308642802</v>
      </c>
      <c r="I12" s="42">
        <f>調整係数一覧!I12</f>
        <v>0.9706314186448135</v>
      </c>
      <c r="J12" s="42">
        <f>調整係数一覧!J12</f>
        <v>0.98920128482110903</v>
      </c>
      <c r="K12" s="42">
        <f>調整係数一覧!K12</f>
        <v>0.99481373748529522</v>
      </c>
      <c r="L12" s="42">
        <f>調整係数一覧!L12</f>
        <v>0.97778426177692668</v>
      </c>
      <c r="M12" s="42">
        <f>調整係数一覧!M12</f>
        <v>1</v>
      </c>
    </row>
    <row r="13" spans="1:16" x14ac:dyDescent="0.25">
      <c r="A13" s="41">
        <v>11</v>
      </c>
      <c r="B13" s="42">
        <f>調整係数一覧!B13</f>
        <v>0.97341447775507706</v>
      </c>
      <c r="C13" s="42">
        <f>調整係数一覧!C13</f>
        <v>0.96172911841861886</v>
      </c>
      <c r="D13" s="42">
        <f>調整係数一覧!D13</f>
        <v>0.98963979908914068</v>
      </c>
      <c r="E13" s="42">
        <f>調整係数一覧!E13</f>
        <v>1</v>
      </c>
      <c r="F13" s="42">
        <f>調整係数一覧!F13</f>
        <v>1</v>
      </c>
      <c r="G13" s="42">
        <f>調整係数一覧!G13</f>
        <v>1</v>
      </c>
      <c r="H13" s="42">
        <f>調整係数一覧!H13</f>
        <v>0.99581688308642802</v>
      </c>
      <c r="I13" s="42">
        <f>調整係数一覧!I13</f>
        <v>0.9706314186448135</v>
      </c>
      <c r="J13" s="42">
        <f>調整係数一覧!J13</f>
        <v>0.98833625849207651</v>
      </c>
      <c r="K13" s="42">
        <f>調整係数一覧!K13</f>
        <v>0.99481373748529522</v>
      </c>
      <c r="L13" s="42">
        <f>調整係数一覧!L13</f>
        <v>0.97193802776864224</v>
      </c>
      <c r="M13" s="42">
        <f>調整係数一覧!M13</f>
        <v>1</v>
      </c>
    </row>
    <row r="14" spans="1:16" x14ac:dyDescent="0.25">
      <c r="A14" s="41">
        <v>10</v>
      </c>
      <c r="B14" s="42">
        <f>調整係数一覧!B14</f>
        <v>0.97065337241422589</v>
      </c>
      <c r="C14" s="42">
        <f>調整係数一覧!C14</f>
        <v>0.95758898917552426</v>
      </c>
      <c r="D14" s="42">
        <f>調整係数一覧!D14</f>
        <v>0.98314279842028784</v>
      </c>
      <c r="E14" s="42">
        <f>調整係数一覧!E14</f>
        <v>1</v>
      </c>
      <c r="F14" s="42">
        <f>調整係数一覧!F14</f>
        <v>1</v>
      </c>
      <c r="G14" s="42">
        <f>調整係数一覧!G14</f>
        <v>1</v>
      </c>
      <c r="H14" s="42">
        <f>調整係数一覧!H14</f>
        <v>0.99581688308642802</v>
      </c>
      <c r="I14" s="42">
        <f>調整係数一覧!I14</f>
        <v>0.96431462172819371</v>
      </c>
      <c r="J14" s="42">
        <f>調整係数一覧!J14</f>
        <v>0.98049306222153498</v>
      </c>
      <c r="K14" s="42">
        <f>調整係数一覧!K14</f>
        <v>0.98790774228596345</v>
      </c>
      <c r="L14" s="42">
        <f>調整係数一覧!L14</f>
        <v>0.95711362671397859</v>
      </c>
      <c r="M14" s="42">
        <f>調整係数一覧!M14</f>
        <v>1</v>
      </c>
    </row>
    <row r="15" spans="1:16" x14ac:dyDescent="0.25">
      <c r="A15" s="41">
        <v>9</v>
      </c>
      <c r="B15" s="42">
        <f>調整係数一覧!B15</f>
        <v>0.9598423218793436</v>
      </c>
      <c r="C15" s="42">
        <f>調整係数一覧!C15</f>
        <v>0.94663389546622689</v>
      </c>
      <c r="D15" s="42">
        <f>調整係数一覧!D15</f>
        <v>0.96627190114986483</v>
      </c>
      <c r="E15" s="42">
        <f>調整係数一覧!E15</f>
        <v>1</v>
      </c>
      <c r="F15" s="42">
        <f>調整係数一覧!F15</f>
        <v>1</v>
      </c>
      <c r="G15" s="42">
        <f>調整係数一覧!G15</f>
        <v>0.99647944866267979</v>
      </c>
      <c r="H15" s="42">
        <f>調整係数一覧!H15</f>
        <v>0.98788482580674253</v>
      </c>
      <c r="I15" s="42">
        <f>調整係数一覧!I15</f>
        <v>0.95108616113314026</v>
      </c>
      <c r="J15" s="42">
        <f>調整係数一覧!J15</f>
        <v>0.96567169600948444</v>
      </c>
      <c r="K15" s="42">
        <f>調整係数一覧!K15</f>
        <v>0.97239257498461718</v>
      </c>
      <c r="L15" s="42">
        <f>調整係数一覧!L15</f>
        <v>0.93331105861293562</v>
      </c>
      <c r="M15" s="42">
        <f>調整係数一覧!M15</f>
        <v>0.99957824057684008</v>
      </c>
    </row>
    <row r="16" spans="1:16" x14ac:dyDescent="0.25">
      <c r="A16" s="41">
        <v>8</v>
      </c>
      <c r="B16" s="42">
        <f>調整係数一覧!B16</f>
        <v>0.94098132615043029</v>
      </c>
      <c r="C16" s="42">
        <f>調整係数一覧!C16</f>
        <v>0.9288638372907263</v>
      </c>
      <c r="D16" s="42">
        <f>調整係数一覧!D16</f>
        <v>0.93902710727787198</v>
      </c>
      <c r="E16" s="42">
        <f>調整係数一覧!E16</f>
        <v>1</v>
      </c>
      <c r="F16" s="42">
        <f>調整係数一覧!F16</f>
        <v>1</v>
      </c>
      <c r="G16" s="42">
        <f>調整係数一覧!G16</f>
        <v>0.98049709874404289</v>
      </c>
      <c r="H16" s="42">
        <f>調整係数一覧!H16</f>
        <v>0.97194209295874867</v>
      </c>
      <c r="I16" s="42">
        <f>調整係数一覧!I16</f>
        <v>0.93094603685965305</v>
      </c>
      <c r="J16" s="42">
        <f>調整係数一覧!J16</f>
        <v>0.94387215985592499</v>
      </c>
      <c r="K16" s="42">
        <f>調整係数一覧!K16</f>
        <v>0.94826823558125628</v>
      </c>
      <c r="L16" s="42">
        <f>調整係数一覧!L16</f>
        <v>0.9005303234655132</v>
      </c>
      <c r="M16" s="42">
        <f>調整係数一覧!M16</f>
        <v>0.98015010553362281</v>
      </c>
    </row>
    <row r="17" spans="1:13" x14ac:dyDescent="0.25">
      <c r="A17" s="41">
        <v>7</v>
      </c>
      <c r="B17" s="42">
        <f>調整係数一覧!B17</f>
        <v>0.91407038522748607</v>
      </c>
      <c r="C17" s="42">
        <f>調整係数一覧!C17</f>
        <v>0.9042788146490226</v>
      </c>
      <c r="D17" s="42">
        <f>調整係数一覧!D17</f>
        <v>0.90140841680430872</v>
      </c>
      <c r="E17" s="42">
        <f>調整係数一覧!E17</f>
        <v>0.97455011289618931</v>
      </c>
      <c r="F17" s="42">
        <f>調整係数一覧!F17</f>
        <v>0.98417123770736992</v>
      </c>
      <c r="G17" s="42">
        <f>調整係数一覧!G17</f>
        <v>0.95413610424307627</v>
      </c>
      <c r="H17" s="42">
        <f>調整係数一覧!H17</f>
        <v>0.94798868454244611</v>
      </c>
      <c r="I17" s="42">
        <f>調整係数一覧!I17</f>
        <v>0.90389424890773218</v>
      </c>
      <c r="J17" s="42">
        <f>調整係数一覧!J17</f>
        <v>0.9150944537608563</v>
      </c>
      <c r="K17" s="42">
        <f>調整係数一覧!K17</f>
        <v>0.91553472407588088</v>
      </c>
      <c r="L17" s="42">
        <f>調整係数一覧!L17</f>
        <v>0.85877142127171147</v>
      </c>
      <c r="M17" s="42">
        <f>調整係数一覧!M17</f>
        <v>0.94907483199907383</v>
      </c>
    </row>
    <row r="18" spans="1:13" x14ac:dyDescent="0.25">
      <c r="A18" s="41">
        <v>6</v>
      </c>
      <c r="B18" s="42">
        <f>調整係数一覧!B18</f>
        <v>0.87910949911051084</v>
      </c>
      <c r="C18" s="42">
        <f>調整係数一覧!C18</f>
        <v>0.8728788275411159</v>
      </c>
      <c r="D18" s="42">
        <f>調整係数一覧!D18</f>
        <v>0.8534158297291754</v>
      </c>
      <c r="E18" s="42">
        <f>調整係数一覧!E18</f>
        <v>0.92780219688922494</v>
      </c>
      <c r="F18" s="42">
        <f>調整係数一覧!F18</f>
        <v>0.94514827447652316</v>
      </c>
      <c r="G18" s="42">
        <f>調整係数一覧!G18</f>
        <v>0.91739646515978002</v>
      </c>
      <c r="H18" s="42">
        <f>調整係数一覧!H18</f>
        <v>0.91602460055783475</v>
      </c>
      <c r="I18" s="42">
        <f>調整係数一覧!I18</f>
        <v>0.86993079727737777</v>
      </c>
      <c r="J18" s="42">
        <f>調整係数一覧!J18</f>
        <v>0.87933857772427881</v>
      </c>
      <c r="K18" s="42">
        <f>調整係数一覧!K18</f>
        <v>0.87419204046849086</v>
      </c>
      <c r="L18" s="42">
        <f>調整係数一覧!L18</f>
        <v>0.80803435203153051</v>
      </c>
      <c r="M18" s="42">
        <f>調整係数一覧!M18</f>
        <v>0.90635241997319271</v>
      </c>
    </row>
    <row r="19" spans="1:13" x14ac:dyDescent="0.25">
      <c r="A19" s="41">
        <v>5</v>
      </c>
      <c r="B19" s="42">
        <f>調整係数一覧!B19</f>
        <v>0.83609866779950481</v>
      </c>
      <c r="C19" s="42">
        <f>調整係数一覧!C19</f>
        <v>0.83466387596700609</v>
      </c>
      <c r="D19" s="42">
        <f>調整係数一覧!D19</f>
        <v>0.79504934605247191</v>
      </c>
      <c r="E19" s="42">
        <f>調整係数一覧!E19</f>
        <v>0.86594939544266847</v>
      </c>
      <c r="F19" s="42">
        <f>調整係数一覧!F19</f>
        <v>0.89320134724166322</v>
      </c>
      <c r="G19" s="42">
        <f>調整係数一覧!G19</f>
        <v>0.87027818149415426</v>
      </c>
      <c r="H19" s="42">
        <f>調整係数一覧!H19</f>
        <v>0.8760498410049149</v>
      </c>
      <c r="I19" s="42">
        <f>調整係数一覧!I19</f>
        <v>0.8290556819685897</v>
      </c>
      <c r="J19" s="42">
        <f>調整係数一覧!J19</f>
        <v>0.83660453174619231</v>
      </c>
      <c r="K19" s="42">
        <f>調整係数一覧!K19</f>
        <v>0.82424018475908645</v>
      </c>
      <c r="L19" s="42">
        <f>調整係数一覧!L19</f>
        <v>0.74831911574497001</v>
      </c>
      <c r="M19" s="42">
        <f>調整係数一覧!M19</f>
        <v>0.8519828694559799</v>
      </c>
    </row>
    <row r="20" spans="1:13" x14ac:dyDescent="0.25">
      <c r="A20" s="41">
        <v>4</v>
      </c>
      <c r="B20" s="42">
        <f>調整係数一覧!B20</f>
        <v>0.78503789129446766</v>
      </c>
      <c r="C20" s="42">
        <f>調整係数一覧!C20</f>
        <v>0.78963395992669327</v>
      </c>
      <c r="D20" s="42">
        <f>調整係数一覧!D20</f>
        <v>0.72630896577419835</v>
      </c>
      <c r="E20" s="42">
        <f>調整係数一覧!E20</f>
        <v>0.78899170855651979</v>
      </c>
      <c r="F20" s="42">
        <f>調整係数一覧!F20</f>
        <v>0.82833045600279021</v>
      </c>
      <c r="G20" s="42">
        <f>調整係数一覧!G20</f>
        <v>0.8127812532461991</v>
      </c>
      <c r="H20" s="42">
        <f>調整係数一覧!H20</f>
        <v>0.82806440588368646</v>
      </c>
      <c r="I20" s="42">
        <f>調整係数一覧!I20</f>
        <v>0.78126890298136786</v>
      </c>
      <c r="J20" s="42">
        <f>調整係数一覧!J20</f>
        <v>0.7868923158265968</v>
      </c>
      <c r="K20" s="42">
        <f>調整係数一覧!K20</f>
        <v>0.76567915694766731</v>
      </c>
      <c r="L20" s="42">
        <f>調整係数一覧!L20</f>
        <v>0.6796257124120304</v>
      </c>
      <c r="M20" s="42">
        <f>調整係数一覧!M20</f>
        <v>0.78596618044743516</v>
      </c>
    </row>
    <row r="21" spans="1:13" x14ac:dyDescent="0.25">
      <c r="A21" s="41">
        <v>3</v>
      </c>
      <c r="B21" s="42">
        <f>調整係数一覧!B21</f>
        <v>0.72592716959539949</v>
      </c>
      <c r="C21" s="42">
        <f>調整係数一覧!C21</f>
        <v>0.73778907942017735</v>
      </c>
      <c r="D21" s="42">
        <f>調整係数一覧!D21</f>
        <v>0.6471946888943545</v>
      </c>
      <c r="E21" s="42">
        <f>調整係数一覧!E21</f>
        <v>0.69692913623077901</v>
      </c>
      <c r="F21" s="42">
        <f>調整係数一覧!F21</f>
        <v>0.75053560075990422</v>
      </c>
      <c r="G21" s="42">
        <f>調整係数一覧!G21</f>
        <v>0.74490568041591421</v>
      </c>
      <c r="H21" s="42">
        <f>調整係数一覧!H21</f>
        <v>0.77206829519414932</v>
      </c>
      <c r="I21" s="42">
        <f>調整係数一覧!I21</f>
        <v>0.72657046031571237</v>
      </c>
      <c r="J21" s="42">
        <f>調整係数一覧!J21</f>
        <v>0.73020192996549227</v>
      </c>
      <c r="K21" s="42">
        <f>調整係数一覧!K21</f>
        <v>0.69850895703423366</v>
      </c>
      <c r="L21" s="42">
        <f>調整係数一覧!L21</f>
        <v>0.60195414203271125</v>
      </c>
      <c r="M21" s="42">
        <f>調整係数一覧!M21</f>
        <v>0.7083023529475585</v>
      </c>
    </row>
    <row r="22" spans="1:13" x14ac:dyDescent="0.25">
      <c r="A22" s="41">
        <v>2</v>
      </c>
      <c r="B22" s="42">
        <f>調整係数一覧!B22</f>
        <v>0.65876650270230053</v>
      </c>
      <c r="C22" s="42">
        <f>調整係数一覧!C22</f>
        <v>0.67912923444745843</v>
      </c>
      <c r="D22" s="42">
        <f>調整係数一覧!D22</f>
        <v>0.55770651541294058</v>
      </c>
      <c r="E22" s="42">
        <f>調整係数一覧!E22</f>
        <v>0.58976167846544603</v>
      </c>
      <c r="F22" s="42">
        <f>調整係数一覧!F22</f>
        <v>0.65981678151300527</v>
      </c>
      <c r="G22" s="42">
        <f>調整係数一覧!G22</f>
        <v>0.6666514630032998</v>
      </c>
      <c r="H22" s="42">
        <f>調整係数一覧!H22</f>
        <v>0.70806150893630349</v>
      </c>
      <c r="I22" s="42">
        <f>調整係数一覧!I22</f>
        <v>0.66496035397162334</v>
      </c>
      <c r="J22" s="42">
        <f>調整係数一覧!J22</f>
        <v>0.66653337416287872</v>
      </c>
      <c r="K22" s="42">
        <f>調整係数一覧!K22</f>
        <v>0.6227295850187855</v>
      </c>
      <c r="L22" s="42">
        <f>調整係数一覧!L22</f>
        <v>0.51530440460701288</v>
      </c>
      <c r="M22" s="42">
        <f>調整係数一覧!M22</f>
        <v>0.61899138695634992</v>
      </c>
    </row>
    <row r="23" spans="1:13" x14ac:dyDescent="0.25">
      <c r="A23" s="41">
        <v>1</v>
      </c>
      <c r="B23" s="42">
        <f>調整係数一覧!B23</f>
        <v>0.58355589061517055</v>
      </c>
      <c r="C23" s="42">
        <f>調整係数一覧!C23</f>
        <v>0.6136544250085364</v>
      </c>
      <c r="D23" s="42">
        <f>調整係数一覧!D23</f>
        <v>0.45784444532995655</v>
      </c>
      <c r="E23" s="42">
        <f>調整係数一覧!E23</f>
        <v>0.46748933526052089</v>
      </c>
      <c r="F23" s="42">
        <f>調整係数一覧!F23</f>
        <v>0.55617399826209324</v>
      </c>
      <c r="G23" s="42">
        <f>調整係数一覧!G23</f>
        <v>0.578018601008356</v>
      </c>
      <c r="H23" s="42">
        <f>調整係数一覧!H23</f>
        <v>0.63604404711014906</v>
      </c>
      <c r="I23" s="42">
        <f>調整係数一覧!I23</f>
        <v>0.59643858394910054</v>
      </c>
      <c r="J23" s="42">
        <f>調整係数一覧!J23</f>
        <v>0.59588664841875627</v>
      </c>
      <c r="K23" s="42">
        <f>調整係数一覧!K23</f>
        <v>0.53834104090132273</v>
      </c>
      <c r="L23" s="42">
        <f>調整係数一覧!L23</f>
        <v>0.41967650013493513</v>
      </c>
      <c r="M23" s="42">
        <f>調整係数一覧!M23</f>
        <v>0.51803328247380953</v>
      </c>
    </row>
    <row r="25" spans="1:13" x14ac:dyDescent="0.25">
      <c r="A25" s="39" t="s">
        <v>52</v>
      </c>
      <c r="B25" s="40">
        <v>4</v>
      </c>
      <c r="C25" s="40">
        <v>5</v>
      </c>
      <c r="D25" s="40">
        <v>6</v>
      </c>
      <c r="E25" s="40">
        <v>7</v>
      </c>
      <c r="F25" s="40">
        <v>8</v>
      </c>
      <c r="G25" s="40">
        <v>9</v>
      </c>
      <c r="H25" s="40">
        <v>10</v>
      </c>
      <c r="I25" s="40">
        <v>11</v>
      </c>
      <c r="J25" s="40">
        <v>12</v>
      </c>
      <c r="K25" s="40">
        <v>1</v>
      </c>
      <c r="L25" s="40">
        <v>2</v>
      </c>
      <c r="M25" s="40">
        <v>3</v>
      </c>
    </row>
    <row r="26" spans="1:13" x14ac:dyDescent="0.25">
      <c r="A26" s="41">
        <v>20</v>
      </c>
      <c r="B26" s="42">
        <f>調整係数一覧!B26</f>
        <v>0.99834507593461053</v>
      </c>
      <c r="C26" s="42">
        <f>調整係数一覧!C26</f>
        <v>0.96825892187370088</v>
      </c>
      <c r="D26" s="42">
        <f>調整係数一覧!D26</f>
        <v>0.99803779457740138</v>
      </c>
      <c r="E26" s="42">
        <f>調整係数一覧!E26</f>
        <v>1</v>
      </c>
      <c r="F26" s="42">
        <f>調整係数一覧!F26</f>
        <v>1</v>
      </c>
      <c r="G26" s="42">
        <f>調整係数一覧!G26</f>
        <v>1</v>
      </c>
      <c r="H26" s="42">
        <f>調整係数一覧!H26</f>
        <v>0.99374206726078695</v>
      </c>
      <c r="I26" s="42">
        <f>調整係数一覧!I26</f>
        <v>0.99436186171254026</v>
      </c>
      <c r="J26" s="42">
        <f>調整係数一覧!J26</f>
        <v>0.99406210591992461</v>
      </c>
      <c r="K26" s="42">
        <f>調整係数一覧!K26</f>
        <v>0.99495322638572814</v>
      </c>
      <c r="L26" s="42">
        <f>調整係数一覧!L26</f>
        <v>0.99930870581447051</v>
      </c>
      <c r="M26" s="42">
        <f>調整係数一覧!M26</f>
        <v>1</v>
      </c>
    </row>
    <row r="27" spans="1:13" x14ac:dyDescent="0.25">
      <c r="A27" s="41">
        <v>19</v>
      </c>
      <c r="B27" s="42">
        <f>調整係数一覧!B27</f>
        <v>0.99834507593461053</v>
      </c>
      <c r="C27" s="42">
        <f>調整係数一覧!C27</f>
        <v>0.96825892187370088</v>
      </c>
      <c r="D27" s="42">
        <f>調整係数一覧!D27</f>
        <v>0.99803779457740138</v>
      </c>
      <c r="E27" s="42">
        <f>調整係数一覧!E27</f>
        <v>1</v>
      </c>
      <c r="F27" s="42">
        <f>調整係数一覧!F27</f>
        <v>1</v>
      </c>
      <c r="G27" s="42">
        <f>調整係数一覧!G27</f>
        <v>1</v>
      </c>
      <c r="H27" s="42">
        <f>調整係数一覧!H27</f>
        <v>0.99374206726078695</v>
      </c>
      <c r="I27" s="42">
        <f>調整係数一覧!I27</f>
        <v>0.99436186171254026</v>
      </c>
      <c r="J27" s="42">
        <f>調整係数一覧!J27</f>
        <v>0.99406210591992461</v>
      </c>
      <c r="K27" s="42">
        <f>調整係数一覧!K27</f>
        <v>0.99495322638572814</v>
      </c>
      <c r="L27" s="42">
        <f>調整係数一覧!L27</f>
        <v>0.99930870581447051</v>
      </c>
      <c r="M27" s="42">
        <f>調整係数一覧!M27</f>
        <v>1</v>
      </c>
    </row>
    <row r="28" spans="1:13" x14ac:dyDescent="0.25">
      <c r="A28" s="41">
        <v>18</v>
      </c>
      <c r="B28" s="42">
        <f>調整係数一覧!B28</f>
        <v>0.99834507593461053</v>
      </c>
      <c r="C28" s="42">
        <f>調整係数一覧!C28</f>
        <v>0.96825892187370088</v>
      </c>
      <c r="D28" s="42">
        <f>調整係数一覧!D28</f>
        <v>0.99803779457740138</v>
      </c>
      <c r="E28" s="42">
        <f>調整係数一覧!E28</f>
        <v>1</v>
      </c>
      <c r="F28" s="42">
        <f>調整係数一覧!F28</f>
        <v>1</v>
      </c>
      <c r="G28" s="42">
        <f>調整係数一覧!G28</f>
        <v>1</v>
      </c>
      <c r="H28" s="42">
        <f>調整係数一覧!H28</f>
        <v>0.99374206726078695</v>
      </c>
      <c r="I28" s="42">
        <f>調整係数一覧!I28</f>
        <v>0.99436186171254026</v>
      </c>
      <c r="J28" s="42">
        <f>調整係数一覧!J28</f>
        <v>0.99406210591992461</v>
      </c>
      <c r="K28" s="42">
        <f>調整係数一覧!K28</f>
        <v>0.99495322638572814</v>
      </c>
      <c r="L28" s="42">
        <f>調整係数一覧!L28</f>
        <v>0.99930870581447051</v>
      </c>
      <c r="M28" s="42">
        <f>調整係数一覧!M28</f>
        <v>1</v>
      </c>
    </row>
    <row r="29" spans="1:13" x14ac:dyDescent="0.25">
      <c r="A29" s="41">
        <v>17</v>
      </c>
      <c r="B29" s="42">
        <f>調整係数一覧!B29</f>
        <v>0.99834507593461053</v>
      </c>
      <c r="C29" s="42">
        <f>調整係数一覧!C29</f>
        <v>0.96825892187370088</v>
      </c>
      <c r="D29" s="42">
        <f>調整係数一覧!D29</f>
        <v>0.99803779457740138</v>
      </c>
      <c r="E29" s="42">
        <f>調整係数一覧!E29</f>
        <v>1</v>
      </c>
      <c r="F29" s="42">
        <f>調整係数一覧!F29</f>
        <v>1</v>
      </c>
      <c r="G29" s="42">
        <f>調整係数一覧!G29</f>
        <v>1</v>
      </c>
      <c r="H29" s="42">
        <f>調整係数一覧!H29</f>
        <v>0.99374206726078695</v>
      </c>
      <c r="I29" s="42">
        <f>調整係数一覧!I29</f>
        <v>0.99436186171254026</v>
      </c>
      <c r="J29" s="42">
        <f>調整係数一覧!J29</f>
        <v>0.99406210591992461</v>
      </c>
      <c r="K29" s="42">
        <f>調整係数一覧!K29</f>
        <v>0.99495322638572814</v>
      </c>
      <c r="L29" s="42">
        <f>調整係数一覧!L29</f>
        <v>0.99930870581447051</v>
      </c>
      <c r="M29" s="42">
        <f>調整係数一覧!M29</f>
        <v>1</v>
      </c>
    </row>
    <row r="30" spans="1:13" x14ac:dyDescent="0.25">
      <c r="A30" s="41">
        <v>16</v>
      </c>
      <c r="B30" s="42">
        <f>調整係数一覧!B30</f>
        <v>0.99834507593461053</v>
      </c>
      <c r="C30" s="42">
        <f>調整係数一覧!C30</f>
        <v>0.96825892187370088</v>
      </c>
      <c r="D30" s="42">
        <f>調整係数一覧!D30</f>
        <v>0.99803779457740138</v>
      </c>
      <c r="E30" s="42">
        <f>調整係数一覧!E30</f>
        <v>1</v>
      </c>
      <c r="F30" s="42">
        <f>調整係数一覧!F30</f>
        <v>1</v>
      </c>
      <c r="G30" s="42">
        <f>調整係数一覧!G30</f>
        <v>1</v>
      </c>
      <c r="H30" s="42">
        <f>調整係数一覧!H30</f>
        <v>0.99374206726078695</v>
      </c>
      <c r="I30" s="42">
        <f>調整係数一覧!I30</f>
        <v>0.99436186171254026</v>
      </c>
      <c r="J30" s="42">
        <f>調整係数一覧!J30</f>
        <v>0.99406210591992461</v>
      </c>
      <c r="K30" s="42">
        <f>調整係数一覧!K30</f>
        <v>0.99495322638572814</v>
      </c>
      <c r="L30" s="42">
        <f>調整係数一覧!L30</f>
        <v>0.99930870581447051</v>
      </c>
      <c r="M30" s="42">
        <f>調整係数一覧!M30</f>
        <v>1</v>
      </c>
    </row>
    <row r="31" spans="1:13" x14ac:dyDescent="0.25">
      <c r="A31" s="41">
        <v>15</v>
      </c>
      <c r="B31" s="42">
        <f>調整係数一覧!B31</f>
        <v>0.99834507593461053</v>
      </c>
      <c r="C31" s="42">
        <f>調整係数一覧!C31</f>
        <v>0.96825892187370088</v>
      </c>
      <c r="D31" s="42">
        <f>調整係数一覧!D31</f>
        <v>0.99803779457740138</v>
      </c>
      <c r="E31" s="42">
        <f>調整係数一覧!E31</f>
        <v>1</v>
      </c>
      <c r="F31" s="42">
        <f>調整係数一覧!F31</f>
        <v>1</v>
      </c>
      <c r="G31" s="42">
        <f>調整係数一覧!G31</f>
        <v>1</v>
      </c>
      <c r="H31" s="42">
        <f>調整係数一覧!H31</f>
        <v>0.99374206726078695</v>
      </c>
      <c r="I31" s="42">
        <f>調整係数一覧!I31</f>
        <v>0.99436186171254026</v>
      </c>
      <c r="J31" s="42">
        <f>調整係数一覧!J31</f>
        <v>0.99406210591992461</v>
      </c>
      <c r="K31" s="42">
        <f>調整係数一覧!K31</f>
        <v>0.99495322638572814</v>
      </c>
      <c r="L31" s="42">
        <f>調整係数一覧!L31</f>
        <v>0.99930870581447051</v>
      </c>
      <c r="M31" s="42">
        <f>調整係数一覧!M31</f>
        <v>1</v>
      </c>
    </row>
    <row r="32" spans="1:13" x14ac:dyDescent="0.25">
      <c r="A32" s="41">
        <v>14</v>
      </c>
      <c r="B32" s="42">
        <f>調整係数一覧!B32</f>
        <v>0.99834507593461053</v>
      </c>
      <c r="C32" s="42">
        <f>調整係数一覧!C32</f>
        <v>0.96825892187370088</v>
      </c>
      <c r="D32" s="42">
        <f>調整係数一覧!D32</f>
        <v>0.99803779457740138</v>
      </c>
      <c r="E32" s="42">
        <f>調整係数一覧!E32</f>
        <v>1</v>
      </c>
      <c r="F32" s="42">
        <f>調整係数一覧!F32</f>
        <v>1</v>
      </c>
      <c r="G32" s="42">
        <f>調整係数一覧!G32</f>
        <v>1</v>
      </c>
      <c r="H32" s="42">
        <f>調整係数一覧!H32</f>
        <v>0.99374206726078695</v>
      </c>
      <c r="I32" s="42">
        <f>調整係数一覧!I32</f>
        <v>0.99436186171254026</v>
      </c>
      <c r="J32" s="42">
        <f>調整係数一覧!J32</f>
        <v>0.99406210591992461</v>
      </c>
      <c r="K32" s="42">
        <f>調整係数一覧!K32</f>
        <v>0.99495322638572814</v>
      </c>
      <c r="L32" s="42">
        <f>調整係数一覧!L32</f>
        <v>0.99930870581447051</v>
      </c>
      <c r="M32" s="42">
        <f>調整係数一覧!M32</f>
        <v>1</v>
      </c>
    </row>
    <row r="33" spans="1:13" x14ac:dyDescent="0.25">
      <c r="A33" s="41">
        <v>13</v>
      </c>
      <c r="B33" s="42">
        <f>調整係数一覧!B33</f>
        <v>0.99834507593461053</v>
      </c>
      <c r="C33" s="42">
        <f>調整係数一覧!C33</f>
        <v>0.96825892187370088</v>
      </c>
      <c r="D33" s="42">
        <f>調整係数一覧!D33</f>
        <v>0.99803779457740138</v>
      </c>
      <c r="E33" s="42">
        <f>調整係数一覧!E33</f>
        <v>1</v>
      </c>
      <c r="F33" s="42">
        <f>調整係数一覧!F33</f>
        <v>1</v>
      </c>
      <c r="G33" s="42">
        <f>調整係数一覧!G33</f>
        <v>1</v>
      </c>
      <c r="H33" s="42">
        <f>調整係数一覧!H33</f>
        <v>0.99374206726078695</v>
      </c>
      <c r="I33" s="42">
        <f>調整係数一覧!I33</f>
        <v>0.99436186171254026</v>
      </c>
      <c r="J33" s="42">
        <f>調整係数一覧!J33</f>
        <v>0.99406210591992461</v>
      </c>
      <c r="K33" s="42">
        <f>調整係数一覧!K33</f>
        <v>0.99495322638572814</v>
      </c>
      <c r="L33" s="42">
        <f>調整係数一覧!L33</f>
        <v>0.99930870581447051</v>
      </c>
      <c r="M33" s="42">
        <f>調整係数一覧!M33</f>
        <v>1</v>
      </c>
    </row>
    <row r="34" spans="1:13" x14ac:dyDescent="0.25">
      <c r="A34" s="41">
        <v>12</v>
      </c>
      <c r="B34" s="42">
        <f>調整係数一覧!B34</f>
        <v>0.99834507593461053</v>
      </c>
      <c r="C34" s="42">
        <f>調整係数一覧!C34</f>
        <v>0.96825892187370088</v>
      </c>
      <c r="D34" s="42">
        <f>調整係数一覧!D34</f>
        <v>0.99803779457740138</v>
      </c>
      <c r="E34" s="42">
        <f>調整係数一覧!E34</f>
        <v>1</v>
      </c>
      <c r="F34" s="42">
        <f>調整係数一覧!F34</f>
        <v>1</v>
      </c>
      <c r="G34" s="42">
        <f>調整係数一覧!G34</f>
        <v>1</v>
      </c>
      <c r="H34" s="42">
        <f>調整係数一覧!H34</f>
        <v>0.99374206726078695</v>
      </c>
      <c r="I34" s="42">
        <f>調整係数一覧!I34</f>
        <v>0.99436186171254026</v>
      </c>
      <c r="J34" s="42">
        <f>調整係数一覧!J34</f>
        <v>0.99185901804422716</v>
      </c>
      <c r="K34" s="42">
        <f>調整係数一覧!K34</f>
        <v>0.99495322638572814</v>
      </c>
      <c r="L34" s="42">
        <f>調整係数一覧!L34</f>
        <v>0.99930870581447051</v>
      </c>
      <c r="M34" s="42">
        <f>調整係数一覧!M34</f>
        <v>1</v>
      </c>
    </row>
    <row r="35" spans="1:13" x14ac:dyDescent="0.25">
      <c r="A35" s="41">
        <v>11</v>
      </c>
      <c r="B35" s="42">
        <f>調整係数一覧!B35</f>
        <v>0.99834507593461053</v>
      </c>
      <c r="C35" s="42">
        <f>調整係数一覧!C35</f>
        <v>0.96628452832234113</v>
      </c>
      <c r="D35" s="42">
        <f>調整係数一覧!D35</f>
        <v>0.99803779457740138</v>
      </c>
      <c r="E35" s="42">
        <f>調整係数一覧!E35</f>
        <v>1</v>
      </c>
      <c r="F35" s="42">
        <f>調整係数一覧!F35</f>
        <v>1</v>
      </c>
      <c r="G35" s="42">
        <f>調整係数一覧!G35</f>
        <v>1</v>
      </c>
      <c r="H35" s="42">
        <f>調整係数一覧!H35</f>
        <v>0.99374206726078695</v>
      </c>
      <c r="I35" s="42">
        <f>調整係数一覧!I35</f>
        <v>0.99436186171254026</v>
      </c>
      <c r="J35" s="42">
        <f>調整係数一覧!J35</f>
        <v>0.98585644020403085</v>
      </c>
      <c r="K35" s="42">
        <f>調整係数一覧!K35</f>
        <v>0.99217056373321655</v>
      </c>
      <c r="L35" s="42">
        <f>調整係数一覧!L35</f>
        <v>0.99617920357515188</v>
      </c>
      <c r="M35" s="42">
        <f>調整係数一覧!M35</f>
        <v>1</v>
      </c>
    </row>
    <row r="36" spans="1:13" x14ac:dyDescent="0.25">
      <c r="A36" s="41">
        <v>10</v>
      </c>
      <c r="B36" s="42">
        <f>調整係数一覧!B36</f>
        <v>0.99816991314880177</v>
      </c>
      <c r="C36" s="42">
        <f>調整係数一覧!C36</f>
        <v>0.96229075976610368</v>
      </c>
      <c r="D36" s="42">
        <f>調整係数一覧!D36</f>
        <v>0.99667978064901597</v>
      </c>
      <c r="E36" s="42">
        <f>調整係数一覧!E36</f>
        <v>1</v>
      </c>
      <c r="F36" s="42">
        <f>調整係数一覧!F36</f>
        <v>1</v>
      </c>
      <c r="G36" s="42">
        <f>調整係数一覧!G36</f>
        <v>1</v>
      </c>
      <c r="H36" s="42">
        <f>調整係数一覧!H36</f>
        <v>0.99158226658297255</v>
      </c>
      <c r="I36" s="42">
        <f>調整係数一覧!I36</f>
        <v>0.9925993776302624</v>
      </c>
      <c r="J36" s="42">
        <f>調整係数一覧!J36</f>
        <v>0.97605437239933546</v>
      </c>
      <c r="K36" s="42">
        <f>調整係数一覧!K36</f>
        <v>0.98595150050613078</v>
      </c>
      <c r="L36" s="42">
        <f>調整係数一覧!L36</f>
        <v>0.98714174520082609</v>
      </c>
      <c r="M36" s="42">
        <f>調整係数一覧!M36</f>
        <v>1</v>
      </c>
    </row>
    <row r="37" spans="1:13" x14ac:dyDescent="0.25">
      <c r="A37" s="41">
        <v>9</v>
      </c>
      <c r="B37" s="42">
        <f>調整係数一覧!B37</f>
        <v>0.99238164132902429</v>
      </c>
      <c r="C37" s="42">
        <f>調整係数一覧!C37</f>
        <v>0.95627761620498841</v>
      </c>
      <c r="D37" s="42">
        <f>調整係数一覧!D37</f>
        <v>0.98710809254472454</v>
      </c>
      <c r="E37" s="42">
        <f>調整係数一覧!E37</f>
        <v>1</v>
      </c>
      <c r="F37" s="42">
        <f>調整係数一覧!F37</f>
        <v>1</v>
      </c>
      <c r="G37" s="42">
        <f>調整係数一覧!G37</f>
        <v>1</v>
      </c>
      <c r="H37" s="42">
        <f>調整係数一覧!H37</f>
        <v>0.98502543770977569</v>
      </c>
      <c r="I37" s="42">
        <f>調整係数一覧!I37</f>
        <v>0.98499248034929965</v>
      </c>
      <c r="J37" s="42">
        <f>調整係数一覧!J37</f>
        <v>0.96245281463014121</v>
      </c>
      <c r="K37" s="42">
        <f>調整係数一覧!K37</f>
        <v>0.97629603670447096</v>
      </c>
      <c r="L37" s="42">
        <f>調整係数一覧!L37</f>
        <v>0.97219633069149325</v>
      </c>
      <c r="M37" s="42">
        <f>調整係数一覧!M37</f>
        <v>0.99441411528514734</v>
      </c>
    </row>
    <row r="38" spans="1:13" x14ac:dyDescent="0.25">
      <c r="A38" s="41">
        <v>8</v>
      </c>
      <c r="B38" s="42">
        <f>調整係数一覧!B38</f>
        <v>0.98098026047527831</v>
      </c>
      <c r="C38" s="42">
        <f>調整係数一覧!C38</f>
        <v>0.94824509763899567</v>
      </c>
      <c r="D38" s="42">
        <f>調整係数一覧!D38</f>
        <v>0.96932273026452709</v>
      </c>
      <c r="E38" s="42">
        <f>調整係数一覧!E38</f>
        <v>1</v>
      </c>
      <c r="F38" s="42">
        <f>調整係数一覧!F38</f>
        <v>1</v>
      </c>
      <c r="G38" s="42">
        <f>調整係数一覧!G38</f>
        <v>0.99910271022872754</v>
      </c>
      <c r="H38" s="42">
        <f>調整係数一覧!H38</f>
        <v>0.97407158064119637</v>
      </c>
      <c r="I38" s="42">
        <f>調整係数一覧!I38</f>
        <v>0.97154116986965189</v>
      </c>
      <c r="J38" s="42">
        <f>調整係数一覧!J38</f>
        <v>0.94505176689644788</v>
      </c>
      <c r="K38" s="42">
        <f>調整係数一覧!K38</f>
        <v>0.96320417232823718</v>
      </c>
      <c r="L38" s="42">
        <f>調整係数一覧!L38</f>
        <v>0.95134296004715335</v>
      </c>
      <c r="M38" s="42">
        <f>調整係数一覧!M38</f>
        <v>0.98217170190058056</v>
      </c>
    </row>
    <row r="39" spans="1:13" x14ac:dyDescent="0.25">
      <c r="A39" s="41">
        <v>7</v>
      </c>
      <c r="B39" s="42">
        <f>調整係数一覧!B39</f>
        <v>0.96396577058756361</v>
      </c>
      <c r="C39" s="42">
        <f>調整係数一覧!C39</f>
        <v>0.93819320406812523</v>
      </c>
      <c r="D39" s="42">
        <f>調整係数一覧!D39</f>
        <v>0.94332369380842362</v>
      </c>
      <c r="E39" s="42">
        <f>調整係数一覧!E39</f>
        <v>0.9970352575118181</v>
      </c>
      <c r="F39" s="42">
        <f>調整係数一覧!F39</f>
        <v>0.9954016795980607</v>
      </c>
      <c r="G39" s="42">
        <f>調整係数一覧!G39</f>
        <v>0.97851947139792372</v>
      </c>
      <c r="H39" s="42">
        <f>調整係数一覧!H39</f>
        <v>0.95872069537723459</v>
      </c>
      <c r="I39" s="42">
        <f>調整係数一覧!I39</f>
        <v>0.95224544619131934</v>
      </c>
      <c r="J39" s="42">
        <f>調整係数一覧!J39</f>
        <v>0.92385122919825569</v>
      </c>
      <c r="K39" s="42">
        <f>調整係数一覧!K39</f>
        <v>0.94667590737742935</v>
      </c>
      <c r="L39" s="42">
        <f>調整係数一覧!L39</f>
        <v>0.9245816332678064</v>
      </c>
      <c r="M39" s="42">
        <f>調整係数一覧!M39</f>
        <v>0.96396658836025051</v>
      </c>
    </row>
    <row r="40" spans="1:13" x14ac:dyDescent="0.25">
      <c r="A40" s="41">
        <v>6</v>
      </c>
      <c r="B40" s="42">
        <f>調整係数一覧!B40</f>
        <v>0.94133817166588041</v>
      </c>
      <c r="C40" s="42">
        <f>調整係数一覧!C40</f>
        <v>0.92612193549237709</v>
      </c>
      <c r="D40" s="42">
        <f>調整係数一覧!D40</f>
        <v>0.90911098317641437</v>
      </c>
      <c r="E40" s="42">
        <f>調整係数一覧!E40</f>
        <v>0.97247257555221733</v>
      </c>
      <c r="F40" s="42">
        <f>調整係数一覧!F40</f>
        <v>0.96256707824012611</v>
      </c>
      <c r="G40" s="42">
        <f>調整係数一覧!G40</f>
        <v>0.9489947186089851</v>
      </c>
      <c r="H40" s="42">
        <f>調整係数一覧!H40</f>
        <v>0.93897278191789035</v>
      </c>
      <c r="I40" s="42">
        <f>調整係数一覧!I40</f>
        <v>0.9271053093143018</v>
      </c>
      <c r="J40" s="42">
        <f>調整係数一覧!J40</f>
        <v>0.89885120153556441</v>
      </c>
      <c r="K40" s="42">
        <f>調整係数一覧!K40</f>
        <v>0.92671124185204734</v>
      </c>
      <c r="L40" s="42">
        <f>調整係数一覧!L40</f>
        <v>0.8919123503534524</v>
      </c>
      <c r="M40" s="42">
        <f>調整係数一覧!M40</f>
        <v>0.9397987746641574</v>
      </c>
    </row>
    <row r="41" spans="1:13" x14ac:dyDescent="0.25">
      <c r="A41" s="41">
        <v>5</v>
      </c>
      <c r="B41" s="42">
        <f>調整係数一覧!B41</f>
        <v>0.91309746371022849</v>
      </c>
      <c r="C41" s="42">
        <f>調整係数一覧!C41</f>
        <v>0.91203129191175136</v>
      </c>
      <c r="D41" s="42">
        <f>調整係数一覧!D41</f>
        <v>0.86668459836849909</v>
      </c>
      <c r="E41" s="42">
        <f>調整係数一覧!E41</f>
        <v>0.93912233866156525</v>
      </c>
      <c r="F41" s="42">
        <f>調整係数一覧!F41</f>
        <v>0.91798777728937231</v>
      </c>
      <c r="G41" s="42">
        <f>調整係数一覧!G41</f>
        <v>0.91052845186191145</v>
      </c>
      <c r="H41" s="42">
        <f>調整係数一覧!H41</f>
        <v>0.91482784026316355</v>
      </c>
      <c r="I41" s="42">
        <f>調整係数一覧!I41</f>
        <v>0.89612075923859946</v>
      </c>
      <c r="J41" s="42">
        <f>調整係数一覧!J41</f>
        <v>0.87005168390837428</v>
      </c>
      <c r="K41" s="42">
        <f>調整係数一覧!K41</f>
        <v>0.90331017575209138</v>
      </c>
      <c r="L41" s="42">
        <f>調整係数一覧!L41</f>
        <v>0.85333511130409145</v>
      </c>
      <c r="M41" s="42">
        <f>調整係数一覧!M41</f>
        <v>0.90966826081230101</v>
      </c>
    </row>
    <row r="42" spans="1:13" x14ac:dyDescent="0.25">
      <c r="A42" s="41">
        <v>4</v>
      </c>
      <c r="B42" s="42">
        <f>調整係数一覧!B42</f>
        <v>0.87924364672060795</v>
      </c>
      <c r="C42" s="42">
        <f>調整係数一覧!C42</f>
        <v>0.89592127332624805</v>
      </c>
      <c r="D42" s="42">
        <f>調整係数一覧!D42</f>
        <v>0.8160445393846778</v>
      </c>
      <c r="E42" s="42">
        <f>調整係数一覧!E42</f>
        <v>0.89698454683986162</v>
      </c>
      <c r="F42" s="42">
        <f>調整係数一覧!F42</f>
        <v>0.86166377674579953</v>
      </c>
      <c r="G42" s="42">
        <f>調整係数一覧!G42</f>
        <v>0.86312067115670299</v>
      </c>
      <c r="H42" s="42">
        <f>調整係数一覧!H42</f>
        <v>0.8862858704130544</v>
      </c>
      <c r="I42" s="42">
        <f>調整係数一覧!I42</f>
        <v>0.85929179596421212</v>
      </c>
      <c r="J42" s="42">
        <f>調整係数一覧!J42</f>
        <v>0.83745267631668507</v>
      </c>
      <c r="K42" s="42">
        <f>調整係数一覧!K42</f>
        <v>0.87647270907756136</v>
      </c>
      <c r="L42" s="42">
        <f>調整係数一覧!L42</f>
        <v>0.80884991611972334</v>
      </c>
      <c r="M42" s="42">
        <f>調整係数一覧!M42</f>
        <v>0.87357504680468145</v>
      </c>
    </row>
    <row r="43" spans="1:13" x14ac:dyDescent="0.25">
      <c r="A43" s="41">
        <v>3</v>
      </c>
      <c r="B43" s="42">
        <f>調整係数一覧!B43</f>
        <v>0.83977672069701881</v>
      </c>
      <c r="C43" s="42">
        <f>調整係数一覧!C43</f>
        <v>0.87779187973586692</v>
      </c>
      <c r="D43" s="42">
        <f>調整係数一覧!D43</f>
        <v>0.75719080622495061</v>
      </c>
      <c r="E43" s="42">
        <f>調整係数一覧!E43</f>
        <v>0.84605920008710644</v>
      </c>
      <c r="F43" s="42">
        <f>調整係数一覧!F43</f>
        <v>0.79359507660940765</v>
      </c>
      <c r="G43" s="42">
        <f>調整係数一覧!G43</f>
        <v>0.80677137649335973</v>
      </c>
      <c r="H43" s="42">
        <f>調整係数一覧!H43</f>
        <v>0.85334687236756268</v>
      </c>
      <c r="I43" s="42">
        <f>調整係数一覧!I43</f>
        <v>0.81661841949114</v>
      </c>
      <c r="J43" s="42">
        <f>調整係数一覧!J43</f>
        <v>0.80105417876049689</v>
      </c>
      <c r="K43" s="42">
        <f>調整係数一覧!K43</f>
        <v>0.84619884182845728</v>
      </c>
      <c r="L43" s="42">
        <f>調整係数一覧!L43</f>
        <v>0.75845676480034818</v>
      </c>
      <c r="M43" s="42">
        <f>調整係数一覧!M43</f>
        <v>0.83151913264129884</v>
      </c>
    </row>
    <row r="44" spans="1:13" x14ac:dyDescent="0.25">
      <c r="A44" s="41">
        <v>2</v>
      </c>
      <c r="B44" s="42">
        <f>調整係数一覧!B44</f>
        <v>0.79469668563946105</v>
      </c>
      <c r="C44" s="42">
        <f>調整係数一覧!C44</f>
        <v>0.85764311114060821</v>
      </c>
      <c r="D44" s="42">
        <f>調整係数一覧!D44</f>
        <v>0.6901233988893174</v>
      </c>
      <c r="E44" s="42">
        <f>調整係数一覧!E44</f>
        <v>0.78634629840329984</v>
      </c>
      <c r="F44" s="42">
        <f>調整係数一覧!F44</f>
        <v>0.71378167688019667</v>
      </c>
      <c r="G44" s="42">
        <f>調整係数一覧!G44</f>
        <v>0.74148056787188155</v>
      </c>
      <c r="H44" s="42">
        <f>調整係数一覧!H44</f>
        <v>0.8160108461266885</v>
      </c>
      <c r="I44" s="42">
        <f>調整係数一覧!I44</f>
        <v>0.76810062981938287</v>
      </c>
      <c r="J44" s="42">
        <f>調整係数一覧!J44</f>
        <v>0.76085619123980985</v>
      </c>
      <c r="K44" s="42">
        <f>調整係数一覧!K44</f>
        <v>0.81248857400477903</v>
      </c>
      <c r="L44" s="42">
        <f>調整係数一覧!L44</f>
        <v>0.70215565734596597</v>
      </c>
      <c r="M44" s="42">
        <f>調整係数一覧!M44</f>
        <v>0.78350051832215306</v>
      </c>
    </row>
    <row r="45" spans="1:13" x14ac:dyDescent="0.25">
      <c r="A45" s="41">
        <v>1</v>
      </c>
      <c r="B45" s="42">
        <f>調整係数一覧!B45</f>
        <v>0.74400354154793458</v>
      </c>
      <c r="C45" s="42">
        <f>調整係数一覧!C45</f>
        <v>0.83547496754047179</v>
      </c>
      <c r="D45" s="42">
        <f>調整係数一覧!D45</f>
        <v>0.61484231737777828</v>
      </c>
      <c r="E45" s="42">
        <f>調整係数一覧!E45</f>
        <v>0.71784584178844169</v>
      </c>
      <c r="F45" s="42">
        <f>調整係数一覧!F45</f>
        <v>0.6222235775581666</v>
      </c>
      <c r="G45" s="42">
        <f>調整係数一覧!G45</f>
        <v>0.66724824529226845</v>
      </c>
      <c r="H45" s="42">
        <f>調整係数一覧!H45</f>
        <v>0.77427779169043187</v>
      </c>
      <c r="I45" s="42">
        <f>調整係数一覧!I45</f>
        <v>0.71373842694894085</v>
      </c>
      <c r="J45" s="42">
        <f>調整係数一覧!J45</f>
        <v>0.71685871375462373</v>
      </c>
      <c r="K45" s="42">
        <f>調整係数一覧!K45</f>
        <v>0.77534190560652683</v>
      </c>
      <c r="L45" s="42">
        <f>調整係数一覧!L45</f>
        <v>0.6399465937565767</v>
      </c>
      <c r="M45" s="42">
        <f>調整係数一覧!M45</f>
        <v>0.729519203847244</v>
      </c>
    </row>
    <row r="47" spans="1:13" x14ac:dyDescent="0.25">
      <c r="A47" s="39" t="s">
        <v>53</v>
      </c>
      <c r="B47" s="40">
        <v>4</v>
      </c>
      <c r="C47" s="40">
        <v>5</v>
      </c>
      <c r="D47" s="40">
        <v>6</v>
      </c>
      <c r="E47" s="40">
        <v>7</v>
      </c>
      <c r="F47" s="40">
        <v>8</v>
      </c>
      <c r="G47" s="40">
        <v>9</v>
      </c>
      <c r="H47" s="40">
        <v>10</v>
      </c>
      <c r="I47" s="40">
        <v>11</v>
      </c>
      <c r="J47" s="40">
        <v>12</v>
      </c>
      <c r="K47" s="40">
        <v>1</v>
      </c>
      <c r="L47" s="40">
        <v>2</v>
      </c>
      <c r="M47" s="40">
        <v>3</v>
      </c>
    </row>
    <row r="48" spans="1:13" x14ac:dyDescent="0.25">
      <c r="A48" s="41">
        <v>20</v>
      </c>
      <c r="B48" s="42">
        <f>調整係数一覧!B48</f>
        <v>1</v>
      </c>
      <c r="C48" s="42">
        <f>調整係数一覧!C48</f>
        <v>0.96336948180591908</v>
      </c>
      <c r="D48" s="42">
        <f>調整係数一覧!D48</f>
        <v>1</v>
      </c>
      <c r="E48" s="42">
        <f>調整係数一覧!E48</f>
        <v>1</v>
      </c>
      <c r="F48" s="42">
        <f>調整係数一覧!F48</f>
        <v>1</v>
      </c>
      <c r="G48" s="42">
        <f>調整係数一覧!G48</f>
        <v>1</v>
      </c>
      <c r="H48" s="42">
        <f>調整係数一覧!H48</f>
        <v>0.99783685519860366</v>
      </c>
      <c r="I48" s="42">
        <f>調整係数一覧!I48</f>
        <v>0.99175332462070487</v>
      </c>
      <c r="J48" s="42">
        <f>調整係数一覧!J48</f>
        <v>0.99338610989160203</v>
      </c>
      <c r="K48" s="42">
        <f>調整係数一覧!K48</f>
        <v>0.99579165655987056</v>
      </c>
      <c r="L48" s="42">
        <f>調整係数一覧!L48</f>
        <v>0.99929455571209402</v>
      </c>
      <c r="M48" s="42">
        <f>調整係数一覧!M48</f>
        <v>0.9995105725957899</v>
      </c>
    </row>
    <row r="49" spans="1:13" x14ac:dyDescent="0.25">
      <c r="A49" s="41">
        <v>19</v>
      </c>
      <c r="B49" s="42">
        <f>調整係数一覧!B49</f>
        <v>1</v>
      </c>
      <c r="C49" s="42">
        <f>調整係数一覧!C49</f>
        <v>0.96336948180591908</v>
      </c>
      <c r="D49" s="42">
        <f>調整係数一覧!D49</f>
        <v>1</v>
      </c>
      <c r="E49" s="42">
        <f>調整係数一覧!E49</f>
        <v>1</v>
      </c>
      <c r="F49" s="42">
        <f>調整係数一覧!F49</f>
        <v>1</v>
      </c>
      <c r="G49" s="42">
        <f>調整係数一覧!G49</f>
        <v>1</v>
      </c>
      <c r="H49" s="42">
        <f>調整係数一覧!H49</f>
        <v>0.99783685519860366</v>
      </c>
      <c r="I49" s="42">
        <f>調整係数一覧!I49</f>
        <v>0.99175332462070487</v>
      </c>
      <c r="J49" s="42">
        <f>調整係数一覧!J49</f>
        <v>0.99338610989160203</v>
      </c>
      <c r="K49" s="42">
        <f>調整係数一覧!K49</f>
        <v>0.99579165655987056</v>
      </c>
      <c r="L49" s="42">
        <f>調整係数一覧!L49</f>
        <v>0.99929455571209402</v>
      </c>
      <c r="M49" s="42">
        <f>調整係数一覧!M49</f>
        <v>0.9995105725957899</v>
      </c>
    </row>
    <row r="50" spans="1:13" x14ac:dyDescent="0.25">
      <c r="A50" s="41">
        <v>18</v>
      </c>
      <c r="B50" s="42">
        <f>調整係数一覧!B50</f>
        <v>1</v>
      </c>
      <c r="C50" s="42">
        <f>調整係数一覧!C50</f>
        <v>0.96336948180591908</v>
      </c>
      <c r="D50" s="42">
        <f>調整係数一覧!D50</f>
        <v>1</v>
      </c>
      <c r="E50" s="42">
        <f>調整係数一覧!E50</f>
        <v>1</v>
      </c>
      <c r="F50" s="42">
        <f>調整係数一覧!F50</f>
        <v>1</v>
      </c>
      <c r="G50" s="42">
        <f>調整係数一覧!G50</f>
        <v>1</v>
      </c>
      <c r="H50" s="42">
        <f>調整係数一覧!H50</f>
        <v>0.99783685519860366</v>
      </c>
      <c r="I50" s="42">
        <f>調整係数一覧!I50</f>
        <v>0.99175332462070487</v>
      </c>
      <c r="J50" s="42">
        <f>調整係数一覧!J50</f>
        <v>0.99338610989160203</v>
      </c>
      <c r="K50" s="42">
        <f>調整係数一覧!K50</f>
        <v>0.99579165655987056</v>
      </c>
      <c r="L50" s="42">
        <f>調整係数一覧!L50</f>
        <v>0.99929455571209402</v>
      </c>
      <c r="M50" s="42">
        <f>調整係数一覧!M50</f>
        <v>0.9995105725957899</v>
      </c>
    </row>
    <row r="51" spans="1:13" x14ac:dyDescent="0.25">
      <c r="A51" s="41">
        <v>17</v>
      </c>
      <c r="B51" s="42">
        <f>調整係数一覧!B51</f>
        <v>1</v>
      </c>
      <c r="C51" s="42">
        <f>調整係数一覧!C51</f>
        <v>0.96336948180591908</v>
      </c>
      <c r="D51" s="42">
        <f>調整係数一覧!D51</f>
        <v>1</v>
      </c>
      <c r="E51" s="42">
        <f>調整係数一覧!E51</f>
        <v>1</v>
      </c>
      <c r="F51" s="42">
        <f>調整係数一覧!F51</f>
        <v>1</v>
      </c>
      <c r="G51" s="42">
        <f>調整係数一覧!G51</f>
        <v>1</v>
      </c>
      <c r="H51" s="42">
        <f>調整係数一覧!H51</f>
        <v>0.99783685519860366</v>
      </c>
      <c r="I51" s="42">
        <f>調整係数一覧!I51</f>
        <v>0.99175332462070487</v>
      </c>
      <c r="J51" s="42">
        <f>調整係数一覧!J51</f>
        <v>0.99338610989160203</v>
      </c>
      <c r="K51" s="42">
        <f>調整係数一覧!K51</f>
        <v>0.99579165655987056</v>
      </c>
      <c r="L51" s="42">
        <f>調整係数一覧!L51</f>
        <v>0.99929455571209402</v>
      </c>
      <c r="M51" s="42">
        <f>調整係数一覧!M51</f>
        <v>0.9995105725957899</v>
      </c>
    </row>
    <row r="52" spans="1:13" x14ac:dyDescent="0.25">
      <c r="A52" s="41">
        <v>16</v>
      </c>
      <c r="B52" s="42">
        <f>調整係数一覧!B52</f>
        <v>1</v>
      </c>
      <c r="C52" s="42">
        <f>調整係数一覧!C52</f>
        <v>0.96336948180591908</v>
      </c>
      <c r="D52" s="42">
        <f>調整係数一覧!D52</f>
        <v>1</v>
      </c>
      <c r="E52" s="42">
        <f>調整係数一覧!E52</f>
        <v>1</v>
      </c>
      <c r="F52" s="42">
        <f>調整係数一覧!F52</f>
        <v>1</v>
      </c>
      <c r="G52" s="42">
        <f>調整係数一覧!G52</f>
        <v>1</v>
      </c>
      <c r="H52" s="42">
        <f>調整係数一覧!H52</f>
        <v>0.99783685519860366</v>
      </c>
      <c r="I52" s="42">
        <f>調整係数一覧!I52</f>
        <v>0.99175332462070487</v>
      </c>
      <c r="J52" s="42">
        <f>調整係数一覧!J52</f>
        <v>0.99338610989160203</v>
      </c>
      <c r="K52" s="42">
        <f>調整係数一覧!K52</f>
        <v>0.99579165655987056</v>
      </c>
      <c r="L52" s="42">
        <f>調整係数一覧!L52</f>
        <v>0.99929455571209402</v>
      </c>
      <c r="M52" s="42">
        <f>調整係数一覧!M52</f>
        <v>0.9995105725957899</v>
      </c>
    </row>
    <row r="53" spans="1:13" x14ac:dyDescent="0.25">
      <c r="A53" s="41">
        <v>15</v>
      </c>
      <c r="B53" s="42">
        <f>調整係数一覧!B53</f>
        <v>1</v>
      </c>
      <c r="C53" s="42">
        <f>調整係数一覧!C53</f>
        <v>0.96336948180591908</v>
      </c>
      <c r="D53" s="42">
        <f>調整係数一覧!D53</f>
        <v>1</v>
      </c>
      <c r="E53" s="42">
        <f>調整係数一覧!E53</f>
        <v>1</v>
      </c>
      <c r="F53" s="42">
        <f>調整係数一覧!F53</f>
        <v>1</v>
      </c>
      <c r="G53" s="42">
        <f>調整係数一覧!G53</f>
        <v>1</v>
      </c>
      <c r="H53" s="42">
        <f>調整係数一覧!H53</f>
        <v>0.99783685519860366</v>
      </c>
      <c r="I53" s="42">
        <f>調整係数一覧!I53</f>
        <v>0.99175332462070487</v>
      </c>
      <c r="J53" s="42">
        <f>調整係数一覧!J53</f>
        <v>0.99338610989160203</v>
      </c>
      <c r="K53" s="42">
        <f>調整係数一覧!K53</f>
        <v>0.99579165655987056</v>
      </c>
      <c r="L53" s="42">
        <f>調整係数一覧!L53</f>
        <v>0.99929455571209402</v>
      </c>
      <c r="M53" s="42">
        <f>調整係数一覧!M53</f>
        <v>0.9995105725957899</v>
      </c>
    </row>
    <row r="54" spans="1:13" x14ac:dyDescent="0.25">
      <c r="A54" s="41">
        <v>14</v>
      </c>
      <c r="B54" s="42">
        <f>調整係数一覧!B54</f>
        <v>1</v>
      </c>
      <c r="C54" s="42">
        <f>調整係数一覧!C54</f>
        <v>0.96336948180591908</v>
      </c>
      <c r="D54" s="42">
        <f>調整係数一覧!D54</f>
        <v>1</v>
      </c>
      <c r="E54" s="42">
        <f>調整係数一覧!E54</f>
        <v>1</v>
      </c>
      <c r="F54" s="42">
        <f>調整係数一覧!F54</f>
        <v>1</v>
      </c>
      <c r="G54" s="42">
        <f>調整係数一覧!G54</f>
        <v>1</v>
      </c>
      <c r="H54" s="42">
        <f>調整係数一覧!H54</f>
        <v>0.99783685519860366</v>
      </c>
      <c r="I54" s="42">
        <f>調整係数一覧!I54</f>
        <v>0.99175332462070487</v>
      </c>
      <c r="J54" s="42">
        <f>調整係数一覧!J54</f>
        <v>0.99338610989160203</v>
      </c>
      <c r="K54" s="42">
        <f>調整係数一覧!K54</f>
        <v>0.99579165655987056</v>
      </c>
      <c r="L54" s="42">
        <f>調整係数一覧!L54</f>
        <v>0.99929455571209402</v>
      </c>
      <c r="M54" s="42">
        <f>調整係数一覧!M54</f>
        <v>0.9995105725957899</v>
      </c>
    </row>
    <row r="55" spans="1:13" x14ac:dyDescent="0.25">
      <c r="A55" s="41">
        <v>13</v>
      </c>
      <c r="B55" s="42">
        <f>調整係数一覧!B55</f>
        <v>1</v>
      </c>
      <c r="C55" s="42">
        <f>調整係数一覧!C55</f>
        <v>0.96336948180591908</v>
      </c>
      <c r="D55" s="42">
        <f>調整係数一覧!D55</f>
        <v>1</v>
      </c>
      <c r="E55" s="42">
        <f>調整係数一覧!E55</f>
        <v>1</v>
      </c>
      <c r="F55" s="42">
        <f>調整係数一覧!F55</f>
        <v>1</v>
      </c>
      <c r="G55" s="42">
        <f>調整係数一覧!G55</f>
        <v>1</v>
      </c>
      <c r="H55" s="42">
        <f>調整係数一覧!H55</f>
        <v>0.99783685519860366</v>
      </c>
      <c r="I55" s="42">
        <f>調整係数一覧!I55</f>
        <v>0.99175332462070487</v>
      </c>
      <c r="J55" s="42">
        <f>調整係数一覧!J55</f>
        <v>0.99338610989160203</v>
      </c>
      <c r="K55" s="42">
        <f>調整係数一覧!K55</f>
        <v>0.99579165655987056</v>
      </c>
      <c r="L55" s="42">
        <f>調整係数一覧!L55</f>
        <v>0.99929455571209402</v>
      </c>
      <c r="M55" s="42">
        <f>調整係数一覧!M55</f>
        <v>0.9995105725957899</v>
      </c>
    </row>
    <row r="56" spans="1:13" x14ac:dyDescent="0.25">
      <c r="A56" s="41">
        <v>12</v>
      </c>
      <c r="B56" s="42">
        <f>調整係数一覧!B56</f>
        <v>1</v>
      </c>
      <c r="C56" s="42">
        <f>調整係数一覧!C56</f>
        <v>0.96336948180591908</v>
      </c>
      <c r="D56" s="42">
        <f>調整係数一覧!D56</f>
        <v>1</v>
      </c>
      <c r="E56" s="42">
        <f>調整係数一覧!E56</f>
        <v>1</v>
      </c>
      <c r="F56" s="42">
        <f>調整係数一覧!F56</f>
        <v>1</v>
      </c>
      <c r="G56" s="42">
        <f>調整係数一覧!G56</f>
        <v>1</v>
      </c>
      <c r="H56" s="42">
        <f>調整係数一覧!H56</f>
        <v>0.99783685519860366</v>
      </c>
      <c r="I56" s="42">
        <f>調整係数一覧!I56</f>
        <v>0.9819157057282657</v>
      </c>
      <c r="J56" s="42">
        <f>調整係数一覧!J56</f>
        <v>0.99338610989160203</v>
      </c>
      <c r="K56" s="42">
        <f>調整係数一覧!K56</f>
        <v>0.99579165655987056</v>
      </c>
      <c r="L56" s="42">
        <f>調整係数一覧!L56</f>
        <v>0.99929455571209402</v>
      </c>
      <c r="M56" s="42">
        <f>調整係数一覧!M56</f>
        <v>0.9995105725957899</v>
      </c>
    </row>
    <row r="57" spans="1:13" x14ac:dyDescent="0.25">
      <c r="A57" s="41">
        <v>11</v>
      </c>
      <c r="B57" s="42">
        <f>調整係数一覧!B57</f>
        <v>1</v>
      </c>
      <c r="C57" s="42">
        <f>調整係数一覧!C57</f>
        <v>0.95825196462917006</v>
      </c>
      <c r="D57" s="42">
        <f>調整係数一覧!D57</f>
        <v>1</v>
      </c>
      <c r="E57" s="42">
        <f>調整係数一覧!E57</f>
        <v>1</v>
      </c>
      <c r="F57" s="42">
        <f>調整係数一覧!F57</f>
        <v>1</v>
      </c>
      <c r="G57" s="42">
        <f>調整係数一覧!G57</f>
        <v>1</v>
      </c>
      <c r="H57" s="42">
        <f>調整係数一覧!H57</f>
        <v>0.99783685519860366</v>
      </c>
      <c r="I57" s="42">
        <f>調整係数一覧!I57</f>
        <v>0.96185543557795916</v>
      </c>
      <c r="J57" s="42">
        <f>調整係数一覧!J57</f>
        <v>0.98589911161491683</v>
      </c>
      <c r="K57" s="42">
        <f>調整係数一覧!K57</f>
        <v>0.99502158486423387</v>
      </c>
      <c r="L57" s="42">
        <f>調整係数一覧!L57</f>
        <v>0.9975394870131773</v>
      </c>
      <c r="M57" s="42">
        <f>調整係数一覧!M57</f>
        <v>0.9995105725957899</v>
      </c>
    </row>
    <row r="58" spans="1:13" x14ac:dyDescent="0.25">
      <c r="A58" s="41">
        <v>10</v>
      </c>
      <c r="B58" s="42">
        <f>調整係数一覧!B58</f>
        <v>1</v>
      </c>
      <c r="C58" s="42">
        <f>調整係数一覧!C58</f>
        <v>0.94151554113309133</v>
      </c>
      <c r="D58" s="42">
        <f>調整係数一覧!D58</f>
        <v>0.99113129620683915</v>
      </c>
      <c r="E58" s="42">
        <f>調整係数一覧!E58</f>
        <v>1</v>
      </c>
      <c r="F58" s="42">
        <f>調整係数一覧!F58</f>
        <v>1</v>
      </c>
      <c r="G58" s="42">
        <f>調整係数一覧!G58</f>
        <v>1</v>
      </c>
      <c r="H58" s="42">
        <f>調整係数一覧!H58</f>
        <v>0.99756158908247217</v>
      </c>
      <c r="I58" s="42">
        <f>調整係数一覧!I58</f>
        <v>0.93157251416978482</v>
      </c>
      <c r="J58" s="42">
        <f>調整係数一覧!J58</f>
        <v>0.96643458694122253</v>
      </c>
      <c r="K58" s="42">
        <f>調整係数一覧!K58</f>
        <v>0.98171920303237914</v>
      </c>
      <c r="L58" s="42">
        <f>調整係数一覧!L58</f>
        <v>0.9824352544016417</v>
      </c>
      <c r="M58" s="42">
        <f>調整係数一覧!M58</f>
        <v>0.98764156570650963</v>
      </c>
    </row>
    <row r="59" spans="1:13" x14ac:dyDescent="0.25">
      <c r="A59" s="41">
        <v>9</v>
      </c>
      <c r="B59" s="42">
        <f>調整係数一覧!B59</f>
        <v>0.99337016911236353</v>
      </c>
      <c r="C59" s="42">
        <f>調整係数一覧!C59</f>
        <v>0.91316021131768266</v>
      </c>
      <c r="D59" s="42">
        <f>調整係数一覧!D59</f>
        <v>0.96578910029195586</v>
      </c>
      <c r="E59" s="42">
        <f>調整係数一覧!E59</f>
        <v>1</v>
      </c>
      <c r="F59" s="42">
        <f>調整係数一覧!F59</f>
        <v>1</v>
      </c>
      <c r="G59" s="42">
        <f>調整係数一覧!G59</f>
        <v>1</v>
      </c>
      <c r="H59" s="42">
        <f>調整係数一覧!H59</f>
        <v>0.98138577398031412</v>
      </c>
      <c r="I59" s="42">
        <f>調整係数一覧!I59</f>
        <v>0.8910669415037431</v>
      </c>
      <c r="J59" s="42">
        <f>調整係数一覧!J59</f>
        <v>0.93499253587051878</v>
      </c>
      <c r="K59" s="42">
        <f>調整係数一覧!K59</f>
        <v>0.95588451106430683</v>
      </c>
      <c r="L59" s="42">
        <f>調整係数一覧!L59</f>
        <v>0.95398185787748702</v>
      </c>
      <c r="M59" s="42">
        <f>調整係数一覧!M59</f>
        <v>0.96212517758438554</v>
      </c>
    </row>
    <row r="60" spans="1:13" x14ac:dyDescent="0.25">
      <c r="A60" s="41">
        <v>8</v>
      </c>
      <c r="B60" s="42">
        <f>調整係数一覧!B60</f>
        <v>0.96628831941623083</v>
      </c>
      <c r="C60" s="42">
        <f>調整係数一覧!C60</f>
        <v>0.87318597518294405</v>
      </c>
      <c r="D60" s="42">
        <f>調整係数一覧!D60</f>
        <v>0.92416507270099835</v>
      </c>
      <c r="E60" s="42">
        <f>調整係数一覧!E60</f>
        <v>1</v>
      </c>
      <c r="F60" s="42">
        <f>調整係数一覧!F60</f>
        <v>1</v>
      </c>
      <c r="G60" s="42">
        <f>調整係数一覧!G60</f>
        <v>0.99125819849884333</v>
      </c>
      <c r="H60" s="42">
        <f>調整係数一覧!H60</f>
        <v>0.94930940989213008</v>
      </c>
      <c r="I60" s="42">
        <f>調整係数一覧!I60</f>
        <v>0.84033871757983425</v>
      </c>
      <c r="J60" s="42">
        <f>調整係数一覧!J60</f>
        <v>0.8915729584028057</v>
      </c>
      <c r="K60" s="42">
        <f>調整係数一覧!K60</f>
        <v>0.91751750896001627</v>
      </c>
      <c r="L60" s="42">
        <f>調整係数一覧!L60</f>
        <v>0.91217929744071369</v>
      </c>
      <c r="M60" s="42">
        <f>調整係数一覧!M60</f>
        <v>0.92296140822941752</v>
      </c>
    </row>
    <row r="61" spans="1:13" x14ac:dyDescent="0.25">
      <c r="A61" s="41">
        <v>7</v>
      </c>
      <c r="B61" s="42">
        <f>調整係数一覧!B61</f>
        <v>0.92439734200058976</v>
      </c>
      <c r="C61" s="42">
        <f>調整係数一覧!C61</f>
        <v>0.82159283272887573</v>
      </c>
      <c r="D61" s="42">
        <f>調整係数一覧!D61</f>
        <v>0.86625921343396672</v>
      </c>
      <c r="E61" s="42">
        <f>調整係数一覧!E61</f>
        <v>0.98346305746363194</v>
      </c>
      <c r="F61" s="42">
        <f>調整係数一覧!F61</f>
        <v>0.96656206319059235</v>
      </c>
      <c r="G61" s="42">
        <f>調整係数一覧!G61</f>
        <v>0.94391768171976964</v>
      </c>
      <c r="H61" s="42">
        <f>調整係数一覧!H61</f>
        <v>0.90133249681791971</v>
      </c>
      <c r="I61" s="42">
        <f>調整係数一覧!I61</f>
        <v>0.77938784239805758</v>
      </c>
      <c r="J61" s="42">
        <f>調整係数一覧!J61</f>
        <v>0.8361758545380833</v>
      </c>
      <c r="K61" s="42">
        <f>調整係数一覧!K61</f>
        <v>0.86661819671950768</v>
      </c>
      <c r="L61" s="42">
        <f>調整係数一覧!L61</f>
        <v>0.85702757309132127</v>
      </c>
      <c r="M61" s="42">
        <f>調整係数一覧!M61</f>
        <v>0.87015025764160581</v>
      </c>
    </row>
    <row r="62" spans="1:13" x14ac:dyDescent="0.25">
      <c r="A62" s="41">
        <v>6</v>
      </c>
      <c r="B62" s="42">
        <f>調整係数一覧!B62</f>
        <v>0.86769723686544054</v>
      </c>
      <c r="C62" s="42">
        <f>調整係数一覧!C62</f>
        <v>0.75838078395547759</v>
      </c>
      <c r="D62" s="42">
        <f>調整係数一覧!D62</f>
        <v>0.79207152249086088</v>
      </c>
      <c r="E62" s="42">
        <f>調整係数一覧!E62</f>
        <v>0.92247930896341124</v>
      </c>
      <c r="F62" s="42">
        <f>調整係数一覧!F62</f>
        <v>0.90200597492086909</v>
      </c>
      <c r="G62" s="42">
        <f>調整係数一覧!G62</f>
        <v>0.87707094554256704</v>
      </c>
      <c r="H62" s="42">
        <f>調整係数一覧!H62</f>
        <v>0.83745503475768279</v>
      </c>
      <c r="I62" s="42">
        <f>調整係数一覧!I62</f>
        <v>0.70821431595841355</v>
      </c>
      <c r="J62" s="42">
        <f>調整係数一覧!J62</f>
        <v>0.76880122427635178</v>
      </c>
      <c r="K62" s="42">
        <f>調整係数一覧!K62</f>
        <v>0.80318657434278129</v>
      </c>
      <c r="L62" s="42">
        <f>調整係数一覧!L62</f>
        <v>0.78852668482930999</v>
      </c>
      <c r="M62" s="42">
        <f>調整係数一覧!M62</f>
        <v>0.80369172582095016</v>
      </c>
    </row>
    <row r="63" spans="1:13" x14ac:dyDescent="0.25">
      <c r="A63" s="41">
        <v>5</v>
      </c>
      <c r="B63" s="42">
        <f>調整係数一覧!B63</f>
        <v>0.79618800401078293</v>
      </c>
      <c r="C63" s="42">
        <f>調整係数一覧!C63</f>
        <v>0.68354982886274973</v>
      </c>
      <c r="D63" s="42">
        <f>調整係数一覧!D63</f>
        <v>0.70160199987168081</v>
      </c>
      <c r="E63" s="42">
        <f>調整係数一覧!E63</f>
        <v>0.84055192845532134</v>
      </c>
      <c r="F63" s="42">
        <f>調整係数一覧!F63</f>
        <v>0.81676771416033001</v>
      </c>
      <c r="G63" s="42">
        <f>調整係数一覧!G63</f>
        <v>0.79071798996723597</v>
      </c>
      <c r="H63" s="42">
        <f>調整係数一覧!H63</f>
        <v>0.75767702371141987</v>
      </c>
      <c r="I63" s="42">
        <f>調整係数一覧!I63</f>
        <v>0.62681813826090216</v>
      </c>
      <c r="J63" s="42">
        <f>調整係数一覧!J63</f>
        <v>0.68944906761761104</v>
      </c>
      <c r="K63" s="42">
        <f>調整係数一覧!K63</f>
        <v>0.72722264182983642</v>
      </c>
      <c r="L63" s="42">
        <f>調整係数一覧!L63</f>
        <v>0.70667663265467962</v>
      </c>
      <c r="M63" s="42">
        <f>調整係数一覧!M63</f>
        <v>0.7235858127674506</v>
      </c>
    </row>
    <row r="64" spans="1:13" x14ac:dyDescent="0.25">
      <c r="A64" s="41">
        <v>4</v>
      </c>
      <c r="B64" s="42">
        <f>調整係数一覧!B64</f>
        <v>0.70986964343661674</v>
      </c>
      <c r="C64" s="42">
        <f>調整係数一覧!C64</f>
        <v>0.59709996745069183</v>
      </c>
      <c r="D64" s="42">
        <f>調整係数一覧!D64</f>
        <v>0.59485064557642675</v>
      </c>
      <c r="E64" s="42">
        <f>調整係数一覧!E64</f>
        <v>0.7376809159393618</v>
      </c>
      <c r="F64" s="42">
        <f>調整係数一覧!F64</f>
        <v>0.71084728090897509</v>
      </c>
      <c r="G64" s="42">
        <f>調整係数一覧!G64</f>
        <v>0.68485881499377621</v>
      </c>
      <c r="H64" s="42">
        <f>調整係数一覧!H64</f>
        <v>0.66199846367913051</v>
      </c>
      <c r="I64" s="42">
        <f>調整係数一覧!I64</f>
        <v>0.53519930930552329</v>
      </c>
      <c r="J64" s="42">
        <f>調整係数一覧!J64</f>
        <v>0.59811938456186076</v>
      </c>
      <c r="K64" s="42">
        <f>調整係数一覧!K64</f>
        <v>0.63872639918067398</v>
      </c>
      <c r="L64" s="42">
        <f>調整係数一覧!L64</f>
        <v>0.61147741656743038</v>
      </c>
      <c r="M64" s="42">
        <f>調整係数一覧!M64</f>
        <v>0.62983251848110722</v>
      </c>
    </row>
    <row r="65" spans="1:13" x14ac:dyDescent="0.25">
      <c r="A65" s="41">
        <v>3</v>
      </c>
      <c r="B65" s="42">
        <f>調整係数一覧!B65</f>
        <v>0.60874215514294239</v>
      </c>
      <c r="C65" s="42">
        <f>調整係数一覧!C65</f>
        <v>0.49903119971930421</v>
      </c>
      <c r="D65" s="42">
        <f>調整係数一覧!D65</f>
        <v>0.47181745960509858</v>
      </c>
      <c r="E65" s="42">
        <f>調整係数一覧!E65</f>
        <v>0.61386627141553285</v>
      </c>
      <c r="F65" s="42">
        <f>調整係数一覧!F65</f>
        <v>0.58424467516680445</v>
      </c>
      <c r="G65" s="42">
        <f>調整係数一覧!G65</f>
        <v>0.55949342062218776</v>
      </c>
      <c r="H65" s="42">
        <f>調整係数一覧!H65</f>
        <v>0.55041935466081482</v>
      </c>
      <c r="I65" s="42">
        <f>調整係数一覧!I65</f>
        <v>0.43335782909227688</v>
      </c>
      <c r="J65" s="42">
        <f>調整係数一覧!J65</f>
        <v>0.49481217510910136</v>
      </c>
      <c r="K65" s="42">
        <f>調整係数一覧!K65</f>
        <v>0.5376978463952935</v>
      </c>
      <c r="L65" s="42">
        <f>調整係数一覧!L65</f>
        <v>0.50292903656756227</v>
      </c>
      <c r="M65" s="42">
        <f>調整係数一覧!M65</f>
        <v>0.52243184296192013</v>
      </c>
    </row>
    <row r="66" spans="1:13" x14ac:dyDescent="0.25">
      <c r="A66" s="41">
        <v>2</v>
      </c>
      <c r="B66" s="42">
        <f>調整係数一覧!B66</f>
        <v>0.49280553912975966</v>
      </c>
      <c r="C66" s="42">
        <f>調整係数一覧!C66</f>
        <v>0.38934352566858677</v>
      </c>
      <c r="D66" s="42">
        <f>調整係数一覧!D66</f>
        <v>0.33250244195769618</v>
      </c>
      <c r="E66" s="42">
        <f>調整係数一覧!E66</f>
        <v>0.46910799488383448</v>
      </c>
      <c r="F66" s="42">
        <f>調整係数一覧!F66</f>
        <v>0.43695989693381798</v>
      </c>
      <c r="G66" s="42">
        <f>調整係数一覧!G66</f>
        <v>0.41462180685247069</v>
      </c>
      <c r="H66" s="42">
        <f>調整係数一覧!H66</f>
        <v>0.42293969665647291</v>
      </c>
      <c r="I66" s="42">
        <f>調整係数一覧!I66</f>
        <v>0.32129369762116311</v>
      </c>
      <c r="J66" s="42">
        <f>調整係数一覧!J66</f>
        <v>0.37952743925933263</v>
      </c>
      <c r="K66" s="42">
        <f>調整係数一覧!K66</f>
        <v>0.42413698347369483</v>
      </c>
      <c r="L66" s="42">
        <f>調整係数一覧!L66</f>
        <v>0.38103149265507524</v>
      </c>
      <c r="M66" s="42">
        <f>調整係数一覧!M66</f>
        <v>0.40138378620988902</v>
      </c>
    </row>
    <row r="67" spans="1:13" x14ac:dyDescent="0.25">
      <c r="A67" s="41">
        <v>1</v>
      </c>
      <c r="B67" s="42">
        <f>調整係数一覧!B67</f>
        <v>0.36205979539706856</v>
      </c>
      <c r="C67" s="42">
        <f>調整係数一覧!C67</f>
        <v>0.2680369452985395</v>
      </c>
      <c r="D67" s="42">
        <f>調整係数一覧!D67</f>
        <v>0.17690559263421962</v>
      </c>
      <c r="E67" s="42">
        <f>調整係数一覧!E67</f>
        <v>0.30340608634426658</v>
      </c>
      <c r="F67" s="42">
        <f>調整係数一覧!F67</f>
        <v>0.26899294621001579</v>
      </c>
      <c r="G67" s="42">
        <f>調整係数一覧!G67</f>
        <v>0.25024397368462503</v>
      </c>
      <c r="H67" s="42">
        <f>調整係数一覧!H67</f>
        <v>0.27955948966610472</v>
      </c>
      <c r="I67" s="42">
        <f>調整係数一覧!I67</f>
        <v>0.19900691489218181</v>
      </c>
      <c r="J67" s="42">
        <f>調整係数一覧!J67</f>
        <v>0.25226517701255458</v>
      </c>
      <c r="K67" s="42">
        <f>調整係数一覧!K67</f>
        <v>0.29804381041587824</v>
      </c>
      <c r="L67" s="42">
        <f>調整係数一覧!L67</f>
        <v>0.24578478482996921</v>
      </c>
      <c r="M67" s="42">
        <f>調整係数一覧!M67</f>
        <v>0.26668834822501419</v>
      </c>
    </row>
    <row r="69" spans="1:13" x14ac:dyDescent="0.25">
      <c r="A69" s="39" t="s">
        <v>54</v>
      </c>
      <c r="B69" s="40">
        <v>4</v>
      </c>
      <c r="C69" s="40">
        <v>5</v>
      </c>
      <c r="D69" s="40">
        <v>6</v>
      </c>
      <c r="E69" s="40">
        <v>7</v>
      </c>
      <c r="F69" s="40">
        <v>8</v>
      </c>
      <c r="G69" s="40">
        <v>9</v>
      </c>
      <c r="H69" s="40">
        <v>10</v>
      </c>
      <c r="I69" s="40">
        <v>11</v>
      </c>
      <c r="J69" s="40">
        <v>12</v>
      </c>
      <c r="K69" s="40">
        <v>1</v>
      </c>
      <c r="L69" s="40">
        <v>2</v>
      </c>
      <c r="M69" s="40">
        <v>3</v>
      </c>
    </row>
    <row r="70" spans="1:13" x14ac:dyDescent="0.25">
      <c r="A70" s="41">
        <v>20</v>
      </c>
      <c r="B70" s="42">
        <f>調整係数一覧!B70</f>
        <v>0.99264456152312119</v>
      </c>
      <c r="C70" s="42">
        <f>調整係数一覧!C70</f>
        <v>1</v>
      </c>
      <c r="D70" s="42">
        <f>調整係数一覧!D70</f>
        <v>1</v>
      </c>
      <c r="E70" s="42">
        <f>調整係数一覧!E70</f>
        <v>1</v>
      </c>
      <c r="F70" s="42">
        <f>調整係数一覧!F70</f>
        <v>1</v>
      </c>
      <c r="G70" s="42">
        <f>調整係数一覧!G70</f>
        <v>1</v>
      </c>
      <c r="H70" s="42">
        <f>調整係数一覧!H70</f>
        <v>1</v>
      </c>
      <c r="I70" s="42">
        <f>調整係数一覧!I70</f>
        <v>0.994767253066142</v>
      </c>
      <c r="J70" s="42">
        <f>調整係数一覧!J70</f>
        <v>0.99184930307595132</v>
      </c>
      <c r="K70" s="42">
        <f>調整係数一覧!K70</f>
        <v>1</v>
      </c>
      <c r="L70" s="42">
        <f>調整係数一覧!L70</f>
        <v>0.998639213146847</v>
      </c>
      <c r="M70" s="42">
        <f>調整係数一覧!M70</f>
        <v>1</v>
      </c>
    </row>
    <row r="71" spans="1:13" x14ac:dyDescent="0.25">
      <c r="A71" s="41">
        <v>19</v>
      </c>
      <c r="B71" s="42">
        <f>調整係数一覧!B71</f>
        <v>0.99264456152312119</v>
      </c>
      <c r="C71" s="42">
        <f>調整係数一覧!C71</f>
        <v>1</v>
      </c>
      <c r="D71" s="42">
        <f>調整係数一覧!D71</f>
        <v>1</v>
      </c>
      <c r="E71" s="42">
        <f>調整係数一覧!E71</f>
        <v>1</v>
      </c>
      <c r="F71" s="42">
        <f>調整係数一覧!F71</f>
        <v>1</v>
      </c>
      <c r="G71" s="42">
        <f>調整係数一覧!G71</f>
        <v>1</v>
      </c>
      <c r="H71" s="42">
        <f>調整係数一覧!H71</f>
        <v>1</v>
      </c>
      <c r="I71" s="42">
        <f>調整係数一覧!I71</f>
        <v>0.994767253066142</v>
      </c>
      <c r="J71" s="42">
        <f>調整係数一覧!J71</f>
        <v>0.99184930307595132</v>
      </c>
      <c r="K71" s="42">
        <f>調整係数一覧!K71</f>
        <v>1</v>
      </c>
      <c r="L71" s="42">
        <f>調整係数一覧!L71</f>
        <v>0.998639213146847</v>
      </c>
      <c r="M71" s="42">
        <f>調整係数一覧!M71</f>
        <v>1</v>
      </c>
    </row>
    <row r="72" spans="1:13" x14ac:dyDescent="0.25">
      <c r="A72" s="41">
        <v>18</v>
      </c>
      <c r="B72" s="42">
        <f>調整係数一覧!B72</f>
        <v>0.99264456152312119</v>
      </c>
      <c r="C72" s="42">
        <f>調整係数一覧!C72</f>
        <v>1</v>
      </c>
      <c r="D72" s="42">
        <f>調整係数一覧!D72</f>
        <v>1</v>
      </c>
      <c r="E72" s="42">
        <f>調整係数一覧!E72</f>
        <v>1</v>
      </c>
      <c r="F72" s="42">
        <f>調整係数一覧!F72</f>
        <v>1</v>
      </c>
      <c r="G72" s="42">
        <f>調整係数一覧!G72</f>
        <v>1</v>
      </c>
      <c r="H72" s="42">
        <f>調整係数一覧!H72</f>
        <v>1</v>
      </c>
      <c r="I72" s="42">
        <f>調整係数一覧!I72</f>
        <v>0.994767253066142</v>
      </c>
      <c r="J72" s="42">
        <f>調整係数一覧!J72</f>
        <v>0.99184930307595132</v>
      </c>
      <c r="K72" s="42">
        <f>調整係数一覧!K72</f>
        <v>1</v>
      </c>
      <c r="L72" s="42">
        <f>調整係数一覧!L72</f>
        <v>0.998639213146847</v>
      </c>
      <c r="M72" s="42">
        <f>調整係数一覧!M72</f>
        <v>1</v>
      </c>
    </row>
    <row r="73" spans="1:13" x14ac:dyDescent="0.25">
      <c r="A73" s="41">
        <v>17</v>
      </c>
      <c r="B73" s="42">
        <f>調整係数一覧!B73</f>
        <v>0.99264456152312119</v>
      </c>
      <c r="C73" s="42">
        <f>調整係数一覧!C73</f>
        <v>1</v>
      </c>
      <c r="D73" s="42">
        <f>調整係数一覧!D73</f>
        <v>1</v>
      </c>
      <c r="E73" s="42">
        <f>調整係数一覧!E73</f>
        <v>1</v>
      </c>
      <c r="F73" s="42">
        <f>調整係数一覧!F73</f>
        <v>1</v>
      </c>
      <c r="G73" s="42">
        <f>調整係数一覧!G73</f>
        <v>1</v>
      </c>
      <c r="H73" s="42">
        <f>調整係数一覧!H73</f>
        <v>1</v>
      </c>
      <c r="I73" s="42">
        <f>調整係数一覧!I73</f>
        <v>0.994767253066142</v>
      </c>
      <c r="J73" s="42">
        <f>調整係数一覧!J73</f>
        <v>0.99184930307595132</v>
      </c>
      <c r="K73" s="42">
        <f>調整係数一覧!K73</f>
        <v>1</v>
      </c>
      <c r="L73" s="42">
        <f>調整係数一覧!L73</f>
        <v>0.998639213146847</v>
      </c>
      <c r="M73" s="42">
        <f>調整係数一覧!M73</f>
        <v>1</v>
      </c>
    </row>
    <row r="74" spans="1:13" x14ac:dyDescent="0.25">
      <c r="A74" s="41">
        <v>16</v>
      </c>
      <c r="B74" s="42">
        <f>調整係数一覧!B74</f>
        <v>0.99264456152312119</v>
      </c>
      <c r="C74" s="42">
        <f>調整係数一覧!C74</f>
        <v>1</v>
      </c>
      <c r="D74" s="42">
        <f>調整係数一覧!D74</f>
        <v>1</v>
      </c>
      <c r="E74" s="42">
        <f>調整係数一覧!E74</f>
        <v>1</v>
      </c>
      <c r="F74" s="42">
        <f>調整係数一覧!F74</f>
        <v>1</v>
      </c>
      <c r="G74" s="42">
        <f>調整係数一覧!G74</f>
        <v>1</v>
      </c>
      <c r="H74" s="42">
        <f>調整係数一覧!H74</f>
        <v>1</v>
      </c>
      <c r="I74" s="42">
        <f>調整係数一覧!I74</f>
        <v>0.994767253066142</v>
      </c>
      <c r="J74" s="42">
        <f>調整係数一覧!J74</f>
        <v>0.99184930307595132</v>
      </c>
      <c r="K74" s="42">
        <f>調整係数一覧!K74</f>
        <v>1</v>
      </c>
      <c r="L74" s="42">
        <f>調整係数一覧!L74</f>
        <v>0.998639213146847</v>
      </c>
      <c r="M74" s="42">
        <f>調整係数一覧!M74</f>
        <v>1</v>
      </c>
    </row>
    <row r="75" spans="1:13" x14ac:dyDescent="0.25">
      <c r="A75" s="41">
        <v>15</v>
      </c>
      <c r="B75" s="42">
        <f>調整係数一覧!B75</f>
        <v>0.99264456152312119</v>
      </c>
      <c r="C75" s="42">
        <f>調整係数一覧!C75</f>
        <v>1</v>
      </c>
      <c r="D75" s="42">
        <f>調整係数一覧!D75</f>
        <v>1</v>
      </c>
      <c r="E75" s="42">
        <f>調整係数一覧!E75</f>
        <v>1</v>
      </c>
      <c r="F75" s="42">
        <f>調整係数一覧!F75</f>
        <v>1</v>
      </c>
      <c r="G75" s="42">
        <f>調整係数一覧!G75</f>
        <v>1</v>
      </c>
      <c r="H75" s="42">
        <f>調整係数一覧!H75</f>
        <v>1</v>
      </c>
      <c r="I75" s="42">
        <f>調整係数一覧!I75</f>
        <v>0.994767253066142</v>
      </c>
      <c r="J75" s="42">
        <f>調整係数一覧!J75</f>
        <v>0.99184930307595132</v>
      </c>
      <c r="K75" s="42">
        <f>調整係数一覧!K75</f>
        <v>1</v>
      </c>
      <c r="L75" s="42">
        <f>調整係数一覧!L75</f>
        <v>0.998639213146847</v>
      </c>
      <c r="M75" s="42">
        <f>調整係数一覧!M75</f>
        <v>1</v>
      </c>
    </row>
    <row r="76" spans="1:13" x14ac:dyDescent="0.25">
      <c r="A76" s="41">
        <v>14</v>
      </c>
      <c r="B76" s="42">
        <f>調整係数一覧!B76</f>
        <v>0.99264456152312119</v>
      </c>
      <c r="C76" s="42">
        <f>調整係数一覧!C76</f>
        <v>0.9930135135778726</v>
      </c>
      <c r="D76" s="42">
        <f>調整係数一覧!D76</f>
        <v>1</v>
      </c>
      <c r="E76" s="42">
        <f>調整係数一覧!E76</f>
        <v>1</v>
      </c>
      <c r="F76" s="42">
        <f>調整係数一覧!F76</f>
        <v>1</v>
      </c>
      <c r="G76" s="42">
        <f>調整係数一覧!G76</f>
        <v>1</v>
      </c>
      <c r="H76" s="42">
        <f>調整係数一覧!H76</f>
        <v>1</v>
      </c>
      <c r="I76" s="42">
        <f>調整係数一覧!I76</f>
        <v>0.994767253066142</v>
      </c>
      <c r="J76" s="42">
        <f>調整係数一覧!J76</f>
        <v>0.99184930307595132</v>
      </c>
      <c r="K76" s="42">
        <f>調整係数一覧!K76</f>
        <v>1</v>
      </c>
      <c r="L76" s="42">
        <f>調整係数一覧!L76</f>
        <v>0.998639213146847</v>
      </c>
      <c r="M76" s="42">
        <f>調整係数一覧!M76</f>
        <v>1</v>
      </c>
    </row>
    <row r="77" spans="1:13" x14ac:dyDescent="0.25">
      <c r="A77" s="41">
        <v>13</v>
      </c>
      <c r="B77" s="42">
        <f>調整係数一覧!B77</f>
        <v>0.99264456152312119</v>
      </c>
      <c r="C77" s="42">
        <f>調整係数一覧!C77</f>
        <v>0.97620767790039897</v>
      </c>
      <c r="D77" s="42">
        <f>調整係数一覧!D77</f>
        <v>1</v>
      </c>
      <c r="E77" s="42">
        <f>調整係数一覧!E77</f>
        <v>1</v>
      </c>
      <c r="F77" s="42">
        <f>調整係数一覧!F77</f>
        <v>1</v>
      </c>
      <c r="G77" s="42">
        <f>調整係数一覧!G77</f>
        <v>1</v>
      </c>
      <c r="H77" s="42">
        <f>調整係数一覧!H77</f>
        <v>1</v>
      </c>
      <c r="I77" s="42">
        <f>調整係数一覧!I77</f>
        <v>0.994767253066142</v>
      </c>
      <c r="J77" s="42">
        <f>調整係数一覧!J77</f>
        <v>0.99184930307595132</v>
      </c>
      <c r="K77" s="42">
        <f>調整係数一覧!K77</f>
        <v>1</v>
      </c>
      <c r="L77" s="42">
        <f>調整係数一覧!L77</f>
        <v>0.998639213146847</v>
      </c>
      <c r="M77" s="42">
        <f>調整係数一覧!M77</f>
        <v>1</v>
      </c>
    </row>
    <row r="78" spans="1:13" x14ac:dyDescent="0.25">
      <c r="A78" s="41">
        <v>12</v>
      </c>
      <c r="B78" s="42">
        <f>調整係数一覧!B78</f>
        <v>0.99264456152312119</v>
      </c>
      <c r="C78" s="42">
        <f>調整係数一覧!C78</f>
        <v>0.95393391352244294</v>
      </c>
      <c r="D78" s="42">
        <f>調整係数一覧!D78</f>
        <v>1</v>
      </c>
      <c r="E78" s="42">
        <f>調整係数一覧!E78</f>
        <v>1</v>
      </c>
      <c r="F78" s="42">
        <f>調整係数一覧!F78</f>
        <v>1</v>
      </c>
      <c r="G78" s="42">
        <f>調整係数一覧!G78</f>
        <v>1</v>
      </c>
      <c r="H78" s="42">
        <f>調整係数一覧!H78</f>
        <v>1</v>
      </c>
      <c r="I78" s="42">
        <f>調整係数一覧!I78</f>
        <v>0.994767253066142</v>
      </c>
      <c r="J78" s="42">
        <f>調整係数一覧!J78</f>
        <v>0.9863633066265165</v>
      </c>
      <c r="K78" s="42">
        <f>調整係数一覧!K78</f>
        <v>0.98850347918613812</v>
      </c>
      <c r="L78" s="42">
        <f>調整係数一覧!L78</f>
        <v>0.998639213146847</v>
      </c>
      <c r="M78" s="42">
        <f>調整係数一覧!M78</f>
        <v>1</v>
      </c>
    </row>
    <row r="79" spans="1:13" x14ac:dyDescent="0.25">
      <c r="A79" s="41">
        <v>11</v>
      </c>
      <c r="B79" s="42">
        <f>調整係数一覧!B79</f>
        <v>0.98751199031465475</v>
      </c>
      <c r="C79" s="42">
        <f>調整係数一覧!C79</f>
        <v>0.92619222044400473</v>
      </c>
      <c r="D79" s="42">
        <f>調整係数一覧!D79</f>
        <v>1</v>
      </c>
      <c r="E79" s="42">
        <f>調整係数一覧!E79</f>
        <v>1</v>
      </c>
      <c r="F79" s="42">
        <f>調整係数一覧!F79</f>
        <v>1</v>
      </c>
      <c r="G79" s="42">
        <f>調整係数一覧!G79</f>
        <v>1</v>
      </c>
      <c r="H79" s="42">
        <f>調整係数一覧!H79</f>
        <v>1</v>
      </c>
      <c r="I79" s="42">
        <f>調整係数一覧!I79</f>
        <v>0.994767253066142</v>
      </c>
      <c r="J79" s="42">
        <f>調整係数一覧!J79</f>
        <v>0.97282773173676973</v>
      </c>
      <c r="K79" s="42">
        <f>調整係数一覧!K79</f>
        <v>0.9676259687654386</v>
      </c>
      <c r="L79" s="42">
        <f>調整係数一覧!L79</f>
        <v>0.998639213146847</v>
      </c>
      <c r="M79" s="42">
        <f>調整係数一覧!M79</f>
        <v>1</v>
      </c>
    </row>
    <row r="80" spans="1:13" x14ac:dyDescent="0.25">
      <c r="A80" s="41">
        <v>10</v>
      </c>
      <c r="B80" s="42">
        <f>調整係数一覧!B80</f>
        <v>0.97350691030063996</v>
      </c>
      <c r="C80" s="42">
        <f>調整係数一覧!C80</f>
        <v>0.89298259866508434</v>
      </c>
      <c r="D80" s="42">
        <f>調整係数一覧!D80</f>
        <v>1</v>
      </c>
      <c r="E80" s="42">
        <f>調整係数一覧!E80</f>
        <v>1</v>
      </c>
      <c r="F80" s="42">
        <f>調整係数一覧!F80</f>
        <v>1</v>
      </c>
      <c r="G80" s="42">
        <f>調整係数一覧!G80</f>
        <v>1</v>
      </c>
      <c r="H80" s="42">
        <f>調整係数一覧!H80</f>
        <v>1</v>
      </c>
      <c r="I80" s="42">
        <f>調整係数一覧!I80</f>
        <v>0.994767253066142</v>
      </c>
      <c r="J80" s="42">
        <f>調整係数一覧!J80</f>
        <v>0.95124257840671111</v>
      </c>
      <c r="K80" s="42">
        <f>調整係数一覧!K80</f>
        <v>0.93869250300202245</v>
      </c>
      <c r="L80" s="42">
        <f>調整係数一覧!L80</f>
        <v>0.99286593100875031</v>
      </c>
      <c r="M80" s="42">
        <f>調整係数一覧!M80</f>
        <v>1</v>
      </c>
    </row>
    <row r="81" spans="1:13" x14ac:dyDescent="0.25">
      <c r="A81" s="41">
        <v>9</v>
      </c>
      <c r="B81" s="42">
        <f>調整係数一覧!B81</f>
        <v>0.95062932148107615</v>
      </c>
      <c r="C81" s="42">
        <f>調整係数一覧!C81</f>
        <v>0.85430504818568198</v>
      </c>
      <c r="D81" s="42">
        <f>調整係数一覧!D81</f>
        <v>0.99660469268712015</v>
      </c>
      <c r="E81" s="42">
        <f>調整係数一覧!E81</f>
        <v>1</v>
      </c>
      <c r="F81" s="42">
        <f>調整係数一覧!F81</f>
        <v>1</v>
      </c>
      <c r="G81" s="42">
        <f>調整係数一覧!G81</f>
        <v>1</v>
      </c>
      <c r="H81" s="42">
        <f>調整係数一覧!H81</f>
        <v>0.9956274215481451</v>
      </c>
      <c r="I81" s="42">
        <f>調整係数一覧!I81</f>
        <v>0.98823253960172663</v>
      </c>
      <c r="J81" s="42">
        <f>調整係数一覧!J81</f>
        <v>0.92160784663634066</v>
      </c>
      <c r="K81" s="42">
        <f>調整係数一覧!K81</f>
        <v>0.90170308189588988</v>
      </c>
      <c r="L81" s="42">
        <f>調整係数一覧!L81</f>
        <v>0.97834201465107784</v>
      </c>
      <c r="M81" s="42">
        <f>調整係数一覧!M81</f>
        <v>1</v>
      </c>
    </row>
    <row r="82" spans="1:13" x14ac:dyDescent="0.25">
      <c r="A82" s="41">
        <v>8</v>
      </c>
      <c r="B82" s="42">
        <f>調整係数一覧!B82</f>
        <v>0.91887922385596399</v>
      </c>
      <c r="C82" s="42">
        <f>調整係数一覧!C82</f>
        <v>0.81015956900579733</v>
      </c>
      <c r="D82" s="42">
        <f>調整係数一覧!D82</f>
        <v>0.97357148437201246</v>
      </c>
      <c r="E82" s="42">
        <f>調整係数一覧!E82</f>
        <v>1</v>
      </c>
      <c r="F82" s="42">
        <f>調整係数一覧!F82</f>
        <v>1</v>
      </c>
      <c r="G82" s="42">
        <f>調整係数一覧!G82</f>
        <v>1</v>
      </c>
      <c r="H82" s="42">
        <f>調整係数一覧!H82</f>
        <v>0.98074837931246517</v>
      </c>
      <c r="I82" s="42">
        <f>調整係数一覧!I82</f>
        <v>0.97388740664344953</v>
      </c>
      <c r="J82" s="42">
        <f>調整係数一覧!J82</f>
        <v>0.88392353642565835</v>
      </c>
      <c r="K82" s="42">
        <f>調整係数一覧!K82</f>
        <v>0.85665770544704112</v>
      </c>
      <c r="L82" s="42">
        <f>調整係数一覧!L82</f>
        <v>0.95506746407382936</v>
      </c>
      <c r="M82" s="42">
        <f>調整係数一覧!M82</f>
        <v>0.98522650007803025</v>
      </c>
    </row>
    <row r="83" spans="1:13" x14ac:dyDescent="0.25">
      <c r="A83" s="41">
        <v>7</v>
      </c>
      <c r="B83" s="42">
        <f>調整係数一覧!B83</f>
        <v>0.87825661742530303</v>
      </c>
      <c r="C83" s="42">
        <f>調整係数一覧!C83</f>
        <v>0.7605461611254305</v>
      </c>
      <c r="D83" s="42">
        <f>調整係数一覧!D83</f>
        <v>0.93687091006226519</v>
      </c>
      <c r="E83" s="42">
        <f>調整係数一覧!E83</f>
        <v>0.99787523325290128</v>
      </c>
      <c r="F83" s="42">
        <f>調整係数一覧!F83</f>
        <v>0.98055087797551754</v>
      </c>
      <c r="G83" s="42">
        <f>調整係数一覧!G83</f>
        <v>0.97780814151554285</v>
      </c>
      <c r="H83" s="42">
        <f>調整係数一覧!H83</f>
        <v>0.95655714493297239</v>
      </c>
      <c r="I83" s="42">
        <f>調整係数一覧!I83</f>
        <v>0.95173185419131034</v>
      </c>
      <c r="J83" s="42">
        <f>調整係数一覧!J83</f>
        <v>0.8381896477746642</v>
      </c>
      <c r="K83" s="42">
        <f>調整係数一覧!K83</f>
        <v>0.80355637365547594</v>
      </c>
      <c r="L83" s="42">
        <f>調整係数一覧!L83</f>
        <v>0.92304227927700522</v>
      </c>
      <c r="M83" s="42">
        <f>調整係数一覧!M83</f>
        <v>0.96099389535232604</v>
      </c>
    </row>
    <row r="84" spans="1:13" x14ac:dyDescent="0.25">
      <c r="A84" s="41">
        <v>6</v>
      </c>
      <c r="B84" s="42">
        <f>調整係数一覧!B84</f>
        <v>0.8287615021890935</v>
      </c>
      <c r="C84" s="42">
        <f>調整係数一覧!C84</f>
        <v>0.70546482454458181</v>
      </c>
      <c r="D84" s="42">
        <f>調整係数一覧!D84</f>
        <v>0.88650296975787812</v>
      </c>
      <c r="E84" s="42">
        <f>調整係数一覧!E84</f>
        <v>0.96641510429906852</v>
      </c>
      <c r="F84" s="42">
        <f>調整係数一覧!F84</f>
        <v>0.93535197558568706</v>
      </c>
      <c r="G84" s="42">
        <f>調整係数一覧!G84</f>
        <v>0.9394331790731909</v>
      </c>
      <c r="H84" s="42">
        <f>調整係数一覧!H84</f>
        <v>0.92305371840966666</v>
      </c>
      <c r="I84" s="42">
        <f>調整係数一覧!I84</f>
        <v>0.92176588224530931</v>
      </c>
      <c r="J84" s="42">
        <f>調整係数一覧!J84</f>
        <v>0.78440618068335821</v>
      </c>
      <c r="K84" s="42">
        <f>調整係数一覧!K84</f>
        <v>0.74239908652119435</v>
      </c>
      <c r="L84" s="42">
        <f>調整係数一覧!L84</f>
        <v>0.88226646026060507</v>
      </c>
      <c r="M84" s="42">
        <f>調整係数一覧!M84</f>
        <v>0.92747783112394233</v>
      </c>
    </row>
    <row r="85" spans="1:13" x14ac:dyDescent="0.25">
      <c r="A85" s="41">
        <v>5</v>
      </c>
      <c r="B85" s="42">
        <f>調整係数一覧!B85</f>
        <v>0.7703938781473354</v>
      </c>
      <c r="C85" s="42">
        <f>調整係数一覧!C85</f>
        <v>0.64491555926325073</v>
      </c>
      <c r="D85" s="42">
        <f>調整係数一覧!D85</f>
        <v>0.82246766345885125</v>
      </c>
      <c r="E85" s="42">
        <f>調整係数一覧!E85</f>
        <v>0.92351635753034422</v>
      </c>
      <c r="F85" s="42">
        <f>調整係数一覧!F85</f>
        <v>0.87524137262226198</v>
      </c>
      <c r="G85" s="42">
        <f>調整係数一覧!G85</f>
        <v>0.88889820842837697</v>
      </c>
      <c r="H85" s="42">
        <f>調整係数一覧!H85</f>
        <v>0.88023809974254807</v>
      </c>
      <c r="I85" s="42">
        <f>調整係数一覧!I85</f>
        <v>0.8839894908054462</v>
      </c>
      <c r="J85" s="42">
        <f>調整係数一覧!J85</f>
        <v>0.72257313515174038</v>
      </c>
      <c r="K85" s="42">
        <f>調整係数一覧!K85</f>
        <v>0.67318584404419646</v>
      </c>
      <c r="L85" s="42">
        <f>調整係数一覧!L85</f>
        <v>0.83274000702462891</v>
      </c>
      <c r="M85" s="42">
        <f>調整係数一覧!M85</f>
        <v>0.88467830739287878</v>
      </c>
    </row>
    <row r="86" spans="1:13" x14ac:dyDescent="0.25">
      <c r="A86" s="41">
        <v>4</v>
      </c>
      <c r="B86" s="42">
        <f>調整係数一覧!B86</f>
        <v>0.7031537453000285</v>
      </c>
      <c r="C86" s="42">
        <f>調整係数一覧!C86</f>
        <v>0.57889836528143757</v>
      </c>
      <c r="D86" s="42">
        <f>調整係数一覧!D86</f>
        <v>0.7447649911651848</v>
      </c>
      <c r="E86" s="42">
        <f>調整係数一覧!E86</f>
        <v>0.86917899294672829</v>
      </c>
      <c r="F86" s="42">
        <f>調整係数一覧!F86</f>
        <v>0.80021906908524232</v>
      </c>
      <c r="G86" s="42">
        <f>調整係数一覧!G86</f>
        <v>0.82620322958110104</v>
      </c>
      <c r="H86" s="42">
        <f>調整係数一覧!H86</f>
        <v>0.82811028893161676</v>
      </c>
      <c r="I86" s="42">
        <f>調整係数一覧!I86</f>
        <v>0.83840267987172135</v>
      </c>
      <c r="J86" s="42">
        <f>調整係数一覧!J86</f>
        <v>0.6526905111798107</v>
      </c>
      <c r="K86" s="42">
        <f>調整係数一覧!K86</f>
        <v>0.59591664622448226</v>
      </c>
      <c r="L86" s="42">
        <f>調整係数一覧!L86</f>
        <v>0.77446291956907709</v>
      </c>
      <c r="M86" s="42">
        <f>調整係数一覧!M86</f>
        <v>0.8325953241591354</v>
      </c>
    </row>
    <row r="87" spans="1:13" x14ac:dyDescent="0.25">
      <c r="A87" s="41">
        <v>3</v>
      </c>
      <c r="B87" s="42">
        <f>調整係数一覧!B87</f>
        <v>0.62704110364717303</v>
      </c>
      <c r="C87" s="42">
        <f>調整係数一覧!C87</f>
        <v>0.50741324259914222</v>
      </c>
      <c r="D87" s="42">
        <f>調整係数一覧!D87</f>
        <v>0.65339495287687877</v>
      </c>
      <c r="E87" s="42">
        <f>調整係数一覧!E87</f>
        <v>0.80340301054822061</v>
      </c>
      <c r="F87" s="42">
        <f>調整係数一覧!F87</f>
        <v>0.71028506497462796</v>
      </c>
      <c r="G87" s="42">
        <f>調整係数一覧!G87</f>
        <v>0.75134824253136334</v>
      </c>
      <c r="H87" s="42">
        <f>調整係数一覧!H87</f>
        <v>0.76667028597687259</v>
      </c>
      <c r="I87" s="42">
        <f>調整係数一覧!I87</f>
        <v>0.78500544944413453</v>
      </c>
      <c r="J87" s="42">
        <f>調整係数一覧!J87</f>
        <v>0.57475830876756917</v>
      </c>
      <c r="K87" s="42">
        <f>調整係数一覧!K87</f>
        <v>0.51059149306205154</v>
      </c>
      <c r="L87" s="42">
        <f>調整係数一覧!L87</f>
        <v>0.70743519789394949</v>
      </c>
      <c r="M87" s="42">
        <f>調整係数一覧!M87</f>
        <v>0.7712288814227124</v>
      </c>
    </row>
    <row r="88" spans="1:13" x14ac:dyDescent="0.25">
      <c r="A88" s="41">
        <v>2</v>
      </c>
      <c r="B88" s="42">
        <f>調整係数一覧!B88</f>
        <v>0.54205595318876887</v>
      </c>
      <c r="C88" s="42">
        <f>調整係数一覧!C88</f>
        <v>0.43046019121636481</v>
      </c>
      <c r="D88" s="42">
        <f>調整係数一覧!D88</f>
        <v>0.54835754859393293</v>
      </c>
      <c r="E88" s="42">
        <f>調整係数一覧!E88</f>
        <v>0.72618841033482129</v>
      </c>
      <c r="F88" s="42">
        <f>調整係数一覧!F88</f>
        <v>0.60543936029041889</v>
      </c>
      <c r="G88" s="42">
        <f>調整係数一覧!G88</f>
        <v>0.66433324727916354</v>
      </c>
      <c r="H88" s="42">
        <f>調整係数一覧!H88</f>
        <v>0.69591809087831547</v>
      </c>
      <c r="I88" s="42">
        <f>調整係数一覧!I88</f>
        <v>0.72379779952268575</v>
      </c>
      <c r="J88" s="42">
        <f>調整係数一覧!J88</f>
        <v>0.4887765279150158</v>
      </c>
      <c r="K88" s="42">
        <f>調整係数一覧!K88</f>
        <v>0.41721038455690457</v>
      </c>
      <c r="L88" s="42">
        <f>調整係数一覧!L88</f>
        <v>0.63165684199924588</v>
      </c>
      <c r="M88" s="42">
        <f>調整係数一覧!M88</f>
        <v>0.70057897918360956</v>
      </c>
    </row>
    <row r="89" spans="1:13" x14ac:dyDescent="0.25">
      <c r="A89" s="41">
        <v>1</v>
      </c>
      <c r="B89" s="42">
        <f>調整係数一覧!B89</f>
        <v>0.44819829392481608</v>
      </c>
      <c r="C89" s="42">
        <f>調整係数一覧!C89</f>
        <v>0.34803921113310515</v>
      </c>
      <c r="D89" s="42">
        <f>調整係数一覧!D89</f>
        <v>0.42965277831634752</v>
      </c>
      <c r="E89" s="42">
        <f>調整係数一覧!E89</f>
        <v>0.63753519230653033</v>
      </c>
      <c r="F89" s="42">
        <f>調整係数一覧!F89</f>
        <v>0.48568195503261535</v>
      </c>
      <c r="G89" s="42">
        <f>調整係数一覧!G89</f>
        <v>0.56515824382450175</v>
      </c>
      <c r="H89" s="42">
        <f>調整係数一覧!H89</f>
        <v>0.61585370363594549</v>
      </c>
      <c r="I89" s="42">
        <f>調整係数一覧!I89</f>
        <v>0.654779730107375</v>
      </c>
      <c r="J89" s="42">
        <f>調整係数一覧!J89</f>
        <v>0.39474516862215059</v>
      </c>
      <c r="K89" s="42">
        <f>調整係数一覧!K89</f>
        <v>0.31577332070904118</v>
      </c>
      <c r="L89" s="42">
        <f>調整係数一覧!L89</f>
        <v>0.54712785188496649</v>
      </c>
      <c r="M89" s="42">
        <f>調整係数一覧!M89</f>
        <v>0.620645617441827</v>
      </c>
    </row>
    <row r="91" spans="1:13" x14ac:dyDescent="0.25">
      <c r="A91" s="39" t="s">
        <v>55</v>
      </c>
      <c r="B91" s="40">
        <v>4</v>
      </c>
      <c r="C91" s="40">
        <v>5</v>
      </c>
      <c r="D91" s="40">
        <v>6</v>
      </c>
      <c r="E91" s="40">
        <v>7</v>
      </c>
      <c r="F91" s="40">
        <v>8</v>
      </c>
      <c r="G91" s="40">
        <v>9</v>
      </c>
      <c r="H91" s="40">
        <v>10</v>
      </c>
      <c r="I91" s="40">
        <v>11</v>
      </c>
      <c r="J91" s="40">
        <v>12</v>
      </c>
      <c r="K91" s="40">
        <v>1</v>
      </c>
      <c r="L91" s="40">
        <v>2</v>
      </c>
      <c r="M91" s="40">
        <v>3</v>
      </c>
    </row>
    <row r="92" spans="1:13" x14ac:dyDescent="0.25">
      <c r="A92" s="41">
        <v>20</v>
      </c>
      <c r="B92" s="42">
        <f>調整係数一覧!B92</f>
        <v>0.99827289917311601</v>
      </c>
      <c r="C92" s="42">
        <f>調整係数一覧!C92</f>
        <v>0.97666181130057661</v>
      </c>
      <c r="D92" s="42">
        <f>調整係数一覧!D92</f>
        <v>0.99873347300637882</v>
      </c>
      <c r="E92" s="42">
        <f>調整係数一覧!E92</f>
        <v>1</v>
      </c>
      <c r="F92" s="42">
        <f>調整係数一覧!F92</f>
        <v>1</v>
      </c>
      <c r="G92" s="42">
        <f>調整係数一覧!G92</f>
        <v>1</v>
      </c>
      <c r="H92" s="42">
        <f>調整係数一覧!H92</f>
        <v>0.99460685268415294</v>
      </c>
      <c r="I92" s="42">
        <f>調整係数一覧!I92</f>
        <v>0.99928926064362256</v>
      </c>
      <c r="J92" s="42">
        <f>調整係数一覧!J92</f>
        <v>0.99440999236923711</v>
      </c>
      <c r="K92" s="42">
        <f>調整係数一覧!K92</f>
        <v>0.99964144546195421</v>
      </c>
      <c r="L92" s="42">
        <f>調整係数一覧!L92</f>
        <v>0.99885044897771758</v>
      </c>
      <c r="M92" s="42">
        <f>調整係数一覧!M92</f>
        <v>0.99918362895967849</v>
      </c>
    </row>
    <row r="93" spans="1:13" x14ac:dyDescent="0.25">
      <c r="A93" s="41">
        <v>19</v>
      </c>
      <c r="B93" s="42">
        <f>調整係数一覧!B93</f>
        <v>0.99827289917311601</v>
      </c>
      <c r="C93" s="42">
        <f>調整係数一覧!C93</f>
        <v>0.97666181130057661</v>
      </c>
      <c r="D93" s="42">
        <f>調整係数一覧!D93</f>
        <v>0.99873347300637882</v>
      </c>
      <c r="E93" s="42">
        <f>調整係数一覧!E93</f>
        <v>1</v>
      </c>
      <c r="F93" s="42">
        <f>調整係数一覧!F93</f>
        <v>1</v>
      </c>
      <c r="G93" s="42">
        <f>調整係数一覧!G93</f>
        <v>1</v>
      </c>
      <c r="H93" s="42">
        <f>調整係数一覧!H93</f>
        <v>0.99460685268415294</v>
      </c>
      <c r="I93" s="42">
        <f>調整係数一覧!I93</f>
        <v>0.99928926064362256</v>
      </c>
      <c r="J93" s="42">
        <f>調整係数一覧!J93</f>
        <v>0.99440999236923711</v>
      </c>
      <c r="K93" s="42">
        <f>調整係数一覧!K93</f>
        <v>0.99964144546195421</v>
      </c>
      <c r="L93" s="42">
        <f>調整係数一覧!L93</f>
        <v>0.99885044897771758</v>
      </c>
      <c r="M93" s="42">
        <f>調整係数一覧!M93</f>
        <v>0.99918362895967849</v>
      </c>
    </row>
    <row r="94" spans="1:13" x14ac:dyDescent="0.25">
      <c r="A94" s="41">
        <v>18</v>
      </c>
      <c r="B94" s="42">
        <f>調整係数一覧!B94</f>
        <v>0.99827289917311601</v>
      </c>
      <c r="C94" s="42">
        <f>調整係数一覧!C94</f>
        <v>0.97666181130057661</v>
      </c>
      <c r="D94" s="42">
        <f>調整係数一覧!D94</f>
        <v>0.99873347300637882</v>
      </c>
      <c r="E94" s="42">
        <f>調整係数一覧!E94</f>
        <v>1</v>
      </c>
      <c r="F94" s="42">
        <f>調整係数一覧!F94</f>
        <v>1</v>
      </c>
      <c r="G94" s="42">
        <f>調整係数一覧!G94</f>
        <v>1</v>
      </c>
      <c r="H94" s="42">
        <f>調整係数一覧!H94</f>
        <v>0.99460685268415294</v>
      </c>
      <c r="I94" s="42">
        <f>調整係数一覧!I94</f>
        <v>0.99928926064362256</v>
      </c>
      <c r="J94" s="42">
        <f>調整係数一覧!J94</f>
        <v>0.99440999236923711</v>
      </c>
      <c r="K94" s="42">
        <f>調整係数一覧!K94</f>
        <v>0.99964144546195421</v>
      </c>
      <c r="L94" s="42">
        <f>調整係数一覧!L94</f>
        <v>0.99885044897771758</v>
      </c>
      <c r="M94" s="42">
        <f>調整係数一覧!M94</f>
        <v>0.99918362895967849</v>
      </c>
    </row>
    <row r="95" spans="1:13" x14ac:dyDescent="0.25">
      <c r="A95" s="41">
        <v>17</v>
      </c>
      <c r="B95" s="42">
        <f>調整係数一覧!B95</f>
        <v>0.99827289917311601</v>
      </c>
      <c r="C95" s="42">
        <f>調整係数一覧!C95</f>
        <v>0.97666181130057661</v>
      </c>
      <c r="D95" s="42">
        <f>調整係数一覧!D95</f>
        <v>0.99873347300637882</v>
      </c>
      <c r="E95" s="42">
        <f>調整係数一覧!E95</f>
        <v>1</v>
      </c>
      <c r="F95" s="42">
        <f>調整係数一覧!F95</f>
        <v>1</v>
      </c>
      <c r="G95" s="42">
        <f>調整係数一覧!G95</f>
        <v>1</v>
      </c>
      <c r="H95" s="42">
        <f>調整係数一覧!H95</f>
        <v>0.99460685268415294</v>
      </c>
      <c r="I95" s="42">
        <f>調整係数一覧!I95</f>
        <v>0.99928926064362256</v>
      </c>
      <c r="J95" s="42">
        <f>調整係数一覧!J95</f>
        <v>0.99440999236923711</v>
      </c>
      <c r="K95" s="42">
        <f>調整係数一覧!K95</f>
        <v>0.99964144546195421</v>
      </c>
      <c r="L95" s="42">
        <f>調整係数一覧!L95</f>
        <v>0.99885044897771758</v>
      </c>
      <c r="M95" s="42">
        <f>調整係数一覧!M95</f>
        <v>0.99918362895967849</v>
      </c>
    </row>
    <row r="96" spans="1:13" x14ac:dyDescent="0.25">
      <c r="A96" s="41">
        <v>16</v>
      </c>
      <c r="B96" s="42">
        <f>調整係数一覧!B96</f>
        <v>0.99827289917311601</v>
      </c>
      <c r="C96" s="42">
        <f>調整係数一覧!C96</f>
        <v>0.97666181130057661</v>
      </c>
      <c r="D96" s="42">
        <f>調整係数一覧!D96</f>
        <v>0.99873347300637882</v>
      </c>
      <c r="E96" s="42">
        <f>調整係数一覧!E96</f>
        <v>1</v>
      </c>
      <c r="F96" s="42">
        <f>調整係数一覧!F96</f>
        <v>1</v>
      </c>
      <c r="G96" s="42">
        <f>調整係数一覧!G96</f>
        <v>1</v>
      </c>
      <c r="H96" s="42">
        <f>調整係数一覧!H96</f>
        <v>0.99460685268415294</v>
      </c>
      <c r="I96" s="42">
        <f>調整係数一覧!I96</f>
        <v>0.99928926064362256</v>
      </c>
      <c r="J96" s="42">
        <f>調整係数一覧!J96</f>
        <v>0.99440999236923711</v>
      </c>
      <c r="K96" s="42">
        <f>調整係数一覧!K96</f>
        <v>0.99964144546195421</v>
      </c>
      <c r="L96" s="42">
        <f>調整係数一覧!L96</f>
        <v>0.99885044897771758</v>
      </c>
      <c r="M96" s="42">
        <f>調整係数一覧!M96</f>
        <v>0.99918362895967849</v>
      </c>
    </row>
    <row r="97" spans="1:13" x14ac:dyDescent="0.25">
      <c r="A97" s="41">
        <v>15</v>
      </c>
      <c r="B97" s="42">
        <f>調整係数一覧!B97</f>
        <v>0.99827289917311601</v>
      </c>
      <c r="C97" s="42">
        <f>調整係数一覧!C97</f>
        <v>0.97653610513498301</v>
      </c>
      <c r="D97" s="42">
        <f>調整係数一覧!D97</f>
        <v>0.99873347300637882</v>
      </c>
      <c r="E97" s="42">
        <f>調整係数一覧!E97</f>
        <v>1</v>
      </c>
      <c r="F97" s="42">
        <f>調整係数一覧!F97</f>
        <v>1</v>
      </c>
      <c r="G97" s="42">
        <f>調整係数一覧!G97</f>
        <v>1</v>
      </c>
      <c r="H97" s="42">
        <f>調整係数一覧!H97</f>
        <v>0.99460685268415294</v>
      </c>
      <c r="I97" s="42">
        <f>調整係数一覧!I97</f>
        <v>0.99928926064362256</v>
      </c>
      <c r="J97" s="42">
        <f>調整係数一覧!J97</f>
        <v>0.99440999236923711</v>
      </c>
      <c r="K97" s="42">
        <f>調整係数一覧!K97</f>
        <v>0.99964144546195421</v>
      </c>
      <c r="L97" s="42">
        <f>調整係数一覧!L97</f>
        <v>0.99885044897771758</v>
      </c>
      <c r="M97" s="42">
        <f>調整係数一覧!M97</f>
        <v>0.99918362895967849</v>
      </c>
    </row>
    <row r="98" spans="1:13" x14ac:dyDescent="0.25">
      <c r="A98" s="41">
        <v>14</v>
      </c>
      <c r="B98" s="42">
        <f>調整係数一覧!B98</f>
        <v>0.99827289917311601</v>
      </c>
      <c r="C98" s="42">
        <f>調整係数一覧!C98</f>
        <v>0.97535650871921864</v>
      </c>
      <c r="D98" s="42">
        <f>調整係数一覧!D98</f>
        <v>0.99873347300637882</v>
      </c>
      <c r="E98" s="42">
        <f>調整係数一覧!E98</f>
        <v>1</v>
      </c>
      <c r="F98" s="42">
        <f>調整係数一覧!F98</f>
        <v>1</v>
      </c>
      <c r="G98" s="42">
        <f>調整係数一覧!G98</f>
        <v>1</v>
      </c>
      <c r="H98" s="42">
        <f>調整係数一覧!H98</f>
        <v>0.99460685268415294</v>
      </c>
      <c r="I98" s="42">
        <f>調整係数一覧!I98</f>
        <v>0.99928926064362256</v>
      </c>
      <c r="J98" s="42">
        <f>調整係数一覧!J98</f>
        <v>0.99440999236923711</v>
      </c>
      <c r="K98" s="42">
        <f>調整係数一覧!K98</f>
        <v>0.99964144546195421</v>
      </c>
      <c r="L98" s="42">
        <f>調整係数一覧!L98</f>
        <v>0.99885044897771758</v>
      </c>
      <c r="M98" s="42">
        <f>調整係数一覧!M98</f>
        <v>0.99918362895967849</v>
      </c>
    </row>
    <row r="99" spans="1:13" x14ac:dyDescent="0.25">
      <c r="A99" s="41">
        <v>13</v>
      </c>
      <c r="B99" s="42">
        <f>調整係数一覧!B99</f>
        <v>0.99827289917311601</v>
      </c>
      <c r="C99" s="42">
        <f>調整係数一覧!C99</f>
        <v>0.97312302205328349</v>
      </c>
      <c r="D99" s="42">
        <f>調整係数一覧!D99</f>
        <v>0.99873347300637882</v>
      </c>
      <c r="E99" s="42">
        <f>調整係数一覧!E99</f>
        <v>1</v>
      </c>
      <c r="F99" s="42">
        <f>調整係数一覧!F99</f>
        <v>1</v>
      </c>
      <c r="G99" s="42">
        <f>調整係数一覧!G99</f>
        <v>1</v>
      </c>
      <c r="H99" s="42">
        <f>調整係数一覧!H99</f>
        <v>0.99460685268415294</v>
      </c>
      <c r="I99" s="42">
        <f>調整係数一覧!I99</f>
        <v>0.99928926064362256</v>
      </c>
      <c r="J99" s="42">
        <f>調整係数一覧!J99</f>
        <v>0.99440999236923711</v>
      </c>
      <c r="K99" s="42">
        <f>調整係数一覧!K99</f>
        <v>0.99964144546195421</v>
      </c>
      <c r="L99" s="42">
        <f>調整係数一覧!L99</f>
        <v>0.99885044897771758</v>
      </c>
      <c r="M99" s="42">
        <f>調整係数一覧!M99</f>
        <v>0.99918362895967849</v>
      </c>
    </row>
    <row r="100" spans="1:13" x14ac:dyDescent="0.25">
      <c r="A100" s="41">
        <v>12</v>
      </c>
      <c r="B100" s="42">
        <f>調整係数一覧!B100</f>
        <v>0.99827289917311601</v>
      </c>
      <c r="C100" s="42">
        <f>調整係数一覧!C100</f>
        <v>0.96983564513717757</v>
      </c>
      <c r="D100" s="42">
        <f>調整係数一覧!D100</f>
        <v>0.99873347300637882</v>
      </c>
      <c r="E100" s="42">
        <f>調整係数一覧!E100</f>
        <v>1</v>
      </c>
      <c r="F100" s="42">
        <f>調整係数一覧!F100</f>
        <v>1</v>
      </c>
      <c r="G100" s="42">
        <f>調整係数一覧!G100</f>
        <v>1</v>
      </c>
      <c r="H100" s="42">
        <f>調整係数一覧!H100</f>
        <v>0.99460685268415294</v>
      </c>
      <c r="I100" s="42">
        <f>調整係数一覧!I100</f>
        <v>0.99928926064362256</v>
      </c>
      <c r="J100" s="42">
        <f>調整係数一覧!J100</f>
        <v>0.99093454915639478</v>
      </c>
      <c r="K100" s="42">
        <f>調整係数一覧!K100</f>
        <v>0.99964144546195421</v>
      </c>
      <c r="L100" s="42">
        <f>調整係数一覧!L100</f>
        <v>0.99885044897771758</v>
      </c>
      <c r="M100" s="42">
        <f>調整係数一覧!M100</f>
        <v>0.99918362895967849</v>
      </c>
    </row>
    <row r="101" spans="1:13" x14ac:dyDescent="0.25">
      <c r="A101" s="41">
        <v>11</v>
      </c>
      <c r="B101" s="42">
        <f>調整係数一覧!B101</f>
        <v>0.99827289917311601</v>
      </c>
      <c r="C101" s="42">
        <f>調整係数一覧!C101</f>
        <v>0.96549437797090087</v>
      </c>
      <c r="D101" s="42">
        <f>調整係数一覧!D101</f>
        <v>0.99873347300637882</v>
      </c>
      <c r="E101" s="42">
        <f>調整係数一覧!E101</f>
        <v>1</v>
      </c>
      <c r="F101" s="42">
        <f>調整係数一覧!F101</f>
        <v>1</v>
      </c>
      <c r="G101" s="42">
        <f>調整係数一覧!G101</f>
        <v>1</v>
      </c>
      <c r="H101" s="42">
        <f>調整係数一覧!H101</f>
        <v>0.99460685268415294</v>
      </c>
      <c r="I101" s="42">
        <f>調整係数一覧!I101</f>
        <v>0.99928926064362256</v>
      </c>
      <c r="J101" s="42">
        <f>調整係数一覧!J101</f>
        <v>0.98398324477173427</v>
      </c>
      <c r="K101" s="42">
        <f>調整係数一覧!K101</f>
        <v>0.99964144546195421</v>
      </c>
      <c r="L101" s="42">
        <f>調整係数一覧!L101</f>
        <v>0.99527326334827715</v>
      </c>
      <c r="M101" s="42">
        <f>調整係数一覧!M101</f>
        <v>0.99918362895967849</v>
      </c>
    </row>
    <row r="102" spans="1:13" x14ac:dyDescent="0.25">
      <c r="A102" s="41">
        <v>10</v>
      </c>
      <c r="B102" s="42">
        <f>調整係数一覧!B102</f>
        <v>0.99696613070193463</v>
      </c>
      <c r="C102" s="42">
        <f>調整係数一覧!C102</f>
        <v>0.96009922055445329</v>
      </c>
      <c r="D102" s="42">
        <f>調整係数一覧!D102</f>
        <v>0.99692628326758004</v>
      </c>
      <c r="E102" s="42">
        <f>調整係数一覧!E102</f>
        <v>1</v>
      </c>
      <c r="F102" s="42">
        <f>調整係数一覧!F102</f>
        <v>1</v>
      </c>
      <c r="G102" s="42">
        <f>調整係数一覧!G102</f>
        <v>1</v>
      </c>
      <c r="H102" s="42">
        <f>調整係数一覧!H102</f>
        <v>0.99234913459687979</v>
      </c>
      <c r="I102" s="42">
        <f>調整係数一覧!I102</f>
        <v>0.99677504322772637</v>
      </c>
      <c r="J102" s="42">
        <f>調整係数一覧!J102</f>
        <v>0.97355607921525567</v>
      </c>
      <c r="K102" s="42">
        <f>調整係数一覧!K102</f>
        <v>0.99680412022653275</v>
      </c>
      <c r="L102" s="42">
        <f>調整係数一覧!L102</f>
        <v>0.98599037816096924</v>
      </c>
      <c r="M102" s="42">
        <f>調整係数一覧!M102</f>
        <v>0.99876664420641426</v>
      </c>
    </row>
    <row r="103" spans="1:13" x14ac:dyDescent="0.25">
      <c r="A103" s="41">
        <v>9</v>
      </c>
      <c r="B103" s="42">
        <f>調整係数一覧!B103</f>
        <v>0.99077765708792698</v>
      </c>
      <c r="C103" s="42">
        <f>調整係数一覧!C103</f>
        <v>0.95365017288783505</v>
      </c>
      <c r="D103" s="42">
        <f>調整係数一覧!D103</f>
        <v>0.98622167567638219</v>
      </c>
      <c r="E103" s="42">
        <f>調整係数一覧!E103</f>
        <v>1</v>
      </c>
      <c r="F103" s="42">
        <f>調整係数一覧!F103</f>
        <v>0.99960204627936988</v>
      </c>
      <c r="G103" s="42">
        <f>調整係数一覧!G103</f>
        <v>1</v>
      </c>
      <c r="H103" s="42">
        <f>調整係数一覧!H103</f>
        <v>0.98572143098851139</v>
      </c>
      <c r="I103" s="42">
        <f>調整係数一覧!I103</f>
        <v>0.98911481006972191</v>
      </c>
      <c r="J103" s="42">
        <f>調整係数一覧!J103</f>
        <v>0.95965305248695887</v>
      </c>
      <c r="K103" s="42">
        <f>調整係数一覧!K103</f>
        <v>0.98768636514347496</v>
      </c>
      <c r="L103" s="42">
        <f>調整係数一覧!L103</f>
        <v>0.97100179341579362</v>
      </c>
      <c r="M103" s="42">
        <f>調整係数一覧!M103</f>
        <v>0.99251811538858481</v>
      </c>
    </row>
    <row r="104" spans="1:13" x14ac:dyDescent="0.25">
      <c r="A104" s="41">
        <v>8</v>
      </c>
      <c r="B104" s="42">
        <f>調整係数一覧!B104</f>
        <v>0.97970747833109317</v>
      </c>
      <c r="C104" s="42">
        <f>調整係数一覧!C104</f>
        <v>0.94614723497104591</v>
      </c>
      <c r="D104" s="42">
        <f>調整係数一覧!D104</f>
        <v>0.96661965023278529</v>
      </c>
      <c r="E104" s="42">
        <f>調整係数一覧!E104</f>
        <v>1</v>
      </c>
      <c r="F104" s="42">
        <f>調整係数一覧!F104</f>
        <v>0.99324282277741571</v>
      </c>
      <c r="G104" s="42">
        <f>調整係数一覧!G104</f>
        <v>0.99925382316485889</v>
      </c>
      <c r="H104" s="42">
        <f>調整係数一覧!H104</f>
        <v>0.97472374185904753</v>
      </c>
      <c r="I104" s="42">
        <f>調整係数一覧!I104</f>
        <v>0.97630856116960885</v>
      </c>
      <c r="J104" s="42">
        <f>調整係数一覧!J104</f>
        <v>0.9422741645868441</v>
      </c>
      <c r="K104" s="42">
        <f>調整係数一覧!K104</f>
        <v>0.97228818021278074</v>
      </c>
      <c r="L104" s="42">
        <f>調整係数一覧!L104</f>
        <v>0.95030750911275053</v>
      </c>
      <c r="M104" s="42">
        <f>調整係数一覧!M104</f>
        <v>0.98043804250619038</v>
      </c>
    </row>
    <row r="105" spans="1:13" x14ac:dyDescent="0.25">
      <c r="A105" s="41">
        <v>7</v>
      </c>
      <c r="B105" s="42">
        <f>調整係数一覧!B105</f>
        <v>0.9637555944314331</v>
      </c>
      <c r="C105" s="42">
        <f>調整係数一覧!C105</f>
        <v>0.93759040680408601</v>
      </c>
      <c r="D105" s="42">
        <f>調整係数一覧!D105</f>
        <v>0.9381202069367891</v>
      </c>
      <c r="E105" s="42">
        <f>調整係数一覧!E105</f>
        <v>0.99151220635096338</v>
      </c>
      <c r="F105" s="42">
        <f>調整係数一覧!F105</f>
        <v>0.98371790062899278</v>
      </c>
      <c r="G105" s="42">
        <f>調整係数一覧!G105</f>
        <v>0.97818884021230668</v>
      </c>
      <c r="H105" s="42">
        <f>調整係数一覧!H105</f>
        <v>0.95935606720848843</v>
      </c>
      <c r="I105" s="42">
        <f>調整係数一覧!I105</f>
        <v>0.95835629652738741</v>
      </c>
      <c r="J105" s="42">
        <f>調整係数一覧!J105</f>
        <v>0.92141941551491113</v>
      </c>
      <c r="K105" s="42">
        <f>調整係数一覧!K105</f>
        <v>0.95060956543445019</v>
      </c>
      <c r="L105" s="42">
        <f>調整係数一覧!L105</f>
        <v>0.92390752525183983</v>
      </c>
      <c r="M105" s="42">
        <f>調整係数一覧!M105</f>
        <v>0.96252642555923074</v>
      </c>
    </row>
    <row r="106" spans="1:13" x14ac:dyDescent="0.25">
      <c r="A106" s="41">
        <v>6</v>
      </c>
      <c r="B106" s="42">
        <f>調整係数一覧!B106</f>
        <v>0.94292200538894688</v>
      </c>
      <c r="C106" s="42">
        <f>調整係数一覧!C106</f>
        <v>0.92797968838695533</v>
      </c>
      <c r="D106" s="42">
        <f>調整係数一覧!D106</f>
        <v>0.90072334578839364</v>
      </c>
      <c r="E106" s="42">
        <f>調整係数一覧!E106</f>
        <v>0.96917976323801058</v>
      </c>
      <c r="F106" s="42">
        <f>調整係数一覧!F106</f>
        <v>0.97102727983410098</v>
      </c>
      <c r="G106" s="42">
        <f>調整係数一覧!G106</f>
        <v>0.94780666447455564</v>
      </c>
      <c r="H106" s="42">
        <f>調整係数一覧!H106</f>
        <v>0.93961840703683386</v>
      </c>
      <c r="I106" s="42">
        <f>調整係数一覧!I106</f>
        <v>0.93525801614305748</v>
      </c>
      <c r="J106" s="42">
        <f>調整係数一覧!J106</f>
        <v>0.89708880527115997</v>
      </c>
      <c r="K106" s="42">
        <f>調整係数一覧!K106</f>
        <v>0.92265052080848342</v>
      </c>
      <c r="L106" s="42">
        <f>調整係数一覧!L106</f>
        <v>0.89180184183306166</v>
      </c>
      <c r="M106" s="42">
        <f>調整係数一覧!M106</f>
        <v>0.93878326454770611</v>
      </c>
    </row>
    <row r="107" spans="1:13" x14ac:dyDescent="0.25">
      <c r="A107" s="41">
        <v>5</v>
      </c>
      <c r="B107" s="42">
        <f>調整係数一覧!B107</f>
        <v>0.91720671120363451</v>
      </c>
      <c r="C107" s="42">
        <f>調整係数一覧!C107</f>
        <v>0.91731507971965387</v>
      </c>
      <c r="D107" s="42">
        <f>調整係数一覧!D107</f>
        <v>0.85442906678759889</v>
      </c>
      <c r="E107" s="42">
        <f>調整係数一覧!E107</f>
        <v>0.93913101170436875</v>
      </c>
      <c r="F107" s="42">
        <f>調整係数一覧!F107</f>
        <v>0.9551709603927403</v>
      </c>
      <c r="G107" s="42">
        <f>調整係数一覧!G107</f>
        <v>0.90810729595160533</v>
      </c>
      <c r="H107" s="42">
        <f>調整係数一覧!H107</f>
        <v>0.91551076134408405</v>
      </c>
      <c r="I107" s="42">
        <f>調整係数一覧!I107</f>
        <v>0.90701372001661906</v>
      </c>
      <c r="J107" s="42">
        <f>調整係数一覧!J107</f>
        <v>0.86928233385559062</v>
      </c>
      <c r="K107" s="42">
        <f>調整係数一覧!K107</f>
        <v>0.88841104633488033</v>
      </c>
      <c r="L107" s="42">
        <f>調整係数一覧!L107</f>
        <v>0.85399045885641589</v>
      </c>
      <c r="M107" s="42">
        <f>調整係数一覧!M107</f>
        <v>0.90920855947161616</v>
      </c>
    </row>
    <row r="108" spans="1:13" x14ac:dyDescent="0.25">
      <c r="A108" s="41">
        <v>4</v>
      </c>
      <c r="B108" s="42">
        <f>調整係数一覧!B108</f>
        <v>0.88660971187549587</v>
      </c>
      <c r="C108" s="42">
        <f>調整係数一覧!C108</f>
        <v>0.90559658080218164</v>
      </c>
      <c r="D108" s="42">
        <f>調整係数一覧!D108</f>
        <v>0.79923736993440531</v>
      </c>
      <c r="E108" s="42">
        <f>調整係数一覧!E108</f>
        <v>0.90136595175003809</v>
      </c>
      <c r="F108" s="42">
        <f>調整係数一覧!F108</f>
        <v>0.93614894230491075</v>
      </c>
      <c r="G108" s="42">
        <f>調整係数一覧!G108</f>
        <v>0.8590907346434562</v>
      </c>
      <c r="H108" s="42">
        <f>調整係数一覧!H108</f>
        <v>0.88703313013023899</v>
      </c>
      <c r="I108" s="42">
        <f>調整係数一覧!I108</f>
        <v>0.87362340814807216</v>
      </c>
      <c r="J108" s="42">
        <f>調整係数一覧!J108</f>
        <v>0.83800000126820329</v>
      </c>
      <c r="K108" s="42">
        <f>調整係数一覧!K108</f>
        <v>0.8478911420136408</v>
      </c>
      <c r="L108" s="42">
        <f>調整係数一覧!L108</f>
        <v>0.81047337632190253</v>
      </c>
      <c r="M108" s="42">
        <f>調整係数一覧!M108</f>
        <v>0.87380231033096134</v>
      </c>
    </row>
    <row r="109" spans="1:13" x14ac:dyDescent="0.25">
      <c r="A109" s="41">
        <v>3</v>
      </c>
      <c r="B109" s="42">
        <f>調整係数一覧!B109</f>
        <v>0.85113100740453107</v>
      </c>
      <c r="C109" s="42">
        <f>調整係数一覧!C109</f>
        <v>0.89282419163453863</v>
      </c>
      <c r="D109" s="42">
        <f>調整係数一覧!D109</f>
        <v>0.73514825522881233</v>
      </c>
      <c r="E109" s="42">
        <f>調整係数一覧!E109</f>
        <v>0.8558845833750186</v>
      </c>
      <c r="F109" s="42">
        <f>調整係数一覧!F109</f>
        <v>0.91396122557061221</v>
      </c>
      <c r="G109" s="42">
        <f>調整係数一覧!G109</f>
        <v>0.80075698055010802</v>
      </c>
      <c r="H109" s="42">
        <f>調整係数一覧!H109</f>
        <v>0.85418551339529847</v>
      </c>
      <c r="I109" s="42">
        <f>調整係数一覧!I109</f>
        <v>0.83508708053741687</v>
      </c>
      <c r="J109" s="42">
        <f>調整係数一覧!J109</f>
        <v>0.80324180750899776</v>
      </c>
      <c r="K109" s="42">
        <f>調整係数一覧!K109</f>
        <v>0.80109080784476505</v>
      </c>
      <c r="L109" s="42">
        <f>調整係数一覧!L109</f>
        <v>0.76125059422952168</v>
      </c>
      <c r="M109" s="42">
        <f>調整係数一覧!M109</f>
        <v>0.8325645171257412</v>
      </c>
    </row>
    <row r="110" spans="1:13" x14ac:dyDescent="0.25">
      <c r="A110" s="41">
        <v>2</v>
      </c>
      <c r="B110" s="42">
        <f>調整係数一覧!B110</f>
        <v>0.81077059779074012</v>
      </c>
      <c r="C110" s="42">
        <f>調整係数一覧!C110</f>
        <v>0.87899791221672474</v>
      </c>
      <c r="D110" s="42">
        <f>調整係数一覧!D110</f>
        <v>0.66216172267082019</v>
      </c>
      <c r="E110" s="42">
        <f>調整係数一覧!E110</f>
        <v>0.80268690657931008</v>
      </c>
      <c r="F110" s="42">
        <f>調整係数一覧!F110</f>
        <v>0.88860781018984492</v>
      </c>
      <c r="G110" s="42">
        <f>調整係数一覧!G110</f>
        <v>0.73310603367156069</v>
      </c>
      <c r="H110" s="42">
        <f>調整係数一覧!H110</f>
        <v>0.81696791113926259</v>
      </c>
      <c r="I110" s="42">
        <f>調整係数一覧!I110</f>
        <v>0.79140473718465298</v>
      </c>
      <c r="J110" s="42">
        <f>調整係数一覧!J110</f>
        <v>0.76500775257797404</v>
      </c>
      <c r="K110" s="42">
        <f>調整係数一覧!K110</f>
        <v>0.74801004382825287</v>
      </c>
      <c r="L110" s="42">
        <f>調整係数一覧!L110</f>
        <v>0.70632211257927335</v>
      </c>
      <c r="M110" s="42">
        <f>調整係数一覧!M110</f>
        <v>0.78549517985595607</v>
      </c>
    </row>
    <row r="111" spans="1:13" x14ac:dyDescent="0.25">
      <c r="A111" s="41">
        <v>1</v>
      </c>
      <c r="B111" s="42">
        <f>調整係数一覧!B111</f>
        <v>0.76552848303412291</v>
      </c>
      <c r="C111" s="42">
        <f>調整係数一覧!C111</f>
        <v>0.86411774254874019</v>
      </c>
      <c r="D111" s="42">
        <f>調整係数一覧!D111</f>
        <v>0.58027777226042887</v>
      </c>
      <c r="E111" s="42">
        <f>調整係数一覧!E111</f>
        <v>0.74177292136291284</v>
      </c>
      <c r="F111" s="42">
        <f>調整係数一覧!F111</f>
        <v>0.86008869616260863</v>
      </c>
      <c r="G111" s="42">
        <f>調整係数一覧!G111</f>
        <v>0.65613789400781442</v>
      </c>
      <c r="H111" s="42">
        <f>調整係数一覧!H111</f>
        <v>0.77538032336213136</v>
      </c>
      <c r="I111" s="42">
        <f>調整係数一覧!I111</f>
        <v>0.74257637808978072</v>
      </c>
      <c r="J111" s="42">
        <f>調整係数一覧!J111</f>
        <v>0.72329783647513224</v>
      </c>
      <c r="K111" s="42">
        <f>調整係数一覧!K111</f>
        <v>0.68864884996410447</v>
      </c>
      <c r="L111" s="42">
        <f>調整係数一覧!L111</f>
        <v>0.64568793137115732</v>
      </c>
      <c r="M111" s="42">
        <f>調整係数一覧!M111</f>
        <v>0.73259429852160585</v>
      </c>
    </row>
    <row r="113" spans="1:13" x14ac:dyDescent="0.25">
      <c r="A113" s="39" t="s">
        <v>56</v>
      </c>
      <c r="B113" s="40">
        <v>4</v>
      </c>
      <c r="C113" s="40">
        <v>5</v>
      </c>
      <c r="D113" s="40">
        <v>6</v>
      </c>
      <c r="E113" s="40">
        <v>7</v>
      </c>
      <c r="F113" s="40">
        <v>8</v>
      </c>
      <c r="G113" s="40">
        <v>9</v>
      </c>
      <c r="H113" s="40">
        <v>10</v>
      </c>
      <c r="I113" s="40">
        <v>11</v>
      </c>
      <c r="J113" s="40">
        <v>12</v>
      </c>
      <c r="K113" s="40">
        <v>1</v>
      </c>
      <c r="L113" s="40">
        <v>2</v>
      </c>
      <c r="M113" s="40">
        <v>3</v>
      </c>
    </row>
    <row r="114" spans="1:13" x14ac:dyDescent="0.25">
      <c r="A114" s="41">
        <v>20</v>
      </c>
      <c r="B114" s="42">
        <f>調整係数一覧!B114</f>
        <v>1</v>
      </c>
      <c r="C114" s="42">
        <f>調整係数一覧!C114</f>
        <v>0.98406586497408388</v>
      </c>
      <c r="D114" s="42">
        <f>調整係数一覧!D114</f>
        <v>1</v>
      </c>
      <c r="E114" s="42">
        <f>調整係数一覧!E114</f>
        <v>1</v>
      </c>
      <c r="F114" s="42">
        <f>調整係数一覧!F114</f>
        <v>1</v>
      </c>
      <c r="G114" s="42">
        <f>調整係数一覧!G114</f>
        <v>1</v>
      </c>
      <c r="H114" s="42">
        <f>調整係数一覧!H114</f>
        <v>1</v>
      </c>
      <c r="I114" s="42">
        <f>調整係数一覧!I114</f>
        <v>0.99596770400206069</v>
      </c>
      <c r="J114" s="42">
        <f>調整係数一覧!J114</f>
        <v>0.99139115790952681</v>
      </c>
      <c r="K114" s="42">
        <f>調整係数一覧!K114</f>
        <v>0.99216038922797067</v>
      </c>
      <c r="L114" s="42">
        <f>調整係数一覧!L114</f>
        <v>0.99872901576351047</v>
      </c>
      <c r="M114" s="42">
        <f>調整係数一覧!M114</f>
        <v>1</v>
      </c>
    </row>
    <row r="115" spans="1:13" x14ac:dyDescent="0.25">
      <c r="A115" s="41">
        <v>19</v>
      </c>
      <c r="B115" s="42">
        <f>調整係数一覧!B115</f>
        <v>1</v>
      </c>
      <c r="C115" s="42">
        <f>調整係数一覧!C115</f>
        <v>0.98406586497408388</v>
      </c>
      <c r="D115" s="42">
        <f>調整係数一覧!D115</f>
        <v>1</v>
      </c>
      <c r="E115" s="42">
        <f>調整係数一覧!E115</f>
        <v>1</v>
      </c>
      <c r="F115" s="42">
        <f>調整係数一覧!F115</f>
        <v>1</v>
      </c>
      <c r="G115" s="42">
        <f>調整係数一覧!G115</f>
        <v>1</v>
      </c>
      <c r="H115" s="42">
        <f>調整係数一覧!H115</f>
        <v>1</v>
      </c>
      <c r="I115" s="42">
        <f>調整係数一覧!I115</f>
        <v>0.99596770400206069</v>
      </c>
      <c r="J115" s="42">
        <f>調整係数一覧!J115</f>
        <v>0.99139115790952681</v>
      </c>
      <c r="K115" s="42">
        <f>調整係数一覧!K115</f>
        <v>0.99216038922797067</v>
      </c>
      <c r="L115" s="42">
        <f>調整係数一覧!L115</f>
        <v>0.99872901576351047</v>
      </c>
      <c r="M115" s="42">
        <f>調整係数一覧!M115</f>
        <v>1</v>
      </c>
    </row>
    <row r="116" spans="1:13" x14ac:dyDescent="0.25">
      <c r="A116" s="41">
        <v>18</v>
      </c>
      <c r="B116" s="42">
        <f>調整係数一覧!B116</f>
        <v>1</v>
      </c>
      <c r="C116" s="42">
        <f>調整係数一覧!C116</f>
        <v>0.98406586497408388</v>
      </c>
      <c r="D116" s="42">
        <f>調整係数一覧!D116</f>
        <v>1</v>
      </c>
      <c r="E116" s="42">
        <f>調整係数一覧!E116</f>
        <v>1</v>
      </c>
      <c r="F116" s="42">
        <f>調整係数一覧!F116</f>
        <v>1</v>
      </c>
      <c r="G116" s="42">
        <f>調整係数一覧!G116</f>
        <v>1</v>
      </c>
      <c r="H116" s="42">
        <f>調整係数一覧!H116</f>
        <v>1</v>
      </c>
      <c r="I116" s="42">
        <f>調整係数一覧!I116</f>
        <v>0.99596770400206069</v>
      </c>
      <c r="J116" s="42">
        <f>調整係数一覧!J116</f>
        <v>0.99139115790952681</v>
      </c>
      <c r="K116" s="42">
        <f>調整係数一覧!K116</f>
        <v>0.99216038922797067</v>
      </c>
      <c r="L116" s="42">
        <f>調整係数一覧!L116</f>
        <v>0.99872901576351047</v>
      </c>
      <c r="M116" s="42">
        <f>調整係数一覧!M116</f>
        <v>1</v>
      </c>
    </row>
    <row r="117" spans="1:13" x14ac:dyDescent="0.25">
      <c r="A117" s="41">
        <v>17</v>
      </c>
      <c r="B117" s="42">
        <f>調整係数一覧!B117</f>
        <v>1</v>
      </c>
      <c r="C117" s="42">
        <f>調整係数一覧!C117</f>
        <v>0.98406586497408388</v>
      </c>
      <c r="D117" s="42">
        <f>調整係数一覧!D117</f>
        <v>1</v>
      </c>
      <c r="E117" s="42">
        <f>調整係数一覧!E117</f>
        <v>1</v>
      </c>
      <c r="F117" s="42">
        <f>調整係数一覧!F117</f>
        <v>1</v>
      </c>
      <c r="G117" s="42">
        <f>調整係数一覧!G117</f>
        <v>1</v>
      </c>
      <c r="H117" s="42">
        <f>調整係数一覧!H117</f>
        <v>1</v>
      </c>
      <c r="I117" s="42">
        <f>調整係数一覧!I117</f>
        <v>0.99596770400206069</v>
      </c>
      <c r="J117" s="42">
        <f>調整係数一覧!J117</f>
        <v>0.99139115790952681</v>
      </c>
      <c r="K117" s="42">
        <f>調整係数一覧!K117</f>
        <v>0.99216038922797067</v>
      </c>
      <c r="L117" s="42">
        <f>調整係数一覧!L117</f>
        <v>0.99872901576351047</v>
      </c>
      <c r="M117" s="42">
        <f>調整係数一覧!M117</f>
        <v>1</v>
      </c>
    </row>
    <row r="118" spans="1:13" x14ac:dyDescent="0.25">
      <c r="A118" s="41">
        <v>16</v>
      </c>
      <c r="B118" s="42">
        <f>調整係数一覧!B118</f>
        <v>1</v>
      </c>
      <c r="C118" s="42">
        <f>調整係数一覧!C118</f>
        <v>0.98406586497408388</v>
      </c>
      <c r="D118" s="42">
        <f>調整係数一覧!D118</f>
        <v>1</v>
      </c>
      <c r="E118" s="42">
        <f>調整係数一覧!E118</f>
        <v>1</v>
      </c>
      <c r="F118" s="42">
        <f>調整係数一覧!F118</f>
        <v>1</v>
      </c>
      <c r="G118" s="42">
        <f>調整係数一覧!G118</f>
        <v>1</v>
      </c>
      <c r="H118" s="42">
        <f>調整係数一覧!H118</f>
        <v>1</v>
      </c>
      <c r="I118" s="42">
        <f>調整係数一覧!I118</f>
        <v>0.99596770400206069</v>
      </c>
      <c r="J118" s="42">
        <f>調整係数一覧!J118</f>
        <v>0.99139115790952681</v>
      </c>
      <c r="K118" s="42">
        <f>調整係数一覧!K118</f>
        <v>0.99216038922797067</v>
      </c>
      <c r="L118" s="42">
        <f>調整係数一覧!L118</f>
        <v>0.99872901576351047</v>
      </c>
      <c r="M118" s="42">
        <f>調整係数一覧!M118</f>
        <v>1</v>
      </c>
    </row>
    <row r="119" spans="1:13" x14ac:dyDescent="0.25">
      <c r="A119" s="41">
        <v>15</v>
      </c>
      <c r="B119" s="42">
        <f>調整係数一覧!B119</f>
        <v>1</v>
      </c>
      <c r="C119" s="42">
        <f>調整係数一覧!C119</f>
        <v>0.98406586497408388</v>
      </c>
      <c r="D119" s="42">
        <f>調整係数一覧!D119</f>
        <v>1</v>
      </c>
      <c r="E119" s="42">
        <f>調整係数一覧!E119</f>
        <v>1</v>
      </c>
      <c r="F119" s="42">
        <f>調整係数一覧!F119</f>
        <v>1</v>
      </c>
      <c r="G119" s="42">
        <f>調整係数一覧!G119</f>
        <v>1</v>
      </c>
      <c r="H119" s="42">
        <f>調整係数一覧!H119</f>
        <v>1</v>
      </c>
      <c r="I119" s="42">
        <f>調整係数一覧!I119</f>
        <v>0.99596770400206069</v>
      </c>
      <c r="J119" s="42">
        <f>調整係数一覧!J119</f>
        <v>0.99139115790952681</v>
      </c>
      <c r="K119" s="42">
        <f>調整係数一覧!K119</f>
        <v>0.99216038922797067</v>
      </c>
      <c r="L119" s="42">
        <f>調整係数一覧!L119</f>
        <v>0.99872901576351047</v>
      </c>
      <c r="M119" s="42">
        <f>調整係数一覧!M119</f>
        <v>1</v>
      </c>
    </row>
    <row r="120" spans="1:13" x14ac:dyDescent="0.25">
      <c r="A120" s="41">
        <v>14</v>
      </c>
      <c r="B120" s="42">
        <f>調整係数一覧!B120</f>
        <v>1</v>
      </c>
      <c r="C120" s="42">
        <f>調整係数一覧!C120</f>
        <v>0.98406586497408388</v>
      </c>
      <c r="D120" s="42">
        <f>調整係数一覧!D120</f>
        <v>1</v>
      </c>
      <c r="E120" s="42">
        <f>調整係数一覧!E120</f>
        <v>1</v>
      </c>
      <c r="F120" s="42">
        <f>調整係数一覧!F120</f>
        <v>1</v>
      </c>
      <c r="G120" s="42">
        <f>調整係数一覧!G120</f>
        <v>1</v>
      </c>
      <c r="H120" s="42">
        <f>調整係数一覧!H120</f>
        <v>1</v>
      </c>
      <c r="I120" s="42">
        <f>調整係数一覧!I120</f>
        <v>0.99596770400206069</v>
      </c>
      <c r="J120" s="42">
        <f>調整係数一覧!J120</f>
        <v>0.99139115790952681</v>
      </c>
      <c r="K120" s="42">
        <f>調整係数一覧!K120</f>
        <v>0.99216038922797067</v>
      </c>
      <c r="L120" s="42">
        <f>調整係数一覧!L120</f>
        <v>0.99872901576351047</v>
      </c>
      <c r="M120" s="42">
        <f>調整係数一覧!M120</f>
        <v>1</v>
      </c>
    </row>
    <row r="121" spans="1:13" x14ac:dyDescent="0.25">
      <c r="A121" s="41">
        <v>13</v>
      </c>
      <c r="B121" s="42">
        <f>調整係数一覧!B121</f>
        <v>1</v>
      </c>
      <c r="C121" s="42">
        <f>調整係数一覧!C121</f>
        <v>0.98406586497408388</v>
      </c>
      <c r="D121" s="42">
        <f>調整係数一覧!D121</f>
        <v>1</v>
      </c>
      <c r="E121" s="42">
        <f>調整係数一覧!E121</f>
        <v>1</v>
      </c>
      <c r="F121" s="42">
        <f>調整係数一覧!F121</f>
        <v>1</v>
      </c>
      <c r="G121" s="42">
        <f>調整係数一覧!G121</f>
        <v>1</v>
      </c>
      <c r="H121" s="42">
        <f>調整係数一覧!H121</f>
        <v>1</v>
      </c>
      <c r="I121" s="42">
        <f>調整係数一覧!I121</f>
        <v>0.99596770400206069</v>
      </c>
      <c r="J121" s="42">
        <f>調整係数一覧!J121</f>
        <v>0.99139115790952681</v>
      </c>
      <c r="K121" s="42">
        <f>調整係数一覧!K121</f>
        <v>0.99216038922797067</v>
      </c>
      <c r="L121" s="42">
        <f>調整係数一覧!L121</f>
        <v>0.99872901576351047</v>
      </c>
      <c r="M121" s="42">
        <f>調整係数一覧!M121</f>
        <v>1</v>
      </c>
    </row>
    <row r="122" spans="1:13" x14ac:dyDescent="0.25">
      <c r="A122" s="41">
        <v>12</v>
      </c>
      <c r="B122" s="42">
        <f>調整係数一覧!B122</f>
        <v>1</v>
      </c>
      <c r="C122" s="42">
        <f>調整係数一覧!C122</f>
        <v>0.98406586497408388</v>
      </c>
      <c r="D122" s="42">
        <f>調整係数一覧!D122</f>
        <v>1</v>
      </c>
      <c r="E122" s="42">
        <f>調整係数一覧!E122</f>
        <v>1</v>
      </c>
      <c r="F122" s="42">
        <f>調整係数一覧!F122</f>
        <v>1</v>
      </c>
      <c r="G122" s="42">
        <f>調整係数一覧!G122</f>
        <v>1</v>
      </c>
      <c r="H122" s="42">
        <f>調整係数一覧!H122</f>
        <v>1</v>
      </c>
      <c r="I122" s="42">
        <f>調整係数一覧!I122</f>
        <v>0.99596770400206069</v>
      </c>
      <c r="J122" s="42">
        <f>調整係数一覧!J122</f>
        <v>0.99139115790952681</v>
      </c>
      <c r="K122" s="42">
        <f>調整係数一覧!K122</f>
        <v>0.99216038922797067</v>
      </c>
      <c r="L122" s="42">
        <f>調整係数一覧!L122</f>
        <v>0.99872901576351047</v>
      </c>
      <c r="M122" s="42">
        <f>調整係数一覧!M122</f>
        <v>1</v>
      </c>
    </row>
    <row r="123" spans="1:13" x14ac:dyDescent="0.25">
      <c r="A123" s="41">
        <v>11</v>
      </c>
      <c r="B123" s="42">
        <f>調整係数一覧!B123</f>
        <v>1</v>
      </c>
      <c r="C123" s="42">
        <f>調整係数一覧!C123</f>
        <v>0.98406586497408388</v>
      </c>
      <c r="D123" s="42">
        <f>調整係数一覧!D123</f>
        <v>1</v>
      </c>
      <c r="E123" s="42">
        <f>調整係数一覧!E123</f>
        <v>1</v>
      </c>
      <c r="F123" s="42">
        <f>調整係数一覧!F123</f>
        <v>1</v>
      </c>
      <c r="G123" s="42">
        <f>調整係数一覧!G123</f>
        <v>1</v>
      </c>
      <c r="H123" s="42">
        <f>調整係数一覧!H123</f>
        <v>1</v>
      </c>
      <c r="I123" s="42">
        <f>調整係数一覧!I123</f>
        <v>0.99596770400206069</v>
      </c>
      <c r="J123" s="42">
        <f>調整係数一覧!J123</f>
        <v>0.98903014040162518</v>
      </c>
      <c r="K123" s="42">
        <f>調整係数一覧!K123</f>
        <v>0.99216038922797067</v>
      </c>
      <c r="L123" s="42">
        <f>調整係数一覧!L123</f>
        <v>0.99872901576351047</v>
      </c>
      <c r="M123" s="42">
        <f>調整係数一覧!M123</f>
        <v>1</v>
      </c>
    </row>
    <row r="124" spans="1:13" x14ac:dyDescent="0.25">
      <c r="A124" s="41">
        <v>10</v>
      </c>
      <c r="B124" s="42">
        <f>調整係数一覧!B124</f>
        <v>1</v>
      </c>
      <c r="C124" s="42">
        <f>調整係数一覧!C124</f>
        <v>0.98406586497408388</v>
      </c>
      <c r="D124" s="42">
        <f>調整係数一覧!D124</f>
        <v>1</v>
      </c>
      <c r="E124" s="42">
        <f>調整係数一覧!E124</f>
        <v>1</v>
      </c>
      <c r="F124" s="42">
        <f>調整係数一覧!F124</f>
        <v>1</v>
      </c>
      <c r="G124" s="42">
        <f>調整係数一覧!G124</f>
        <v>1</v>
      </c>
      <c r="H124" s="42">
        <f>調整係数一覧!H124</f>
        <v>1</v>
      </c>
      <c r="I124" s="42">
        <f>調整係数一覧!I124</f>
        <v>0.99596770400206069</v>
      </c>
      <c r="J124" s="42">
        <f>調整係数一覧!J124</f>
        <v>0.97741799081586356</v>
      </c>
      <c r="K124" s="42">
        <f>調整係数一覧!K124</f>
        <v>0.98486940597013772</v>
      </c>
      <c r="L124" s="42">
        <f>調整係数一覧!L124</f>
        <v>0.99306959673770545</v>
      </c>
      <c r="M124" s="42">
        <f>調整係数一覧!M124</f>
        <v>1</v>
      </c>
    </row>
    <row r="125" spans="1:13" x14ac:dyDescent="0.25">
      <c r="A125" s="41">
        <v>9</v>
      </c>
      <c r="B125" s="42">
        <f>調整係数一覧!B125</f>
        <v>1</v>
      </c>
      <c r="C125" s="42">
        <f>調整係数一覧!C125</f>
        <v>0.98025754909248541</v>
      </c>
      <c r="D125" s="42">
        <f>調整係数一覧!D125</f>
        <v>0.99696268419703737</v>
      </c>
      <c r="E125" s="42">
        <f>調整係数一覧!E125</f>
        <v>1</v>
      </c>
      <c r="F125" s="42">
        <f>調整係数一覧!F125</f>
        <v>1</v>
      </c>
      <c r="G125" s="42">
        <f>調整係数一覧!G125</f>
        <v>1</v>
      </c>
      <c r="H125" s="42">
        <f>調整係数一覧!H125</f>
        <v>1</v>
      </c>
      <c r="I125" s="42">
        <f>調整係数一覧!I125</f>
        <v>0.98977691927660216</v>
      </c>
      <c r="J125" s="42">
        <f>調整係数一覧!J125</f>
        <v>0.95655470915224172</v>
      </c>
      <c r="K125" s="42">
        <f>調整係数一覧!K125</f>
        <v>0.96699508745729412</v>
      </c>
      <c r="L125" s="42">
        <f>調整係数一覧!L125</f>
        <v>0.97832887568612459</v>
      </c>
      <c r="M125" s="42">
        <f>調整係数一覧!M125</f>
        <v>1</v>
      </c>
    </row>
    <row r="126" spans="1:13" x14ac:dyDescent="0.25">
      <c r="A126" s="41">
        <v>8</v>
      </c>
      <c r="B126" s="42">
        <f>調整係数一覧!B126</f>
        <v>0.9898627722138843</v>
      </c>
      <c r="C126" s="42">
        <f>調整係数一覧!C126</f>
        <v>0.96375300656856022</v>
      </c>
      <c r="D126" s="42">
        <f>調整係数一覧!D126</f>
        <v>0.96902041069201317</v>
      </c>
      <c r="E126" s="42">
        <f>調整係数一覧!E126</f>
        <v>1</v>
      </c>
      <c r="F126" s="42">
        <f>調整係数一覧!F126</f>
        <v>1</v>
      </c>
      <c r="G126" s="42">
        <f>調整係数一覧!G126</f>
        <v>1</v>
      </c>
      <c r="H126" s="42">
        <f>調整係数一覧!H126</f>
        <v>0.98536617113582103</v>
      </c>
      <c r="I126" s="42">
        <f>調整係数一覧!I126</f>
        <v>0.97546380044581948</v>
      </c>
      <c r="J126" s="42">
        <f>調整係数一覧!J126</f>
        <v>0.92644029541076023</v>
      </c>
      <c r="K126" s="42">
        <f>調整係数一覧!K126</f>
        <v>0.93853743368944031</v>
      </c>
      <c r="L126" s="42">
        <f>調整係数一覧!L126</f>
        <v>0.95450685260876789</v>
      </c>
      <c r="M126" s="42">
        <f>調整係数一覧!M126</f>
        <v>0.98616590578225227</v>
      </c>
    </row>
    <row r="127" spans="1:13" x14ac:dyDescent="0.25">
      <c r="A127" s="41">
        <v>7</v>
      </c>
      <c r="B127" s="42">
        <f>調整係数一覧!B127</f>
        <v>0.96637619329505653</v>
      </c>
      <c r="C127" s="42">
        <f>調整係数一覧!C127</f>
        <v>0.93455223740230808</v>
      </c>
      <c r="D127" s="42">
        <f>調整係数一覧!D127</f>
        <v>0.92476635980939559</v>
      </c>
      <c r="E127" s="42">
        <f>調整係数一覧!E127</f>
        <v>0.99823880590035974</v>
      </c>
      <c r="F127" s="42">
        <f>調整係数一覧!F127</f>
        <v>0.98852060838586842</v>
      </c>
      <c r="G127" s="42">
        <f>調整係数一覧!G127</f>
        <v>0.97738259464965282</v>
      </c>
      <c r="H127" s="42">
        <f>調整係数一覧!H127</f>
        <v>0.96032281850278878</v>
      </c>
      <c r="I127" s="42">
        <f>調整係数一覧!I127</f>
        <v>0.95302834750971277</v>
      </c>
      <c r="J127" s="42">
        <f>調整係数一覧!J127</f>
        <v>0.88707474959141863</v>
      </c>
      <c r="K127" s="42">
        <f>調整係数一覧!K127</f>
        <v>0.89949644466657608</v>
      </c>
      <c r="L127" s="42">
        <f>調整係数一覧!L127</f>
        <v>0.92160352750563512</v>
      </c>
      <c r="M127" s="42">
        <f>調整係数一覧!M127</f>
        <v>0.96152146808663774</v>
      </c>
    </row>
    <row r="128" spans="1:13" x14ac:dyDescent="0.25">
      <c r="A128" s="41">
        <v>6</v>
      </c>
      <c r="B128" s="42">
        <f>調整係数一覧!B128</f>
        <v>0.93309574047545962</v>
      </c>
      <c r="C128" s="42">
        <f>調整係数一覧!C128</f>
        <v>0.89265524159372922</v>
      </c>
      <c r="D128" s="42">
        <f>調整係数一覧!D128</f>
        <v>0.86420053154918419</v>
      </c>
      <c r="E128" s="42">
        <f>調整係数一覧!E128</f>
        <v>0.95991074908727536</v>
      </c>
      <c r="F128" s="42">
        <f>調整係数一覧!F128</f>
        <v>0.93964934681331258</v>
      </c>
      <c r="G128" s="42">
        <f>調整係数一覧!G128</f>
        <v>0.93208289406196076</v>
      </c>
      <c r="H128" s="42">
        <f>調整係数一覧!H128</f>
        <v>0.92488013986269357</v>
      </c>
      <c r="I128" s="42">
        <f>調整係数一覧!I128</f>
        <v>0.9224705604682818</v>
      </c>
      <c r="J128" s="42">
        <f>調整係数一覧!J128</f>
        <v>0.83845807169421704</v>
      </c>
      <c r="K128" s="42">
        <f>調整係数一覧!K128</f>
        <v>0.84987212038870119</v>
      </c>
      <c r="L128" s="42">
        <f>調整係数一覧!L128</f>
        <v>0.8796189003767263</v>
      </c>
      <c r="M128" s="42">
        <f>調整係数一覧!M128</f>
        <v>0.92724165293754535</v>
      </c>
    </row>
    <row r="129" spans="1:13" x14ac:dyDescent="0.25">
      <c r="A129" s="41">
        <v>5</v>
      </c>
      <c r="B129" s="42">
        <f>調整係数一覧!B129</f>
        <v>0.89002141375509392</v>
      </c>
      <c r="C129" s="42">
        <f>調整係数一覧!C129</f>
        <v>0.83806201914282341</v>
      </c>
      <c r="D129" s="42">
        <f>調整係数一覧!D129</f>
        <v>0.78732292591137965</v>
      </c>
      <c r="E129" s="42">
        <f>調整係数一覧!E129</f>
        <v>0.90751526748512068</v>
      </c>
      <c r="F129" s="42">
        <f>調整係数一覧!F129</f>
        <v>0.87371883004237905</v>
      </c>
      <c r="G129" s="42">
        <f>調整係数一覧!G129</f>
        <v>0.87210181068246984</v>
      </c>
      <c r="H129" s="42">
        <f>調整係数一覧!H129</f>
        <v>0.87903813521553531</v>
      </c>
      <c r="I129" s="42">
        <f>調整係数一覧!I129</f>
        <v>0.8837904393215269</v>
      </c>
      <c r="J129" s="42">
        <f>調整係数一覧!J129</f>
        <v>0.78059026171915558</v>
      </c>
      <c r="K129" s="42">
        <f>調整係数一覧!K129</f>
        <v>0.78966446085581588</v>
      </c>
      <c r="L129" s="42">
        <f>調整係数一覧!L129</f>
        <v>0.82855297122204152</v>
      </c>
      <c r="M129" s="42">
        <f>調整係数一覧!M129</f>
        <v>0.88332646033497519</v>
      </c>
    </row>
    <row r="130" spans="1:13" x14ac:dyDescent="0.25">
      <c r="A130" s="41">
        <v>4</v>
      </c>
      <c r="B130" s="42">
        <f>調整係数一覧!B130</f>
        <v>0.83715321313395896</v>
      </c>
      <c r="C130" s="42">
        <f>調整係数一覧!C130</f>
        <v>0.77077257004959088</v>
      </c>
      <c r="D130" s="42">
        <f>調整係数一覧!D130</f>
        <v>0.69413354289598139</v>
      </c>
      <c r="E130" s="42">
        <f>調整係数一覧!E130</f>
        <v>0.84105236109389592</v>
      </c>
      <c r="F130" s="42">
        <f>調整係数一覧!F130</f>
        <v>0.79072905807306815</v>
      </c>
      <c r="G130" s="42">
        <f>調整係数一覧!G130</f>
        <v>0.7974393445111807</v>
      </c>
      <c r="H130" s="42">
        <f>調整係数一覧!H130</f>
        <v>0.8227968045613141</v>
      </c>
      <c r="I130" s="42">
        <f>調整係数一覧!I130</f>
        <v>0.83698798406944774</v>
      </c>
      <c r="J130" s="42">
        <f>調整係数一覧!J130</f>
        <v>0.71347131966623412</v>
      </c>
      <c r="K130" s="42">
        <f>調整係数一覧!K130</f>
        <v>0.71887346606792013</v>
      </c>
      <c r="L130" s="42">
        <f>調整係数一覧!L130</f>
        <v>0.76840574004158091</v>
      </c>
      <c r="M130" s="42">
        <f>調整係数一覧!M130</f>
        <v>0.82977589027892729</v>
      </c>
    </row>
    <row r="131" spans="1:13" x14ac:dyDescent="0.25">
      <c r="A131" s="41">
        <v>3</v>
      </c>
      <c r="B131" s="42">
        <f>調整係数一覧!B131</f>
        <v>0.77449113861205499</v>
      </c>
      <c r="C131" s="42">
        <f>調整係数一覧!C131</f>
        <v>0.69078689431403162</v>
      </c>
      <c r="D131" s="42">
        <f>調整係数一覧!D131</f>
        <v>0.58463238250298977</v>
      </c>
      <c r="E131" s="42">
        <f>調整係数一覧!E131</f>
        <v>0.76052202991360096</v>
      </c>
      <c r="F131" s="42">
        <f>調整係数一覧!F131</f>
        <v>0.69068003090537966</v>
      </c>
      <c r="G131" s="42">
        <f>調整係数一覧!G131</f>
        <v>0.7080954955480927</v>
      </c>
      <c r="H131" s="42">
        <f>調整係数一覧!H131</f>
        <v>0.75615614790003016</v>
      </c>
      <c r="I131" s="42">
        <f>調整係数一覧!I131</f>
        <v>0.78206319471204455</v>
      </c>
      <c r="J131" s="42">
        <f>調整係数一覧!J131</f>
        <v>0.63710124553545255</v>
      </c>
      <c r="K131" s="42">
        <f>調整係数一覧!K131</f>
        <v>0.63749913602501396</v>
      </c>
      <c r="L131" s="42">
        <f>調整係数一覧!L131</f>
        <v>0.69917720683534412</v>
      </c>
      <c r="M131" s="42">
        <f>調整係数一覧!M131</f>
        <v>0.76658994276940162</v>
      </c>
    </row>
    <row r="132" spans="1:13" x14ac:dyDescent="0.25">
      <c r="A132" s="41">
        <v>2</v>
      </c>
      <c r="B132" s="42">
        <f>調整係数一覧!B132</f>
        <v>0.70203519018938199</v>
      </c>
      <c r="C132" s="42">
        <f>調整係数一覧!C132</f>
        <v>0.5981049919361453</v>
      </c>
      <c r="D132" s="42">
        <f>調整係数一覧!D132</f>
        <v>0.45881944473240477</v>
      </c>
      <c r="E132" s="42">
        <f>調整係数一覧!E132</f>
        <v>0.6659242739442357</v>
      </c>
      <c r="F132" s="42">
        <f>調整係数一覧!F132</f>
        <v>0.5735717485393137</v>
      </c>
      <c r="G132" s="42">
        <f>調整係数一覧!G132</f>
        <v>0.60407026379320627</v>
      </c>
      <c r="H132" s="42">
        <f>調整係数一覧!H132</f>
        <v>0.67911616523168317</v>
      </c>
      <c r="I132" s="42">
        <f>調整係数一覧!I132</f>
        <v>0.71901607124931721</v>
      </c>
      <c r="J132" s="42">
        <f>調整係数一覧!J132</f>
        <v>0.55148003932681122</v>
      </c>
      <c r="K132" s="42">
        <f>調整係数一覧!K132</f>
        <v>0.54554147072709736</v>
      </c>
      <c r="L132" s="42">
        <f>調整係数一覧!L132</f>
        <v>0.6208673716033315</v>
      </c>
      <c r="M132" s="42">
        <f>調整係数一覧!M132</f>
        <v>0.69376861780639798</v>
      </c>
    </row>
    <row r="133" spans="1:13" x14ac:dyDescent="0.25">
      <c r="A133" s="41">
        <v>1</v>
      </c>
      <c r="B133" s="42">
        <f>調整係数一覧!B133</f>
        <v>0.61978536786593996</v>
      </c>
      <c r="C133" s="42">
        <f>調整係数一覧!C133</f>
        <v>0.49272686291593226</v>
      </c>
      <c r="D133" s="42">
        <f>調整係数一覧!D133</f>
        <v>0.31669472958422618</v>
      </c>
      <c r="E133" s="42">
        <f>調整係数一覧!E133</f>
        <v>0.55725909318580025</v>
      </c>
      <c r="F133" s="42">
        <f>調整係数一覧!F133</f>
        <v>0.43940421097487037</v>
      </c>
      <c r="G133" s="42">
        <f>調整係数一覧!G133</f>
        <v>0.4853636492465212</v>
      </c>
      <c r="H133" s="42">
        <f>調整係数一覧!H133</f>
        <v>0.59167685655627333</v>
      </c>
      <c r="I133" s="42">
        <f>調整係数一覧!I133</f>
        <v>0.64784661368126584</v>
      </c>
      <c r="J133" s="42">
        <f>調整係数一覧!J133</f>
        <v>0.4566077010403099</v>
      </c>
      <c r="K133" s="42">
        <f>調整係数一覧!K133</f>
        <v>0.44300047017417032</v>
      </c>
      <c r="L133" s="42">
        <f>調整係数一覧!L133</f>
        <v>0.53347623434554281</v>
      </c>
      <c r="M133" s="42">
        <f>調整係数一覧!M133</f>
        <v>0.61131191538991669</v>
      </c>
    </row>
    <row r="135" spans="1:13" x14ac:dyDescent="0.25">
      <c r="A135" s="39" t="s">
        <v>57</v>
      </c>
      <c r="B135" s="40">
        <v>4</v>
      </c>
      <c r="C135" s="40">
        <v>5</v>
      </c>
      <c r="D135" s="40">
        <v>6</v>
      </c>
      <c r="E135" s="40">
        <v>7</v>
      </c>
      <c r="F135" s="40">
        <v>8</v>
      </c>
      <c r="G135" s="40">
        <v>9</v>
      </c>
      <c r="H135" s="40">
        <v>10</v>
      </c>
      <c r="I135" s="40">
        <v>11</v>
      </c>
      <c r="J135" s="40">
        <v>12</v>
      </c>
      <c r="K135" s="40">
        <v>1</v>
      </c>
      <c r="L135" s="40">
        <v>2</v>
      </c>
      <c r="M135" s="40">
        <v>3</v>
      </c>
    </row>
    <row r="136" spans="1:13" x14ac:dyDescent="0.25">
      <c r="A136" s="41">
        <v>20</v>
      </c>
      <c r="B136" s="42">
        <f>調整係数一覧!B136</f>
        <v>0.99824807493996937</v>
      </c>
      <c r="C136" s="42">
        <f>調整係数一覧!C136</f>
        <v>0.96736583380277885</v>
      </c>
      <c r="D136" s="42">
        <f>調整係数一覧!D136</f>
        <v>1</v>
      </c>
      <c r="E136" s="42">
        <f>調整係数一覧!E136</f>
        <v>1</v>
      </c>
      <c r="F136" s="42">
        <f>調整係数一覧!F136</f>
        <v>1</v>
      </c>
      <c r="G136" s="42">
        <f>調整係数一覧!G136</f>
        <v>1</v>
      </c>
      <c r="H136" s="42">
        <f>調整係数一覧!H136</f>
        <v>0.99333476045669844</v>
      </c>
      <c r="I136" s="42">
        <f>調整係数一覧!I136</f>
        <v>0.99227325170672676</v>
      </c>
      <c r="J136" s="42">
        <f>調整係数一覧!J136</f>
        <v>0.99043860664357697</v>
      </c>
      <c r="K136" s="42">
        <f>調整係数一覧!K136</f>
        <v>0.99397692547385907</v>
      </c>
      <c r="L136" s="42">
        <f>調整係数一覧!L136</f>
        <v>0.99959217556520397</v>
      </c>
      <c r="M136" s="42">
        <f>調整係数一覧!M136</f>
        <v>1</v>
      </c>
    </row>
    <row r="137" spans="1:13" x14ac:dyDescent="0.25">
      <c r="A137" s="41">
        <v>19</v>
      </c>
      <c r="B137" s="42">
        <f>調整係数一覧!B137</f>
        <v>0.99824807493996937</v>
      </c>
      <c r="C137" s="42">
        <f>調整係数一覧!C137</f>
        <v>0.96736583380277885</v>
      </c>
      <c r="D137" s="42">
        <f>調整係数一覧!D137</f>
        <v>1</v>
      </c>
      <c r="E137" s="42">
        <f>調整係数一覧!E137</f>
        <v>1</v>
      </c>
      <c r="F137" s="42">
        <f>調整係数一覧!F137</f>
        <v>1</v>
      </c>
      <c r="G137" s="42">
        <f>調整係数一覧!G137</f>
        <v>1</v>
      </c>
      <c r="H137" s="42">
        <f>調整係数一覧!H137</f>
        <v>0.99333476045669844</v>
      </c>
      <c r="I137" s="42">
        <f>調整係数一覧!I137</f>
        <v>0.99227325170672676</v>
      </c>
      <c r="J137" s="42">
        <f>調整係数一覧!J137</f>
        <v>0.99043860664357697</v>
      </c>
      <c r="K137" s="42">
        <f>調整係数一覧!K137</f>
        <v>0.99397692547385907</v>
      </c>
      <c r="L137" s="42">
        <f>調整係数一覧!L137</f>
        <v>0.99959217556520397</v>
      </c>
      <c r="M137" s="42">
        <f>調整係数一覧!M137</f>
        <v>1</v>
      </c>
    </row>
    <row r="138" spans="1:13" x14ac:dyDescent="0.25">
      <c r="A138" s="41">
        <v>18</v>
      </c>
      <c r="B138" s="42">
        <f>調整係数一覧!B138</f>
        <v>0.99824807493996937</v>
      </c>
      <c r="C138" s="42">
        <f>調整係数一覧!C138</f>
        <v>0.96736583380277885</v>
      </c>
      <c r="D138" s="42">
        <f>調整係数一覧!D138</f>
        <v>1</v>
      </c>
      <c r="E138" s="42">
        <f>調整係数一覧!E138</f>
        <v>1</v>
      </c>
      <c r="F138" s="42">
        <f>調整係数一覧!F138</f>
        <v>1</v>
      </c>
      <c r="G138" s="42">
        <f>調整係数一覧!G138</f>
        <v>1</v>
      </c>
      <c r="H138" s="42">
        <f>調整係数一覧!H138</f>
        <v>0.99333476045669844</v>
      </c>
      <c r="I138" s="42">
        <f>調整係数一覧!I138</f>
        <v>0.99227325170672676</v>
      </c>
      <c r="J138" s="42">
        <f>調整係数一覧!J138</f>
        <v>0.99043860664357697</v>
      </c>
      <c r="K138" s="42">
        <f>調整係数一覧!K138</f>
        <v>0.99397692547385907</v>
      </c>
      <c r="L138" s="42">
        <f>調整係数一覧!L138</f>
        <v>0.99959217556520397</v>
      </c>
      <c r="M138" s="42">
        <f>調整係数一覧!M138</f>
        <v>1</v>
      </c>
    </row>
    <row r="139" spans="1:13" x14ac:dyDescent="0.25">
      <c r="A139" s="41">
        <v>17</v>
      </c>
      <c r="B139" s="42">
        <f>調整係数一覧!B139</f>
        <v>0.99824807493996937</v>
      </c>
      <c r="C139" s="42">
        <f>調整係数一覧!C139</f>
        <v>0.96736583380277885</v>
      </c>
      <c r="D139" s="42">
        <f>調整係数一覧!D139</f>
        <v>1</v>
      </c>
      <c r="E139" s="42">
        <f>調整係数一覧!E139</f>
        <v>1</v>
      </c>
      <c r="F139" s="42">
        <f>調整係数一覧!F139</f>
        <v>1</v>
      </c>
      <c r="G139" s="42">
        <f>調整係数一覧!G139</f>
        <v>1</v>
      </c>
      <c r="H139" s="42">
        <f>調整係数一覧!H139</f>
        <v>0.99333476045669844</v>
      </c>
      <c r="I139" s="42">
        <f>調整係数一覧!I139</f>
        <v>0.99227325170672676</v>
      </c>
      <c r="J139" s="42">
        <f>調整係数一覧!J139</f>
        <v>0.99043860664357697</v>
      </c>
      <c r="K139" s="42">
        <f>調整係数一覧!K139</f>
        <v>0.99397692547385907</v>
      </c>
      <c r="L139" s="42">
        <f>調整係数一覧!L139</f>
        <v>0.99959217556520397</v>
      </c>
      <c r="M139" s="42">
        <f>調整係数一覧!M139</f>
        <v>1</v>
      </c>
    </row>
    <row r="140" spans="1:13" x14ac:dyDescent="0.25">
      <c r="A140" s="41">
        <v>16</v>
      </c>
      <c r="B140" s="42">
        <f>調整係数一覧!B140</f>
        <v>0.99824807493996937</v>
      </c>
      <c r="C140" s="42">
        <f>調整係数一覧!C140</f>
        <v>0.96736583380277885</v>
      </c>
      <c r="D140" s="42">
        <f>調整係数一覧!D140</f>
        <v>1</v>
      </c>
      <c r="E140" s="42">
        <f>調整係数一覧!E140</f>
        <v>1</v>
      </c>
      <c r="F140" s="42">
        <f>調整係数一覧!F140</f>
        <v>1</v>
      </c>
      <c r="G140" s="42">
        <f>調整係数一覧!G140</f>
        <v>1</v>
      </c>
      <c r="H140" s="42">
        <f>調整係数一覧!H140</f>
        <v>0.99333476045669844</v>
      </c>
      <c r="I140" s="42">
        <f>調整係数一覧!I140</f>
        <v>0.99227325170672676</v>
      </c>
      <c r="J140" s="42">
        <f>調整係数一覧!J140</f>
        <v>0.99043860664357697</v>
      </c>
      <c r="K140" s="42">
        <f>調整係数一覧!K140</f>
        <v>0.99397692547385907</v>
      </c>
      <c r="L140" s="42">
        <f>調整係数一覧!L140</f>
        <v>0.99959217556520397</v>
      </c>
      <c r="M140" s="42">
        <f>調整係数一覧!M140</f>
        <v>1</v>
      </c>
    </row>
    <row r="141" spans="1:13" x14ac:dyDescent="0.25">
      <c r="A141" s="41">
        <v>15</v>
      </c>
      <c r="B141" s="42">
        <f>調整係数一覧!B141</f>
        <v>0.99824807493996937</v>
      </c>
      <c r="C141" s="42">
        <f>調整係数一覧!C141</f>
        <v>0.96736583380277885</v>
      </c>
      <c r="D141" s="42">
        <f>調整係数一覧!D141</f>
        <v>1</v>
      </c>
      <c r="E141" s="42">
        <f>調整係数一覧!E141</f>
        <v>1</v>
      </c>
      <c r="F141" s="42">
        <f>調整係数一覧!F141</f>
        <v>1</v>
      </c>
      <c r="G141" s="42">
        <f>調整係数一覧!G141</f>
        <v>1</v>
      </c>
      <c r="H141" s="42">
        <f>調整係数一覧!H141</f>
        <v>0.99333476045669844</v>
      </c>
      <c r="I141" s="42">
        <f>調整係数一覧!I141</f>
        <v>0.99227325170672676</v>
      </c>
      <c r="J141" s="42">
        <f>調整係数一覧!J141</f>
        <v>0.99043860664357697</v>
      </c>
      <c r="K141" s="42">
        <f>調整係数一覧!K141</f>
        <v>0.99397692547385907</v>
      </c>
      <c r="L141" s="42">
        <f>調整係数一覧!L141</f>
        <v>0.99959217556520397</v>
      </c>
      <c r="M141" s="42">
        <f>調整係数一覧!M141</f>
        <v>1</v>
      </c>
    </row>
    <row r="142" spans="1:13" x14ac:dyDescent="0.25">
      <c r="A142" s="41">
        <v>14</v>
      </c>
      <c r="B142" s="42">
        <f>調整係数一覧!B142</f>
        <v>0.99824807493996937</v>
      </c>
      <c r="C142" s="42">
        <f>調整係数一覧!C142</f>
        <v>0.96736583380277885</v>
      </c>
      <c r="D142" s="42">
        <f>調整係数一覧!D142</f>
        <v>1</v>
      </c>
      <c r="E142" s="42">
        <f>調整係数一覧!E142</f>
        <v>1</v>
      </c>
      <c r="F142" s="42">
        <f>調整係数一覧!F142</f>
        <v>1</v>
      </c>
      <c r="G142" s="42">
        <f>調整係数一覧!G142</f>
        <v>1</v>
      </c>
      <c r="H142" s="42">
        <f>調整係数一覧!H142</f>
        <v>0.99333476045669844</v>
      </c>
      <c r="I142" s="42">
        <f>調整係数一覧!I142</f>
        <v>0.99227325170672676</v>
      </c>
      <c r="J142" s="42">
        <f>調整係数一覧!J142</f>
        <v>0.99043860664357697</v>
      </c>
      <c r="K142" s="42">
        <f>調整係数一覧!K142</f>
        <v>0.99397692547385907</v>
      </c>
      <c r="L142" s="42">
        <f>調整係数一覧!L142</f>
        <v>0.99959217556520397</v>
      </c>
      <c r="M142" s="42">
        <f>調整係数一覧!M142</f>
        <v>1</v>
      </c>
    </row>
    <row r="143" spans="1:13" x14ac:dyDescent="0.25">
      <c r="A143" s="41">
        <v>13</v>
      </c>
      <c r="B143" s="42">
        <f>調整係数一覧!B143</f>
        <v>0.99824807493996937</v>
      </c>
      <c r="C143" s="42">
        <f>調整係数一覧!C143</f>
        <v>0.96736583380277885</v>
      </c>
      <c r="D143" s="42">
        <f>調整係数一覧!D143</f>
        <v>1</v>
      </c>
      <c r="E143" s="42">
        <f>調整係数一覧!E143</f>
        <v>1</v>
      </c>
      <c r="F143" s="42">
        <f>調整係数一覧!F143</f>
        <v>1</v>
      </c>
      <c r="G143" s="42">
        <f>調整係数一覧!G143</f>
        <v>1</v>
      </c>
      <c r="H143" s="42">
        <f>調整係数一覧!H143</f>
        <v>0.99333476045669844</v>
      </c>
      <c r="I143" s="42">
        <f>調整係数一覧!I143</f>
        <v>0.99227325170672676</v>
      </c>
      <c r="J143" s="42">
        <f>調整係数一覧!J143</f>
        <v>0.99043860664357697</v>
      </c>
      <c r="K143" s="42">
        <f>調整係数一覧!K143</f>
        <v>0.99397692547385907</v>
      </c>
      <c r="L143" s="42">
        <f>調整係数一覧!L143</f>
        <v>0.99959217556520397</v>
      </c>
      <c r="M143" s="42">
        <f>調整係数一覧!M143</f>
        <v>1</v>
      </c>
    </row>
    <row r="144" spans="1:13" x14ac:dyDescent="0.25">
      <c r="A144" s="41">
        <v>12</v>
      </c>
      <c r="B144" s="42">
        <f>調整係数一覧!B144</f>
        <v>0.99824807493996937</v>
      </c>
      <c r="C144" s="42">
        <f>調整係数一覧!C144</f>
        <v>0.96736583380277885</v>
      </c>
      <c r="D144" s="42">
        <f>調整係数一覧!D144</f>
        <v>1</v>
      </c>
      <c r="E144" s="42">
        <f>調整係数一覧!E144</f>
        <v>1</v>
      </c>
      <c r="F144" s="42">
        <f>調整係数一覧!F144</f>
        <v>1</v>
      </c>
      <c r="G144" s="42">
        <f>調整係数一覧!G144</f>
        <v>1</v>
      </c>
      <c r="H144" s="42">
        <f>調整係数一覧!H144</f>
        <v>0.99333476045669844</v>
      </c>
      <c r="I144" s="42">
        <f>調整係数一覧!I144</f>
        <v>0.99227325170672676</v>
      </c>
      <c r="J144" s="42">
        <f>調整係数一覧!J144</f>
        <v>0.99043860664357697</v>
      </c>
      <c r="K144" s="42">
        <f>調整係数一覧!K144</f>
        <v>0.99397692547385907</v>
      </c>
      <c r="L144" s="42">
        <f>調整係数一覧!L144</f>
        <v>0.99959217556520397</v>
      </c>
      <c r="M144" s="42">
        <f>調整係数一覧!M144</f>
        <v>1</v>
      </c>
    </row>
    <row r="145" spans="1:13" x14ac:dyDescent="0.25">
      <c r="A145" s="41">
        <v>11</v>
      </c>
      <c r="B145" s="42">
        <f>調整係数一覧!B145</f>
        <v>0.99824807493996937</v>
      </c>
      <c r="C145" s="42">
        <f>調整係数一覧!C145</f>
        <v>0.96648303043362604</v>
      </c>
      <c r="D145" s="42">
        <f>調整係数一覧!D145</f>
        <v>1</v>
      </c>
      <c r="E145" s="42">
        <f>調整係数一覧!E145</f>
        <v>1</v>
      </c>
      <c r="F145" s="42">
        <f>調整係数一覧!F145</f>
        <v>1</v>
      </c>
      <c r="G145" s="42">
        <f>調整係数一覧!G145</f>
        <v>1</v>
      </c>
      <c r="H145" s="42">
        <f>調整係数一覧!H145</f>
        <v>0.99333476045669844</v>
      </c>
      <c r="I145" s="42">
        <f>調整係数一覧!I145</f>
        <v>0.99227325170672676</v>
      </c>
      <c r="J145" s="42">
        <f>調整係数一覧!J145</f>
        <v>0.98644260173359266</v>
      </c>
      <c r="K145" s="42">
        <f>調整係数一覧!K145</f>
        <v>0.99397692547385907</v>
      </c>
      <c r="L145" s="42">
        <f>調整係数一覧!L145</f>
        <v>0.9961228544875147</v>
      </c>
      <c r="M145" s="42">
        <f>調整係数一覧!M145</f>
        <v>1</v>
      </c>
    </row>
    <row r="146" spans="1:13" x14ac:dyDescent="0.25">
      <c r="A146" s="41">
        <v>10</v>
      </c>
      <c r="B146" s="42">
        <f>調整係数一覧!B146</f>
        <v>0.99814093755342248</v>
      </c>
      <c r="C146" s="42">
        <f>調整係数一覧!C146</f>
        <v>0.96318937906940794</v>
      </c>
      <c r="D146" s="42">
        <f>調整係数一覧!D146</f>
        <v>1</v>
      </c>
      <c r="E146" s="42">
        <f>調整係数一覧!E146</f>
        <v>1</v>
      </c>
      <c r="F146" s="42">
        <f>調整係数一覧!F146</f>
        <v>1</v>
      </c>
      <c r="G146" s="42">
        <f>調整係数一覧!G146</f>
        <v>1</v>
      </c>
      <c r="H146" s="42">
        <f>調整係数一覧!H146</f>
        <v>0.99228620987586014</v>
      </c>
      <c r="I146" s="42">
        <f>調整係数一覧!I146</f>
        <v>0.99014673204938064</v>
      </c>
      <c r="J146" s="42">
        <f>調整係数一覧!J146</f>
        <v>0.97764689018002782</v>
      </c>
      <c r="K146" s="42">
        <f>調整係数一覧!K146</f>
        <v>0.99153250422262595</v>
      </c>
      <c r="L146" s="42">
        <f>調整係数一覧!L146</f>
        <v>0.98688083462857157</v>
      </c>
      <c r="M146" s="42">
        <f>調整係数一覧!M146</f>
        <v>1</v>
      </c>
    </row>
    <row r="147" spans="1:13" x14ac:dyDescent="0.25">
      <c r="A147" s="41">
        <v>9</v>
      </c>
      <c r="B147" s="42">
        <f>調整係数一覧!B147</f>
        <v>0.99257069668781273</v>
      </c>
      <c r="C147" s="42">
        <f>調整係数一覧!C147</f>
        <v>0.95748487971012475</v>
      </c>
      <c r="D147" s="42">
        <f>調整係数一覧!D147</f>
        <v>0.9910762526370428</v>
      </c>
      <c r="E147" s="42">
        <f>調整係数一覧!E147</f>
        <v>1</v>
      </c>
      <c r="F147" s="42">
        <f>調整係数一覧!F147</f>
        <v>1</v>
      </c>
      <c r="G147" s="42">
        <f>調整係数一覧!G147</f>
        <v>1</v>
      </c>
      <c r="H147" s="42">
        <f>調整係数一覧!H147</f>
        <v>0.98610019375423819</v>
      </c>
      <c r="I147" s="42">
        <f>調整係数一覧!I147</f>
        <v>0.98268883274918983</v>
      </c>
      <c r="J147" s="42">
        <f>調整係数一覧!J147</f>
        <v>0.96405147198288232</v>
      </c>
      <c r="K147" s="42">
        <f>調整係数一覧!K147</f>
        <v>0.98186843862872419</v>
      </c>
      <c r="L147" s="42">
        <f>調整係数一覧!L147</f>
        <v>0.97186611598837469</v>
      </c>
      <c r="M147" s="42">
        <f>調整係数一覧!M147</f>
        <v>0.99456784605823334</v>
      </c>
    </row>
    <row r="148" spans="1:13" x14ac:dyDescent="0.25">
      <c r="A148" s="41">
        <v>8</v>
      </c>
      <c r="B148" s="42">
        <f>調整係数一覧!B148</f>
        <v>0.98153735234314043</v>
      </c>
      <c r="C148" s="42">
        <f>調整係数一覧!C148</f>
        <v>0.94936953235577626</v>
      </c>
      <c r="D148" s="42">
        <f>調整係数一覧!D148</f>
        <v>0.97111597219516432</v>
      </c>
      <c r="E148" s="42">
        <f>調整係数一覧!E148</f>
        <v>1</v>
      </c>
      <c r="F148" s="42">
        <f>調整係数一覧!F148</f>
        <v>1</v>
      </c>
      <c r="G148" s="42">
        <f>調整係数一覧!G148</f>
        <v>0.99937962984279394</v>
      </c>
      <c r="H148" s="42">
        <f>調整係数一覧!H148</f>
        <v>0.97477671209183281</v>
      </c>
      <c r="I148" s="42">
        <f>調整係数一覧!I148</f>
        <v>0.96989955380615467</v>
      </c>
      <c r="J148" s="42">
        <f>調整係数一覧!J148</f>
        <v>0.94565634714215618</v>
      </c>
      <c r="K148" s="42">
        <f>調整係数一覧!K148</f>
        <v>0.9649847286921539</v>
      </c>
      <c r="L148" s="42">
        <f>調整係数一覧!L148</f>
        <v>0.95107869856692384</v>
      </c>
      <c r="M148" s="42">
        <f>調整係数一覧!M148</f>
        <v>0.98198035809196538</v>
      </c>
    </row>
    <row r="149" spans="1:13" x14ac:dyDescent="0.25">
      <c r="A149" s="41">
        <v>7</v>
      </c>
      <c r="B149" s="42">
        <f>調整係数一覧!B149</f>
        <v>0.96504090451940527</v>
      </c>
      <c r="C149" s="42">
        <f>調整係数一覧!C149</f>
        <v>0.93884333700636247</v>
      </c>
      <c r="D149" s="42">
        <f>調整係数一覧!D149</f>
        <v>0.94041108918495508</v>
      </c>
      <c r="E149" s="42">
        <f>調整係数一覧!E149</f>
        <v>0.99694430306736348</v>
      </c>
      <c r="F149" s="42">
        <f>調整係数一覧!F149</f>
        <v>0.99120371601613877</v>
      </c>
      <c r="G149" s="42">
        <f>調整係数一覧!G149</f>
        <v>0.9776132016781155</v>
      </c>
      <c r="H149" s="42">
        <f>調整係数一覧!H149</f>
        <v>0.95831576488864378</v>
      </c>
      <c r="I149" s="42">
        <f>調整係数一覧!I149</f>
        <v>0.95177889522027503</v>
      </c>
      <c r="J149" s="42">
        <f>調整係数一覧!J149</f>
        <v>0.92246151565784951</v>
      </c>
      <c r="K149" s="42">
        <f>調整係数一覧!K149</f>
        <v>0.94088137441291497</v>
      </c>
      <c r="L149" s="42">
        <f>調整係数一覧!L149</f>
        <v>0.92451858236421924</v>
      </c>
      <c r="M149" s="42">
        <f>調整係数一覧!M149</f>
        <v>0.96279458359915349</v>
      </c>
    </row>
    <row r="150" spans="1:13" x14ac:dyDescent="0.25">
      <c r="A150" s="41">
        <v>6</v>
      </c>
      <c r="B150" s="42">
        <f>調整係数一覧!B150</f>
        <v>0.94308135321660747</v>
      </c>
      <c r="C150" s="42">
        <f>調整係数一覧!C150</f>
        <v>0.92590629366188359</v>
      </c>
      <c r="D150" s="42">
        <f>調整係数一覧!D150</f>
        <v>0.89896160360641475</v>
      </c>
      <c r="E150" s="42">
        <f>調整係数一覧!E150</f>
        <v>0.96930997832863119</v>
      </c>
      <c r="F150" s="42">
        <f>調整係数一覧!F150</f>
        <v>0.96066989626779586</v>
      </c>
      <c r="G150" s="42">
        <f>調整係数一覧!G150</f>
        <v>0.94622619696402588</v>
      </c>
      <c r="H150" s="42">
        <f>調整係数一覧!H150</f>
        <v>0.93671735214467133</v>
      </c>
      <c r="I150" s="42">
        <f>調整係数一覧!I150</f>
        <v>0.92832685699155093</v>
      </c>
      <c r="J150" s="42">
        <f>調整係数一覧!J150</f>
        <v>0.89446697752996229</v>
      </c>
      <c r="K150" s="42">
        <f>調整係数一覧!K150</f>
        <v>0.9095583757910074</v>
      </c>
      <c r="L150" s="42">
        <f>調整係数一覧!L150</f>
        <v>0.89218576738026067</v>
      </c>
      <c r="M150" s="42">
        <f>調整係数一覧!M150</f>
        <v>0.93701052257979789</v>
      </c>
    </row>
    <row r="151" spans="1:13" x14ac:dyDescent="0.25">
      <c r="A151" s="41">
        <v>5</v>
      </c>
      <c r="B151" s="42">
        <f>調整係数一覧!B151</f>
        <v>0.91565869843474701</v>
      </c>
      <c r="C151" s="42">
        <f>調整係数一覧!C151</f>
        <v>0.91055840232233942</v>
      </c>
      <c r="D151" s="42">
        <f>調整係数一覧!D151</f>
        <v>0.84676751545954354</v>
      </c>
      <c r="E151" s="42">
        <f>調整係数一覧!E151</f>
        <v>0.93170601472458603</v>
      </c>
      <c r="F151" s="42">
        <f>調整係数一覧!F151</f>
        <v>0.9196479935162355</v>
      </c>
      <c r="G151" s="42">
        <f>調整係数一覧!G151</f>
        <v>0.90521861570052464</v>
      </c>
      <c r="H151" s="42">
        <f>調整係数一覧!H151</f>
        <v>0.90998147385991535</v>
      </c>
      <c r="I151" s="42">
        <f>調整係数一覧!I151</f>
        <v>0.89954343911998236</v>
      </c>
      <c r="J151" s="42">
        <f>調整係数一覧!J151</f>
        <v>0.86167273275849454</v>
      </c>
      <c r="K151" s="42">
        <f>調整係数一覧!K151</f>
        <v>0.87101573282643119</v>
      </c>
      <c r="L151" s="42">
        <f>調整係数一覧!L151</f>
        <v>0.85408025361504836</v>
      </c>
      <c r="M151" s="42">
        <f>調整係数一覧!M151</f>
        <v>0.90462817503389836</v>
      </c>
    </row>
    <row r="152" spans="1:13" x14ac:dyDescent="0.25">
      <c r="A152" s="41">
        <v>4</v>
      </c>
      <c r="B152" s="42">
        <f>調整係数一覧!B152</f>
        <v>0.88277294017382368</v>
      </c>
      <c r="C152" s="42">
        <f>調整係数一覧!C152</f>
        <v>0.89279966298773017</v>
      </c>
      <c r="D152" s="42">
        <f>調整係数一覧!D152</f>
        <v>0.78382882474434168</v>
      </c>
      <c r="E152" s="42">
        <f>調整係数一覧!E152</f>
        <v>0.88413241225522787</v>
      </c>
      <c r="F152" s="42">
        <f>調整係数一覧!F152</f>
        <v>0.86813800776145755</v>
      </c>
      <c r="G152" s="42">
        <f>調整係数一覧!G152</f>
        <v>0.85459045788761223</v>
      </c>
      <c r="H152" s="42">
        <f>調整係数一覧!H152</f>
        <v>0.87810813003437582</v>
      </c>
      <c r="I152" s="42">
        <f>調整係数一覧!I152</f>
        <v>0.8654286416055692</v>
      </c>
      <c r="J152" s="42">
        <f>調整係数一覧!J152</f>
        <v>0.82407878134344603</v>
      </c>
      <c r="K152" s="42">
        <f>調整係数一覧!K152</f>
        <v>0.82525344551918656</v>
      </c>
      <c r="L152" s="42">
        <f>調整係数一覧!L152</f>
        <v>0.81020204106858218</v>
      </c>
      <c r="M152" s="42">
        <f>調整係数一覧!M152</f>
        <v>0.86564754096145502</v>
      </c>
    </row>
    <row r="153" spans="1:13" x14ac:dyDescent="0.25">
      <c r="A153" s="41">
        <v>3</v>
      </c>
      <c r="B153" s="42">
        <f>調整係数一覧!B153</f>
        <v>0.84442407843383771</v>
      </c>
      <c r="C153" s="42">
        <f>調整係数一覧!C153</f>
        <v>0.87263007565805562</v>
      </c>
      <c r="D153" s="42">
        <f>調整係数一覧!D153</f>
        <v>0.71014553146080872</v>
      </c>
      <c r="E153" s="42">
        <f>調整係数一覧!E153</f>
        <v>0.82658917092055673</v>
      </c>
      <c r="F153" s="42">
        <f>調整係数一覧!F153</f>
        <v>0.80613993900346226</v>
      </c>
      <c r="G153" s="42">
        <f>調整係数一覧!G153</f>
        <v>0.79434172352528831</v>
      </c>
      <c r="H153" s="42">
        <f>調整係数一覧!H153</f>
        <v>0.84109732066805276</v>
      </c>
      <c r="I153" s="42">
        <f>調整係数一覧!I153</f>
        <v>0.82598246444831169</v>
      </c>
      <c r="J153" s="42">
        <f>調整係数一覧!J153</f>
        <v>0.78168512328481699</v>
      </c>
      <c r="K153" s="42">
        <f>調整係数一覧!K153</f>
        <v>0.77227151386927329</v>
      </c>
      <c r="L153" s="42">
        <f>調整係数一覧!L153</f>
        <v>0.76055112974086203</v>
      </c>
      <c r="M153" s="42">
        <f>調整係数一覧!M153</f>
        <v>0.82006862036246797</v>
      </c>
    </row>
    <row r="154" spans="1:13" x14ac:dyDescent="0.25">
      <c r="A154" s="41">
        <v>2</v>
      </c>
      <c r="B154" s="42">
        <f>調整係数一覧!B154</f>
        <v>0.80061211321478887</v>
      </c>
      <c r="C154" s="42">
        <f>調整係数一覧!C154</f>
        <v>0.85004964033331576</v>
      </c>
      <c r="D154" s="42">
        <f>調整係数一覧!D154</f>
        <v>0.625717635608945</v>
      </c>
      <c r="E154" s="42">
        <f>調整係数一覧!E154</f>
        <v>0.75907629072057259</v>
      </c>
      <c r="F154" s="42">
        <f>調整係数一覧!F154</f>
        <v>0.7336537872422495</v>
      </c>
      <c r="G154" s="42">
        <f>調整係数一覧!G154</f>
        <v>0.72447241261355311</v>
      </c>
      <c r="H154" s="42">
        <f>調整係数一覧!H154</f>
        <v>0.79894904576094605</v>
      </c>
      <c r="I154" s="42">
        <f>調整係数一覧!I154</f>
        <v>0.78120490764820971</v>
      </c>
      <c r="J154" s="42">
        <f>調整係数一覧!J154</f>
        <v>0.7344917585826074</v>
      </c>
      <c r="K154" s="42">
        <f>調整係数一覧!K154</f>
        <v>0.71206993787669126</v>
      </c>
      <c r="L154" s="42">
        <f>調整係数一覧!L154</f>
        <v>0.70512751963188813</v>
      </c>
      <c r="M154" s="42">
        <f>調整係数一覧!M154</f>
        <v>0.76789141323693699</v>
      </c>
    </row>
    <row r="155" spans="1:13" x14ac:dyDescent="0.25">
      <c r="A155" s="41">
        <v>1</v>
      </c>
      <c r="B155" s="42">
        <f>調整係数一覧!B155</f>
        <v>0.75133704451667749</v>
      </c>
      <c r="C155" s="42">
        <f>調整係数一覧!C155</f>
        <v>0.82505835701351082</v>
      </c>
      <c r="D155" s="42">
        <f>調整係数一覧!D155</f>
        <v>0.5305451371887504</v>
      </c>
      <c r="E155" s="42">
        <f>調整係数一覧!E155</f>
        <v>0.68159377165527557</v>
      </c>
      <c r="F155" s="42">
        <f>調整係数一覧!F155</f>
        <v>0.65067955247781917</v>
      </c>
      <c r="G155" s="42">
        <f>調整係数一覧!G155</f>
        <v>0.64498252515240639</v>
      </c>
      <c r="H155" s="42">
        <f>調整係数一覧!H155</f>
        <v>0.75166330531305592</v>
      </c>
      <c r="I155" s="42">
        <f>調整係数一覧!I155</f>
        <v>0.73109597120526315</v>
      </c>
      <c r="J155" s="42">
        <f>調整係数一覧!J155</f>
        <v>0.68249868723681706</v>
      </c>
      <c r="K155" s="42">
        <f>調整係数一覧!K155</f>
        <v>0.64464871754144071</v>
      </c>
      <c r="L155" s="42">
        <f>調整係数一覧!L155</f>
        <v>0.64393121074166038</v>
      </c>
      <c r="M155" s="42">
        <f>調整係数一覧!M155</f>
        <v>0.70911591958486231</v>
      </c>
    </row>
    <row r="157" spans="1:13" x14ac:dyDescent="0.25">
      <c r="A157" s="39" t="s">
        <v>58</v>
      </c>
      <c r="B157" s="40">
        <v>4</v>
      </c>
      <c r="C157" s="40">
        <v>5</v>
      </c>
      <c r="D157" s="40">
        <v>6</v>
      </c>
      <c r="E157" s="40">
        <v>7</v>
      </c>
      <c r="F157" s="40">
        <v>8</v>
      </c>
      <c r="G157" s="40">
        <v>9</v>
      </c>
      <c r="H157" s="40">
        <v>10</v>
      </c>
      <c r="I157" s="40">
        <v>11</v>
      </c>
      <c r="J157" s="40">
        <v>12</v>
      </c>
      <c r="K157" s="40">
        <v>1</v>
      </c>
      <c r="L157" s="40">
        <v>2</v>
      </c>
      <c r="M157" s="40">
        <v>3</v>
      </c>
    </row>
    <row r="158" spans="1:13" x14ac:dyDescent="0.25">
      <c r="A158" s="41">
        <v>20</v>
      </c>
      <c r="B158" s="42">
        <f>調整係数一覧!B158</f>
        <v>0.99782520356750215</v>
      </c>
      <c r="C158" s="42">
        <f>調整係数一覧!C158</f>
        <v>0.98126427384720705</v>
      </c>
      <c r="D158" s="42">
        <f>調整係数一覧!D158</f>
        <v>0.99705656777593887</v>
      </c>
      <c r="E158" s="42">
        <f>調整係数一覧!E158</f>
        <v>1</v>
      </c>
      <c r="F158" s="42">
        <f>調整係数一覧!F158</f>
        <v>1</v>
      </c>
      <c r="G158" s="42">
        <f>調整係数一覧!G158</f>
        <v>1</v>
      </c>
      <c r="H158" s="42">
        <f>調整係数一覧!H158</f>
        <v>0.99351069310953077</v>
      </c>
      <c r="I158" s="42">
        <f>調整係数一覧!I158</f>
        <v>0.99140873099021576</v>
      </c>
      <c r="J158" s="42">
        <f>調整係数一覧!J158</f>
        <v>0.99834803998536126</v>
      </c>
      <c r="K158" s="42">
        <f>調整係数一覧!K158</f>
        <v>0.99415028704046182</v>
      </c>
      <c r="L158" s="42">
        <f>調整係数一覧!L158</f>
        <v>1</v>
      </c>
      <c r="M158" s="42">
        <f>調整係数一覧!M158</f>
        <v>0.99933345716340805</v>
      </c>
    </row>
    <row r="159" spans="1:13" x14ac:dyDescent="0.25">
      <c r="A159" s="41">
        <v>19</v>
      </c>
      <c r="B159" s="42">
        <f>調整係数一覧!B159</f>
        <v>0.99782520356750215</v>
      </c>
      <c r="C159" s="42">
        <f>調整係数一覧!C159</f>
        <v>0.98126427384720705</v>
      </c>
      <c r="D159" s="42">
        <f>調整係数一覧!D159</f>
        <v>0.99705656777593887</v>
      </c>
      <c r="E159" s="42">
        <f>調整係数一覧!E159</f>
        <v>1</v>
      </c>
      <c r="F159" s="42">
        <f>調整係数一覧!F159</f>
        <v>1</v>
      </c>
      <c r="G159" s="42">
        <f>調整係数一覧!G159</f>
        <v>1</v>
      </c>
      <c r="H159" s="42">
        <f>調整係数一覧!H159</f>
        <v>0.99351069310953077</v>
      </c>
      <c r="I159" s="42">
        <f>調整係数一覧!I159</f>
        <v>0.99140873099021576</v>
      </c>
      <c r="J159" s="42">
        <f>調整係数一覧!J159</f>
        <v>0.99834803998536126</v>
      </c>
      <c r="K159" s="42">
        <f>調整係数一覧!K159</f>
        <v>0.99415028704046182</v>
      </c>
      <c r="L159" s="42">
        <f>調整係数一覧!L159</f>
        <v>1</v>
      </c>
      <c r="M159" s="42">
        <f>調整係数一覧!M159</f>
        <v>0.99933345716340805</v>
      </c>
    </row>
    <row r="160" spans="1:13" x14ac:dyDescent="0.25">
      <c r="A160" s="41">
        <v>18</v>
      </c>
      <c r="B160" s="42">
        <f>調整係数一覧!B160</f>
        <v>0.99782520356750215</v>
      </c>
      <c r="C160" s="42">
        <f>調整係数一覧!C160</f>
        <v>0.98126427384720705</v>
      </c>
      <c r="D160" s="42">
        <f>調整係数一覧!D160</f>
        <v>0.99705656777593887</v>
      </c>
      <c r="E160" s="42">
        <f>調整係数一覧!E160</f>
        <v>1</v>
      </c>
      <c r="F160" s="42">
        <f>調整係数一覧!F160</f>
        <v>1</v>
      </c>
      <c r="G160" s="42">
        <f>調整係数一覧!G160</f>
        <v>1</v>
      </c>
      <c r="H160" s="42">
        <f>調整係数一覧!H160</f>
        <v>0.99351069310953077</v>
      </c>
      <c r="I160" s="42">
        <f>調整係数一覧!I160</f>
        <v>0.99140873099021576</v>
      </c>
      <c r="J160" s="42">
        <f>調整係数一覧!J160</f>
        <v>0.99834803998536126</v>
      </c>
      <c r="K160" s="42">
        <f>調整係数一覧!K160</f>
        <v>0.99415028704046182</v>
      </c>
      <c r="L160" s="42">
        <f>調整係数一覧!L160</f>
        <v>1</v>
      </c>
      <c r="M160" s="42">
        <f>調整係数一覧!M160</f>
        <v>0.99933345716340805</v>
      </c>
    </row>
    <row r="161" spans="1:13" x14ac:dyDescent="0.25">
      <c r="A161" s="41">
        <v>17</v>
      </c>
      <c r="B161" s="42">
        <f>調整係数一覧!B161</f>
        <v>0.99782520356750215</v>
      </c>
      <c r="C161" s="42">
        <f>調整係数一覧!C161</f>
        <v>0.98126427384720705</v>
      </c>
      <c r="D161" s="42">
        <f>調整係数一覧!D161</f>
        <v>0.99705656777593887</v>
      </c>
      <c r="E161" s="42">
        <f>調整係数一覧!E161</f>
        <v>1</v>
      </c>
      <c r="F161" s="42">
        <f>調整係数一覧!F161</f>
        <v>1</v>
      </c>
      <c r="G161" s="42">
        <f>調整係数一覧!G161</f>
        <v>1</v>
      </c>
      <c r="H161" s="42">
        <f>調整係数一覧!H161</f>
        <v>0.99351069310953077</v>
      </c>
      <c r="I161" s="42">
        <f>調整係数一覧!I161</f>
        <v>0.99140873099021576</v>
      </c>
      <c r="J161" s="42">
        <f>調整係数一覧!J161</f>
        <v>0.99834803998536126</v>
      </c>
      <c r="K161" s="42">
        <f>調整係数一覧!K161</f>
        <v>0.99415028704046182</v>
      </c>
      <c r="L161" s="42">
        <f>調整係数一覧!L161</f>
        <v>1</v>
      </c>
      <c r="M161" s="42">
        <f>調整係数一覧!M161</f>
        <v>0.99933345716340805</v>
      </c>
    </row>
    <row r="162" spans="1:13" x14ac:dyDescent="0.25">
      <c r="A162" s="41">
        <v>16</v>
      </c>
      <c r="B162" s="42">
        <f>調整係数一覧!B162</f>
        <v>0.99782520356750215</v>
      </c>
      <c r="C162" s="42">
        <f>調整係数一覧!C162</f>
        <v>0.98087374645326486</v>
      </c>
      <c r="D162" s="42">
        <f>調整係数一覧!D162</f>
        <v>0.99705656777593887</v>
      </c>
      <c r="E162" s="42">
        <f>調整係数一覧!E162</f>
        <v>1</v>
      </c>
      <c r="F162" s="42">
        <f>調整係数一覧!F162</f>
        <v>1</v>
      </c>
      <c r="G162" s="42">
        <f>調整係数一覧!G162</f>
        <v>1</v>
      </c>
      <c r="H162" s="42">
        <f>調整係数一覧!H162</f>
        <v>0.99351069310953077</v>
      </c>
      <c r="I162" s="42">
        <f>調整係数一覧!I162</f>
        <v>0.99140873099021576</v>
      </c>
      <c r="J162" s="42">
        <f>調整係数一覧!J162</f>
        <v>0.99834803998536126</v>
      </c>
      <c r="K162" s="42">
        <f>調整係数一覧!K162</f>
        <v>0.99415028704046182</v>
      </c>
      <c r="L162" s="42">
        <f>調整係数一覧!L162</f>
        <v>1</v>
      </c>
      <c r="M162" s="42">
        <f>調整係数一覧!M162</f>
        <v>0.99933345716340805</v>
      </c>
    </row>
    <row r="163" spans="1:13" x14ac:dyDescent="0.25">
      <c r="A163" s="41">
        <v>15</v>
      </c>
      <c r="B163" s="42">
        <f>調整係数一覧!B163</f>
        <v>0.99782520356750215</v>
      </c>
      <c r="C163" s="42">
        <f>調整係数一覧!C163</f>
        <v>0.97959049957502664</v>
      </c>
      <c r="D163" s="42">
        <f>調整係数一覧!D163</f>
        <v>0.99705656777593887</v>
      </c>
      <c r="E163" s="42">
        <f>調整係数一覧!E163</f>
        <v>1</v>
      </c>
      <c r="F163" s="42">
        <f>調整係数一覧!F163</f>
        <v>1</v>
      </c>
      <c r="G163" s="42">
        <f>調整係数一覧!G163</f>
        <v>1</v>
      </c>
      <c r="H163" s="42">
        <f>調整係数一覧!H163</f>
        <v>0.99351069310953077</v>
      </c>
      <c r="I163" s="42">
        <f>調整係数一覧!I163</f>
        <v>0.99140873099021576</v>
      </c>
      <c r="J163" s="42">
        <f>調整係数一覧!J163</f>
        <v>0.99834803998536126</v>
      </c>
      <c r="K163" s="42">
        <f>調整係数一覧!K163</f>
        <v>0.99415028704046182</v>
      </c>
      <c r="L163" s="42">
        <f>調整係数一覧!L163</f>
        <v>1</v>
      </c>
      <c r="M163" s="42">
        <f>調整係数一覧!M163</f>
        <v>0.99933345716340805</v>
      </c>
    </row>
    <row r="164" spans="1:13" x14ac:dyDescent="0.25">
      <c r="A164" s="41">
        <v>14</v>
      </c>
      <c r="B164" s="42">
        <f>調整係数一覧!B164</f>
        <v>0.99782520356750215</v>
      </c>
      <c r="C164" s="42">
        <f>調整係数一覧!C164</f>
        <v>0.97741453321249216</v>
      </c>
      <c r="D164" s="42">
        <f>調整係数一覧!D164</f>
        <v>0.99705656777593887</v>
      </c>
      <c r="E164" s="42">
        <f>調整係数一覧!E164</f>
        <v>1</v>
      </c>
      <c r="F164" s="42">
        <f>調整係数一覧!F164</f>
        <v>1</v>
      </c>
      <c r="G164" s="42">
        <f>調整係数一覧!G164</f>
        <v>1</v>
      </c>
      <c r="H164" s="42">
        <f>調整係数一覧!H164</f>
        <v>0.99351069310953077</v>
      </c>
      <c r="I164" s="42">
        <f>調整係数一覧!I164</f>
        <v>0.99140873099021576</v>
      </c>
      <c r="J164" s="42">
        <f>調整係数一覧!J164</f>
        <v>0.99834803998536126</v>
      </c>
      <c r="K164" s="42">
        <f>調整係数一覧!K164</f>
        <v>0.99415028704046182</v>
      </c>
      <c r="L164" s="42">
        <f>調整係数一覧!L164</f>
        <v>1</v>
      </c>
      <c r="M164" s="42">
        <f>調整係数一覧!M164</f>
        <v>0.99933345716340805</v>
      </c>
    </row>
    <row r="165" spans="1:13" x14ac:dyDescent="0.25">
      <c r="A165" s="41">
        <v>13</v>
      </c>
      <c r="B165" s="42">
        <f>調整係数一覧!B165</f>
        <v>0.99782520356750215</v>
      </c>
      <c r="C165" s="42">
        <f>調整係数一覧!C165</f>
        <v>0.97434584736566165</v>
      </c>
      <c r="D165" s="42">
        <f>調整係数一覧!D165</f>
        <v>0.99705656777593887</v>
      </c>
      <c r="E165" s="42">
        <f>調整係数一覧!E165</f>
        <v>1</v>
      </c>
      <c r="F165" s="42">
        <f>調整係数一覧!F165</f>
        <v>1</v>
      </c>
      <c r="G165" s="42">
        <f>調整係数一覧!G165</f>
        <v>1</v>
      </c>
      <c r="H165" s="42">
        <f>調整係数一覧!H165</f>
        <v>0.99351069310953077</v>
      </c>
      <c r="I165" s="42">
        <f>調整係数一覧!I165</f>
        <v>0.99140873099021576</v>
      </c>
      <c r="J165" s="42">
        <f>調整係数一覧!J165</f>
        <v>0.99719970223497079</v>
      </c>
      <c r="K165" s="42">
        <f>調整係数一覧!K165</f>
        <v>0.99415028704046182</v>
      </c>
      <c r="L165" s="42">
        <f>調整係数一覧!L165</f>
        <v>1</v>
      </c>
      <c r="M165" s="42">
        <f>調整係数一覧!M165</f>
        <v>0.99933345716340805</v>
      </c>
    </row>
    <row r="166" spans="1:13" x14ac:dyDescent="0.25">
      <c r="A166" s="41">
        <v>12</v>
      </c>
      <c r="B166" s="42">
        <f>調整係数一覧!B166</f>
        <v>0.99782520356750215</v>
      </c>
      <c r="C166" s="42">
        <f>調整係数一覧!C166</f>
        <v>0.97038444203453478</v>
      </c>
      <c r="D166" s="42">
        <f>調整係数一覧!D166</f>
        <v>0.99705656777593887</v>
      </c>
      <c r="E166" s="42">
        <f>調整係数一覧!E166</f>
        <v>1</v>
      </c>
      <c r="F166" s="42">
        <f>調整係数一覧!F166</f>
        <v>1</v>
      </c>
      <c r="G166" s="42">
        <f>調整係数一覧!G166</f>
        <v>1</v>
      </c>
      <c r="H166" s="42">
        <f>調整係数一覧!H166</f>
        <v>0.99351069310953077</v>
      </c>
      <c r="I166" s="42">
        <f>調整係数一覧!I166</f>
        <v>0.99140873099021576</v>
      </c>
      <c r="J166" s="42">
        <f>調整係数一覧!J166</f>
        <v>0.99283706630494328</v>
      </c>
      <c r="K166" s="42">
        <f>調整係数一覧!K166</f>
        <v>0.99415028704046182</v>
      </c>
      <c r="L166" s="42">
        <f>調整係数一覧!L166</f>
        <v>1</v>
      </c>
      <c r="M166" s="42">
        <f>調整係数一覧!M166</f>
        <v>0.99933345716340805</v>
      </c>
    </row>
    <row r="167" spans="1:13" x14ac:dyDescent="0.25">
      <c r="A167" s="41">
        <v>11</v>
      </c>
      <c r="B167" s="42">
        <f>調整係数一覧!B167</f>
        <v>0.99782520356750215</v>
      </c>
      <c r="C167" s="42">
        <f>調整係数一覧!C167</f>
        <v>0.96553031721911176</v>
      </c>
      <c r="D167" s="42">
        <f>調整係数一覧!D167</f>
        <v>0.99705656777593887</v>
      </c>
      <c r="E167" s="42">
        <f>調整係数一覧!E167</f>
        <v>1</v>
      </c>
      <c r="F167" s="42">
        <f>調整係数一覧!F167</f>
        <v>1</v>
      </c>
      <c r="G167" s="42">
        <f>調整係数一覧!G167</f>
        <v>1</v>
      </c>
      <c r="H167" s="42">
        <f>調整係数一覧!H167</f>
        <v>0.99351069310953077</v>
      </c>
      <c r="I167" s="42">
        <f>調整係数一覧!I167</f>
        <v>0.99140873099021576</v>
      </c>
      <c r="J167" s="42">
        <f>調整係数一覧!J167</f>
        <v>0.98526013219527853</v>
      </c>
      <c r="K167" s="42">
        <f>調整係数一覧!K167</f>
        <v>0.99415028704046182</v>
      </c>
      <c r="L167" s="42">
        <f>調整係数一覧!L167</f>
        <v>0.99498979556820211</v>
      </c>
      <c r="M167" s="42">
        <f>調整係数一覧!M167</f>
        <v>0.99933345716340805</v>
      </c>
    </row>
    <row r="168" spans="1:13" x14ac:dyDescent="0.25">
      <c r="A168" s="41">
        <v>10</v>
      </c>
      <c r="B168" s="42">
        <f>調整係数一覧!B168</f>
        <v>0.99665213493173321</v>
      </c>
      <c r="C168" s="42">
        <f>調整係数一覧!C168</f>
        <v>0.95978347291939259</v>
      </c>
      <c r="D168" s="42">
        <f>調整係数一覧!D168</f>
        <v>0.99541778773466394</v>
      </c>
      <c r="E168" s="42">
        <f>調整係数一覧!E168</f>
        <v>1</v>
      </c>
      <c r="F168" s="42">
        <f>調整係数一覧!F168</f>
        <v>1</v>
      </c>
      <c r="G168" s="42">
        <f>調整係数一覧!G168</f>
        <v>1</v>
      </c>
      <c r="H168" s="42">
        <f>調整係数一覧!H168</f>
        <v>0.99120665904147864</v>
      </c>
      <c r="I168" s="42">
        <f>調整係数一覧!I168</f>
        <v>0.98872736668533845</v>
      </c>
      <c r="J168" s="42">
        <f>調整係数一覧!J168</f>
        <v>0.97446889990597663</v>
      </c>
      <c r="K168" s="42">
        <f>調整係数一覧!K168</f>
        <v>0.98972178433871205</v>
      </c>
      <c r="L168" s="42">
        <f>調整係数一覧!L168</f>
        <v>0.98413604268176891</v>
      </c>
      <c r="M168" s="42">
        <f>調整係数一覧!M168</f>
        <v>0.99875191868867352</v>
      </c>
    </row>
    <row r="169" spans="1:13" x14ac:dyDescent="0.25">
      <c r="A169" s="41">
        <v>9</v>
      </c>
      <c r="B169" s="42">
        <f>調整係数一覧!B169</f>
        <v>0.99060211797417319</v>
      </c>
      <c r="C169" s="42">
        <f>調整係数一覧!C169</f>
        <v>0.95314390913537717</v>
      </c>
      <c r="D169" s="42">
        <f>調整係数一覧!D169</f>
        <v>0.98552327509854365</v>
      </c>
      <c r="E169" s="42">
        <f>調整係数一覧!E169</f>
        <v>1</v>
      </c>
      <c r="F169" s="42">
        <f>調整係数一覧!F169</f>
        <v>1</v>
      </c>
      <c r="G169" s="42">
        <f>調整係数一覧!G169</f>
        <v>1</v>
      </c>
      <c r="H169" s="42">
        <f>調整係数一覧!H169</f>
        <v>0.9845488155669776</v>
      </c>
      <c r="I169" s="42">
        <f>調整係数一覧!I169</f>
        <v>0.98105317649930057</v>
      </c>
      <c r="J169" s="42">
        <f>調整係数一覧!J169</f>
        <v>0.96046336943703747</v>
      </c>
      <c r="K169" s="42">
        <f>調整係数一覧!K169</f>
        <v>0.98021896355154037</v>
      </c>
      <c r="L169" s="42">
        <f>調整係数一覧!L169</f>
        <v>0.9683979261798491</v>
      </c>
      <c r="M169" s="42">
        <f>調整係数一覧!M169</f>
        <v>0.99235280225017308</v>
      </c>
    </row>
    <row r="170" spans="1:13" x14ac:dyDescent="0.25">
      <c r="A170" s="41">
        <v>8</v>
      </c>
      <c r="B170" s="42">
        <f>調整係数一覧!B170</f>
        <v>0.97967515269482175</v>
      </c>
      <c r="C170" s="42">
        <f>調整係数一覧!C170</f>
        <v>0.9456116258670656</v>
      </c>
      <c r="D170" s="42">
        <f>調整係数一覧!D170</f>
        <v>0.967373029867578</v>
      </c>
      <c r="E170" s="42">
        <f>調整係数一覧!E170</f>
        <v>1</v>
      </c>
      <c r="F170" s="42">
        <f>調整係数一覧!F170</f>
        <v>1</v>
      </c>
      <c r="G170" s="42">
        <f>調整係数一覧!G170</f>
        <v>0.99720679376062382</v>
      </c>
      <c r="H170" s="42">
        <f>調整係数一覧!H170</f>
        <v>0.97353716268602775</v>
      </c>
      <c r="I170" s="42">
        <f>調整係数一覧!I170</f>
        <v>0.96838616043210224</v>
      </c>
      <c r="J170" s="42">
        <f>調整係数一覧!J170</f>
        <v>0.94324354078846118</v>
      </c>
      <c r="K170" s="42">
        <f>調整係数一覧!K170</f>
        <v>0.96564182467894666</v>
      </c>
      <c r="L170" s="42">
        <f>調整係数一覧!L170</f>
        <v>0.94777544606244279</v>
      </c>
      <c r="M170" s="42">
        <f>調整係数一覧!M170</f>
        <v>0.98013610784790628</v>
      </c>
    </row>
    <row r="171" spans="1:13" x14ac:dyDescent="0.25">
      <c r="A171" s="41">
        <v>7</v>
      </c>
      <c r="B171" s="42">
        <f>調整係数一覧!B171</f>
        <v>0.963871239093679</v>
      </c>
      <c r="C171" s="42">
        <f>調整係数一覧!C171</f>
        <v>0.93718662311445788</v>
      </c>
      <c r="D171" s="42">
        <f>調整係数一覧!D171</f>
        <v>0.94096705204176689</v>
      </c>
      <c r="E171" s="42">
        <f>調整係数一覧!E171</f>
        <v>0.99533115306880426</v>
      </c>
      <c r="F171" s="42">
        <f>調整係数一覧!F171</f>
        <v>0.98951112234039984</v>
      </c>
      <c r="G171" s="42">
        <f>調整係数一覧!G171</f>
        <v>0.97743599660436575</v>
      </c>
      <c r="H171" s="42">
        <f>調整係数一覧!H171</f>
        <v>0.95817170039862898</v>
      </c>
      <c r="I171" s="42">
        <f>調整係数一覧!I171</f>
        <v>0.95072631848374345</v>
      </c>
      <c r="J171" s="42">
        <f>調整係数一覧!J171</f>
        <v>0.92280941396024774</v>
      </c>
      <c r="K171" s="42">
        <f>調整係数一覧!K171</f>
        <v>0.94599036772093115</v>
      </c>
      <c r="L171" s="42">
        <f>調整係数一覧!L171</f>
        <v>0.92226860232954988</v>
      </c>
      <c r="M171" s="42">
        <f>調整係数一覧!M171</f>
        <v>0.96210183548187334</v>
      </c>
    </row>
    <row r="172" spans="1:13" x14ac:dyDescent="0.25">
      <c r="A172" s="41">
        <v>6</v>
      </c>
      <c r="B172" s="42">
        <f>調整係数一覧!B172</f>
        <v>0.94319037717074505</v>
      </c>
      <c r="C172" s="42">
        <f>調整係数一覧!C172</f>
        <v>0.92786890087755391</v>
      </c>
      <c r="D172" s="42">
        <f>調整係数一覧!D172</f>
        <v>0.90630534162111054</v>
      </c>
      <c r="E172" s="42">
        <f>調整係数一覧!E172</f>
        <v>0.97107416505465127</v>
      </c>
      <c r="F172" s="42">
        <f>調整係数一覧!F172</f>
        <v>0.96563751385969243</v>
      </c>
      <c r="G172" s="42">
        <f>調整係数一覧!G172</f>
        <v>0.94936775658088379</v>
      </c>
      <c r="H172" s="42">
        <f>調整係数一覧!H172</f>
        <v>0.93845242870478141</v>
      </c>
      <c r="I172" s="42">
        <f>調整係数一覧!I172</f>
        <v>0.9280736506542242</v>
      </c>
      <c r="J172" s="42">
        <f>調整係数一覧!J172</f>
        <v>0.89916098895239704</v>
      </c>
      <c r="K172" s="42">
        <f>調整係数一覧!K172</f>
        <v>0.92126459267749361</v>
      </c>
      <c r="L172" s="42">
        <f>調整係数一覧!L172</f>
        <v>0.89187739498117047</v>
      </c>
      <c r="M172" s="42">
        <f>調整係数一覧!M172</f>
        <v>0.93824998515207425</v>
      </c>
    </row>
    <row r="173" spans="1:13" x14ac:dyDescent="0.25">
      <c r="A173" s="41">
        <v>5</v>
      </c>
      <c r="B173" s="42">
        <f>調整係数一覧!B173</f>
        <v>0.91763256692601969</v>
      </c>
      <c r="C173" s="42">
        <f>調整係数一覧!C173</f>
        <v>0.91765845915635369</v>
      </c>
      <c r="D173" s="42">
        <f>調整係数一覧!D173</f>
        <v>0.86338789860560872</v>
      </c>
      <c r="E173" s="42">
        <f>調整係数一覧!E173</f>
        <v>0.93828961758930751</v>
      </c>
      <c r="F173" s="42">
        <f>調整係数一覧!F173</f>
        <v>0.93389373513176022</v>
      </c>
      <c r="G173" s="42">
        <f>調整係数一覧!G173</f>
        <v>0.91300207369017816</v>
      </c>
      <c r="H173" s="42">
        <f>調整係数一覧!H173</f>
        <v>0.91437934760448503</v>
      </c>
      <c r="I173" s="42">
        <f>調整係数一覧!I173</f>
        <v>0.90042815694354439</v>
      </c>
      <c r="J173" s="42">
        <f>調整係数一覧!J173</f>
        <v>0.87229826576490921</v>
      </c>
      <c r="K173" s="42">
        <f>調整係数一覧!K173</f>
        <v>0.89146449954863427</v>
      </c>
      <c r="L173" s="42">
        <f>調整係数一覧!L173</f>
        <v>0.85660182401730445</v>
      </c>
      <c r="M173" s="42">
        <f>調整係数一覧!M173</f>
        <v>0.9085805568585088</v>
      </c>
    </row>
    <row r="174" spans="1:13" x14ac:dyDescent="0.25">
      <c r="A174" s="41">
        <v>4</v>
      </c>
      <c r="B174" s="42">
        <f>調整係数一覧!B174</f>
        <v>0.88719780835950313</v>
      </c>
      <c r="C174" s="42">
        <f>調整係数一覧!C174</f>
        <v>0.90655529795085743</v>
      </c>
      <c r="D174" s="42">
        <f>調整係数一覧!D174</f>
        <v>0.81221472299526154</v>
      </c>
      <c r="E174" s="42">
        <f>調整係数一覧!E174</f>
        <v>0.89697751067277343</v>
      </c>
      <c r="F174" s="42">
        <f>調整係数一覧!F174</f>
        <v>0.89427978615660342</v>
      </c>
      <c r="G174" s="42">
        <f>調整係数一覧!G174</f>
        <v>0.86833894793224875</v>
      </c>
      <c r="H174" s="42">
        <f>調整係数一覧!H174</f>
        <v>0.88595245709773962</v>
      </c>
      <c r="I174" s="42">
        <f>調整係数一覧!I174</f>
        <v>0.86778983735170423</v>
      </c>
      <c r="J174" s="42">
        <f>調整係数一覧!J174</f>
        <v>0.84222124439778423</v>
      </c>
      <c r="K174" s="42">
        <f>調整係数一覧!K174</f>
        <v>0.85659008833435291</v>
      </c>
      <c r="L174" s="42">
        <f>調整係数一覧!L174</f>
        <v>0.81644188943795193</v>
      </c>
      <c r="M174" s="42">
        <f>調整係数一覧!M174</f>
        <v>0.87309355060117722</v>
      </c>
    </row>
    <row r="175" spans="1:13" x14ac:dyDescent="0.25">
      <c r="A175" s="41">
        <v>3</v>
      </c>
      <c r="B175" s="42">
        <f>調整係数一覧!B175</f>
        <v>0.85188610147119537</v>
      </c>
      <c r="C175" s="42">
        <f>調整係数一覧!C175</f>
        <v>0.89455941726106492</v>
      </c>
      <c r="D175" s="42">
        <f>調整係数一覧!D175</f>
        <v>0.75278581479006901</v>
      </c>
      <c r="E175" s="42">
        <f>調整係数一覧!E175</f>
        <v>0.84713784430504879</v>
      </c>
      <c r="F175" s="42">
        <f>調整係数一覧!F175</f>
        <v>0.84679566693422159</v>
      </c>
      <c r="G175" s="42">
        <f>調整係数一覧!G175</f>
        <v>0.81537837930709567</v>
      </c>
      <c r="H175" s="42">
        <f>調整係数一覧!H175</f>
        <v>0.85317175718454552</v>
      </c>
      <c r="I175" s="42">
        <f>調整係数一覧!I175</f>
        <v>0.8301586918787035</v>
      </c>
      <c r="J175" s="42">
        <f>調整係数一覧!J175</f>
        <v>0.808929924851022</v>
      </c>
      <c r="K175" s="42">
        <f>調整係数一覧!K175</f>
        <v>0.81664135903464963</v>
      </c>
      <c r="L175" s="42">
        <f>調整係数一覧!L175</f>
        <v>0.77139759124311269</v>
      </c>
      <c r="M175" s="42">
        <f>調整係数一覧!M175</f>
        <v>0.83178896638007949</v>
      </c>
    </row>
    <row r="176" spans="1:13" x14ac:dyDescent="0.25">
      <c r="A176" s="41">
        <v>2</v>
      </c>
      <c r="B176" s="42">
        <f>調整係数一覧!B176</f>
        <v>0.81169744626109619</v>
      </c>
      <c r="C176" s="42">
        <f>調整係数一覧!C176</f>
        <v>0.88167081708697614</v>
      </c>
      <c r="D176" s="42">
        <f>調整係数一覧!D176</f>
        <v>0.68510117399003112</v>
      </c>
      <c r="E176" s="42">
        <f>調整係数一覧!E176</f>
        <v>0.78877061848613361</v>
      </c>
      <c r="F176" s="42">
        <f>調整係数一覧!F176</f>
        <v>0.79144137746461518</v>
      </c>
      <c r="G176" s="42">
        <f>調整係数一覧!G176</f>
        <v>0.75412036781471881</v>
      </c>
      <c r="H176" s="42">
        <f>調整係数一覧!H176</f>
        <v>0.8160372478649025</v>
      </c>
      <c r="I176" s="42">
        <f>調整係数一覧!I176</f>
        <v>0.78753472052454232</v>
      </c>
      <c r="J176" s="42">
        <f>調整係数一覧!J176</f>
        <v>0.77242430712462262</v>
      </c>
      <c r="K176" s="42">
        <f>調整係数一覧!K176</f>
        <v>0.77161831164952444</v>
      </c>
      <c r="L176" s="42">
        <f>調整係数一覧!L176</f>
        <v>0.72146892943278707</v>
      </c>
      <c r="M176" s="42">
        <f>調整係数一覧!M176</f>
        <v>0.78466680419521551</v>
      </c>
    </row>
    <row r="177" spans="1:13" x14ac:dyDescent="0.25">
      <c r="A177" s="41">
        <v>1</v>
      </c>
      <c r="B177" s="42">
        <f>調整係数一覧!B177</f>
        <v>0.76663184272920581</v>
      </c>
      <c r="C177" s="42">
        <f>調整係数一覧!C177</f>
        <v>0.86788949742859123</v>
      </c>
      <c r="D177" s="42">
        <f>調整係数一覧!D177</f>
        <v>0.60916080059514788</v>
      </c>
      <c r="E177" s="42">
        <f>調整係数一覧!E177</f>
        <v>0.721875833216028</v>
      </c>
      <c r="F177" s="42">
        <f>調整係数一覧!F177</f>
        <v>0.72821691774778385</v>
      </c>
      <c r="G177" s="42">
        <f>調整係数一覧!G177</f>
        <v>0.68456491345511816</v>
      </c>
      <c r="H177" s="42">
        <f>調整係数一覧!H177</f>
        <v>0.77454892913881057</v>
      </c>
      <c r="I177" s="42">
        <f>調整係数一覧!I177</f>
        <v>0.73991792328922068</v>
      </c>
      <c r="J177" s="42">
        <f>調整係数一覧!J177</f>
        <v>0.73270439121858599</v>
      </c>
      <c r="K177" s="42">
        <f>調整係数一覧!K177</f>
        <v>0.72152094617897733</v>
      </c>
      <c r="L177" s="42">
        <f>調整係数一覧!L177</f>
        <v>0.66665590400697483</v>
      </c>
      <c r="M177" s="42">
        <f>調整係数一覧!M177</f>
        <v>0.73172706404658538</v>
      </c>
    </row>
    <row r="179" spans="1:13" x14ac:dyDescent="0.25">
      <c r="A179" s="39" t="s">
        <v>59</v>
      </c>
      <c r="B179" s="40">
        <v>4</v>
      </c>
      <c r="C179" s="40">
        <v>5</v>
      </c>
      <c r="D179" s="40">
        <v>6</v>
      </c>
      <c r="E179" s="40">
        <v>7</v>
      </c>
      <c r="F179" s="40">
        <v>8</v>
      </c>
      <c r="G179" s="40">
        <v>9</v>
      </c>
      <c r="H179" s="40">
        <v>10</v>
      </c>
      <c r="I179" s="40">
        <v>11</v>
      </c>
      <c r="J179" s="40">
        <v>12</v>
      </c>
      <c r="K179" s="40">
        <v>1</v>
      </c>
      <c r="L179" s="40">
        <v>2</v>
      </c>
      <c r="M179" s="40">
        <v>3</v>
      </c>
    </row>
    <row r="180" spans="1:13" x14ac:dyDescent="0.25">
      <c r="A180" s="41">
        <v>20</v>
      </c>
      <c r="B180" s="42">
        <f>調整係数一覧!B180</f>
        <v>0.99632394435827221</v>
      </c>
      <c r="C180" s="42">
        <f>調整係数一覧!C180</f>
        <v>0.96758853922228427</v>
      </c>
      <c r="D180" s="42">
        <f>調整係数一覧!D180</f>
        <v>1</v>
      </c>
      <c r="E180" s="42">
        <f>調整係数一覧!E180</f>
        <v>1</v>
      </c>
      <c r="F180" s="42">
        <f>調整係数一覧!F180</f>
        <v>1</v>
      </c>
      <c r="G180" s="42">
        <f>調整係数一覧!G180</f>
        <v>1</v>
      </c>
      <c r="H180" s="42">
        <f>調整係数一覧!H180</f>
        <v>1</v>
      </c>
      <c r="I180" s="42">
        <f>調整係数一覧!I180</f>
        <v>0.99076565821070328</v>
      </c>
      <c r="J180" s="42">
        <f>調整係数一覧!J180</f>
        <v>0.988728429559116</v>
      </c>
      <c r="K180" s="42">
        <f>調整係数一覧!K180</f>
        <v>0.99330779435044669</v>
      </c>
      <c r="L180" s="42">
        <f>調整係数一覧!L180</f>
        <v>0.98693120915361721</v>
      </c>
      <c r="M180" s="42">
        <f>調整係数一覧!M180</f>
        <v>1</v>
      </c>
    </row>
    <row r="181" spans="1:13" x14ac:dyDescent="0.25">
      <c r="A181" s="41">
        <v>19</v>
      </c>
      <c r="B181" s="42">
        <f>調整係数一覧!B181</f>
        <v>0.99632394435827221</v>
      </c>
      <c r="C181" s="42">
        <f>調整係数一覧!C181</f>
        <v>0.96758853922228427</v>
      </c>
      <c r="D181" s="42">
        <f>調整係数一覧!D181</f>
        <v>1</v>
      </c>
      <c r="E181" s="42">
        <f>調整係数一覧!E181</f>
        <v>1</v>
      </c>
      <c r="F181" s="42">
        <f>調整係数一覧!F181</f>
        <v>1</v>
      </c>
      <c r="G181" s="42">
        <f>調整係数一覧!G181</f>
        <v>1</v>
      </c>
      <c r="H181" s="42">
        <f>調整係数一覧!H181</f>
        <v>1</v>
      </c>
      <c r="I181" s="42">
        <f>調整係数一覧!I181</f>
        <v>0.99076565821070328</v>
      </c>
      <c r="J181" s="42">
        <f>調整係数一覧!J181</f>
        <v>0.988728429559116</v>
      </c>
      <c r="K181" s="42">
        <f>調整係数一覧!K181</f>
        <v>0.99330779435044669</v>
      </c>
      <c r="L181" s="42">
        <f>調整係数一覧!L181</f>
        <v>0.98693120915361721</v>
      </c>
      <c r="M181" s="42">
        <f>調整係数一覧!M181</f>
        <v>1</v>
      </c>
    </row>
    <row r="182" spans="1:13" x14ac:dyDescent="0.25">
      <c r="A182" s="41">
        <v>18</v>
      </c>
      <c r="B182" s="42">
        <f>調整係数一覧!B182</f>
        <v>0.99632394435827221</v>
      </c>
      <c r="C182" s="42">
        <f>調整係数一覧!C182</f>
        <v>0.96758853922228427</v>
      </c>
      <c r="D182" s="42">
        <f>調整係数一覧!D182</f>
        <v>1</v>
      </c>
      <c r="E182" s="42">
        <f>調整係数一覧!E182</f>
        <v>1</v>
      </c>
      <c r="F182" s="42">
        <f>調整係数一覧!F182</f>
        <v>1</v>
      </c>
      <c r="G182" s="42">
        <f>調整係数一覧!G182</f>
        <v>1</v>
      </c>
      <c r="H182" s="42">
        <f>調整係数一覧!H182</f>
        <v>1</v>
      </c>
      <c r="I182" s="42">
        <f>調整係数一覧!I182</f>
        <v>0.99076565821070328</v>
      </c>
      <c r="J182" s="42">
        <f>調整係数一覧!J182</f>
        <v>0.988728429559116</v>
      </c>
      <c r="K182" s="42">
        <f>調整係数一覧!K182</f>
        <v>0.99330779435044669</v>
      </c>
      <c r="L182" s="42">
        <f>調整係数一覧!L182</f>
        <v>0.98693120915361721</v>
      </c>
      <c r="M182" s="42">
        <f>調整係数一覧!M182</f>
        <v>1</v>
      </c>
    </row>
    <row r="183" spans="1:13" x14ac:dyDescent="0.25">
      <c r="A183" s="41">
        <v>17</v>
      </c>
      <c r="B183" s="42">
        <f>調整係数一覧!B183</f>
        <v>0.99632394435827221</v>
      </c>
      <c r="C183" s="42">
        <f>調整係数一覧!C183</f>
        <v>0.96758853922228427</v>
      </c>
      <c r="D183" s="42">
        <f>調整係数一覧!D183</f>
        <v>1</v>
      </c>
      <c r="E183" s="42">
        <f>調整係数一覧!E183</f>
        <v>1</v>
      </c>
      <c r="F183" s="42">
        <f>調整係数一覧!F183</f>
        <v>1</v>
      </c>
      <c r="G183" s="42">
        <f>調整係数一覧!G183</f>
        <v>1</v>
      </c>
      <c r="H183" s="42">
        <f>調整係数一覧!H183</f>
        <v>1</v>
      </c>
      <c r="I183" s="42">
        <f>調整係数一覧!I183</f>
        <v>0.99076565821070328</v>
      </c>
      <c r="J183" s="42">
        <f>調整係数一覧!J183</f>
        <v>0.988728429559116</v>
      </c>
      <c r="K183" s="42">
        <f>調整係数一覧!K183</f>
        <v>0.99330779435044669</v>
      </c>
      <c r="L183" s="42">
        <f>調整係数一覧!L183</f>
        <v>0.98693120915361721</v>
      </c>
      <c r="M183" s="42">
        <f>調整係数一覧!M183</f>
        <v>1</v>
      </c>
    </row>
    <row r="184" spans="1:13" x14ac:dyDescent="0.25">
      <c r="A184" s="41">
        <v>16</v>
      </c>
      <c r="B184" s="42">
        <f>調整係数一覧!B184</f>
        <v>0.99632394435827221</v>
      </c>
      <c r="C184" s="42">
        <f>調整係数一覧!C184</f>
        <v>0.96758853922228427</v>
      </c>
      <c r="D184" s="42">
        <f>調整係数一覧!D184</f>
        <v>1</v>
      </c>
      <c r="E184" s="42">
        <f>調整係数一覧!E184</f>
        <v>1</v>
      </c>
      <c r="F184" s="42">
        <f>調整係数一覧!F184</f>
        <v>1</v>
      </c>
      <c r="G184" s="42">
        <f>調整係数一覧!G184</f>
        <v>1</v>
      </c>
      <c r="H184" s="42">
        <f>調整係数一覧!H184</f>
        <v>1</v>
      </c>
      <c r="I184" s="42">
        <f>調整係数一覧!I184</f>
        <v>0.99076565821070328</v>
      </c>
      <c r="J184" s="42">
        <f>調整係数一覧!J184</f>
        <v>0.988728429559116</v>
      </c>
      <c r="K184" s="42">
        <f>調整係数一覧!K184</f>
        <v>0.99330779435044669</v>
      </c>
      <c r="L184" s="42">
        <f>調整係数一覧!L184</f>
        <v>0.98693120915361721</v>
      </c>
      <c r="M184" s="42">
        <f>調整係数一覧!M184</f>
        <v>1</v>
      </c>
    </row>
    <row r="185" spans="1:13" x14ac:dyDescent="0.25">
      <c r="A185" s="41">
        <v>15</v>
      </c>
      <c r="B185" s="42">
        <f>調整係数一覧!B185</f>
        <v>0.99632394435827221</v>
      </c>
      <c r="C185" s="42">
        <f>調整係数一覧!C185</f>
        <v>0.96758853922228427</v>
      </c>
      <c r="D185" s="42">
        <f>調整係数一覧!D185</f>
        <v>1</v>
      </c>
      <c r="E185" s="42">
        <f>調整係数一覧!E185</f>
        <v>1</v>
      </c>
      <c r="F185" s="42">
        <f>調整係数一覧!F185</f>
        <v>1</v>
      </c>
      <c r="G185" s="42">
        <f>調整係数一覧!G185</f>
        <v>1</v>
      </c>
      <c r="H185" s="42">
        <f>調整係数一覧!H185</f>
        <v>1</v>
      </c>
      <c r="I185" s="42">
        <f>調整係数一覧!I185</f>
        <v>0.99076565821070328</v>
      </c>
      <c r="J185" s="42">
        <f>調整係数一覧!J185</f>
        <v>0.988728429559116</v>
      </c>
      <c r="K185" s="42">
        <f>調整係数一覧!K185</f>
        <v>0.99330779435044669</v>
      </c>
      <c r="L185" s="42">
        <f>調整係数一覧!L185</f>
        <v>0.98693120915361721</v>
      </c>
      <c r="M185" s="42">
        <f>調整係数一覧!M185</f>
        <v>1</v>
      </c>
    </row>
    <row r="186" spans="1:13" x14ac:dyDescent="0.25">
      <c r="A186" s="41">
        <v>14</v>
      </c>
      <c r="B186" s="42">
        <f>調整係数一覧!B186</f>
        <v>0.99632394435827221</v>
      </c>
      <c r="C186" s="42">
        <f>調整係数一覧!C186</f>
        <v>0.96758853922228427</v>
      </c>
      <c r="D186" s="42">
        <f>調整係数一覧!D186</f>
        <v>1</v>
      </c>
      <c r="E186" s="42">
        <f>調整係数一覧!E186</f>
        <v>1</v>
      </c>
      <c r="F186" s="42">
        <f>調整係数一覧!F186</f>
        <v>1</v>
      </c>
      <c r="G186" s="42">
        <f>調整係数一覧!G186</f>
        <v>1</v>
      </c>
      <c r="H186" s="42">
        <f>調整係数一覧!H186</f>
        <v>1</v>
      </c>
      <c r="I186" s="42">
        <f>調整係数一覧!I186</f>
        <v>0.99076565821070328</v>
      </c>
      <c r="J186" s="42">
        <f>調整係数一覧!J186</f>
        <v>0.988728429559116</v>
      </c>
      <c r="K186" s="42">
        <f>調整係数一覧!K186</f>
        <v>0.99330779435044669</v>
      </c>
      <c r="L186" s="42">
        <f>調整係数一覧!L186</f>
        <v>0.98693120915361721</v>
      </c>
      <c r="M186" s="42">
        <f>調整係数一覧!M186</f>
        <v>1</v>
      </c>
    </row>
    <row r="187" spans="1:13" x14ac:dyDescent="0.25">
      <c r="A187" s="41">
        <v>13</v>
      </c>
      <c r="B187" s="42">
        <f>調整係数一覧!B187</f>
        <v>0.99632394435827221</v>
      </c>
      <c r="C187" s="42">
        <f>調整係数一覧!C187</f>
        <v>0.96758853922228427</v>
      </c>
      <c r="D187" s="42">
        <f>調整係数一覧!D187</f>
        <v>1</v>
      </c>
      <c r="E187" s="42">
        <f>調整係数一覧!E187</f>
        <v>1</v>
      </c>
      <c r="F187" s="42">
        <f>調整係数一覧!F187</f>
        <v>1</v>
      </c>
      <c r="G187" s="42">
        <f>調整係数一覧!G187</f>
        <v>1</v>
      </c>
      <c r="H187" s="42">
        <f>調整係数一覧!H187</f>
        <v>1</v>
      </c>
      <c r="I187" s="42">
        <f>調整係数一覧!I187</f>
        <v>0.99076565821070328</v>
      </c>
      <c r="J187" s="42">
        <f>調整係数一覧!J187</f>
        <v>0.988728429559116</v>
      </c>
      <c r="K187" s="42">
        <f>調整係数一覧!K187</f>
        <v>0.99330779435044669</v>
      </c>
      <c r="L187" s="42">
        <f>調整係数一覧!L187</f>
        <v>0.98693120915361721</v>
      </c>
      <c r="M187" s="42">
        <f>調整係数一覧!M187</f>
        <v>1</v>
      </c>
    </row>
    <row r="188" spans="1:13" x14ac:dyDescent="0.25">
      <c r="A188" s="41">
        <v>12</v>
      </c>
      <c r="B188" s="42">
        <f>調整係数一覧!B188</f>
        <v>0.99632394435827221</v>
      </c>
      <c r="C188" s="42">
        <f>調整係数一覧!C188</f>
        <v>0.96758853922228427</v>
      </c>
      <c r="D188" s="42">
        <f>調整係数一覧!D188</f>
        <v>1</v>
      </c>
      <c r="E188" s="42">
        <f>調整係数一覧!E188</f>
        <v>1</v>
      </c>
      <c r="F188" s="42">
        <f>調整係数一覧!F188</f>
        <v>1</v>
      </c>
      <c r="G188" s="42">
        <f>調整係数一覧!G188</f>
        <v>1</v>
      </c>
      <c r="H188" s="42">
        <f>調整係数一覧!H188</f>
        <v>1</v>
      </c>
      <c r="I188" s="42">
        <f>調整係数一覧!I188</f>
        <v>0.99076565821070328</v>
      </c>
      <c r="J188" s="42">
        <f>調整係数一覧!J188</f>
        <v>0.988728429559116</v>
      </c>
      <c r="K188" s="42">
        <f>調整係数一覧!K188</f>
        <v>0.99330779435044669</v>
      </c>
      <c r="L188" s="42">
        <f>調整係数一覧!L188</f>
        <v>0.98693120915361721</v>
      </c>
      <c r="M188" s="42">
        <f>調整係数一覧!M188</f>
        <v>1</v>
      </c>
    </row>
    <row r="189" spans="1:13" x14ac:dyDescent="0.25">
      <c r="A189" s="41">
        <v>11</v>
      </c>
      <c r="B189" s="42">
        <f>調整係数一覧!B189</f>
        <v>0.99632394435827221</v>
      </c>
      <c r="C189" s="42">
        <f>調整係数一覧!C189</f>
        <v>0.96758853922228427</v>
      </c>
      <c r="D189" s="42">
        <f>調整係数一覧!D189</f>
        <v>1</v>
      </c>
      <c r="E189" s="42">
        <f>調整係数一覧!E189</f>
        <v>1</v>
      </c>
      <c r="F189" s="42">
        <f>調整係数一覧!F189</f>
        <v>1</v>
      </c>
      <c r="G189" s="42">
        <f>調整係数一覧!G189</f>
        <v>1</v>
      </c>
      <c r="H189" s="42">
        <f>調整係数一覧!H189</f>
        <v>1</v>
      </c>
      <c r="I189" s="42">
        <f>調整係数一覧!I189</f>
        <v>0.99076565821070328</v>
      </c>
      <c r="J189" s="42">
        <f>調整係数一覧!J189</f>
        <v>0.988728429559116</v>
      </c>
      <c r="K189" s="42">
        <f>調整係数一覧!K189</f>
        <v>0.99330779435044669</v>
      </c>
      <c r="L189" s="42">
        <f>調整係数一覧!L189</f>
        <v>0.98630064663935813</v>
      </c>
      <c r="M189" s="42">
        <f>調整係数一覧!M189</f>
        <v>1</v>
      </c>
    </row>
    <row r="190" spans="1:13" x14ac:dyDescent="0.25">
      <c r="A190" s="41">
        <v>10</v>
      </c>
      <c r="B190" s="42">
        <f>調整係数一覧!B190</f>
        <v>0.99632394435827221</v>
      </c>
      <c r="C190" s="42">
        <f>調整係数一覧!C190</f>
        <v>0.96619242618296242</v>
      </c>
      <c r="D190" s="42">
        <f>調整係数一覧!D190</f>
        <v>1</v>
      </c>
      <c r="E190" s="42">
        <f>調整係数一覧!E190</f>
        <v>1</v>
      </c>
      <c r="F190" s="42">
        <f>調整係数一覧!F190</f>
        <v>1</v>
      </c>
      <c r="G190" s="42">
        <f>調整係数一覧!G190</f>
        <v>1</v>
      </c>
      <c r="H190" s="42">
        <f>調整係数一覧!H190</f>
        <v>1</v>
      </c>
      <c r="I190" s="42">
        <f>調整係数一覧!I190</f>
        <v>0.98916360568439388</v>
      </c>
      <c r="J190" s="42">
        <f>調整係数一覧!J190</f>
        <v>0.98127062239423091</v>
      </c>
      <c r="K190" s="42">
        <f>調整係数一覧!K190</f>
        <v>0.98856777364243087</v>
      </c>
      <c r="L190" s="42">
        <f>調整係数一覧!L190</f>
        <v>0.97645639987089727</v>
      </c>
      <c r="M190" s="42">
        <f>調整係数一覧!M190</f>
        <v>1</v>
      </c>
    </row>
    <row r="191" spans="1:13" x14ac:dyDescent="0.25">
      <c r="A191" s="41">
        <v>9</v>
      </c>
      <c r="B191" s="42">
        <f>調整係数一覧!B191</f>
        <v>0.98452913510136797</v>
      </c>
      <c r="C191" s="42">
        <f>調整係数一覧!C191</f>
        <v>0.95390757966692674</v>
      </c>
      <c r="D191" s="42">
        <f>調整係数一覧!D191</f>
        <v>0.99077071533409511</v>
      </c>
      <c r="E191" s="42">
        <f>調整係数一覧!E191</f>
        <v>1</v>
      </c>
      <c r="F191" s="42">
        <f>調整係数一覧!F191</f>
        <v>1</v>
      </c>
      <c r="G191" s="42">
        <f>調整係数一覧!G191</f>
        <v>1</v>
      </c>
      <c r="H191" s="42">
        <f>調整係数一覧!H191</f>
        <v>0.9966017079713001</v>
      </c>
      <c r="I191" s="42">
        <f>調整係数一覧!I191</f>
        <v>0.97682611878992098</v>
      </c>
      <c r="J191" s="42">
        <f>調整係数一覧!J191</f>
        <v>0.96620998198232866</v>
      </c>
      <c r="K191" s="42">
        <f>調整係数一覧!K191</f>
        <v>0.9757974629564925</v>
      </c>
      <c r="L191" s="42">
        <f>調整係数一覧!L191</f>
        <v>0.95739846884823465</v>
      </c>
      <c r="M191" s="42">
        <f>調整係数一覧!M191</f>
        <v>0.99109632587677865</v>
      </c>
    </row>
    <row r="192" spans="1:13" x14ac:dyDescent="0.25">
      <c r="A192" s="41">
        <v>8</v>
      </c>
      <c r="B192" s="42">
        <f>調整係数一覧!B192</f>
        <v>0.96029529714021811</v>
      </c>
      <c r="C192" s="42">
        <f>調整係数一覧!C192</f>
        <v>0.93073399967417747</v>
      </c>
      <c r="D192" s="42">
        <f>調整係数一覧!D192</f>
        <v>0.9654533064927272</v>
      </c>
      <c r="E192" s="42">
        <f>調整係数一覧!E192</f>
        <v>1</v>
      </c>
      <c r="F192" s="42">
        <f>調整係数一覧!F192</f>
        <v>1</v>
      </c>
      <c r="G192" s="42">
        <f>調整係数一覧!G192</f>
        <v>1</v>
      </c>
      <c r="H192" s="42">
        <f>調整係数一覧!H192</f>
        <v>0.97580042375787923</v>
      </c>
      <c r="I192" s="42">
        <f>調整係数一覧!I192</f>
        <v>0.95375319752728427</v>
      </c>
      <c r="J192" s="42">
        <f>調整係数一覧!J192</f>
        <v>0.94354650832340903</v>
      </c>
      <c r="K192" s="42">
        <f>調整係数一覧!K192</f>
        <v>0.9549968622926317</v>
      </c>
      <c r="L192" s="42">
        <f>調整係数一覧!L192</f>
        <v>0.92912685357137026</v>
      </c>
      <c r="M192" s="42">
        <f>調整係数一覧!M192</f>
        <v>0.96897155214548603</v>
      </c>
    </row>
    <row r="193" spans="1:13" x14ac:dyDescent="0.25">
      <c r="A193" s="41">
        <v>7</v>
      </c>
      <c r="B193" s="42">
        <f>調整係数一覧!B193</f>
        <v>0.92362243047482262</v>
      </c>
      <c r="C193" s="42">
        <f>調整係数一覧!C193</f>
        <v>0.8966716862047146</v>
      </c>
      <c r="D193" s="42">
        <f>調整係数一覧!D193</f>
        <v>0.9266830742331843</v>
      </c>
      <c r="E193" s="42">
        <f>調整係数一覧!E193</f>
        <v>0.99573891413368942</v>
      </c>
      <c r="F193" s="42">
        <f>調整係数一覧!F193</f>
        <v>0.98914615383914872</v>
      </c>
      <c r="G193" s="42">
        <f>調整係数一覧!G193</f>
        <v>0.97574278546554871</v>
      </c>
      <c r="H193" s="42">
        <f>調整係数一覧!H193</f>
        <v>0.9416943797524473</v>
      </c>
      <c r="I193" s="42">
        <f>調整係数一覧!I193</f>
        <v>0.91994484189648407</v>
      </c>
      <c r="J193" s="42">
        <f>調整係数一覧!J193</f>
        <v>0.91328020141747224</v>
      </c>
      <c r="K193" s="42">
        <f>調整係数一覧!K193</f>
        <v>0.92616597165084835</v>
      </c>
      <c r="L193" s="42">
        <f>調整係数一覧!L193</f>
        <v>0.8916415540403041</v>
      </c>
      <c r="M193" s="42">
        <f>調整係数一覧!M193</f>
        <v>0.93518426849473202</v>
      </c>
    </row>
    <row r="194" spans="1:13" x14ac:dyDescent="0.25">
      <c r="A194" s="41">
        <v>6</v>
      </c>
      <c r="B194" s="42">
        <f>調整係数一覧!B194</f>
        <v>0.8745105351051814</v>
      </c>
      <c r="C194" s="42">
        <f>調整係数一覧!C194</f>
        <v>0.8517206392585378</v>
      </c>
      <c r="D194" s="42">
        <f>調整係数一覧!D194</f>
        <v>0.87446001855546662</v>
      </c>
      <c r="E194" s="42">
        <f>調整係数一覧!E194</f>
        <v>0.95792225451513136</v>
      </c>
      <c r="F194" s="42">
        <f>調整係数一覧!F194</f>
        <v>0.95559847142959087</v>
      </c>
      <c r="G194" s="42">
        <f>調整係数一覧!G194</f>
        <v>0.93244975742796865</v>
      </c>
      <c r="H194" s="42">
        <f>調整係数一覧!H194</f>
        <v>0.89428357595500407</v>
      </c>
      <c r="I194" s="42">
        <f>調整係数一覧!I194</f>
        <v>0.87540105189752027</v>
      </c>
      <c r="J194" s="42">
        <f>調整係数一覧!J194</f>
        <v>0.87541106126451818</v>
      </c>
      <c r="K194" s="42">
        <f>調整係数一覧!K194</f>
        <v>0.88930479103114257</v>
      </c>
      <c r="L194" s="42">
        <f>調整係数一覧!L194</f>
        <v>0.84494257025503627</v>
      </c>
      <c r="M194" s="42">
        <f>調整係数一覧!M194</f>
        <v>0.88973447492451641</v>
      </c>
    </row>
    <row r="195" spans="1:13" x14ac:dyDescent="0.25">
      <c r="A195" s="41">
        <v>5</v>
      </c>
      <c r="B195" s="42">
        <f>調整係数一覧!B195</f>
        <v>0.81295961103129466</v>
      </c>
      <c r="C195" s="42">
        <f>調整係数一覧!C195</f>
        <v>0.79588085883564752</v>
      </c>
      <c r="D195" s="42">
        <f>調整係数一覧!D195</f>
        <v>0.80878413945957428</v>
      </c>
      <c r="E195" s="42">
        <f>調整係数一覧!E195</f>
        <v>0.90653124230195492</v>
      </c>
      <c r="F195" s="42">
        <f>調整係数一覧!F195</f>
        <v>0.91065772045478388</v>
      </c>
      <c r="G195" s="42">
        <f>調整係数一覧!G195</f>
        <v>0.87537588940763178</v>
      </c>
      <c r="H195" s="42">
        <f>調整係数一覧!H195</f>
        <v>0.83356801236555</v>
      </c>
      <c r="I195" s="42">
        <f>調整係数一覧!I195</f>
        <v>0.82012182753039276</v>
      </c>
      <c r="J195" s="42">
        <f>調整係数一覧!J195</f>
        <v>0.82993908786454673</v>
      </c>
      <c r="K195" s="42">
        <f>調整係数一覧!K195</f>
        <v>0.84441332043351447</v>
      </c>
      <c r="L195" s="42">
        <f>調整係数一覧!L195</f>
        <v>0.78902990221556668</v>
      </c>
      <c r="M195" s="42">
        <f>調整係数一覧!M195</f>
        <v>0.8326221714348393</v>
      </c>
    </row>
    <row r="196" spans="1:13" x14ac:dyDescent="0.25">
      <c r="A196" s="41">
        <v>4</v>
      </c>
      <c r="B196" s="42">
        <f>調整係数一覧!B196</f>
        <v>0.73896965825316241</v>
      </c>
      <c r="C196" s="42">
        <f>調整係数一覧!C196</f>
        <v>0.72915234493604342</v>
      </c>
      <c r="D196" s="42">
        <f>調整係数一覧!D196</f>
        <v>0.72965543694550705</v>
      </c>
      <c r="E196" s="42">
        <f>調整係数一覧!E196</f>
        <v>0.84156587749416012</v>
      </c>
      <c r="F196" s="42">
        <f>調整係数一覧!F196</f>
        <v>0.85432390091472765</v>
      </c>
      <c r="G196" s="42">
        <f>調整係数一覧!G196</f>
        <v>0.8045211814045381</v>
      </c>
      <c r="H196" s="42">
        <f>調整係数一覧!H196</f>
        <v>0.75954768898408465</v>
      </c>
      <c r="I196" s="42">
        <f>調整係数一覧!I196</f>
        <v>0.75410716879510165</v>
      </c>
      <c r="J196" s="42">
        <f>調整係数一覧!J196</f>
        <v>0.77686428121755813</v>
      </c>
      <c r="K196" s="42">
        <f>調整係数一覧!K196</f>
        <v>0.79149155985796371</v>
      </c>
      <c r="L196" s="42">
        <f>調整係数一覧!L196</f>
        <v>0.72390354992189521</v>
      </c>
      <c r="M196" s="42">
        <f>調整係数一覧!M196</f>
        <v>0.76384735802570081</v>
      </c>
    </row>
    <row r="197" spans="1:13" x14ac:dyDescent="0.25">
      <c r="A197" s="41">
        <v>3</v>
      </c>
      <c r="B197" s="42">
        <f>調整係数一覧!B197</f>
        <v>0.65254067677078464</v>
      </c>
      <c r="C197" s="42">
        <f>調整係数一覧!C197</f>
        <v>0.65153509755972561</v>
      </c>
      <c r="D197" s="42">
        <f>調整係数一覧!D197</f>
        <v>0.63707391101326505</v>
      </c>
      <c r="E197" s="42">
        <f>調整係数一覧!E197</f>
        <v>0.76302616009174706</v>
      </c>
      <c r="F197" s="42">
        <f>調整係数一覧!F197</f>
        <v>0.78659701280942218</v>
      </c>
      <c r="G197" s="42">
        <f>調整係数一覧!G197</f>
        <v>0.71988563341868794</v>
      </c>
      <c r="H197" s="42">
        <f>調整係数一覧!H197</f>
        <v>0.67222260581060822</v>
      </c>
      <c r="I197" s="42">
        <f>調整係数一覧!I197</f>
        <v>0.67735707569164694</v>
      </c>
      <c r="J197" s="42">
        <f>調整係数一覧!J197</f>
        <v>0.71618664132355225</v>
      </c>
      <c r="K197" s="42">
        <f>調整係数一覧!K197</f>
        <v>0.73053950930449052</v>
      </c>
      <c r="L197" s="42">
        <f>調整係数一覧!L197</f>
        <v>0.64956351337402207</v>
      </c>
      <c r="M197" s="42">
        <f>調整係数一覧!M197</f>
        <v>0.68341003469710082</v>
      </c>
    </row>
    <row r="198" spans="1:13" x14ac:dyDescent="0.25">
      <c r="A198" s="41">
        <v>2</v>
      </c>
      <c r="B198" s="42">
        <f>調整係数一覧!B198</f>
        <v>0.55367266658416114</v>
      </c>
      <c r="C198" s="42">
        <f>調整係数一覧!C198</f>
        <v>0.5630291167066942</v>
      </c>
      <c r="D198" s="42">
        <f>調整係数一覧!D198</f>
        <v>0.53103956166284838</v>
      </c>
      <c r="E198" s="42">
        <f>調整係数一覧!E198</f>
        <v>0.67091209009471564</v>
      </c>
      <c r="F198" s="42">
        <f>調整係数一覧!F198</f>
        <v>0.70747705613886747</v>
      </c>
      <c r="G198" s="42">
        <f>調整係数一覧!G198</f>
        <v>0.6214692454500812</v>
      </c>
      <c r="H198" s="42">
        <f>調整係数一覧!H198</f>
        <v>0.57159276284512062</v>
      </c>
      <c r="I198" s="42">
        <f>調整係数一覧!I198</f>
        <v>0.58987154822002863</v>
      </c>
      <c r="J198" s="42">
        <f>調整係数一覧!J198</f>
        <v>0.647906168182529</v>
      </c>
      <c r="K198" s="42">
        <f>調整係数一覧!K198</f>
        <v>0.66155716877309489</v>
      </c>
      <c r="L198" s="42">
        <f>調整係数一覧!L198</f>
        <v>0.56600979257194717</v>
      </c>
      <c r="M198" s="42">
        <f>調整係数一覧!M198</f>
        <v>0.59131020144903923</v>
      </c>
    </row>
    <row r="199" spans="1:13" x14ac:dyDescent="0.25">
      <c r="A199" s="41">
        <v>1</v>
      </c>
      <c r="B199" s="42">
        <f>調整係数一覧!B199</f>
        <v>0.44236562769329202</v>
      </c>
      <c r="C199" s="42">
        <f>調整係数一覧!C199</f>
        <v>0.46363440237694908</v>
      </c>
      <c r="D199" s="42">
        <f>調整係数一覧!D199</f>
        <v>0.41155238889425683</v>
      </c>
      <c r="E199" s="42">
        <f>調整係数一覧!E199</f>
        <v>0.56522366750306585</v>
      </c>
      <c r="F199" s="42">
        <f>調整係数一覧!F199</f>
        <v>0.61696403090306351</v>
      </c>
      <c r="G199" s="42">
        <f>調整係数一覧!G199</f>
        <v>0.50927201749871776</v>
      </c>
      <c r="H199" s="42">
        <f>調整係数一覧!H199</f>
        <v>0.45765816008762195</v>
      </c>
      <c r="I199" s="42">
        <f>調整係数一覧!I199</f>
        <v>0.49165058638024672</v>
      </c>
      <c r="J199" s="42">
        <f>調整係数一覧!J199</f>
        <v>0.57202286179448858</v>
      </c>
      <c r="K199" s="42">
        <f>調整係数一覧!K199</f>
        <v>0.58454453826377673</v>
      </c>
      <c r="L199" s="42">
        <f>調整係数一覧!L199</f>
        <v>0.47324238751567055</v>
      </c>
      <c r="M199" s="42">
        <f>調整係数一覧!M199</f>
        <v>0.48754785828151614</v>
      </c>
    </row>
    <row r="201" spans="1:13" x14ac:dyDescent="0.25">
      <c r="A201" s="39" t="s">
        <v>60</v>
      </c>
      <c r="B201" s="40">
        <v>4</v>
      </c>
      <c r="C201" s="40">
        <v>5</v>
      </c>
      <c r="D201" s="40">
        <v>6</v>
      </c>
      <c r="E201" s="40">
        <v>7</v>
      </c>
      <c r="F201" s="40">
        <v>8</v>
      </c>
      <c r="G201" s="40">
        <v>9</v>
      </c>
      <c r="H201" s="40">
        <v>10</v>
      </c>
      <c r="I201" s="40">
        <v>11</v>
      </c>
      <c r="J201" s="40">
        <v>12</v>
      </c>
      <c r="K201" s="40">
        <v>1</v>
      </c>
      <c r="L201" s="40">
        <v>2</v>
      </c>
      <c r="M201" s="40">
        <v>3</v>
      </c>
    </row>
    <row r="202" spans="1:13" x14ac:dyDescent="0.25">
      <c r="A202" s="41">
        <v>20</v>
      </c>
      <c r="B202" s="42">
        <f>IF(記載例!$E$16="北海道",B4,IF(記載例!$E$16="東北",B26,IF(記載例!$E$16="東京",B48,IF(記載例!$E$16="中部",B70,IF(記載例!$E$16="北陸",B92,IF(記載例!$E$16="関西",B114,IF(記載例!$E$16="中国",B136,IF(記載例!$E$16="四国",B158,IF(記載例!$E$16="九州",B180)))))))))</f>
        <v>1</v>
      </c>
      <c r="C202" s="43">
        <f>IF(記載例!$E$16="北海道",C4,IF(記載例!$E$16="東北",C26,IF(記載例!$E$16="東京",C48,IF(記載例!$E$16="中部",C70,IF(記載例!$E$16="北陸",C92,IF(記載例!$E$16="関西",C114,IF(記載例!$E$16="中国",C136,IF(記載例!$E$16="四国",C158,IF(記載例!$E$16="九州",C180)))))))))</f>
        <v>0.96336948180591908</v>
      </c>
      <c r="D202" s="43">
        <f>IF(記載例!$E$16="北海道",D4,IF(記載例!$E$16="東北",D26,IF(記載例!$E$16="東京",D48,IF(記載例!$E$16="中部",D70,IF(記載例!$E$16="北陸",D92,IF(記載例!$E$16="関西",D114,IF(記載例!$E$16="中国",D136,IF(記載例!$E$16="四国",D158,IF(記載例!$E$16="九州",D180)))))))))</f>
        <v>1</v>
      </c>
      <c r="E202" s="43">
        <f>IF(記載例!$E$16="北海道",E4,IF(記載例!$E$16="東北",E26,IF(記載例!$E$16="東京",E48,IF(記載例!$E$16="中部",E70,IF(記載例!$E$16="北陸",E92,IF(記載例!$E$16="関西",E114,IF(記載例!$E$16="中国",E136,IF(記載例!$E$16="四国",E158,IF(記載例!$E$16="九州",E180)))))))))</f>
        <v>1</v>
      </c>
      <c r="F202" s="43">
        <f>IF(記載例!$E$16="北海道",F4,IF(記載例!$E$16="東北",F26,IF(記載例!$E$16="東京",F48,IF(記載例!$E$16="中部",F70,IF(記載例!$E$16="北陸",F92,IF(記載例!$E$16="関西",F114,IF(記載例!$E$16="中国",F136,IF(記載例!$E$16="四国",F158,IF(記載例!$E$16="九州",F180)))))))))</f>
        <v>1</v>
      </c>
      <c r="G202" s="43">
        <f>IF(記載例!$E$16="北海道",G4,IF(記載例!$E$16="東北",G26,IF(記載例!$E$16="東京",G48,IF(記載例!$E$16="中部",G70,IF(記載例!$E$16="北陸",G92,IF(記載例!$E$16="関西",G114,IF(記載例!$E$16="中国",G136,IF(記載例!$E$16="四国",G158,IF(記載例!$E$16="九州",G180)))))))))</f>
        <v>1</v>
      </c>
      <c r="H202" s="43">
        <f>IF(記載例!$E$16="北海道",H4,IF(記載例!$E$16="東北",H26,IF(記載例!$E$16="東京",H48,IF(記載例!$E$16="中部",H70,IF(記載例!$E$16="北陸",H92,IF(記載例!$E$16="関西",H114,IF(記載例!$E$16="中国",H136,IF(記載例!$E$16="四国",H158,IF(記載例!$E$16="九州",H180)))))))))</f>
        <v>0.99783685519860366</v>
      </c>
      <c r="I202" s="43">
        <f>IF(記載例!$E$16="北海道",I4,IF(記載例!$E$16="東北",I26,IF(記載例!$E$16="東京",I48,IF(記載例!$E$16="中部",I70,IF(記載例!$E$16="北陸",I92,IF(記載例!$E$16="関西",I114,IF(記載例!$E$16="中国",I136,IF(記載例!$E$16="四国",I158,IF(記載例!$E$16="九州",I180)))))))))</f>
        <v>0.99175332462070487</v>
      </c>
      <c r="J202" s="43">
        <f>IF(記載例!$E$16="北海道",J4,IF(記載例!$E$16="東北",J26,IF(記載例!$E$16="東京",J48,IF(記載例!$E$16="中部",J70,IF(記載例!$E$16="北陸",J92,IF(記載例!$E$16="関西",J114,IF(記載例!$E$16="中国",J136,IF(記載例!$E$16="四国",J158,IF(記載例!$E$16="九州",J180)))))))))</f>
        <v>0.99338610989160203</v>
      </c>
      <c r="K202" s="43">
        <f>IF(記載例!$E$16="北海道",K4,IF(記載例!$E$16="東北",K26,IF(記載例!$E$16="東京",K48,IF(記載例!$E$16="中部",K70,IF(記載例!$E$16="北陸",K92,IF(記載例!$E$16="関西",K114,IF(記載例!$E$16="中国",K136,IF(記載例!$E$16="四国",K158,IF(記載例!$E$16="九州",K180)))))))))</f>
        <v>0.99579165655987056</v>
      </c>
      <c r="L202" s="43">
        <f>IF(記載例!$E$16="北海道",L4,IF(記載例!$E$16="東北",L26,IF(記載例!$E$16="東京",L48,IF(記載例!$E$16="中部",L70,IF(記載例!$E$16="北陸",L92,IF(記載例!$E$16="関西",L114,IF(記載例!$E$16="中国",L136,IF(記載例!$E$16="四国",L158,IF(記載例!$E$16="九州",L180)))))))))</f>
        <v>0.99929455571209402</v>
      </c>
      <c r="M202" s="44">
        <f>IF(記載例!$E$16="北海道",M4,IF(記載例!$E$16="東北",M26,IF(記載例!$E$16="東京",M48,IF(記載例!$E$16="中部",M70,IF(記載例!$E$16="北陸",M92,IF(記載例!$E$16="関西",M114,IF(記載例!$E$16="中国",M136,IF(記載例!$E$16="四国",M158,IF(記載例!$E$16="九州",M180)))))))))</f>
        <v>0.9995105725957899</v>
      </c>
    </row>
    <row r="203" spans="1:13" x14ac:dyDescent="0.25">
      <c r="A203" s="41">
        <v>19</v>
      </c>
      <c r="B203" s="45">
        <f>IF(記載例!$E$16="北海道",B5,IF(記載例!$E$16="東北",B27,IF(記載例!$E$16="東京",B49,IF(記載例!$E$16="中部",B71,IF(記載例!$E$16="北陸",B93,IF(記載例!$E$16="関西",B115,IF(記載例!$E$16="中国",B137,IF(記載例!$E$16="四国",B159,IF(記載例!$E$16="九州",B181)))))))))</f>
        <v>1</v>
      </c>
      <c r="C203" s="46">
        <f>IF(記載例!$E$16="北海道",C5,IF(記載例!$E$16="東北",C27,IF(記載例!$E$16="東京",C49,IF(記載例!$E$16="中部",C71,IF(記載例!$E$16="北陸",C93,IF(記載例!$E$16="関西",C115,IF(記載例!$E$16="中国",C137,IF(記載例!$E$16="四国",C159,IF(記載例!$E$16="九州",C181)))))))))</f>
        <v>0.96336948180591908</v>
      </c>
      <c r="D203" s="46">
        <f>IF(記載例!$E$16="北海道",D5,IF(記載例!$E$16="東北",D27,IF(記載例!$E$16="東京",D49,IF(記載例!$E$16="中部",D71,IF(記載例!$E$16="北陸",D93,IF(記載例!$E$16="関西",D115,IF(記載例!$E$16="中国",D137,IF(記載例!$E$16="四国",D159,IF(記載例!$E$16="九州",D181)))))))))</f>
        <v>1</v>
      </c>
      <c r="E203" s="46">
        <f>IF(記載例!$E$16="北海道",E5,IF(記載例!$E$16="東北",E27,IF(記載例!$E$16="東京",E49,IF(記載例!$E$16="中部",E71,IF(記載例!$E$16="北陸",E93,IF(記載例!$E$16="関西",E115,IF(記載例!$E$16="中国",E137,IF(記載例!$E$16="四国",E159,IF(記載例!$E$16="九州",E181)))))))))</f>
        <v>1</v>
      </c>
      <c r="F203" s="46">
        <f>IF(記載例!$E$16="北海道",F5,IF(記載例!$E$16="東北",F27,IF(記載例!$E$16="東京",F49,IF(記載例!$E$16="中部",F71,IF(記載例!$E$16="北陸",F93,IF(記載例!$E$16="関西",F115,IF(記載例!$E$16="中国",F137,IF(記載例!$E$16="四国",F159,IF(記載例!$E$16="九州",F181)))))))))</f>
        <v>1</v>
      </c>
      <c r="G203" s="46">
        <f>IF(記載例!$E$16="北海道",G5,IF(記載例!$E$16="東北",G27,IF(記載例!$E$16="東京",G49,IF(記載例!$E$16="中部",G71,IF(記載例!$E$16="北陸",G93,IF(記載例!$E$16="関西",G115,IF(記載例!$E$16="中国",G137,IF(記載例!$E$16="四国",G159,IF(記載例!$E$16="九州",G181)))))))))</f>
        <v>1</v>
      </c>
      <c r="H203" s="46">
        <f>IF(記載例!$E$16="北海道",H5,IF(記載例!$E$16="東北",H27,IF(記載例!$E$16="東京",H49,IF(記載例!$E$16="中部",H71,IF(記載例!$E$16="北陸",H93,IF(記載例!$E$16="関西",H115,IF(記載例!$E$16="中国",H137,IF(記載例!$E$16="四国",H159,IF(記載例!$E$16="九州",H181)))))))))</f>
        <v>0.99783685519860366</v>
      </c>
      <c r="I203" s="46">
        <f>IF(記載例!$E$16="北海道",I5,IF(記載例!$E$16="東北",I27,IF(記載例!$E$16="東京",I49,IF(記載例!$E$16="中部",I71,IF(記載例!$E$16="北陸",I93,IF(記載例!$E$16="関西",I115,IF(記載例!$E$16="中国",I137,IF(記載例!$E$16="四国",I159,IF(記載例!$E$16="九州",I181)))))))))</f>
        <v>0.99175332462070487</v>
      </c>
      <c r="J203" s="46">
        <f>IF(記載例!$E$16="北海道",J5,IF(記載例!$E$16="東北",J27,IF(記載例!$E$16="東京",J49,IF(記載例!$E$16="中部",J71,IF(記載例!$E$16="北陸",J93,IF(記載例!$E$16="関西",J115,IF(記載例!$E$16="中国",J137,IF(記載例!$E$16="四国",J159,IF(記載例!$E$16="九州",J181)))))))))</f>
        <v>0.99338610989160203</v>
      </c>
      <c r="K203" s="46">
        <f>IF(記載例!$E$16="北海道",K5,IF(記載例!$E$16="東北",K27,IF(記載例!$E$16="東京",K49,IF(記載例!$E$16="中部",K71,IF(記載例!$E$16="北陸",K93,IF(記載例!$E$16="関西",K115,IF(記載例!$E$16="中国",K137,IF(記載例!$E$16="四国",K159,IF(記載例!$E$16="九州",K181)))))))))</f>
        <v>0.99579165655987056</v>
      </c>
      <c r="L203" s="46">
        <f>IF(記載例!$E$16="北海道",L5,IF(記載例!$E$16="東北",L27,IF(記載例!$E$16="東京",L49,IF(記載例!$E$16="中部",L71,IF(記載例!$E$16="北陸",L93,IF(記載例!$E$16="関西",L115,IF(記載例!$E$16="中国",L137,IF(記載例!$E$16="四国",L159,IF(記載例!$E$16="九州",L181)))))))))</f>
        <v>0.99929455571209402</v>
      </c>
      <c r="M203" s="47">
        <f>IF(記載例!$E$16="北海道",M5,IF(記載例!$E$16="東北",M27,IF(記載例!$E$16="東京",M49,IF(記載例!$E$16="中部",M71,IF(記載例!$E$16="北陸",M93,IF(記載例!$E$16="関西",M115,IF(記載例!$E$16="中国",M137,IF(記載例!$E$16="四国",M159,IF(記載例!$E$16="九州",M181)))))))))</f>
        <v>0.9995105725957899</v>
      </c>
    </row>
    <row r="204" spans="1:13" x14ac:dyDescent="0.25">
      <c r="A204" s="41">
        <v>18</v>
      </c>
      <c r="B204" s="45">
        <f>IF(記載例!$E$16="北海道",B6,IF(記載例!$E$16="東北",B28,IF(記載例!$E$16="東京",B50,IF(記載例!$E$16="中部",B72,IF(記載例!$E$16="北陸",B94,IF(記載例!$E$16="関西",B116,IF(記載例!$E$16="中国",B138,IF(記載例!$E$16="四国",B160,IF(記載例!$E$16="九州",B182)))))))))</f>
        <v>1</v>
      </c>
      <c r="C204" s="46">
        <f>IF(記載例!$E$16="北海道",C6,IF(記載例!$E$16="東北",C28,IF(記載例!$E$16="東京",C50,IF(記載例!$E$16="中部",C72,IF(記載例!$E$16="北陸",C94,IF(記載例!$E$16="関西",C116,IF(記載例!$E$16="中国",C138,IF(記載例!$E$16="四国",C160,IF(記載例!$E$16="九州",C182)))))))))</f>
        <v>0.96336948180591908</v>
      </c>
      <c r="D204" s="46">
        <f>IF(記載例!$E$16="北海道",D6,IF(記載例!$E$16="東北",D28,IF(記載例!$E$16="東京",D50,IF(記載例!$E$16="中部",D72,IF(記載例!$E$16="北陸",D94,IF(記載例!$E$16="関西",D116,IF(記載例!$E$16="中国",D138,IF(記載例!$E$16="四国",D160,IF(記載例!$E$16="九州",D182)))))))))</f>
        <v>1</v>
      </c>
      <c r="E204" s="46">
        <f>IF(記載例!$E$16="北海道",E6,IF(記載例!$E$16="東北",E28,IF(記載例!$E$16="東京",E50,IF(記載例!$E$16="中部",E72,IF(記載例!$E$16="北陸",E94,IF(記載例!$E$16="関西",E116,IF(記載例!$E$16="中国",E138,IF(記載例!$E$16="四国",E160,IF(記載例!$E$16="九州",E182)))))))))</f>
        <v>1</v>
      </c>
      <c r="F204" s="46">
        <f>IF(記載例!$E$16="北海道",F6,IF(記載例!$E$16="東北",F28,IF(記載例!$E$16="東京",F50,IF(記載例!$E$16="中部",F72,IF(記載例!$E$16="北陸",F94,IF(記載例!$E$16="関西",F116,IF(記載例!$E$16="中国",F138,IF(記載例!$E$16="四国",F160,IF(記載例!$E$16="九州",F182)))))))))</f>
        <v>1</v>
      </c>
      <c r="G204" s="46">
        <f>IF(記載例!$E$16="北海道",G6,IF(記載例!$E$16="東北",G28,IF(記載例!$E$16="東京",G50,IF(記載例!$E$16="中部",G72,IF(記載例!$E$16="北陸",G94,IF(記載例!$E$16="関西",G116,IF(記載例!$E$16="中国",G138,IF(記載例!$E$16="四国",G160,IF(記載例!$E$16="九州",G182)))))))))</f>
        <v>1</v>
      </c>
      <c r="H204" s="46">
        <f>IF(記載例!$E$16="北海道",H6,IF(記載例!$E$16="東北",H28,IF(記載例!$E$16="東京",H50,IF(記載例!$E$16="中部",H72,IF(記載例!$E$16="北陸",H94,IF(記載例!$E$16="関西",H116,IF(記載例!$E$16="中国",H138,IF(記載例!$E$16="四国",H160,IF(記載例!$E$16="九州",H182)))))))))</f>
        <v>0.99783685519860366</v>
      </c>
      <c r="I204" s="46">
        <f>IF(記載例!$E$16="北海道",I6,IF(記載例!$E$16="東北",I28,IF(記載例!$E$16="東京",I50,IF(記載例!$E$16="中部",I72,IF(記載例!$E$16="北陸",I94,IF(記載例!$E$16="関西",I116,IF(記載例!$E$16="中国",I138,IF(記載例!$E$16="四国",I160,IF(記載例!$E$16="九州",I182)))))))))</f>
        <v>0.99175332462070487</v>
      </c>
      <c r="J204" s="46">
        <f>IF(記載例!$E$16="北海道",J6,IF(記載例!$E$16="東北",J28,IF(記載例!$E$16="東京",J50,IF(記載例!$E$16="中部",J72,IF(記載例!$E$16="北陸",J94,IF(記載例!$E$16="関西",J116,IF(記載例!$E$16="中国",J138,IF(記載例!$E$16="四国",J160,IF(記載例!$E$16="九州",J182)))))))))</f>
        <v>0.99338610989160203</v>
      </c>
      <c r="K204" s="46">
        <f>IF(記載例!$E$16="北海道",K6,IF(記載例!$E$16="東北",K28,IF(記載例!$E$16="東京",K50,IF(記載例!$E$16="中部",K72,IF(記載例!$E$16="北陸",K94,IF(記載例!$E$16="関西",K116,IF(記載例!$E$16="中国",K138,IF(記載例!$E$16="四国",K160,IF(記載例!$E$16="九州",K182)))))))))</f>
        <v>0.99579165655987056</v>
      </c>
      <c r="L204" s="46">
        <f>IF(記載例!$E$16="北海道",L6,IF(記載例!$E$16="東北",L28,IF(記載例!$E$16="東京",L50,IF(記載例!$E$16="中部",L72,IF(記載例!$E$16="北陸",L94,IF(記載例!$E$16="関西",L116,IF(記載例!$E$16="中国",L138,IF(記載例!$E$16="四国",L160,IF(記載例!$E$16="九州",L182)))))))))</f>
        <v>0.99929455571209402</v>
      </c>
      <c r="M204" s="47">
        <f>IF(記載例!$E$16="北海道",M6,IF(記載例!$E$16="東北",M28,IF(記載例!$E$16="東京",M50,IF(記載例!$E$16="中部",M72,IF(記載例!$E$16="北陸",M94,IF(記載例!$E$16="関西",M116,IF(記載例!$E$16="中国",M138,IF(記載例!$E$16="四国",M160,IF(記載例!$E$16="九州",M182)))))))))</f>
        <v>0.9995105725957899</v>
      </c>
    </row>
    <row r="205" spans="1:13" x14ac:dyDescent="0.25">
      <c r="A205" s="41">
        <v>17</v>
      </c>
      <c r="B205" s="45">
        <f>IF(記載例!$E$16="北海道",B7,IF(記載例!$E$16="東北",B29,IF(記載例!$E$16="東京",B51,IF(記載例!$E$16="中部",B73,IF(記載例!$E$16="北陸",B95,IF(記載例!$E$16="関西",B117,IF(記載例!$E$16="中国",B139,IF(記載例!$E$16="四国",B161,IF(記載例!$E$16="九州",B183)))))))))</f>
        <v>1</v>
      </c>
      <c r="C205" s="46">
        <f>IF(記載例!$E$16="北海道",C7,IF(記載例!$E$16="東北",C29,IF(記載例!$E$16="東京",C51,IF(記載例!$E$16="中部",C73,IF(記載例!$E$16="北陸",C95,IF(記載例!$E$16="関西",C117,IF(記載例!$E$16="中国",C139,IF(記載例!$E$16="四国",C161,IF(記載例!$E$16="九州",C183)))))))))</f>
        <v>0.96336948180591908</v>
      </c>
      <c r="D205" s="46">
        <f>IF(記載例!$E$16="北海道",D7,IF(記載例!$E$16="東北",D29,IF(記載例!$E$16="東京",D51,IF(記載例!$E$16="中部",D73,IF(記載例!$E$16="北陸",D95,IF(記載例!$E$16="関西",D117,IF(記載例!$E$16="中国",D139,IF(記載例!$E$16="四国",D161,IF(記載例!$E$16="九州",D183)))))))))</f>
        <v>1</v>
      </c>
      <c r="E205" s="46">
        <f>IF(記載例!$E$16="北海道",E7,IF(記載例!$E$16="東北",E29,IF(記載例!$E$16="東京",E51,IF(記載例!$E$16="中部",E73,IF(記載例!$E$16="北陸",E95,IF(記載例!$E$16="関西",E117,IF(記載例!$E$16="中国",E139,IF(記載例!$E$16="四国",E161,IF(記載例!$E$16="九州",E183)))))))))</f>
        <v>1</v>
      </c>
      <c r="F205" s="46">
        <f>IF(記載例!$E$16="北海道",F7,IF(記載例!$E$16="東北",F29,IF(記載例!$E$16="東京",F51,IF(記載例!$E$16="中部",F73,IF(記載例!$E$16="北陸",F95,IF(記載例!$E$16="関西",F117,IF(記載例!$E$16="中国",F139,IF(記載例!$E$16="四国",F161,IF(記載例!$E$16="九州",F183)))))))))</f>
        <v>1</v>
      </c>
      <c r="G205" s="46">
        <f>IF(記載例!$E$16="北海道",G7,IF(記載例!$E$16="東北",G29,IF(記載例!$E$16="東京",G51,IF(記載例!$E$16="中部",G73,IF(記載例!$E$16="北陸",G95,IF(記載例!$E$16="関西",G117,IF(記載例!$E$16="中国",G139,IF(記載例!$E$16="四国",G161,IF(記載例!$E$16="九州",G183)))))))))</f>
        <v>1</v>
      </c>
      <c r="H205" s="46">
        <f>IF(記載例!$E$16="北海道",H7,IF(記載例!$E$16="東北",H29,IF(記載例!$E$16="東京",H51,IF(記載例!$E$16="中部",H73,IF(記載例!$E$16="北陸",H95,IF(記載例!$E$16="関西",H117,IF(記載例!$E$16="中国",H139,IF(記載例!$E$16="四国",H161,IF(記載例!$E$16="九州",H183)))))))))</f>
        <v>0.99783685519860366</v>
      </c>
      <c r="I205" s="46">
        <f>IF(記載例!$E$16="北海道",I7,IF(記載例!$E$16="東北",I29,IF(記載例!$E$16="東京",I51,IF(記載例!$E$16="中部",I73,IF(記載例!$E$16="北陸",I95,IF(記載例!$E$16="関西",I117,IF(記載例!$E$16="中国",I139,IF(記載例!$E$16="四国",I161,IF(記載例!$E$16="九州",I183)))))))))</f>
        <v>0.99175332462070487</v>
      </c>
      <c r="J205" s="46">
        <f>IF(記載例!$E$16="北海道",J7,IF(記載例!$E$16="東北",J29,IF(記載例!$E$16="東京",J51,IF(記載例!$E$16="中部",J73,IF(記載例!$E$16="北陸",J95,IF(記載例!$E$16="関西",J117,IF(記載例!$E$16="中国",J139,IF(記載例!$E$16="四国",J161,IF(記載例!$E$16="九州",J183)))))))))</f>
        <v>0.99338610989160203</v>
      </c>
      <c r="K205" s="46">
        <f>IF(記載例!$E$16="北海道",K7,IF(記載例!$E$16="東北",K29,IF(記載例!$E$16="東京",K51,IF(記載例!$E$16="中部",K73,IF(記載例!$E$16="北陸",K95,IF(記載例!$E$16="関西",K117,IF(記載例!$E$16="中国",K139,IF(記載例!$E$16="四国",K161,IF(記載例!$E$16="九州",K183)))))))))</f>
        <v>0.99579165655987056</v>
      </c>
      <c r="L205" s="46">
        <f>IF(記載例!$E$16="北海道",L7,IF(記載例!$E$16="東北",L29,IF(記載例!$E$16="東京",L51,IF(記載例!$E$16="中部",L73,IF(記載例!$E$16="北陸",L95,IF(記載例!$E$16="関西",L117,IF(記載例!$E$16="中国",L139,IF(記載例!$E$16="四国",L161,IF(記載例!$E$16="九州",L183)))))))))</f>
        <v>0.99929455571209402</v>
      </c>
      <c r="M205" s="47">
        <f>IF(記載例!$E$16="北海道",M7,IF(記載例!$E$16="東北",M29,IF(記載例!$E$16="東京",M51,IF(記載例!$E$16="中部",M73,IF(記載例!$E$16="北陸",M95,IF(記載例!$E$16="関西",M117,IF(記載例!$E$16="中国",M139,IF(記載例!$E$16="四国",M161,IF(記載例!$E$16="九州",M183)))))))))</f>
        <v>0.9995105725957899</v>
      </c>
    </row>
    <row r="206" spans="1:13" x14ac:dyDescent="0.25">
      <c r="A206" s="41">
        <v>16</v>
      </c>
      <c r="B206" s="45">
        <f>IF(記載例!$E$16="北海道",B8,IF(記載例!$E$16="東北",B30,IF(記載例!$E$16="東京",B52,IF(記載例!$E$16="中部",B74,IF(記載例!$E$16="北陸",B96,IF(記載例!$E$16="関西",B118,IF(記載例!$E$16="中国",B140,IF(記載例!$E$16="四国",B162,IF(記載例!$E$16="九州",B184)))))))))</f>
        <v>1</v>
      </c>
      <c r="C206" s="46">
        <f>IF(記載例!$E$16="北海道",C8,IF(記載例!$E$16="東北",C30,IF(記載例!$E$16="東京",C52,IF(記載例!$E$16="中部",C74,IF(記載例!$E$16="北陸",C96,IF(記載例!$E$16="関西",C118,IF(記載例!$E$16="中国",C140,IF(記載例!$E$16="四国",C162,IF(記載例!$E$16="九州",C184)))))))))</f>
        <v>0.96336948180591908</v>
      </c>
      <c r="D206" s="46">
        <f>IF(記載例!$E$16="北海道",D8,IF(記載例!$E$16="東北",D30,IF(記載例!$E$16="東京",D52,IF(記載例!$E$16="中部",D74,IF(記載例!$E$16="北陸",D96,IF(記載例!$E$16="関西",D118,IF(記載例!$E$16="中国",D140,IF(記載例!$E$16="四国",D162,IF(記載例!$E$16="九州",D184)))))))))</f>
        <v>1</v>
      </c>
      <c r="E206" s="46">
        <f>IF(記載例!$E$16="北海道",E8,IF(記載例!$E$16="東北",E30,IF(記載例!$E$16="東京",E52,IF(記載例!$E$16="中部",E74,IF(記載例!$E$16="北陸",E96,IF(記載例!$E$16="関西",E118,IF(記載例!$E$16="中国",E140,IF(記載例!$E$16="四国",E162,IF(記載例!$E$16="九州",E184)))))))))</f>
        <v>1</v>
      </c>
      <c r="F206" s="46">
        <f>IF(記載例!$E$16="北海道",F8,IF(記載例!$E$16="東北",F30,IF(記載例!$E$16="東京",F52,IF(記載例!$E$16="中部",F74,IF(記載例!$E$16="北陸",F96,IF(記載例!$E$16="関西",F118,IF(記載例!$E$16="中国",F140,IF(記載例!$E$16="四国",F162,IF(記載例!$E$16="九州",F184)))))))))</f>
        <v>1</v>
      </c>
      <c r="G206" s="46">
        <f>IF(記載例!$E$16="北海道",G8,IF(記載例!$E$16="東北",G30,IF(記載例!$E$16="東京",G52,IF(記載例!$E$16="中部",G74,IF(記載例!$E$16="北陸",G96,IF(記載例!$E$16="関西",G118,IF(記載例!$E$16="中国",G140,IF(記載例!$E$16="四国",G162,IF(記載例!$E$16="九州",G184)))))))))</f>
        <v>1</v>
      </c>
      <c r="H206" s="46">
        <f>IF(記載例!$E$16="北海道",H8,IF(記載例!$E$16="東北",H30,IF(記載例!$E$16="東京",H52,IF(記載例!$E$16="中部",H74,IF(記載例!$E$16="北陸",H96,IF(記載例!$E$16="関西",H118,IF(記載例!$E$16="中国",H140,IF(記載例!$E$16="四国",H162,IF(記載例!$E$16="九州",H184)))))))))</f>
        <v>0.99783685519860366</v>
      </c>
      <c r="I206" s="46">
        <f>IF(記載例!$E$16="北海道",I8,IF(記載例!$E$16="東北",I30,IF(記載例!$E$16="東京",I52,IF(記載例!$E$16="中部",I74,IF(記載例!$E$16="北陸",I96,IF(記載例!$E$16="関西",I118,IF(記載例!$E$16="中国",I140,IF(記載例!$E$16="四国",I162,IF(記載例!$E$16="九州",I184)))))))))</f>
        <v>0.99175332462070487</v>
      </c>
      <c r="J206" s="46">
        <f>IF(記載例!$E$16="北海道",J8,IF(記載例!$E$16="東北",J30,IF(記載例!$E$16="東京",J52,IF(記載例!$E$16="中部",J74,IF(記載例!$E$16="北陸",J96,IF(記載例!$E$16="関西",J118,IF(記載例!$E$16="中国",J140,IF(記載例!$E$16="四国",J162,IF(記載例!$E$16="九州",J184)))))))))</f>
        <v>0.99338610989160203</v>
      </c>
      <c r="K206" s="46">
        <f>IF(記載例!$E$16="北海道",K8,IF(記載例!$E$16="東北",K30,IF(記載例!$E$16="東京",K52,IF(記載例!$E$16="中部",K74,IF(記載例!$E$16="北陸",K96,IF(記載例!$E$16="関西",K118,IF(記載例!$E$16="中国",K140,IF(記載例!$E$16="四国",K162,IF(記載例!$E$16="九州",K184)))))))))</f>
        <v>0.99579165655987056</v>
      </c>
      <c r="L206" s="46">
        <f>IF(記載例!$E$16="北海道",L8,IF(記載例!$E$16="東北",L30,IF(記載例!$E$16="東京",L52,IF(記載例!$E$16="中部",L74,IF(記載例!$E$16="北陸",L96,IF(記載例!$E$16="関西",L118,IF(記載例!$E$16="中国",L140,IF(記載例!$E$16="四国",L162,IF(記載例!$E$16="九州",L184)))))))))</f>
        <v>0.99929455571209402</v>
      </c>
      <c r="M206" s="47">
        <f>IF(記載例!$E$16="北海道",M8,IF(記載例!$E$16="東北",M30,IF(記載例!$E$16="東京",M52,IF(記載例!$E$16="中部",M74,IF(記載例!$E$16="北陸",M96,IF(記載例!$E$16="関西",M118,IF(記載例!$E$16="中国",M140,IF(記載例!$E$16="四国",M162,IF(記載例!$E$16="九州",M184)))))))))</f>
        <v>0.9995105725957899</v>
      </c>
    </row>
    <row r="207" spans="1:13" x14ac:dyDescent="0.25">
      <c r="A207" s="41">
        <v>15</v>
      </c>
      <c r="B207" s="45">
        <f>IF(記載例!$E$16="北海道",B9,IF(記載例!$E$16="東北",B31,IF(記載例!$E$16="東京",B53,IF(記載例!$E$16="中部",B75,IF(記載例!$E$16="北陸",B97,IF(記載例!$E$16="関西",B119,IF(記載例!$E$16="中国",B141,IF(記載例!$E$16="四国",B163,IF(記載例!$E$16="九州",B185)))))))))</f>
        <v>1</v>
      </c>
      <c r="C207" s="46">
        <f>IF(記載例!$E$16="北海道",C9,IF(記載例!$E$16="東北",C31,IF(記載例!$E$16="東京",C53,IF(記載例!$E$16="中部",C75,IF(記載例!$E$16="北陸",C97,IF(記載例!$E$16="関西",C119,IF(記載例!$E$16="中国",C141,IF(記載例!$E$16="四国",C163,IF(記載例!$E$16="九州",C185)))))))))</f>
        <v>0.96336948180591908</v>
      </c>
      <c r="D207" s="46">
        <f>IF(記載例!$E$16="北海道",D9,IF(記載例!$E$16="東北",D31,IF(記載例!$E$16="東京",D53,IF(記載例!$E$16="中部",D75,IF(記載例!$E$16="北陸",D97,IF(記載例!$E$16="関西",D119,IF(記載例!$E$16="中国",D141,IF(記載例!$E$16="四国",D163,IF(記載例!$E$16="九州",D185)))))))))</f>
        <v>1</v>
      </c>
      <c r="E207" s="46">
        <f>IF(記載例!$E$16="北海道",E9,IF(記載例!$E$16="東北",E31,IF(記載例!$E$16="東京",E53,IF(記載例!$E$16="中部",E75,IF(記載例!$E$16="北陸",E97,IF(記載例!$E$16="関西",E119,IF(記載例!$E$16="中国",E141,IF(記載例!$E$16="四国",E163,IF(記載例!$E$16="九州",E185)))))))))</f>
        <v>1</v>
      </c>
      <c r="F207" s="46">
        <f>IF(記載例!$E$16="北海道",F9,IF(記載例!$E$16="東北",F31,IF(記載例!$E$16="東京",F53,IF(記載例!$E$16="中部",F75,IF(記載例!$E$16="北陸",F97,IF(記載例!$E$16="関西",F119,IF(記載例!$E$16="中国",F141,IF(記載例!$E$16="四国",F163,IF(記載例!$E$16="九州",F185)))))))))</f>
        <v>1</v>
      </c>
      <c r="G207" s="46">
        <f>IF(記載例!$E$16="北海道",G9,IF(記載例!$E$16="東北",G31,IF(記載例!$E$16="東京",G53,IF(記載例!$E$16="中部",G75,IF(記載例!$E$16="北陸",G97,IF(記載例!$E$16="関西",G119,IF(記載例!$E$16="中国",G141,IF(記載例!$E$16="四国",G163,IF(記載例!$E$16="九州",G185)))))))))</f>
        <v>1</v>
      </c>
      <c r="H207" s="46">
        <f>IF(記載例!$E$16="北海道",H9,IF(記載例!$E$16="東北",H31,IF(記載例!$E$16="東京",H53,IF(記載例!$E$16="中部",H75,IF(記載例!$E$16="北陸",H97,IF(記載例!$E$16="関西",H119,IF(記載例!$E$16="中国",H141,IF(記載例!$E$16="四国",H163,IF(記載例!$E$16="九州",H185)))))))))</f>
        <v>0.99783685519860366</v>
      </c>
      <c r="I207" s="46">
        <f>IF(記載例!$E$16="北海道",I9,IF(記載例!$E$16="東北",I31,IF(記載例!$E$16="東京",I53,IF(記載例!$E$16="中部",I75,IF(記載例!$E$16="北陸",I97,IF(記載例!$E$16="関西",I119,IF(記載例!$E$16="中国",I141,IF(記載例!$E$16="四国",I163,IF(記載例!$E$16="九州",I185)))))))))</f>
        <v>0.99175332462070487</v>
      </c>
      <c r="J207" s="46">
        <f>IF(記載例!$E$16="北海道",J9,IF(記載例!$E$16="東北",J31,IF(記載例!$E$16="東京",J53,IF(記載例!$E$16="中部",J75,IF(記載例!$E$16="北陸",J97,IF(記載例!$E$16="関西",J119,IF(記載例!$E$16="中国",J141,IF(記載例!$E$16="四国",J163,IF(記載例!$E$16="九州",J185)))))))))</f>
        <v>0.99338610989160203</v>
      </c>
      <c r="K207" s="46">
        <f>IF(記載例!$E$16="北海道",K9,IF(記載例!$E$16="東北",K31,IF(記載例!$E$16="東京",K53,IF(記載例!$E$16="中部",K75,IF(記載例!$E$16="北陸",K97,IF(記載例!$E$16="関西",K119,IF(記載例!$E$16="中国",K141,IF(記載例!$E$16="四国",K163,IF(記載例!$E$16="九州",K185)))))))))</f>
        <v>0.99579165655987056</v>
      </c>
      <c r="L207" s="46">
        <f>IF(記載例!$E$16="北海道",L9,IF(記載例!$E$16="東北",L31,IF(記載例!$E$16="東京",L53,IF(記載例!$E$16="中部",L75,IF(記載例!$E$16="北陸",L97,IF(記載例!$E$16="関西",L119,IF(記載例!$E$16="中国",L141,IF(記載例!$E$16="四国",L163,IF(記載例!$E$16="九州",L185)))))))))</f>
        <v>0.99929455571209402</v>
      </c>
      <c r="M207" s="47">
        <f>IF(記載例!$E$16="北海道",M9,IF(記載例!$E$16="東北",M31,IF(記載例!$E$16="東京",M53,IF(記載例!$E$16="中部",M75,IF(記載例!$E$16="北陸",M97,IF(記載例!$E$16="関西",M119,IF(記載例!$E$16="中国",M141,IF(記載例!$E$16="四国",M163,IF(記載例!$E$16="九州",M185)))))))))</f>
        <v>0.9995105725957899</v>
      </c>
    </row>
    <row r="208" spans="1:13" x14ac:dyDescent="0.25">
      <c r="A208" s="41">
        <v>14</v>
      </c>
      <c r="B208" s="45">
        <f>IF(記載例!$E$16="北海道",B10,IF(記載例!$E$16="東北",B32,IF(記載例!$E$16="東京",B54,IF(記載例!$E$16="中部",B76,IF(記載例!$E$16="北陸",B98,IF(記載例!$E$16="関西",B120,IF(記載例!$E$16="中国",B142,IF(記載例!$E$16="四国",B164,IF(記載例!$E$16="九州",B186)))))))))</f>
        <v>1</v>
      </c>
      <c r="C208" s="46">
        <f>IF(記載例!$E$16="北海道",C10,IF(記載例!$E$16="東北",C32,IF(記載例!$E$16="東京",C54,IF(記載例!$E$16="中部",C76,IF(記載例!$E$16="北陸",C98,IF(記載例!$E$16="関西",C120,IF(記載例!$E$16="中国",C142,IF(記載例!$E$16="四国",C164,IF(記載例!$E$16="九州",C186)))))))))</f>
        <v>0.96336948180591908</v>
      </c>
      <c r="D208" s="46">
        <f>IF(記載例!$E$16="北海道",D10,IF(記載例!$E$16="東北",D32,IF(記載例!$E$16="東京",D54,IF(記載例!$E$16="中部",D76,IF(記載例!$E$16="北陸",D98,IF(記載例!$E$16="関西",D120,IF(記載例!$E$16="中国",D142,IF(記載例!$E$16="四国",D164,IF(記載例!$E$16="九州",D186)))))))))</f>
        <v>1</v>
      </c>
      <c r="E208" s="46">
        <f>IF(記載例!$E$16="北海道",E10,IF(記載例!$E$16="東北",E32,IF(記載例!$E$16="東京",E54,IF(記載例!$E$16="中部",E76,IF(記載例!$E$16="北陸",E98,IF(記載例!$E$16="関西",E120,IF(記載例!$E$16="中国",E142,IF(記載例!$E$16="四国",E164,IF(記載例!$E$16="九州",E186)))))))))</f>
        <v>1</v>
      </c>
      <c r="F208" s="46">
        <f>IF(記載例!$E$16="北海道",F10,IF(記載例!$E$16="東北",F32,IF(記載例!$E$16="東京",F54,IF(記載例!$E$16="中部",F76,IF(記載例!$E$16="北陸",F98,IF(記載例!$E$16="関西",F120,IF(記載例!$E$16="中国",F142,IF(記載例!$E$16="四国",F164,IF(記載例!$E$16="九州",F186)))))))))</f>
        <v>1</v>
      </c>
      <c r="G208" s="46">
        <f>IF(記載例!$E$16="北海道",G10,IF(記載例!$E$16="東北",G32,IF(記載例!$E$16="東京",G54,IF(記載例!$E$16="中部",G76,IF(記載例!$E$16="北陸",G98,IF(記載例!$E$16="関西",G120,IF(記載例!$E$16="中国",G142,IF(記載例!$E$16="四国",G164,IF(記載例!$E$16="九州",G186)))))))))</f>
        <v>1</v>
      </c>
      <c r="H208" s="46">
        <f>IF(記載例!$E$16="北海道",H10,IF(記載例!$E$16="東北",H32,IF(記載例!$E$16="東京",H54,IF(記載例!$E$16="中部",H76,IF(記載例!$E$16="北陸",H98,IF(記載例!$E$16="関西",H120,IF(記載例!$E$16="中国",H142,IF(記載例!$E$16="四国",H164,IF(記載例!$E$16="九州",H186)))))))))</f>
        <v>0.99783685519860366</v>
      </c>
      <c r="I208" s="46">
        <f>IF(記載例!$E$16="北海道",I10,IF(記載例!$E$16="東北",I32,IF(記載例!$E$16="東京",I54,IF(記載例!$E$16="中部",I76,IF(記載例!$E$16="北陸",I98,IF(記載例!$E$16="関西",I120,IF(記載例!$E$16="中国",I142,IF(記載例!$E$16="四国",I164,IF(記載例!$E$16="九州",I186)))))))))</f>
        <v>0.99175332462070487</v>
      </c>
      <c r="J208" s="46">
        <f>IF(記載例!$E$16="北海道",J10,IF(記載例!$E$16="東北",J32,IF(記載例!$E$16="東京",J54,IF(記載例!$E$16="中部",J76,IF(記載例!$E$16="北陸",J98,IF(記載例!$E$16="関西",J120,IF(記載例!$E$16="中国",J142,IF(記載例!$E$16="四国",J164,IF(記載例!$E$16="九州",J186)))))))))</f>
        <v>0.99338610989160203</v>
      </c>
      <c r="K208" s="46">
        <f>IF(記載例!$E$16="北海道",K10,IF(記載例!$E$16="東北",K32,IF(記載例!$E$16="東京",K54,IF(記載例!$E$16="中部",K76,IF(記載例!$E$16="北陸",K98,IF(記載例!$E$16="関西",K120,IF(記載例!$E$16="中国",K142,IF(記載例!$E$16="四国",K164,IF(記載例!$E$16="九州",K186)))))))))</f>
        <v>0.99579165655987056</v>
      </c>
      <c r="L208" s="46">
        <f>IF(記載例!$E$16="北海道",L10,IF(記載例!$E$16="東北",L32,IF(記載例!$E$16="東京",L54,IF(記載例!$E$16="中部",L76,IF(記載例!$E$16="北陸",L98,IF(記載例!$E$16="関西",L120,IF(記載例!$E$16="中国",L142,IF(記載例!$E$16="四国",L164,IF(記載例!$E$16="九州",L186)))))))))</f>
        <v>0.99929455571209402</v>
      </c>
      <c r="M208" s="47">
        <f>IF(記載例!$E$16="北海道",M10,IF(記載例!$E$16="東北",M32,IF(記載例!$E$16="東京",M54,IF(記載例!$E$16="中部",M76,IF(記載例!$E$16="北陸",M98,IF(記載例!$E$16="関西",M120,IF(記載例!$E$16="中国",M142,IF(記載例!$E$16="四国",M164,IF(記載例!$E$16="九州",M186)))))))))</f>
        <v>0.9995105725957899</v>
      </c>
    </row>
    <row r="209" spans="1:13" x14ac:dyDescent="0.25">
      <c r="A209" s="41">
        <v>13</v>
      </c>
      <c r="B209" s="45">
        <f>IF(記載例!$E$16="北海道",B11,IF(記載例!$E$16="東北",B33,IF(記載例!$E$16="東京",B55,IF(記載例!$E$16="中部",B77,IF(記載例!$E$16="北陸",B99,IF(記載例!$E$16="関西",B121,IF(記載例!$E$16="中国",B143,IF(記載例!$E$16="四国",B165,IF(記載例!$E$16="九州",B187)))))))))</f>
        <v>1</v>
      </c>
      <c r="C209" s="46">
        <f>IF(記載例!$E$16="北海道",C11,IF(記載例!$E$16="東北",C33,IF(記載例!$E$16="東京",C55,IF(記載例!$E$16="中部",C77,IF(記載例!$E$16="北陸",C99,IF(記載例!$E$16="関西",C121,IF(記載例!$E$16="中国",C143,IF(記載例!$E$16="四国",C165,IF(記載例!$E$16="九州",C187)))))))))</f>
        <v>0.96336948180591908</v>
      </c>
      <c r="D209" s="46">
        <f>IF(記載例!$E$16="北海道",D11,IF(記載例!$E$16="東北",D33,IF(記載例!$E$16="東京",D55,IF(記載例!$E$16="中部",D77,IF(記載例!$E$16="北陸",D99,IF(記載例!$E$16="関西",D121,IF(記載例!$E$16="中国",D143,IF(記載例!$E$16="四国",D165,IF(記載例!$E$16="九州",D187)))))))))</f>
        <v>1</v>
      </c>
      <c r="E209" s="46">
        <f>IF(記載例!$E$16="北海道",E11,IF(記載例!$E$16="東北",E33,IF(記載例!$E$16="東京",E55,IF(記載例!$E$16="中部",E77,IF(記載例!$E$16="北陸",E99,IF(記載例!$E$16="関西",E121,IF(記載例!$E$16="中国",E143,IF(記載例!$E$16="四国",E165,IF(記載例!$E$16="九州",E187)))))))))</f>
        <v>1</v>
      </c>
      <c r="F209" s="46">
        <f>IF(記載例!$E$16="北海道",F11,IF(記載例!$E$16="東北",F33,IF(記載例!$E$16="東京",F55,IF(記載例!$E$16="中部",F77,IF(記載例!$E$16="北陸",F99,IF(記載例!$E$16="関西",F121,IF(記載例!$E$16="中国",F143,IF(記載例!$E$16="四国",F165,IF(記載例!$E$16="九州",F187)))))))))</f>
        <v>1</v>
      </c>
      <c r="G209" s="46">
        <f>IF(記載例!$E$16="北海道",G11,IF(記載例!$E$16="東北",G33,IF(記載例!$E$16="東京",G55,IF(記載例!$E$16="中部",G77,IF(記載例!$E$16="北陸",G99,IF(記載例!$E$16="関西",G121,IF(記載例!$E$16="中国",G143,IF(記載例!$E$16="四国",G165,IF(記載例!$E$16="九州",G187)))))))))</f>
        <v>1</v>
      </c>
      <c r="H209" s="46">
        <f>IF(記載例!$E$16="北海道",H11,IF(記載例!$E$16="東北",H33,IF(記載例!$E$16="東京",H55,IF(記載例!$E$16="中部",H77,IF(記載例!$E$16="北陸",H99,IF(記載例!$E$16="関西",H121,IF(記載例!$E$16="中国",H143,IF(記載例!$E$16="四国",H165,IF(記載例!$E$16="九州",H187)))))))))</f>
        <v>0.99783685519860366</v>
      </c>
      <c r="I209" s="46">
        <f>IF(記載例!$E$16="北海道",I11,IF(記載例!$E$16="東北",I33,IF(記載例!$E$16="東京",I55,IF(記載例!$E$16="中部",I77,IF(記載例!$E$16="北陸",I99,IF(記載例!$E$16="関西",I121,IF(記載例!$E$16="中国",I143,IF(記載例!$E$16="四国",I165,IF(記載例!$E$16="九州",I187)))))))))</f>
        <v>0.99175332462070487</v>
      </c>
      <c r="J209" s="46">
        <f>IF(記載例!$E$16="北海道",J11,IF(記載例!$E$16="東北",J33,IF(記載例!$E$16="東京",J55,IF(記載例!$E$16="中部",J77,IF(記載例!$E$16="北陸",J99,IF(記載例!$E$16="関西",J121,IF(記載例!$E$16="中国",J143,IF(記載例!$E$16="四国",J165,IF(記載例!$E$16="九州",J187)))))))))</f>
        <v>0.99338610989160203</v>
      </c>
      <c r="K209" s="46">
        <f>IF(記載例!$E$16="北海道",K11,IF(記載例!$E$16="東北",K33,IF(記載例!$E$16="東京",K55,IF(記載例!$E$16="中部",K77,IF(記載例!$E$16="北陸",K99,IF(記載例!$E$16="関西",K121,IF(記載例!$E$16="中国",K143,IF(記載例!$E$16="四国",K165,IF(記載例!$E$16="九州",K187)))))))))</f>
        <v>0.99579165655987056</v>
      </c>
      <c r="L209" s="46">
        <f>IF(記載例!$E$16="北海道",L11,IF(記載例!$E$16="東北",L33,IF(記載例!$E$16="東京",L55,IF(記載例!$E$16="中部",L77,IF(記載例!$E$16="北陸",L99,IF(記載例!$E$16="関西",L121,IF(記載例!$E$16="中国",L143,IF(記載例!$E$16="四国",L165,IF(記載例!$E$16="九州",L187)))))))))</f>
        <v>0.99929455571209402</v>
      </c>
      <c r="M209" s="47">
        <f>IF(記載例!$E$16="北海道",M11,IF(記載例!$E$16="東北",M33,IF(記載例!$E$16="東京",M55,IF(記載例!$E$16="中部",M77,IF(記載例!$E$16="北陸",M99,IF(記載例!$E$16="関西",M121,IF(記載例!$E$16="中国",M143,IF(記載例!$E$16="四国",M165,IF(記載例!$E$16="九州",M187)))))))))</f>
        <v>0.9995105725957899</v>
      </c>
    </row>
    <row r="210" spans="1:13" x14ac:dyDescent="0.25">
      <c r="A210" s="41">
        <v>12</v>
      </c>
      <c r="B210" s="45">
        <f>IF(記載例!$E$16="北海道",B12,IF(記載例!$E$16="東北",B34,IF(記載例!$E$16="東京",B56,IF(記載例!$E$16="中部",B78,IF(記載例!$E$16="北陸",B100,IF(記載例!$E$16="関西",B122,IF(記載例!$E$16="中国",B144,IF(記載例!$E$16="四国",B166,IF(記載例!$E$16="九州",B188)))))))))</f>
        <v>1</v>
      </c>
      <c r="C210" s="46">
        <f>IF(記載例!$E$16="北海道",C12,IF(記載例!$E$16="東北",C34,IF(記載例!$E$16="東京",C56,IF(記載例!$E$16="中部",C78,IF(記載例!$E$16="北陸",C100,IF(記載例!$E$16="関西",C122,IF(記載例!$E$16="中国",C144,IF(記載例!$E$16="四国",C166,IF(記載例!$E$16="九州",C188)))))))))</f>
        <v>0.96336948180591908</v>
      </c>
      <c r="D210" s="46">
        <f>IF(記載例!$E$16="北海道",D12,IF(記載例!$E$16="東北",D34,IF(記載例!$E$16="東京",D56,IF(記載例!$E$16="中部",D78,IF(記載例!$E$16="北陸",D100,IF(記載例!$E$16="関西",D122,IF(記載例!$E$16="中国",D144,IF(記載例!$E$16="四国",D166,IF(記載例!$E$16="九州",D188)))))))))</f>
        <v>1</v>
      </c>
      <c r="E210" s="46">
        <f>IF(記載例!$E$16="北海道",E12,IF(記載例!$E$16="東北",E34,IF(記載例!$E$16="東京",E56,IF(記載例!$E$16="中部",E78,IF(記載例!$E$16="北陸",E100,IF(記載例!$E$16="関西",E122,IF(記載例!$E$16="中国",E144,IF(記載例!$E$16="四国",E166,IF(記載例!$E$16="九州",E188)))))))))</f>
        <v>1</v>
      </c>
      <c r="F210" s="46">
        <f>IF(記載例!$E$16="北海道",F12,IF(記載例!$E$16="東北",F34,IF(記載例!$E$16="東京",F56,IF(記載例!$E$16="中部",F78,IF(記載例!$E$16="北陸",F100,IF(記載例!$E$16="関西",F122,IF(記載例!$E$16="中国",F144,IF(記載例!$E$16="四国",F166,IF(記載例!$E$16="九州",F188)))))))))</f>
        <v>1</v>
      </c>
      <c r="G210" s="46">
        <f>IF(記載例!$E$16="北海道",G12,IF(記載例!$E$16="東北",G34,IF(記載例!$E$16="東京",G56,IF(記載例!$E$16="中部",G78,IF(記載例!$E$16="北陸",G100,IF(記載例!$E$16="関西",G122,IF(記載例!$E$16="中国",G144,IF(記載例!$E$16="四国",G166,IF(記載例!$E$16="九州",G188)))))))))</f>
        <v>1</v>
      </c>
      <c r="H210" s="46">
        <f>IF(記載例!$E$16="北海道",H12,IF(記載例!$E$16="東北",H34,IF(記載例!$E$16="東京",H56,IF(記載例!$E$16="中部",H78,IF(記載例!$E$16="北陸",H100,IF(記載例!$E$16="関西",H122,IF(記載例!$E$16="中国",H144,IF(記載例!$E$16="四国",H166,IF(記載例!$E$16="九州",H188)))))))))</f>
        <v>0.99783685519860366</v>
      </c>
      <c r="I210" s="46">
        <f>IF(記載例!$E$16="北海道",I12,IF(記載例!$E$16="東北",I34,IF(記載例!$E$16="東京",I56,IF(記載例!$E$16="中部",I78,IF(記載例!$E$16="北陸",I100,IF(記載例!$E$16="関西",I122,IF(記載例!$E$16="中国",I144,IF(記載例!$E$16="四国",I166,IF(記載例!$E$16="九州",I188)))))))))</f>
        <v>0.9819157057282657</v>
      </c>
      <c r="J210" s="46">
        <f>IF(記載例!$E$16="北海道",J12,IF(記載例!$E$16="東北",J34,IF(記載例!$E$16="東京",J56,IF(記載例!$E$16="中部",J78,IF(記載例!$E$16="北陸",J100,IF(記載例!$E$16="関西",J122,IF(記載例!$E$16="中国",J144,IF(記載例!$E$16="四国",J166,IF(記載例!$E$16="九州",J188)))))))))</f>
        <v>0.99338610989160203</v>
      </c>
      <c r="K210" s="46">
        <f>IF(記載例!$E$16="北海道",K12,IF(記載例!$E$16="東北",K34,IF(記載例!$E$16="東京",K56,IF(記載例!$E$16="中部",K78,IF(記載例!$E$16="北陸",K100,IF(記載例!$E$16="関西",K122,IF(記載例!$E$16="中国",K144,IF(記載例!$E$16="四国",K166,IF(記載例!$E$16="九州",K188)))))))))</f>
        <v>0.99579165655987056</v>
      </c>
      <c r="L210" s="46">
        <f>IF(記載例!$E$16="北海道",L12,IF(記載例!$E$16="東北",L34,IF(記載例!$E$16="東京",L56,IF(記載例!$E$16="中部",L78,IF(記載例!$E$16="北陸",L100,IF(記載例!$E$16="関西",L122,IF(記載例!$E$16="中国",L144,IF(記載例!$E$16="四国",L166,IF(記載例!$E$16="九州",L188)))))))))</f>
        <v>0.99929455571209402</v>
      </c>
      <c r="M210" s="47">
        <f>IF(記載例!$E$16="北海道",M12,IF(記載例!$E$16="東北",M34,IF(記載例!$E$16="東京",M56,IF(記載例!$E$16="中部",M78,IF(記載例!$E$16="北陸",M100,IF(記載例!$E$16="関西",M122,IF(記載例!$E$16="中国",M144,IF(記載例!$E$16="四国",M166,IF(記載例!$E$16="九州",M188)))))))))</f>
        <v>0.9995105725957899</v>
      </c>
    </row>
    <row r="211" spans="1:13" x14ac:dyDescent="0.25">
      <c r="A211" s="41">
        <v>11</v>
      </c>
      <c r="B211" s="45">
        <f>IF(記載例!$E$16="北海道",B13,IF(記載例!$E$16="東北",B35,IF(記載例!$E$16="東京",B57,IF(記載例!$E$16="中部",B79,IF(記載例!$E$16="北陸",B101,IF(記載例!$E$16="関西",B123,IF(記載例!$E$16="中国",B145,IF(記載例!$E$16="四国",B167,IF(記載例!$E$16="九州",B189)))))))))</f>
        <v>1</v>
      </c>
      <c r="C211" s="46">
        <f>IF(記載例!$E$16="北海道",C13,IF(記載例!$E$16="東北",C35,IF(記載例!$E$16="東京",C57,IF(記載例!$E$16="中部",C79,IF(記載例!$E$16="北陸",C101,IF(記載例!$E$16="関西",C123,IF(記載例!$E$16="中国",C145,IF(記載例!$E$16="四国",C167,IF(記載例!$E$16="九州",C189)))))))))</f>
        <v>0.95825196462917006</v>
      </c>
      <c r="D211" s="46">
        <f>IF(記載例!$E$16="北海道",D13,IF(記載例!$E$16="東北",D35,IF(記載例!$E$16="東京",D57,IF(記載例!$E$16="中部",D79,IF(記載例!$E$16="北陸",D101,IF(記載例!$E$16="関西",D123,IF(記載例!$E$16="中国",D145,IF(記載例!$E$16="四国",D167,IF(記載例!$E$16="九州",D189)))))))))</f>
        <v>1</v>
      </c>
      <c r="E211" s="46">
        <f>IF(記載例!$E$16="北海道",E13,IF(記載例!$E$16="東北",E35,IF(記載例!$E$16="東京",E57,IF(記載例!$E$16="中部",E79,IF(記載例!$E$16="北陸",E101,IF(記載例!$E$16="関西",E123,IF(記載例!$E$16="中国",E145,IF(記載例!$E$16="四国",E167,IF(記載例!$E$16="九州",E189)))))))))</f>
        <v>1</v>
      </c>
      <c r="F211" s="46">
        <f>IF(記載例!$E$16="北海道",F13,IF(記載例!$E$16="東北",F35,IF(記載例!$E$16="東京",F57,IF(記載例!$E$16="中部",F79,IF(記載例!$E$16="北陸",F101,IF(記載例!$E$16="関西",F123,IF(記載例!$E$16="中国",F145,IF(記載例!$E$16="四国",F167,IF(記載例!$E$16="九州",F189)))))))))</f>
        <v>1</v>
      </c>
      <c r="G211" s="46">
        <f>IF(記載例!$E$16="北海道",G13,IF(記載例!$E$16="東北",G35,IF(記載例!$E$16="東京",G57,IF(記載例!$E$16="中部",G79,IF(記載例!$E$16="北陸",G101,IF(記載例!$E$16="関西",G123,IF(記載例!$E$16="中国",G145,IF(記載例!$E$16="四国",G167,IF(記載例!$E$16="九州",G189)))))))))</f>
        <v>1</v>
      </c>
      <c r="H211" s="46">
        <f>IF(記載例!$E$16="北海道",H13,IF(記載例!$E$16="東北",H35,IF(記載例!$E$16="東京",H57,IF(記載例!$E$16="中部",H79,IF(記載例!$E$16="北陸",H101,IF(記載例!$E$16="関西",H123,IF(記載例!$E$16="中国",H145,IF(記載例!$E$16="四国",H167,IF(記載例!$E$16="九州",H189)))))))))</f>
        <v>0.99783685519860366</v>
      </c>
      <c r="I211" s="46">
        <f>IF(記載例!$E$16="北海道",I13,IF(記載例!$E$16="東北",I35,IF(記載例!$E$16="東京",I57,IF(記載例!$E$16="中部",I79,IF(記載例!$E$16="北陸",I101,IF(記載例!$E$16="関西",I123,IF(記載例!$E$16="中国",I145,IF(記載例!$E$16="四国",I167,IF(記載例!$E$16="九州",I189)))))))))</f>
        <v>0.96185543557795916</v>
      </c>
      <c r="J211" s="46">
        <f>IF(記載例!$E$16="北海道",J13,IF(記載例!$E$16="東北",J35,IF(記載例!$E$16="東京",J57,IF(記載例!$E$16="中部",J79,IF(記載例!$E$16="北陸",J101,IF(記載例!$E$16="関西",J123,IF(記載例!$E$16="中国",J145,IF(記載例!$E$16="四国",J167,IF(記載例!$E$16="九州",J189)))))))))</f>
        <v>0.98589911161491683</v>
      </c>
      <c r="K211" s="46">
        <f>IF(記載例!$E$16="北海道",K13,IF(記載例!$E$16="東北",K35,IF(記載例!$E$16="東京",K57,IF(記載例!$E$16="中部",K79,IF(記載例!$E$16="北陸",K101,IF(記載例!$E$16="関西",K123,IF(記載例!$E$16="中国",K145,IF(記載例!$E$16="四国",K167,IF(記載例!$E$16="九州",K189)))))))))</f>
        <v>0.99502158486423387</v>
      </c>
      <c r="L211" s="46">
        <f>IF(記載例!$E$16="北海道",L13,IF(記載例!$E$16="東北",L35,IF(記載例!$E$16="東京",L57,IF(記載例!$E$16="中部",L79,IF(記載例!$E$16="北陸",L101,IF(記載例!$E$16="関西",L123,IF(記載例!$E$16="中国",L145,IF(記載例!$E$16="四国",L167,IF(記載例!$E$16="九州",L189)))))))))</f>
        <v>0.9975394870131773</v>
      </c>
      <c r="M211" s="47">
        <f>IF(記載例!$E$16="北海道",M13,IF(記載例!$E$16="東北",M35,IF(記載例!$E$16="東京",M57,IF(記載例!$E$16="中部",M79,IF(記載例!$E$16="北陸",M101,IF(記載例!$E$16="関西",M123,IF(記載例!$E$16="中国",M145,IF(記載例!$E$16="四国",M167,IF(記載例!$E$16="九州",M189)))))))))</f>
        <v>0.9995105725957899</v>
      </c>
    </row>
    <row r="212" spans="1:13" x14ac:dyDescent="0.25">
      <c r="A212" s="41">
        <v>10</v>
      </c>
      <c r="B212" s="45">
        <f>IF(記載例!$E$16="北海道",B14,IF(記載例!$E$16="東北",B36,IF(記載例!$E$16="東京",B58,IF(記載例!$E$16="中部",B80,IF(記載例!$E$16="北陸",B102,IF(記載例!$E$16="関西",B124,IF(記載例!$E$16="中国",B146,IF(記載例!$E$16="四国",B168,IF(記載例!$E$16="九州",B190)))))))))</f>
        <v>1</v>
      </c>
      <c r="C212" s="46">
        <f>IF(記載例!$E$16="北海道",C14,IF(記載例!$E$16="東北",C36,IF(記載例!$E$16="東京",C58,IF(記載例!$E$16="中部",C80,IF(記載例!$E$16="北陸",C102,IF(記載例!$E$16="関西",C124,IF(記載例!$E$16="中国",C146,IF(記載例!$E$16="四国",C168,IF(記載例!$E$16="九州",C190)))))))))</f>
        <v>0.94151554113309133</v>
      </c>
      <c r="D212" s="46">
        <f>IF(記載例!$E$16="北海道",D14,IF(記載例!$E$16="東北",D36,IF(記載例!$E$16="東京",D58,IF(記載例!$E$16="中部",D80,IF(記載例!$E$16="北陸",D102,IF(記載例!$E$16="関西",D124,IF(記載例!$E$16="中国",D146,IF(記載例!$E$16="四国",D168,IF(記載例!$E$16="九州",D190)))))))))</f>
        <v>0.99113129620683915</v>
      </c>
      <c r="E212" s="46">
        <f>IF(記載例!$E$16="北海道",E14,IF(記載例!$E$16="東北",E36,IF(記載例!$E$16="東京",E58,IF(記載例!$E$16="中部",E80,IF(記載例!$E$16="北陸",E102,IF(記載例!$E$16="関西",E124,IF(記載例!$E$16="中国",E146,IF(記載例!$E$16="四国",E168,IF(記載例!$E$16="九州",E190)))))))))</f>
        <v>1</v>
      </c>
      <c r="F212" s="46">
        <f>IF(記載例!$E$16="北海道",F14,IF(記載例!$E$16="東北",F36,IF(記載例!$E$16="東京",F58,IF(記載例!$E$16="中部",F80,IF(記載例!$E$16="北陸",F102,IF(記載例!$E$16="関西",F124,IF(記載例!$E$16="中国",F146,IF(記載例!$E$16="四国",F168,IF(記載例!$E$16="九州",F190)))))))))</f>
        <v>1</v>
      </c>
      <c r="G212" s="46">
        <f>IF(記載例!$E$16="北海道",G14,IF(記載例!$E$16="東北",G36,IF(記載例!$E$16="東京",G58,IF(記載例!$E$16="中部",G80,IF(記載例!$E$16="北陸",G102,IF(記載例!$E$16="関西",G124,IF(記載例!$E$16="中国",G146,IF(記載例!$E$16="四国",G168,IF(記載例!$E$16="九州",G190)))))))))</f>
        <v>1</v>
      </c>
      <c r="H212" s="46">
        <f>IF(記載例!$E$16="北海道",H14,IF(記載例!$E$16="東北",H36,IF(記載例!$E$16="東京",H58,IF(記載例!$E$16="中部",H80,IF(記載例!$E$16="北陸",H102,IF(記載例!$E$16="関西",H124,IF(記載例!$E$16="中国",H146,IF(記載例!$E$16="四国",H168,IF(記載例!$E$16="九州",H190)))))))))</f>
        <v>0.99756158908247217</v>
      </c>
      <c r="I212" s="46">
        <f>IF(記載例!$E$16="北海道",I14,IF(記載例!$E$16="東北",I36,IF(記載例!$E$16="東京",I58,IF(記載例!$E$16="中部",I80,IF(記載例!$E$16="北陸",I102,IF(記載例!$E$16="関西",I124,IF(記載例!$E$16="中国",I146,IF(記載例!$E$16="四国",I168,IF(記載例!$E$16="九州",I190)))))))))</f>
        <v>0.93157251416978482</v>
      </c>
      <c r="J212" s="46">
        <f>IF(記載例!$E$16="北海道",J14,IF(記載例!$E$16="東北",J36,IF(記載例!$E$16="東京",J58,IF(記載例!$E$16="中部",J80,IF(記載例!$E$16="北陸",J102,IF(記載例!$E$16="関西",J124,IF(記載例!$E$16="中国",J146,IF(記載例!$E$16="四国",J168,IF(記載例!$E$16="九州",J190)))))))))</f>
        <v>0.96643458694122253</v>
      </c>
      <c r="K212" s="46">
        <f>IF(記載例!$E$16="北海道",K14,IF(記載例!$E$16="東北",K36,IF(記載例!$E$16="東京",K58,IF(記載例!$E$16="中部",K80,IF(記載例!$E$16="北陸",K102,IF(記載例!$E$16="関西",K124,IF(記載例!$E$16="中国",K146,IF(記載例!$E$16="四国",K168,IF(記載例!$E$16="九州",K190)))))))))</f>
        <v>0.98171920303237914</v>
      </c>
      <c r="L212" s="46">
        <f>IF(記載例!$E$16="北海道",L14,IF(記載例!$E$16="東北",L36,IF(記載例!$E$16="東京",L58,IF(記載例!$E$16="中部",L80,IF(記載例!$E$16="北陸",L102,IF(記載例!$E$16="関西",L124,IF(記載例!$E$16="中国",L146,IF(記載例!$E$16="四国",L168,IF(記載例!$E$16="九州",L190)))))))))</f>
        <v>0.9824352544016417</v>
      </c>
      <c r="M212" s="47">
        <f>IF(記載例!$E$16="北海道",M14,IF(記載例!$E$16="東北",M36,IF(記載例!$E$16="東京",M58,IF(記載例!$E$16="中部",M80,IF(記載例!$E$16="北陸",M102,IF(記載例!$E$16="関西",M124,IF(記載例!$E$16="中国",M146,IF(記載例!$E$16="四国",M168,IF(記載例!$E$16="九州",M190)))))))))</f>
        <v>0.98764156570650963</v>
      </c>
    </row>
    <row r="213" spans="1:13" x14ac:dyDescent="0.25">
      <c r="A213" s="41">
        <v>9</v>
      </c>
      <c r="B213" s="45">
        <f>IF(記載例!$E$16="北海道",B15,IF(記載例!$E$16="東北",B37,IF(記載例!$E$16="東京",B59,IF(記載例!$E$16="中部",B81,IF(記載例!$E$16="北陸",B103,IF(記載例!$E$16="関西",B125,IF(記載例!$E$16="中国",B147,IF(記載例!$E$16="四国",B169,IF(記載例!$E$16="九州",B191)))))))))</f>
        <v>0.99337016911236353</v>
      </c>
      <c r="C213" s="46">
        <f>IF(記載例!$E$16="北海道",C15,IF(記載例!$E$16="東北",C37,IF(記載例!$E$16="東京",C59,IF(記載例!$E$16="中部",C81,IF(記載例!$E$16="北陸",C103,IF(記載例!$E$16="関西",C125,IF(記載例!$E$16="中国",C147,IF(記載例!$E$16="四国",C169,IF(記載例!$E$16="九州",C191)))))))))</f>
        <v>0.91316021131768266</v>
      </c>
      <c r="D213" s="46">
        <f>IF(記載例!$E$16="北海道",D15,IF(記載例!$E$16="東北",D37,IF(記載例!$E$16="東京",D59,IF(記載例!$E$16="中部",D81,IF(記載例!$E$16="北陸",D103,IF(記載例!$E$16="関西",D125,IF(記載例!$E$16="中国",D147,IF(記載例!$E$16="四国",D169,IF(記載例!$E$16="九州",D191)))))))))</f>
        <v>0.96578910029195586</v>
      </c>
      <c r="E213" s="46">
        <f>IF(記載例!$E$16="北海道",E15,IF(記載例!$E$16="東北",E37,IF(記載例!$E$16="東京",E59,IF(記載例!$E$16="中部",E81,IF(記載例!$E$16="北陸",E103,IF(記載例!$E$16="関西",E125,IF(記載例!$E$16="中国",E147,IF(記載例!$E$16="四国",E169,IF(記載例!$E$16="九州",E191)))))))))</f>
        <v>1</v>
      </c>
      <c r="F213" s="46">
        <f>IF(記載例!$E$16="北海道",F15,IF(記載例!$E$16="東北",F37,IF(記載例!$E$16="東京",F59,IF(記載例!$E$16="中部",F81,IF(記載例!$E$16="北陸",F103,IF(記載例!$E$16="関西",F125,IF(記載例!$E$16="中国",F147,IF(記載例!$E$16="四国",F169,IF(記載例!$E$16="九州",F191)))))))))</f>
        <v>1</v>
      </c>
      <c r="G213" s="46">
        <f>IF(記載例!$E$16="北海道",G15,IF(記載例!$E$16="東北",G37,IF(記載例!$E$16="東京",G59,IF(記載例!$E$16="中部",G81,IF(記載例!$E$16="北陸",G103,IF(記載例!$E$16="関西",G125,IF(記載例!$E$16="中国",G147,IF(記載例!$E$16="四国",G169,IF(記載例!$E$16="九州",G191)))))))))</f>
        <v>1</v>
      </c>
      <c r="H213" s="46">
        <f>IF(記載例!$E$16="北海道",H15,IF(記載例!$E$16="東北",H37,IF(記載例!$E$16="東京",H59,IF(記載例!$E$16="中部",H81,IF(記載例!$E$16="北陸",H103,IF(記載例!$E$16="関西",H125,IF(記載例!$E$16="中国",H147,IF(記載例!$E$16="四国",H169,IF(記載例!$E$16="九州",H191)))))))))</f>
        <v>0.98138577398031412</v>
      </c>
      <c r="I213" s="46">
        <f>IF(記載例!$E$16="北海道",I15,IF(記載例!$E$16="東北",I37,IF(記載例!$E$16="東京",I59,IF(記載例!$E$16="中部",I81,IF(記載例!$E$16="北陸",I103,IF(記載例!$E$16="関西",I125,IF(記載例!$E$16="中国",I147,IF(記載例!$E$16="四国",I169,IF(記載例!$E$16="九州",I191)))))))))</f>
        <v>0.8910669415037431</v>
      </c>
      <c r="J213" s="46">
        <f>IF(記載例!$E$16="北海道",J15,IF(記載例!$E$16="東北",J37,IF(記載例!$E$16="東京",J59,IF(記載例!$E$16="中部",J81,IF(記載例!$E$16="北陸",J103,IF(記載例!$E$16="関西",J125,IF(記載例!$E$16="中国",J147,IF(記載例!$E$16="四国",J169,IF(記載例!$E$16="九州",J191)))))))))</f>
        <v>0.93499253587051878</v>
      </c>
      <c r="K213" s="46">
        <f>IF(記載例!$E$16="北海道",K15,IF(記載例!$E$16="東北",K37,IF(記載例!$E$16="東京",K59,IF(記載例!$E$16="中部",K81,IF(記載例!$E$16="北陸",K103,IF(記載例!$E$16="関西",K125,IF(記載例!$E$16="中国",K147,IF(記載例!$E$16="四国",K169,IF(記載例!$E$16="九州",K191)))))))))</f>
        <v>0.95588451106430683</v>
      </c>
      <c r="L213" s="46">
        <f>IF(記載例!$E$16="北海道",L15,IF(記載例!$E$16="東北",L37,IF(記載例!$E$16="東京",L59,IF(記載例!$E$16="中部",L81,IF(記載例!$E$16="北陸",L103,IF(記載例!$E$16="関西",L125,IF(記載例!$E$16="中国",L147,IF(記載例!$E$16="四国",L169,IF(記載例!$E$16="九州",L191)))))))))</f>
        <v>0.95398185787748702</v>
      </c>
      <c r="M213" s="47">
        <f>IF(記載例!$E$16="北海道",M15,IF(記載例!$E$16="東北",M37,IF(記載例!$E$16="東京",M59,IF(記載例!$E$16="中部",M81,IF(記載例!$E$16="北陸",M103,IF(記載例!$E$16="関西",M125,IF(記載例!$E$16="中国",M147,IF(記載例!$E$16="四国",M169,IF(記載例!$E$16="九州",M191)))))))))</f>
        <v>0.96212517758438554</v>
      </c>
    </row>
    <row r="214" spans="1:13" x14ac:dyDescent="0.25">
      <c r="A214" s="41">
        <v>8</v>
      </c>
      <c r="B214" s="45">
        <f>IF(記載例!$E$16="北海道",B16,IF(記載例!$E$16="東北",B38,IF(記載例!$E$16="東京",B60,IF(記載例!$E$16="中部",B82,IF(記載例!$E$16="北陸",B104,IF(記載例!$E$16="関西",B126,IF(記載例!$E$16="中国",B148,IF(記載例!$E$16="四国",B170,IF(記載例!$E$16="九州",B192)))))))))</f>
        <v>0.96628831941623083</v>
      </c>
      <c r="C214" s="46">
        <f>IF(記載例!$E$16="北海道",C16,IF(記載例!$E$16="東北",C38,IF(記載例!$E$16="東京",C60,IF(記載例!$E$16="中部",C82,IF(記載例!$E$16="北陸",C104,IF(記載例!$E$16="関西",C126,IF(記載例!$E$16="中国",C148,IF(記載例!$E$16="四国",C170,IF(記載例!$E$16="九州",C192)))))))))</f>
        <v>0.87318597518294405</v>
      </c>
      <c r="D214" s="46">
        <f>IF(記載例!$E$16="北海道",D16,IF(記載例!$E$16="東北",D38,IF(記載例!$E$16="東京",D60,IF(記載例!$E$16="中部",D82,IF(記載例!$E$16="北陸",D104,IF(記載例!$E$16="関西",D126,IF(記載例!$E$16="中国",D148,IF(記載例!$E$16="四国",D170,IF(記載例!$E$16="九州",D192)))))))))</f>
        <v>0.92416507270099835</v>
      </c>
      <c r="E214" s="46">
        <f>IF(記載例!$E$16="北海道",E16,IF(記載例!$E$16="東北",E38,IF(記載例!$E$16="東京",E60,IF(記載例!$E$16="中部",E82,IF(記載例!$E$16="北陸",E104,IF(記載例!$E$16="関西",E126,IF(記載例!$E$16="中国",E148,IF(記載例!$E$16="四国",E170,IF(記載例!$E$16="九州",E192)))))))))</f>
        <v>1</v>
      </c>
      <c r="F214" s="46">
        <f>IF(記載例!$E$16="北海道",F16,IF(記載例!$E$16="東北",F38,IF(記載例!$E$16="東京",F60,IF(記載例!$E$16="中部",F82,IF(記載例!$E$16="北陸",F104,IF(記載例!$E$16="関西",F126,IF(記載例!$E$16="中国",F148,IF(記載例!$E$16="四国",F170,IF(記載例!$E$16="九州",F192)))))))))</f>
        <v>1</v>
      </c>
      <c r="G214" s="46">
        <f>IF(記載例!$E$16="北海道",G16,IF(記載例!$E$16="東北",G38,IF(記載例!$E$16="東京",G60,IF(記載例!$E$16="中部",G82,IF(記載例!$E$16="北陸",G104,IF(記載例!$E$16="関西",G126,IF(記載例!$E$16="中国",G148,IF(記載例!$E$16="四国",G170,IF(記載例!$E$16="九州",G192)))))))))</f>
        <v>0.99125819849884333</v>
      </c>
      <c r="H214" s="46">
        <f>IF(記載例!$E$16="北海道",H16,IF(記載例!$E$16="東北",H38,IF(記載例!$E$16="東京",H60,IF(記載例!$E$16="中部",H82,IF(記載例!$E$16="北陸",H104,IF(記載例!$E$16="関西",H126,IF(記載例!$E$16="中国",H148,IF(記載例!$E$16="四国",H170,IF(記載例!$E$16="九州",H192)))))))))</f>
        <v>0.94930940989213008</v>
      </c>
      <c r="I214" s="46">
        <f>IF(記載例!$E$16="北海道",I16,IF(記載例!$E$16="東北",I38,IF(記載例!$E$16="東京",I60,IF(記載例!$E$16="中部",I82,IF(記載例!$E$16="北陸",I104,IF(記載例!$E$16="関西",I126,IF(記載例!$E$16="中国",I148,IF(記載例!$E$16="四国",I170,IF(記載例!$E$16="九州",I192)))))))))</f>
        <v>0.84033871757983425</v>
      </c>
      <c r="J214" s="46">
        <f>IF(記載例!$E$16="北海道",J16,IF(記載例!$E$16="東北",J38,IF(記載例!$E$16="東京",J60,IF(記載例!$E$16="中部",J82,IF(記載例!$E$16="北陸",J104,IF(記載例!$E$16="関西",J126,IF(記載例!$E$16="中国",J148,IF(記載例!$E$16="四国",J170,IF(記載例!$E$16="九州",J192)))))))))</f>
        <v>0.8915729584028057</v>
      </c>
      <c r="K214" s="46">
        <f>IF(記載例!$E$16="北海道",K16,IF(記載例!$E$16="東北",K38,IF(記載例!$E$16="東京",K60,IF(記載例!$E$16="中部",K82,IF(記載例!$E$16="北陸",K104,IF(記載例!$E$16="関西",K126,IF(記載例!$E$16="中国",K148,IF(記載例!$E$16="四国",K170,IF(記載例!$E$16="九州",K192)))))))))</f>
        <v>0.91751750896001627</v>
      </c>
      <c r="L214" s="46">
        <f>IF(記載例!$E$16="北海道",L16,IF(記載例!$E$16="東北",L38,IF(記載例!$E$16="東京",L60,IF(記載例!$E$16="中部",L82,IF(記載例!$E$16="北陸",L104,IF(記載例!$E$16="関西",L126,IF(記載例!$E$16="中国",L148,IF(記載例!$E$16="四国",L170,IF(記載例!$E$16="九州",L192)))))))))</f>
        <v>0.91217929744071369</v>
      </c>
      <c r="M214" s="47">
        <f>IF(記載例!$E$16="北海道",M16,IF(記載例!$E$16="東北",M38,IF(記載例!$E$16="東京",M60,IF(記載例!$E$16="中部",M82,IF(記載例!$E$16="北陸",M104,IF(記載例!$E$16="関西",M126,IF(記載例!$E$16="中国",M148,IF(記載例!$E$16="四国",M170,IF(記載例!$E$16="九州",M192)))))))))</f>
        <v>0.92296140822941752</v>
      </c>
    </row>
    <row r="215" spans="1:13" x14ac:dyDescent="0.25">
      <c r="A215" s="41">
        <v>7</v>
      </c>
      <c r="B215" s="45">
        <f>IF(記載例!$E$16="北海道",B17,IF(記載例!$E$16="東北",B39,IF(記載例!$E$16="東京",B61,IF(記載例!$E$16="中部",B83,IF(記載例!$E$16="北陸",B105,IF(記載例!$E$16="関西",B127,IF(記載例!$E$16="中国",B149,IF(記載例!$E$16="四国",B171,IF(記載例!$E$16="九州",B193)))))))))</f>
        <v>0.92439734200058976</v>
      </c>
      <c r="C215" s="46">
        <f>IF(記載例!$E$16="北海道",C17,IF(記載例!$E$16="東北",C39,IF(記載例!$E$16="東京",C61,IF(記載例!$E$16="中部",C83,IF(記載例!$E$16="北陸",C105,IF(記載例!$E$16="関西",C127,IF(記載例!$E$16="中国",C149,IF(記載例!$E$16="四国",C171,IF(記載例!$E$16="九州",C193)))))))))</f>
        <v>0.82159283272887573</v>
      </c>
      <c r="D215" s="46">
        <f>IF(記載例!$E$16="北海道",D17,IF(記載例!$E$16="東北",D39,IF(記載例!$E$16="東京",D61,IF(記載例!$E$16="中部",D83,IF(記載例!$E$16="北陸",D105,IF(記載例!$E$16="関西",D127,IF(記載例!$E$16="中国",D149,IF(記載例!$E$16="四国",D171,IF(記載例!$E$16="九州",D193)))))))))</f>
        <v>0.86625921343396672</v>
      </c>
      <c r="E215" s="46">
        <f>IF(記載例!$E$16="北海道",E17,IF(記載例!$E$16="東北",E39,IF(記載例!$E$16="東京",E61,IF(記載例!$E$16="中部",E83,IF(記載例!$E$16="北陸",E105,IF(記載例!$E$16="関西",E127,IF(記載例!$E$16="中国",E149,IF(記載例!$E$16="四国",E171,IF(記載例!$E$16="九州",E193)))))))))</f>
        <v>0.98346305746363194</v>
      </c>
      <c r="F215" s="46">
        <f>IF(記載例!$E$16="北海道",F17,IF(記載例!$E$16="東北",F39,IF(記載例!$E$16="東京",F61,IF(記載例!$E$16="中部",F83,IF(記載例!$E$16="北陸",F105,IF(記載例!$E$16="関西",F127,IF(記載例!$E$16="中国",F149,IF(記載例!$E$16="四国",F171,IF(記載例!$E$16="九州",F193)))))))))</f>
        <v>0.96656206319059235</v>
      </c>
      <c r="G215" s="46">
        <f>IF(記載例!$E$16="北海道",G17,IF(記載例!$E$16="東北",G39,IF(記載例!$E$16="東京",G61,IF(記載例!$E$16="中部",G83,IF(記載例!$E$16="北陸",G105,IF(記載例!$E$16="関西",G127,IF(記載例!$E$16="中国",G149,IF(記載例!$E$16="四国",G171,IF(記載例!$E$16="九州",G193)))))))))</f>
        <v>0.94391768171976964</v>
      </c>
      <c r="H215" s="46">
        <f>IF(記載例!$E$16="北海道",H17,IF(記載例!$E$16="東北",H39,IF(記載例!$E$16="東京",H61,IF(記載例!$E$16="中部",H83,IF(記載例!$E$16="北陸",H105,IF(記載例!$E$16="関西",H127,IF(記載例!$E$16="中国",H149,IF(記載例!$E$16="四国",H171,IF(記載例!$E$16="九州",H193)))))))))</f>
        <v>0.90133249681791971</v>
      </c>
      <c r="I215" s="46">
        <f>IF(記載例!$E$16="北海道",I17,IF(記載例!$E$16="東北",I39,IF(記載例!$E$16="東京",I61,IF(記載例!$E$16="中部",I83,IF(記載例!$E$16="北陸",I105,IF(記載例!$E$16="関西",I127,IF(記載例!$E$16="中国",I149,IF(記載例!$E$16="四国",I171,IF(記載例!$E$16="九州",I193)))))))))</f>
        <v>0.77938784239805758</v>
      </c>
      <c r="J215" s="46">
        <f>IF(記載例!$E$16="北海道",J17,IF(記載例!$E$16="東北",J39,IF(記載例!$E$16="東京",J61,IF(記載例!$E$16="中部",J83,IF(記載例!$E$16="北陸",J105,IF(記載例!$E$16="関西",J127,IF(記載例!$E$16="中国",J149,IF(記載例!$E$16="四国",J171,IF(記載例!$E$16="九州",J193)))))))))</f>
        <v>0.8361758545380833</v>
      </c>
      <c r="K215" s="46">
        <f>IF(記載例!$E$16="北海道",K17,IF(記載例!$E$16="東北",K39,IF(記載例!$E$16="東京",K61,IF(記載例!$E$16="中部",K83,IF(記載例!$E$16="北陸",K105,IF(記載例!$E$16="関西",K127,IF(記載例!$E$16="中国",K149,IF(記載例!$E$16="四国",K171,IF(記載例!$E$16="九州",K193)))))))))</f>
        <v>0.86661819671950768</v>
      </c>
      <c r="L215" s="46">
        <f>IF(記載例!$E$16="北海道",L17,IF(記載例!$E$16="東北",L39,IF(記載例!$E$16="東京",L61,IF(記載例!$E$16="中部",L83,IF(記載例!$E$16="北陸",L105,IF(記載例!$E$16="関西",L127,IF(記載例!$E$16="中国",L149,IF(記載例!$E$16="四国",L171,IF(記載例!$E$16="九州",L193)))))))))</f>
        <v>0.85702757309132127</v>
      </c>
      <c r="M215" s="47">
        <f>IF(記載例!$E$16="北海道",M17,IF(記載例!$E$16="東北",M39,IF(記載例!$E$16="東京",M61,IF(記載例!$E$16="中部",M83,IF(記載例!$E$16="北陸",M105,IF(記載例!$E$16="関西",M127,IF(記載例!$E$16="中国",M149,IF(記載例!$E$16="四国",M171,IF(記載例!$E$16="九州",M193)))))))))</f>
        <v>0.87015025764160581</v>
      </c>
    </row>
    <row r="216" spans="1:13" x14ac:dyDescent="0.25">
      <c r="A216" s="41">
        <v>6</v>
      </c>
      <c r="B216" s="45">
        <f>IF(記載例!$E$16="北海道",B18,IF(記載例!$E$16="東北",B40,IF(記載例!$E$16="東京",B62,IF(記載例!$E$16="中部",B84,IF(記載例!$E$16="北陸",B106,IF(記載例!$E$16="関西",B128,IF(記載例!$E$16="中国",B150,IF(記載例!$E$16="四国",B172,IF(記載例!$E$16="九州",B194)))))))))</f>
        <v>0.86769723686544054</v>
      </c>
      <c r="C216" s="46">
        <f>IF(記載例!$E$16="北海道",C18,IF(記載例!$E$16="東北",C40,IF(記載例!$E$16="東京",C62,IF(記載例!$E$16="中部",C84,IF(記載例!$E$16="北陸",C106,IF(記載例!$E$16="関西",C128,IF(記載例!$E$16="中国",C150,IF(記載例!$E$16="四国",C172,IF(記載例!$E$16="九州",C194)))))))))</f>
        <v>0.75838078395547759</v>
      </c>
      <c r="D216" s="46">
        <f>IF(記載例!$E$16="北海道",D18,IF(記載例!$E$16="東北",D40,IF(記載例!$E$16="東京",D62,IF(記載例!$E$16="中部",D84,IF(記載例!$E$16="北陸",D106,IF(記載例!$E$16="関西",D128,IF(記載例!$E$16="中国",D150,IF(記載例!$E$16="四国",D172,IF(記載例!$E$16="九州",D194)))))))))</f>
        <v>0.79207152249086088</v>
      </c>
      <c r="E216" s="46">
        <f>IF(記載例!$E$16="北海道",E18,IF(記載例!$E$16="東北",E40,IF(記載例!$E$16="東京",E62,IF(記載例!$E$16="中部",E84,IF(記載例!$E$16="北陸",E106,IF(記載例!$E$16="関西",E128,IF(記載例!$E$16="中国",E150,IF(記載例!$E$16="四国",E172,IF(記載例!$E$16="九州",E194)))))))))</f>
        <v>0.92247930896341124</v>
      </c>
      <c r="F216" s="46">
        <f>IF(記載例!$E$16="北海道",F18,IF(記載例!$E$16="東北",F40,IF(記載例!$E$16="東京",F62,IF(記載例!$E$16="中部",F84,IF(記載例!$E$16="北陸",F106,IF(記載例!$E$16="関西",F128,IF(記載例!$E$16="中国",F150,IF(記載例!$E$16="四国",F172,IF(記載例!$E$16="九州",F194)))))))))</f>
        <v>0.90200597492086909</v>
      </c>
      <c r="G216" s="46">
        <f>IF(記載例!$E$16="北海道",G18,IF(記載例!$E$16="東北",G40,IF(記載例!$E$16="東京",G62,IF(記載例!$E$16="中部",G84,IF(記載例!$E$16="北陸",G106,IF(記載例!$E$16="関西",G128,IF(記載例!$E$16="中国",G150,IF(記載例!$E$16="四国",G172,IF(記載例!$E$16="九州",G194)))))))))</f>
        <v>0.87707094554256704</v>
      </c>
      <c r="H216" s="46">
        <f>IF(記載例!$E$16="北海道",H18,IF(記載例!$E$16="東北",H40,IF(記載例!$E$16="東京",H62,IF(記載例!$E$16="中部",H84,IF(記載例!$E$16="北陸",H106,IF(記載例!$E$16="関西",H128,IF(記載例!$E$16="中国",H150,IF(記載例!$E$16="四国",H172,IF(記載例!$E$16="九州",H194)))))))))</f>
        <v>0.83745503475768279</v>
      </c>
      <c r="I216" s="46">
        <f>IF(記載例!$E$16="北海道",I18,IF(記載例!$E$16="東北",I40,IF(記載例!$E$16="東京",I62,IF(記載例!$E$16="中部",I84,IF(記載例!$E$16="北陸",I106,IF(記載例!$E$16="関西",I128,IF(記載例!$E$16="中国",I150,IF(記載例!$E$16="四国",I172,IF(記載例!$E$16="九州",I194)))))))))</f>
        <v>0.70821431595841355</v>
      </c>
      <c r="J216" s="46">
        <f>IF(記載例!$E$16="北海道",J18,IF(記載例!$E$16="東北",J40,IF(記載例!$E$16="東京",J62,IF(記載例!$E$16="中部",J84,IF(記載例!$E$16="北陸",J106,IF(記載例!$E$16="関西",J128,IF(記載例!$E$16="中国",J150,IF(記載例!$E$16="四国",J172,IF(記載例!$E$16="九州",J194)))))))))</f>
        <v>0.76880122427635178</v>
      </c>
      <c r="K216" s="46">
        <f>IF(記載例!$E$16="北海道",K18,IF(記載例!$E$16="東北",K40,IF(記載例!$E$16="東京",K62,IF(記載例!$E$16="中部",K84,IF(記載例!$E$16="北陸",K106,IF(記載例!$E$16="関西",K128,IF(記載例!$E$16="中国",K150,IF(記載例!$E$16="四国",K172,IF(記載例!$E$16="九州",K194)))))))))</f>
        <v>0.80318657434278129</v>
      </c>
      <c r="L216" s="46">
        <f>IF(記載例!$E$16="北海道",L18,IF(記載例!$E$16="東北",L40,IF(記載例!$E$16="東京",L62,IF(記載例!$E$16="中部",L84,IF(記載例!$E$16="北陸",L106,IF(記載例!$E$16="関西",L128,IF(記載例!$E$16="中国",L150,IF(記載例!$E$16="四国",L172,IF(記載例!$E$16="九州",L194)))))))))</f>
        <v>0.78852668482930999</v>
      </c>
      <c r="M216" s="47">
        <f>IF(記載例!$E$16="北海道",M18,IF(記載例!$E$16="東北",M40,IF(記載例!$E$16="東京",M62,IF(記載例!$E$16="中部",M84,IF(記載例!$E$16="北陸",M106,IF(記載例!$E$16="関西",M128,IF(記載例!$E$16="中国",M150,IF(記載例!$E$16="四国",M172,IF(記載例!$E$16="九州",M194)))))))))</f>
        <v>0.80369172582095016</v>
      </c>
    </row>
    <row r="217" spans="1:13" x14ac:dyDescent="0.25">
      <c r="A217" s="41">
        <v>5</v>
      </c>
      <c r="B217" s="45">
        <f>IF(記載例!$E$16="北海道",B19,IF(記載例!$E$16="東北",B41,IF(記載例!$E$16="東京",B63,IF(記載例!$E$16="中部",B85,IF(記載例!$E$16="北陸",B107,IF(記載例!$E$16="関西",B129,IF(記載例!$E$16="中国",B151,IF(記載例!$E$16="四国",B173,IF(記載例!$E$16="九州",B195)))))))))</f>
        <v>0.79618800401078293</v>
      </c>
      <c r="C217" s="46">
        <f>IF(記載例!$E$16="北海道",C19,IF(記載例!$E$16="東北",C41,IF(記載例!$E$16="東京",C63,IF(記載例!$E$16="中部",C85,IF(記載例!$E$16="北陸",C107,IF(記載例!$E$16="関西",C129,IF(記載例!$E$16="中国",C151,IF(記載例!$E$16="四国",C173,IF(記載例!$E$16="九州",C195)))))))))</f>
        <v>0.68354982886274973</v>
      </c>
      <c r="D217" s="46">
        <f>IF(記載例!$E$16="北海道",D19,IF(記載例!$E$16="東北",D41,IF(記載例!$E$16="東京",D63,IF(記載例!$E$16="中部",D85,IF(記載例!$E$16="北陸",D107,IF(記載例!$E$16="関西",D129,IF(記載例!$E$16="中国",D151,IF(記載例!$E$16="四国",D173,IF(記載例!$E$16="九州",D195)))))))))</f>
        <v>0.70160199987168081</v>
      </c>
      <c r="E217" s="46">
        <f>IF(記載例!$E$16="北海道",E19,IF(記載例!$E$16="東北",E41,IF(記載例!$E$16="東京",E63,IF(記載例!$E$16="中部",E85,IF(記載例!$E$16="北陸",E107,IF(記載例!$E$16="関西",E129,IF(記載例!$E$16="中国",E151,IF(記載例!$E$16="四国",E173,IF(記載例!$E$16="九州",E195)))))))))</f>
        <v>0.84055192845532134</v>
      </c>
      <c r="F217" s="46">
        <f>IF(記載例!$E$16="北海道",F19,IF(記載例!$E$16="東北",F41,IF(記載例!$E$16="東京",F63,IF(記載例!$E$16="中部",F85,IF(記載例!$E$16="北陸",F107,IF(記載例!$E$16="関西",F129,IF(記載例!$E$16="中国",F151,IF(記載例!$E$16="四国",F173,IF(記載例!$E$16="九州",F195)))))))))</f>
        <v>0.81676771416033001</v>
      </c>
      <c r="G217" s="46">
        <f>IF(記載例!$E$16="北海道",G19,IF(記載例!$E$16="東北",G41,IF(記載例!$E$16="東京",G63,IF(記載例!$E$16="中部",G85,IF(記載例!$E$16="北陸",G107,IF(記載例!$E$16="関西",G129,IF(記載例!$E$16="中国",G151,IF(記載例!$E$16="四国",G173,IF(記載例!$E$16="九州",G195)))))))))</f>
        <v>0.79071798996723597</v>
      </c>
      <c r="H217" s="46">
        <f>IF(記載例!$E$16="北海道",H19,IF(記載例!$E$16="東北",H41,IF(記載例!$E$16="東京",H63,IF(記載例!$E$16="中部",H85,IF(記載例!$E$16="北陸",H107,IF(記載例!$E$16="関西",H129,IF(記載例!$E$16="中国",H151,IF(記載例!$E$16="四国",H173,IF(記載例!$E$16="九州",H195)))))))))</f>
        <v>0.75767702371141987</v>
      </c>
      <c r="I217" s="46">
        <f>IF(記載例!$E$16="北海道",I19,IF(記載例!$E$16="東北",I41,IF(記載例!$E$16="東京",I63,IF(記載例!$E$16="中部",I85,IF(記載例!$E$16="北陸",I107,IF(記載例!$E$16="関西",I129,IF(記載例!$E$16="中国",I151,IF(記載例!$E$16="四国",I173,IF(記載例!$E$16="九州",I195)))))))))</f>
        <v>0.62681813826090216</v>
      </c>
      <c r="J217" s="46">
        <f>IF(記載例!$E$16="北海道",J19,IF(記載例!$E$16="東北",J41,IF(記載例!$E$16="東京",J63,IF(記載例!$E$16="中部",J85,IF(記載例!$E$16="北陸",J107,IF(記載例!$E$16="関西",J129,IF(記載例!$E$16="中国",J151,IF(記載例!$E$16="四国",J173,IF(記載例!$E$16="九州",J195)))))))))</f>
        <v>0.68944906761761104</v>
      </c>
      <c r="K217" s="46">
        <f>IF(記載例!$E$16="北海道",K19,IF(記載例!$E$16="東北",K41,IF(記載例!$E$16="東京",K63,IF(記載例!$E$16="中部",K85,IF(記載例!$E$16="北陸",K107,IF(記載例!$E$16="関西",K129,IF(記載例!$E$16="中国",K151,IF(記載例!$E$16="四国",K173,IF(記載例!$E$16="九州",K195)))))))))</f>
        <v>0.72722264182983642</v>
      </c>
      <c r="L217" s="46">
        <f>IF(記載例!$E$16="北海道",L19,IF(記載例!$E$16="東北",L41,IF(記載例!$E$16="東京",L63,IF(記載例!$E$16="中部",L85,IF(記載例!$E$16="北陸",L107,IF(記載例!$E$16="関西",L129,IF(記載例!$E$16="中国",L151,IF(記載例!$E$16="四国",L173,IF(記載例!$E$16="九州",L195)))))))))</f>
        <v>0.70667663265467962</v>
      </c>
      <c r="M217" s="47">
        <f>IF(記載例!$E$16="北海道",M19,IF(記載例!$E$16="東北",M41,IF(記載例!$E$16="東京",M63,IF(記載例!$E$16="中部",M85,IF(記載例!$E$16="北陸",M107,IF(記載例!$E$16="関西",M129,IF(記載例!$E$16="中国",M151,IF(記載例!$E$16="四国",M173,IF(記載例!$E$16="九州",M195)))))))))</f>
        <v>0.7235858127674506</v>
      </c>
    </row>
    <row r="218" spans="1:13" x14ac:dyDescent="0.25">
      <c r="A218" s="41">
        <v>4</v>
      </c>
      <c r="B218" s="45">
        <f>IF(記載例!$E$16="北海道",B20,IF(記載例!$E$16="東北",B42,IF(記載例!$E$16="東京",B64,IF(記載例!$E$16="中部",B86,IF(記載例!$E$16="北陸",B108,IF(記載例!$E$16="関西",B130,IF(記載例!$E$16="中国",B152,IF(記載例!$E$16="四国",B174,IF(記載例!$E$16="九州",B196)))))))))</f>
        <v>0.70986964343661674</v>
      </c>
      <c r="C218" s="46">
        <f>IF(記載例!$E$16="北海道",C20,IF(記載例!$E$16="東北",C42,IF(記載例!$E$16="東京",C64,IF(記載例!$E$16="中部",C86,IF(記載例!$E$16="北陸",C108,IF(記載例!$E$16="関西",C130,IF(記載例!$E$16="中国",C152,IF(記載例!$E$16="四国",C174,IF(記載例!$E$16="九州",C196)))))))))</f>
        <v>0.59709996745069183</v>
      </c>
      <c r="D218" s="46">
        <f>IF(記載例!$E$16="北海道",D20,IF(記載例!$E$16="東北",D42,IF(記載例!$E$16="東京",D64,IF(記載例!$E$16="中部",D86,IF(記載例!$E$16="北陸",D108,IF(記載例!$E$16="関西",D130,IF(記載例!$E$16="中国",D152,IF(記載例!$E$16="四国",D174,IF(記載例!$E$16="九州",D196)))))))))</f>
        <v>0.59485064557642675</v>
      </c>
      <c r="E218" s="46">
        <f>IF(記載例!$E$16="北海道",E20,IF(記載例!$E$16="東北",E42,IF(記載例!$E$16="東京",E64,IF(記載例!$E$16="中部",E86,IF(記載例!$E$16="北陸",E108,IF(記載例!$E$16="関西",E130,IF(記載例!$E$16="中国",E152,IF(記載例!$E$16="四国",E174,IF(記載例!$E$16="九州",E196)))))))))</f>
        <v>0.7376809159393618</v>
      </c>
      <c r="F218" s="46">
        <f>IF(記載例!$E$16="北海道",F20,IF(記載例!$E$16="東北",F42,IF(記載例!$E$16="東京",F64,IF(記載例!$E$16="中部",F86,IF(記載例!$E$16="北陸",F108,IF(記載例!$E$16="関西",F130,IF(記載例!$E$16="中国",F152,IF(記載例!$E$16="四国",F174,IF(記載例!$E$16="九州",F196)))))))))</f>
        <v>0.71084728090897509</v>
      </c>
      <c r="G218" s="46">
        <f>IF(記載例!$E$16="北海道",G20,IF(記載例!$E$16="東北",G42,IF(記載例!$E$16="東京",G64,IF(記載例!$E$16="中部",G86,IF(記載例!$E$16="北陸",G108,IF(記載例!$E$16="関西",G130,IF(記載例!$E$16="中国",G152,IF(記載例!$E$16="四国",G174,IF(記載例!$E$16="九州",G196)))))))))</f>
        <v>0.68485881499377621</v>
      </c>
      <c r="H218" s="46">
        <f>IF(記載例!$E$16="北海道",H20,IF(記載例!$E$16="東北",H42,IF(記載例!$E$16="東京",H64,IF(記載例!$E$16="中部",H86,IF(記載例!$E$16="北陸",H108,IF(記載例!$E$16="関西",H130,IF(記載例!$E$16="中国",H152,IF(記載例!$E$16="四国",H174,IF(記載例!$E$16="九州",H196)))))))))</f>
        <v>0.66199846367913051</v>
      </c>
      <c r="I218" s="46">
        <f>IF(記載例!$E$16="北海道",I20,IF(記載例!$E$16="東北",I42,IF(記載例!$E$16="東京",I64,IF(記載例!$E$16="中部",I86,IF(記載例!$E$16="北陸",I108,IF(記載例!$E$16="関西",I130,IF(記載例!$E$16="中国",I152,IF(記載例!$E$16="四国",I174,IF(記載例!$E$16="九州",I196)))))))))</f>
        <v>0.53519930930552329</v>
      </c>
      <c r="J218" s="46">
        <f>IF(記載例!$E$16="北海道",J20,IF(記載例!$E$16="東北",J42,IF(記載例!$E$16="東京",J64,IF(記載例!$E$16="中部",J86,IF(記載例!$E$16="北陸",J108,IF(記載例!$E$16="関西",J130,IF(記載例!$E$16="中国",J152,IF(記載例!$E$16="四国",J174,IF(記載例!$E$16="九州",J196)))))))))</f>
        <v>0.59811938456186076</v>
      </c>
      <c r="K218" s="46">
        <f>IF(記載例!$E$16="北海道",K20,IF(記載例!$E$16="東北",K42,IF(記載例!$E$16="東京",K64,IF(記載例!$E$16="中部",K86,IF(記載例!$E$16="北陸",K108,IF(記載例!$E$16="関西",K130,IF(記載例!$E$16="中国",K152,IF(記載例!$E$16="四国",K174,IF(記載例!$E$16="九州",K196)))))))))</f>
        <v>0.63872639918067398</v>
      </c>
      <c r="L218" s="46">
        <f>IF(記載例!$E$16="北海道",L20,IF(記載例!$E$16="東北",L42,IF(記載例!$E$16="東京",L64,IF(記載例!$E$16="中部",L86,IF(記載例!$E$16="北陸",L108,IF(記載例!$E$16="関西",L130,IF(記載例!$E$16="中国",L152,IF(記載例!$E$16="四国",L174,IF(記載例!$E$16="九州",L196)))))))))</f>
        <v>0.61147741656743038</v>
      </c>
      <c r="M218" s="47">
        <f>IF(記載例!$E$16="北海道",M20,IF(記載例!$E$16="東北",M42,IF(記載例!$E$16="東京",M64,IF(記載例!$E$16="中部",M86,IF(記載例!$E$16="北陸",M108,IF(記載例!$E$16="関西",M130,IF(記載例!$E$16="中国",M152,IF(記載例!$E$16="四国",M174,IF(記載例!$E$16="九州",M196)))))))))</f>
        <v>0.62983251848110722</v>
      </c>
    </row>
    <row r="219" spans="1:13" x14ac:dyDescent="0.25">
      <c r="A219" s="41">
        <v>3</v>
      </c>
      <c r="B219" s="45">
        <f>IF(記載例!$E$16="北海道",B21,IF(記載例!$E$16="東北",B43,IF(記載例!$E$16="東京",B65,IF(記載例!$E$16="中部",B87,IF(記載例!$E$16="北陸",B109,IF(記載例!$E$16="関西",B131,IF(記載例!$E$16="中国",B153,IF(記載例!$E$16="四国",B175,IF(記載例!$E$16="九州",B197)))))))))</f>
        <v>0.60874215514294239</v>
      </c>
      <c r="C219" s="46">
        <f>IF(記載例!$E$16="北海道",C21,IF(記載例!$E$16="東北",C43,IF(記載例!$E$16="東京",C65,IF(記載例!$E$16="中部",C87,IF(記載例!$E$16="北陸",C109,IF(記載例!$E$16="関西",C131,IF(記載例!$E$16="中国",C153,IF(記載例!$E$16="四国",C175,IF(記載例!$E$16="九州",C197)))))))))</f>
        <v>0.49903119971930421</v>
      </c>
      <c r="D219" s="46">
        <f>IF(記載例!$E$16="北海道",D21,IF(記載例!$E$16="東北",D43,IF(記載例!$E$16="東京",D65,IF(記載例!$E$16="中部",D87,IF(記載例!$E$16="北陸",D109,IF(記載例!$E$16="関西",D131,IF(記載例!$E$16="中国",D153,IF(記載例!$E$16="四国",D175,IF(記載例!$E$16="九州",D197)))))))))</f>
        <v>0.47181745960509858</v>
      </c>
      <c r="E219" s="46">
        <f>IF(記載例!$E$16="北海道",E21,IF(記載例!$E$16="東北",E43,IF(記載例!$E$16="東京",E65,IF(記載例!$E$16="中部",E87,IF(記載例!$E$16="北陸",E109,IF(記載例!$E$16="関西",E131,IF(記載例!$E$16="中国",E153,IF(記載例!$E$16="四国",E175,IF(記載例!$E$16="九州",E197)))))))))</f>
        <v>0.61386627141553285</v>
      </c>
      <c r="F219" s="46">
        <f>IF(記載例!$E$16="北海道",F21,IF(記載例!$E$16="東北",F43,IF(記載例!$E$16="東京",F65,IF(記載例!$E$16="中部",F87,IF(記載例!$E$16="北陸",F109,IF(記載例!$E$16="関西",F131,IF(記載例!$E$16="中国",F153,IF(記載例!$E$16="四国",F175,IF(記載例!$E$16="九州",F197)))))))))</f>
        <v>0.58424467516680445</v>
      </c>
      <c r="G219" s="46">
        <f>IF(記載例!$E$16="北海道",G21,IF(記載例!$E$16="東北",G43,IF(記載例!$E$16="東京",G65,IF(記載例!$E$16="中部",G87,IF(記載例!$E$16="北陸",G109,IF(記載例!$E$16="関西",G131,IF(記載例!$E$16="中国",G153,IF(記載例!$E$16="四国",G175,IF(記載例!$E$16="九州",G197)))))))))</f>
        <v>0.55949342062218776</v>
      </c>
      <c r="H219" s="46">
        <f>IF(記載例!$E$16="北海道",H21,IF(記載例!$E$16="東北",H43,IF(記載例!$E$16="東京",H65,IF(記載例!$E$16="中部",H87,IF(記載例!$E$16="北陸",H109,IF(記載例!$E$16="関西",H131,IF(記載例!$E$16="中国",H153,IF(記載例!$E$16="四国",H175,IF(記載例!$E$16="九州",H197)))))))))</f>
        <v>0.55041935466081482</v>
      </c>
      <c r="I219" s="46">
        <f>IF(記載例!$E$16="北海道",I21,IF(記載例!$E$16="東北",I43,IF(記載例!$E$16="東京",I65,IF(記載例!$E$16="中部",I87,IF(記載例!$E$16="北陸",I109,IF(記載例!$E$16="関西",I131,IF(記載例!$E$16="中国",I153,IF(記載例!$E$16="四国",I175,IF(記載例!$E$16="九州",I197)))))))))</f>
        <v>0.43335782909227688</v>
      </c>
      <c r="J219" s="46">
        <f>IF(記載例!$E$16="北海道",J21,IF(記載例!$E$16="東北",J43,IF(記載例!$E$16="東京",J65,IF(記載例!$E$16="中部",J87,IF(記載例!$E$16="北陸",J109,IF(記載例!$E$16="関西",J131,IF(記載例!$E$16="中国",J153,IF(記載例!$E$16="四国",J175,IF(記載例!$E$16="九州",J197)))))))))</f>
        <v>0.49481217510910136</v>
      </c>
      <c r="K219" s="46">
        <f>IF(記載例!$E$16="北海道",K21,IF(記載例!$E$16="東北",K43,IF(記載例!$E$16="東京",K65,IF(記載例!$E$16="中部",K87,IF(記載例!$E$16="北陸",K109,IF(記載例!$E$16="関西",K131,IF(記載例!$E$16="中国",K153,IF(記載例!$E$16="四国",K175,IF(記載例!$E$16="九州",K197)))))))))</f>
        <v>0.5376978463952935</v>
      </c>
      <c r="L219" s="46">
        <f>IF(記載例!$E$16="北海道",L21,IF(記載例!$E$16="東北",L43,IF(記載例!$E$16="東京",L65,IF(記載例!$E$16="中部",L87,IF(記載例!$E$16="北陸",L109,IF(記載例!$E$16="関西",L131,IF(記載例!$E$16="中国",L153,IF(記載例!$E$16="四国",L175,IF(記載例!$E$16="九州",L197)))))))))</f>
        <v>0.50292903656756227</v>
      </c>
      <c r="M219" s="47">
        <f>IF(記載例!$E$16="北海道",M21,IF(記載例!$E$16="東北",M43,IF(記載例!$E$16="東京",M65,IF(記載例!$E$16="中部",M87,IF(記載例!$E$16="北陸",M109,IF(記載例!$E$16="関西",M131,IF(記載例!$E$16="中国",M153,IF(記載例!$E$16="四国",M175,IF(記載例!$E$16="九州",M197)))))))))</f>
        <v>0.52243184296192013</v>
      </c>
    </row>
    <row r="220" spans="1:13" x14ac:dyDescent="0.25">
      <c r="A220" s="41">
        <v>2</v>
      </c>
      <c r="B220" s="45">
        <f>IF(記載例!$E$16="北海道",B22,IF(記載例!$E$16="東北",B44,IF(記載例!$E$16="東京",B66,IF(記載例!$E$16="中部",B88,IF(記載例!$E$16="北陸",B110,IF(記載例!$E$16="関西",B132,IF(記載例!$E$16="中国",B154,IF(記載例!$E$16="四国",B176,IF(記載例!$E$16="九州",B198)))))))))</f>
        <v>0.49280553912975966</v>
      </c>
      <c r="C220" s="46">
        <f>IF(記載例!$E$16="北海道",C22,IF(記載例!$E$16="東北",C44,IF(記載例!$E$16="東京",C66,IF(記載例!$E$16="中部",C88,IF(記載例!$E$16="北陸",C110,IF(記載例!$E$16="関西",C132,IF(記載例!$E$16="中国",C154,IF(記載例!$E$16="四国",C176,IF(記載例!$E$16="九州",C198)))))))))</f>
        <v>0.38934352566858677</v>
      </c>
      <c r="D220" s="46">
        <f>IF(記載例!$E$16="北海道",D22,IF(記載例!$E$16="東北",D44,IF(記載例!$E$16="東京",D66,IF(記載例!$E$16="中部",D88,IF(記載例!$E$16="北陸",D110,IF(記載例!$E$16="関西",D132,IF(記載例!$E$16="中国",D154,IF(記載例!$E$16="四国",D176,IF(記載例!$E$16="九州",D198)))))))))</f>
        <v>0.33250244195769618</v>
      </c>
      <c r="E220" s="46">
        <f>IF(記載例!$E$16="北海道",E22,IF(記載例!$E$16="東北",E44,IF(記載例!$E$16="東京",E66,IF(記載例!$E$16="中部",E88,IF(記載例!$E$16="北陸",E110,IF(記載例!$E$16="関西",E132,IF(記載例!$E$16="中国",E154,IF(記載例!$E$16="四国",E176,IF(記載例!$E$16="九州",E198)))))))))</f>
        <v>0.46910799488383448</v>
      </c>
      <c r="F220" s="46">
        <f>IF(記載例!$E$16="北海道",F22,IF(記載例!$E$16="東北",F44,IF(記載例!$E$16="東京",F66,IF(記載例!$E$16="中部",F88,IF(記載例!$E$16="北陸",F110,IF(記載例!$E$16="関西",F132,IF(記載例!$E$16="中国",F154,IF(記載例!$E$16="四国",F176,IF(記載例!$E$16="九州",F198)))))))))</f>
        <v>0.43695989693381798</v>
      </c>
      <c r="G220" s="46">
        <f>IF(記載例!$E$16="北海道",G22,IF(記載例!$E$16="東北",G44,IF(記載例!$E$16="東京",G66,IF(記載例!$E$16="中部",G88,IF(記載例!$E$16="北陸",G110,IF(記載例!$E$16="関西",G132,IF(記載例!$E$16="中国",G154,IF(記載例!$E$16="四国",G176,IF(記載例!$E$16="九州",G198)))))))))</f>
        <v>0.41462180685247069</v>
      </c>
      <c r="H220" s="46">
        <f>IF(記載例!$E$16="北海道",H22,IF(記載例!$E$16="東北",H44,IF(記載例!$E$16="東京",H66,IF(記載例!$E$16="中部",H88,IF(記載例!$E$16="北陸",H110,IF(記載例!$E$16="関西",H132,IF(記載例!$E$16="中国",H154,IF(記載例!$E$16="四国",H176,IF(記載例!$E$16="九州",H198)))))))))</f>
        <v>0.42293969665647291</v>
      </c>
      <c r="I220" s="46">
        <f>IF(記載例!$E$16="北海道",I22,IF(記載例!$E$16="東北",I44,IF(記載例!$E$16="東京",I66,IF(記載例!$E$16="中部",I88,IF(記載例!$E$16="北陸",I110,IF(記載例!$E$16="関西",I132,IF(記載例!$E$16="中国",I154,IF(記載例!$E$16="四国",I176,IF(記載例!$E$16="九州",I198)))))))))</f>
        <v>0.32129369762116311</v>
      </c>
      <c r="J220" s="46">
        <f>IF(記載例!$E$16="北海道",J22,IF(記載例!$E$16="東北",J44,IF(記載例!$E$16="東京",J66,IF(記載例!$E$16="中部",J88,IF(記載例!$E$16="北陸",J110,IF(記載例!$E$16="関西",J132,IF(記載例!$E$16="中国",J154,IF(記載例!$E$16="四国",J176,IF(記載例!$E$16="九州",J198)))))))))</f>
        <v>0.37952743925933263</v>
      </c>
      <c r="K220" s="46">
        <f>IF(記載例!$E$16="北海道",K22,IF(記載例!$E$16="東北",K44,IF(記載例!$E$16="東京",K66,IF(記載例!$E$16="中部",K88,IF(記載例!$E$16="北陸",K110,IF(記載例!$E$16="関西",K132,IF(記載例!$E$16="中国",K154,IF(記載例!$E$16="四国",K176,IF(記載例!$E$16="九州",K198)))))))))</f>
        <v>0.42413698347369483</v>
      </c>
      <c r="L220" s="46">
        <f>IF(記載例!$E$16="北海道",L22,IF(記載例!$E$16="東北",L44,IF(記載例!$E$16="東京",L66,IF(記載例!$E$16="中部",L88,IF(記載例!$E$16="北陸",L110,IF(記載例!$E$16="関西",L132,IF(記載例!$E$16="中国",L154,IF(記載例!$E$16="四国",L176,IF(記載例!$E$16="九州",L198)))))))))</f>
        <v>0.38103149265507524</v>
      </c>
      <c r="M220" s="47">
        <f>IF(記載例!$E$16="北海道",M22,IF(記載例!$E$16="東北",M44,IF(記載例!$E$16="東京",M66,IF(記載例!$E$16="中部",M88,IF(記載例!$E$16="北陸",M110,IF(記載例!$E$16="関西",M132,IF(記載例!$E$16="中国",M154,IF(記載例!$E$16="四国",M176,IF(記載例!$E$16="九州",M198)))))))))</f>
        <v>0.40138378620988902</v>
      </c>
    </row>
    <row r="221" spans="1:13" x14ac:dyDescent="0.25">
      <c r="A221" s="41">
        <v>1</v>
      </c>
      <c r="B221" s="48">
        <f>IF(記載例!$E$16="北海道",B23,IF(記載例!$E$16="東北",B45,IF(記載例!$E$16="東京",B67,IF(記載例!$E$16="中部",B89,IF(記載例!$E$16="北陸",B111,IF(記載例!$E$16="関西",B133,IF(記載例!$E$16="中国",B155,IF(記載例!$E$16="四国",B177,IF(記載例!$E$16="九州",B199)))))))))</f>
        <v>0.36205979539706856</v>
      </c>
      <c r="C221" s="49">
        <f>IF(記載例!$E$16="北海道",C23,IF(記載例!$E$16="東北",C45,IF(記載例!$E$16="東京",C67,IF(記載例!$E$16="中部",C89,IF(記載例!$E$16="北陸",C111,IF(記載例!$E$16="関西",C133,IF(記載例!$E$16="中国",C155,IF(記載例!$E$16="四国",C177,IF(記載例!$E$16="九州",C199)))))))))</f>
        <v>0.2680369452985395</v>
      </c>
      <c r="D221" s="49">
        <f>IF(記載例!$E$16="北海道",D23,IF(記載例!$E$16="東北",D45,IF(記載例!$E$16="東京",D67,IF(記載例!$E$16="中部",D89,IF(記載例!$E$16="北陸",D111,IF(記載例!$E$16="関西",D133,IF(記載例!$E$16="中国",D155,IF(記載例!$E$16="四国",D177,IF(記載例!$E$16="九州",D199)))))))))</f>
        <v>0.17690559263421962</v>
      </c>
      <c r="E221" s="49">
        <f>IF(記載例!$E$16="北海道",E23,IF(記載例!$E$16="東北",E45,IF(記載例!$E$16="東京",E67,IF(記載例!$E$16="中部",E89,IF(記載例!$E$16="北陸",E111,IF(記載例!$E$16="関西",E133,IF(記載例!$E$16="中国",E155,IF(記載例!$E$16="四国",E177,IF(記載例!$E$16="九州",E199)))))))))</f>
        <v>0.30340608634426658</v>
      </c>
      <c r="F221" s="49">
        <f>IF(記載例!$E$16="北海道",F23,IF(記載例!$E$16="東北",F45,IF(記載例!$E$16="東京",F67,IF(記載例!$E$16="中部",F89,IF(記載例!$E$16="北陸",F111,IF(記載例!$E$16="関西",F133,IF(記載例!$E$16="中国",F155,IF(記載例!$E$16="四国",F177,IF(記載例!$E$16="九州",F199)))))))))</f>
        <v>0.26899294621001579</v>
      </c>
      <c r="G221" s="49">
        <f>IF(記載例!$E$16="北海道",G23,IF(記載例!$E$16="東北",G45,IF(記載例!$E$16="東京",G67,IF(記載例!$E$16="中部",G89,IF(記載例!$E$16="北陸",G111,IF(記載例!$E$16="関西",G133,IF(記載例!$E$16="中国",G155,IF(記載例!$E$16="四国",G177,IF(記載例!$E$16="九州",G199)))))))))</f>
        <v>0.25024397368462503</v>
      </c>
      <c r="H221" s="49">
        <f>IF(記載例!$E$16="北海道",H23,IF(記載例!$E$16="東北",H45,IF(記載例!$E$16="東京",H67,IF(記載例!$E$16="中部",H89,IF(記載例!$E$16="北陸",H111,IF(記載例!$E$16="関西",H133,IF(記載例!$E$16="中国",H155,IF(記載例!$E$16="四国",H177,IF(記載例!$E$16="九州",H199)))))))))</f>
        <v>0.27955948966610472</v>
      </c>
      <c r="I221" s="49">
        <f>IF(記載例!$E$16="北海道",I23,IF(記載例!$E$16="東北",I45,IF(記載例!$E$16="東京",I67,IF(記載例!$E$16="中部",I89,IF(記載例!$E$16="北陸",I111,IF(記載例!$E$16="関西",I133,IF(記載例!$E$16="中国",I155,IF(記載例!$E$16="四国",I177,IF(記載例!$E$16="九州",I199)))))))))</f>
        <v>0.19900691489218181</v>
      </c>
      <c r="J221" s="49">
        <f>IF(記載例!$E$16="北海道",J23,IF(記載例!$E$16="東北",J45,IF(記載例!$E$16="東京",J67,IF(記載例!$E$16="中部",J89,IF(記載例!$E$16="北陸",J111,IF(記載例!$E$16="関西",J133,IF(記載例!$E$16="中国",J155,IF(記載例!$E$16="四国",J177,IF(記載例!$E$16="九州",J199)))))))))</f>
        <v>0.25226517701255458</v>
      </c>
      <c r="K221" s="49">
        <f>IF(記載例!$E$16="北海道",K23,IF(記載例!$E$16="東北",K45,IF(記載例!$E$16="東京",K67,IF(記載例!$E$16="中部",K89,IF(記載例!$E$16="北陸",K111,IF(記載例!$E$16="関西",K133,IF(記載例!$E$16="中国",K155,IF(記載例!$E$16="四国",K177,IF(記載例!$E$16="九州",K199)))))))))</f>
        <v>0.29804381041587824</v>
      </c>
      <c r="L221" s="49">
        <f>IF(記載例!$E$16="北海道",L23,IF(記載例!$E$16="東北",L45,IF(記載例!$E$16="東京",L67,IF(記載例!$E$16="中部",L89,IF(記載例!$E$16="北陸",L111,IF(記載例!$E$16="関西",L133,IF(記載例!$E$16="中国",L155,IF(記載例!$E$16="四国",L177,IF(記載例!$E$16="九州",L199)))))))))</f>
        <v>0.24578478482996921</v>
      </c>
      <c r="M221" s="50">
        <f>IF(記載例!$E$16="北海道",M23,IF(記載例!$E$16="東北",M45,IF(記載例!$E$16="東京",M67,IF(記載例!$E$16="中部",M89,IF(記載例!$E$16="北陸",M111,IF(記載例!$E$16="関西",M133,IF(記載例!$E$16="中国",M155,IF(記載例!$E$16="四国",M177,IF(記載例!$E$16="九州",M199)))))))))</f>
        <v>0.26668834822501419</v>
      </c>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70C0"/>
  </sheetPr>
  <dimension ref="A1:O99"/>
  <sheetViews>
    <sheetView topLeftCell="A16" zoomScale="85" zoomScaleNormal="85" workbookViewId="0">
      <selection activeCell="M37" sqref="M37"/>
    </sheetView>
  </sheetViews>
  <sheetFormatPr defaultColWidth="9" defaultRowHeight="15.75" x14ac:dyDescent="0.25"/>
  <cols>
    <col min="1" max="1" width="24.125" style="1" bestFit="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95</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79</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30">
        <f>'計算用(期待容量)'!B38</f>
        <v>4148.5659025801106</v>
      </c>
      <c r="C38" s="130">
        <f>'計算用(期待容量)'!C38</f>
        <v>8820.2522813985415</v>
      </c>
      <c r="D38" s="130">
        <f>'計算用(期待容量)'!D38</f>
        <v>37994.701057106096</v>
      </c>
      <c r="E38" s="130">
        <f>'計算用(期待容量)'!E38</f>
        <v>16668.34805854634</v>
      </c>
      <c r="F38" s="130">
        <f>'計算用(期待容量)'!F38</f>
        <v>3531.3469996017384</v>
      </c>
      <c r="G38" s="130">
        <f>'計算用(期待容量)'!G38</f>
        <v>14981.572336431602</v>
      </c>
      <c r="H38" s="130">
        <f>'計算用(期待容量)'!H38</f>
        <v>5964.746044174859</v>
      </c>
      <c r="I38" s="130">
        <f>'計算用(期待容量)'!I38</f>
        <v>4257.1507549337994</v>
      </c>
      <c r="J38" s="130">
        <f>'計算用(期待容量)'!J38</f>
        <v>11266.394565226921</v>
      </c>
      <c r="L38" s="13"/>
    </row>
    <row r="39" spans="1:12" x14ac:dyDescent="0.25">
      <c r="A39" s="7" t="s">
        <v>11</v>
      </c>
      <c r="B39" s="130">
        <f>'計算用(期待容量)'!B39</f>
        <v>3451.6461547406452</v>
      </c>
      <c r="C39" s="130">
        <f>'計算用(期待容量)'!C39</f>
        <v>7215.6637353714968</v>
      </c>
      <c r="D39" s="130">
        <f>'計算用(期待容量)'!D39</f>
        <v>34854.053115113857</v>
      </c>
      <c r="E39" s="130">
        <f>'計算用(期待容量)'!E39</f>
        <v>15757.924231734614</v>
      </c>
      <c r="F39" s="130">
        <f>'計算用(期待容量)'!F39</f>
        <v>2941.062961106014</v>
      </c>
      <c r="G39" s="130">
        <f>'計算用(期待容量)'!G39</f>
        <v>14385.864182235322</v>
      </c>
      <c r="H39" s="130">
        <f>'計算用(期待容量)'!H39</f>
        <v>5138.7966779587805</v>
      </c>
      <c r="I39" s="130">
        <f>'計算用(期待容量)'!I39</f>
        <v>3934.9491114737443</v>
      </c>
      <c r="J39" s="130">
        <f>'計算用(期待容量)'!J39</f>
        <v>12123.615830265539</v>
      </c>
      <c r="L39" s="13"/>
    </row>
    <row r="40" spans="1:12" x14ac:dyDescent="0.25">
      <c r="A40" s="7" t="s">
        <v>12</v>
      </c>
      <c r="B40" s="130">
        <f>'計算用(期待容量)'!B40</f>
        <v>3569.5551137022539</v>
      </c>
      <c r="C40" s="130">
        <f>'計算用(期待容量)'!C40</f>
        <v>8570.5378873013706</v>
      </c>
      <c r="D40" s="130">
        <f>'計算用(期待容量)'!D40</f>
        <v>40248.425613082574</v>
      </c>
      <c r="E40" s="130">
        <f>'計算用(期待容量)'!E40</f>
        <v>17418.739479680422</v>
      </c>
      <c r="F40" s="130">
        <f>'計算用(期待容量)'!F40</f>
        <v>3756.7429039114572</v>
      </c>
      <c r="G40" s="130">
        <f>'計算用(期待容量)'!G40</f>
        <v>16714.305508970956</v>
      </c>
      <c r="H40" s="130">
        <f>'計算用(期待容量)'!H40</f>
        <v>5965.9391896952366</v>
      </c>
      <c r="I40" s="130">
        <f>'計算用(期待容量)'!I40</f>
        <v>4601.819884919295</v>
      </c>
      <c r="J40" s="130">
        <f>'計算用(期待容量)'!J40</f>
        <v>12889.236418736447</v>
      </c>
      <c r="L40" s="13"/>
    </row>
    <row r="41" spans="1:12" x14ac:dyDescent="0.25">
      <c r="A41" s="7" t="s">
        <v>13</v>
      </c>
      <c r="B41" s="130">
        <f>'計算用(期待容量)'!B41</f>
        <v>4321.7852536838873</v>
      </c>
      <c r="C41" s="130">
        <f>'計算用(期待容量)'!C41</f>
        <v>11210.277968604205</v>
      </c>
      <c r="D41" s="130">
        <f>'計算用(期待容量)'!D41</f>
        <v>52066.38326960025</v>
      </c>
      <c r="E41" s="130">
        <f>'計算用(期待容量)'!E41</f>
        <v>20953.440827547973</v>
      </c>
      <c r="F41" s="130">
        <f>'計算用(期待容量)'!F41</f>
        <v>4802.5367737652705</v>
      </c>
      <c r="G41" s="130">
        <f>'計算用(期待容量)'!G41</f>
        <v>22105.260106330661</v>
      </c>
      <c r="H41" s="130">
        <f>'計算用(期待容量)'!H41</f>
        <v>7211.2587464254684</v>
      </c>
      <c r="I41" s="130">
        <f>'計算用(期待容量)'!I41</f>
        <v>5703.2771653385353</v>
      </c>
      <c r="J41" s="130">
        <f>'計算用(期待容量)'!J41</f>
        <v>16825.433888703777</v>
      </c>
      <c r="L41" s="13"/>
    </row>
    <row r="42" spans="1:12" x14ac:dyDescent="0.25">
      <c r="A42" s="7" t="s">
        <v>14</v>
      </c>
      <c r="B42" s="130">
        <f>'計算用(期待容量)'!B42</f>
        <v>4481.494733014727</v>
      </c>
      <c r="C42" s="130">
        <f>'計算用(期待容量)'!C42</f>
        <v>11115.218401922717</v>
      </c>
      <c r="D42" s="130">
        <f>'計算用(期待容量)'!D42</f>
        <v>51897.094586324514</v>
      </c>
      <c r="E42" s="130">
        <f>'計算用(期待容量)'!E42</f>
        <v>20893.79133799285</v>
      </c>
      <c r="F42" s="130">
        <f>'計算用(期待容量)'!F42</f>
        <v>4881.7795431113864</v>
      </c>
      <c r="G42" s="130">
        <f>'計算用(期待容量)'!G42</f>
        <v>22225.075316940231</v>
      </c>
      <c r="H42" s="130">
        <f>'計算用(期待容量)'!H42</f>
        <v>7261.077159977398</v>
      </c>
      <c r="I42" s="130">
        <f>'計算用(期待容量)'!I42</f>
        <v>5684.8022513726792</v>
      </c>
      <c r="J42" s="130">
        <f>'計算用(期待容量)'!J42</f>
        <v>16721.778669343483</v>
      </c>
      <c r="L42" s="13"/>
    </row>
    <row r="43" spans="1:12" x14ac:dyDescent="0.25">
      <c r="A43" s="7" t="s">
        <v>15</v>
      </c>
      <c r="B43" s="130">
        <f>'計算用(期待容量)'!B43</f>
        <v>4152.000447648059</v>
      </c>
      <c r="C43" s="130">
        <f>'計算用(期待容量)'!C43</f>
        <v>10252.828608085498</v>
      </c>
      <c r="D43" s="130">
        <f>'計算用(期待容量)'!D43</f>
        <v>44579.086789244742</v>
      </c>
      <c r="E43" s="130">
        <f>'計算用(期待容量)'!E43</f>
        <v>19465.119935501971</v>
      </c>
      <c r="F43" s="130">
        <f>'計算用(期待容量)'!F43</f>
        <v>4365.9444262898296</v>
      </c>
      <c r="G43" s="130">
        <f>'計算用(期待容量)'!G43</f>
        <v>18889.383194003654</v>
      </c>
      <c r="H43" s="130">
        <f>'計算用(期待容量)'!H43</f>
        <v>6856.0931147203401</v>
      </c>
      <c r="I43" s="130">
        <f>'計算用(期待容量)'!I43</f>
        <v>5167.5401773979593</v>
      </c>
      <c r="J43" s="130">
        <f>'計算用(期待容量)'!J43</f>
        <v>14739.689307107958</v>
      </c>
      <c r="L43" s="13"/>
    </row>
    <row r="44" spans="1:12" x14ac:dyDescent="0.25">
      <c r="A44" s="7" t="s">
        <v>16</v>
      </c>
      <c r="B44" s="130">
        <f>'計算用(期待容量)'!B44</f>
        <v>4255.6824702340982</v>
      </c>
      <c r="C44" s="130">
        <f>'計算用(期待容量)'!C44</f>
        <v>9199.8731421324519</v>
      </c>
      <c r="D44" s="130">
        <f>'計算用(期待容量)'!D44</f>
        <v>37710.75856490017</v>
      </c>
      <c r="E44" s="130">
        <f>'計算用(期待容量)'!E44</f>
        <v>16832.883972650583</v>
      </c>
      <c r="F44" s="130">
        <f>'計算用(期待容量)'!F44</f>
        <v>3634.9843321980143</v>
      </c>
      <c r="G44" s="130">
        <f>'計算用(期待容量)'!G44</f>
        <v>15746.053173451355</v>
      </c>
      <c r="H44" s="130">
        <f>'計算用(期待容量)'!H44</f>
        <v>5680.0721177037858</v>
      </c>
      <c r="I44" s="130">
        <f>'計算用(期待容量)'!I44</f>
        <v>4376.5941915221219</v>
      </c>
      <c r="J44" s="130">
        <f>'計算用(期待容量)'!J44</f>
        <v>12423.970035207418</v>
      </c>
      <c r="L44" s="13"/>
    </row>
    <row r="45" spans="1:12" x14ac:dyDescent="0.25">
      <c r="A45" s="7" t="s">
        <v>17</v>
      </c>
      <c r="B45" s="130">
        <f>'計算用(期待容量)'!B45</f>
        <v>4838.3421080224934</v>
      </c>
      <c r="C45" s="130">
        <f>'計算用(期待容量)'!C45</f>
        <v>11074.563473637956</v>
      </c>
      <c r="D45" s="130">
        <f>'計算用(期待容量)'!D45</f>
        <v>41477.300517527299</v>
      </c>
      <c r="E45" s="130">
        <f>'計算用(期待容量)'!E45</f>
        <v>18267.622593041095</v>
      </c>
      <c r="F45" s="130">
        <f>'計算用(期待容量)'!F45</f>
        <v>4116.2247213504279</v>
      </c>
      <c r="G45" s="130">
        <f>'計算用(期待容量)'!G45</f>
        <v>16662.852250089967</v>
      </c>
      <c r="H45" s="130">
        <f>'計算用(期待容量)'!H45</f>
        <v>7113.7929644914029</v>
      </c>
      <c r="I45" s="130">
        <f>'計算用(期待容量)'!I45</f>
        <v>4701.2766372512442</v>
      </c>
      <c r="J45" s="130">
        <f>'計算用(期待容量)'!J45</f>
        <v>13600.606734588127</v>
      </c>
      <c r="L45" s="13"/>
    </row>
    <row r="46" spans="1:12" x14ac:dyDescent="0.25">
      <c r="A46" s="7" t="s">
        <v>18</v>
      </c>
      <c r="B46" s="130">
        <f>'計算用(期待容量)'!B46</f>
        <v>5250.0047793691056</v>
      </c>
      <c r="C46" s="130">
        <f>'計算用(期待容量)'!C46</f>
        <v>12052.061086848922</v>
      </c>
      <c r="D46" s="130">
        <f>'計算用(期待容量)'!D46</f>
        <v>45859.296095889498</v>
      </c>
      <c r="E46" s="130">
        <f>'計算用(期待容量)'!E46</f>
        <v>20596.600472295868</v>
      </c>
      <c r="F46" s="130">
        <f>'計算用(期待容量)'!F46</f>
        <v>4892.401209409516</v>
      </c>
      <c r="G46" s="130">
        <f>'計算用(期待容量)'!G46</f>
        <v>20403.179015550089</v>
      </c>
      <c r="H46" s="130">
        <f>'計算用(期待容量)'!H46</f>
        <v>8360.4779170808797</v>
      </c>
      <c r="I46" s="130">
        <f>'計算用(期待容量)'!I46</f>
        <v>6272.0259618558566</v>
      </c>
      <c r="J46" s="130">
        <f>'計算用(期待容量)'!J46</f>
        <v>16262.773461700244</v>
      </c>
      <c r="L46" s="13"/>
    </row>
    <row r="47" spans="1:12" x14ac:dyDescent="0.25">
      <c r="A47" s="7" t="s">
        <v>19</v>
      </c>
      <c r="B47" s="130">
        <f>'計算用(期待容量)'!B47</f>
        <v>5547.042331426439</v>
      </c>
      <c r="C47" s="130">
        <f>'計算用(期待容量)'!C47</f>
        <v>12607.772167435274</v>
      </c>
      <c r="D47" s="130">
        <f>'計算用(期待容量)'!D47</f>
        <v>49761.326026930736</v>
      </c>
      <c r="E47" s="130">
        <f>'計算用(期待容量)'!E47</f>
        <v>22612.297900469515</v>
      </c>
      <c r="F47" s="130">
        <f>'計算用(期待容量)'!F47</f>
        <v>5478.5067834732763</v>
      </c>
      <c r="G47" s="130">
        <f>'計算用(期待容量)'!G47</f>
        <v>22127.669918092255</v>
      </c>
      <c r="H47" s="130">
        <f>'計算用(期待容量)'!H47</f>
        <v>8539.2521880632448</v>
      </c>
      <c r="I47" s="130">
        <f>'計算用(期待容量)'!I47</f>
        <v>6260.6328586276768</v>
      </c>
      <c r="J47" s="130">
        <f>'計算用(期待容量)'!J47</f>
        <v>17055.409825481573</v>
      </c>
      <c r="L47" s="13"/>
    </row>
    <row r="48" spans="1:12" x14ac:dyDescent="0.25">
      <c r="A48" s="7" t="s">
        <v>20</v>
      </c>
      <c r="B48" s="130">
        <f>'計算用(期待容量)'!B48</f>
        <v>5458.1157524845967</v>
      </c>
      <c r="C48" s="130">
        <f>'計算用(期待容量)'!C48</f>
        <v>12610.56151384718</v>
      </c>
      <c r="D48" s="130">
        <f>'計算用(期待容量)'!D48</f>
        <v>50188.516562802783</v>
      </c>
      <c r="E48" s="130">
        <f>'計算用(期待容量)'!E48</f>
        <v>22840.300365220239</v>
      </c>
      <c r="F48" s="130">
        <f>'計算用(期待容量)'!F48</f>
        <v>5475.8469428376829</v>
      </c>
      <c r="G48" s="130">
        <f>'計算用(期待容量)'!G48</f>
        <v>22020.132867891043</v>
      </c>
      <c r="H48" s="130">
        <f>'計算用(期待容量)'!H48</f>
        <v>8541.9370267231552</v>
      </c>
      <c r="I48" s="130">
        <f>'計算用(期待容量)'!I48</f>
        <v>6258.1006989450689</v>
      </c>
      <c r="J48" s="130">
        <f>'計算用(期待容量)'!J48</f>
        <v>17053.298269248258</v>
      </c>
      <c r="L48" s="13"/>
    </row>
    <row r="49" spans="1:13" x14ac:dyDescent="0.25">
      <c r="A49" s="7" t="s">
        <v>21</v>
      </c>
      <c r="B49" s="130">
        <f>'計算用(期待容量)'!B49</f>
        <v>5044.0895910081754</v>
      </c>
      <c r="C49" s="130">
        <f>'計算用(期待容量)'!C49</f>
        <v>11441.758004713181</v>
      </c>
      <c r="D49" s="130">
        <f>'計算用(期待容量)'!D49</f>
        <v>43753.078798402552</v>
      </c>
      <c r="E49" s="130">
        <f>'計算用(期待容量)'!E49</f>
        <v>19589.248288289808</v>
      </c>
      <c r="F49" s="130">
        <f>'計算用(期待容量)'!F49</f>
        <v>4420.9251417420519</v>
      </c>
      <c r="G49" s="130">
        <f>'計算用(期待容量)'!G49</f>
        <v>18030.918157533015</v>
      </c>
      <c r="H49" s="130">
        <f>'計算用(期待容量)'!H49</f>
        <v>7115.94963782595</v>
      </c>
      <c r="I49" s="130">
        <f>'計算用(期待容量)'!I49</f>
        <v>5046.0511301082333</v>
      </c>
      <c r="J49" s="130">
        <f>'計算用(期待容量)'!J49</f>
        <v>13981.207250377029</v>
      </c>
      <c r="L49" s="13"/>
    </row>
    <row r="50" spans="1:13" x14ac:dyDescent="0.25">
      <c r="L50" s="13"/>
    </row>
    <row r="51" spans="1:13" x14ac:dyDescent="0.25">
      <c r="A51" s="1" t="s">
        <v>81</v>
      </c>
      <c r="K51" s="2" t="s">
        <v>41</v>
      </c>
    </row>
    <row r="52" spans="1:13" x14ac:dyDescent="0.25">
      <c r="A52" s="7" t="s">
        <v>10</v>
      </c>
      <c r="B52" s="10">
        <f>IF(記載例!$E$16=B$2,記載例!$E$34*記載例!$E$28/1000,0)</f>
        <v>0</v>
      </c>
      <c r="C52" s="10">
        <f>IF(記載例!$E$16=C$2,記載例!$E$34*記載例!$E$28/1000,0)</f>
        <v>0</v>
      </c>
      <c r="D52" s="10">
        <f>IF(記載例!$E$16=D$2,記載例!$E$34*記載例!$E$28/1000,0)</f>
        <v>379.0029102202418</v>
      </c>
      <c r="E52" s="10">
        <f>IF(記載例!$E$16=E$2,記載例!$E$34*記載例!$E$28/1000,0)</f>
        <v>0</v>
      </c>
      <c r="F52" s="10">
        <f>IF(記載例!$E$16=F$2,記載例!$E$34*記載例!$E$28/1000,0)</f>
        <v>0</v>
      </c>
      <c r="G52" s="10">
        <f>IF(記載例!$E$16=G$2,記載例!$E$34*記載例!$E$28/1000,0)</f>
        <v>0</v>
      </c>
      <c r="H52" s="10">
        <f>IF(記載例!$E$16=H$2,記載例!$E$34*記載例!$E$28/1000,0)</f>
        <v>0</v>
      </c>
      <c r="I52" s="10">
        <f>IF(記載例!$E$16=I$2,記載例!$E$34*記載例!$E$28/1000,0)</f>
        <v>0</v>
      </c>
      <c r="J52" s="10">
        <f>IF(記載例!$E$16=J$2,記載例!$E$34*記載例!$E$28/1000,0)</f>
        <v>0</v>
      </c>
      <c r="K52" s="13">
        <f>SUM(B52:J52)</f>
        <v>379.0029102202418</v>
      </c>
      <c r="L52" s="13"/>
      <c r="M52" s="23"/>
    </row>
    <row r="53" spans="1:13" x14ac:dyDescent="0.25">
      <c r="A53" s="7" t="s">
        <v>11</v>
      </c>
      <c r="B53" s="10">
        <f>IF(記載例!$E$16=B$2,記載例!$F$34*記載例!$F$28/1000,0)</f>
        <v>0</v>
      </c>
      <c r="C53" s="10">
        <f>IF(記載例!$E$16=C$2,記載例!$F$34*記載例!$F$28/1000,0)</f>
        <v>0</v>
      </c>
      <c r="D53" s="10">
        <f>IF(記載例!$E$16=D$2,記載例!$F$34*記載例!$F$28/1000,0)</f>
        <v>310.93612142174578</v>
      </c>
      <c r="E53" s="10">
        <f>IF(記載例!$E$16=E$2,記載例!$F$34*記載例!$F$28/1000,0)</f>
        <v>0</v>
      </c>
      <c r="F53" s="10">
        <f>IF(記載例!$E$16=F$2,記載例!$F$34*記載例!$F$28/1000,0)</f>
        <v>0</v>
      </c>
      <c r="G53" s="10">
        <f>IF(記載例!$E$16=G$2,記載例!$F$34*記載例!$F$28/1000,0)</f>
        <v>0</v>
      </c>
      <c r="H53" s="10">
        <f>IF(記載例!$E$16=H$2,記載例!$F$34*記載例!$F$28/1000,0)</f>
        <v>0</v>
      </c>
      <c r="I53" s="10">
        <f>IF(記載例!$E$16=I$2,記載例!$F$34*記載例!$F$28/1000,0)</f>
        <v>0</v>
      </c>
      <c r="J53" s="10">
        <f>IF(記載例!$E$16=J$2,記載例!$F$34*記載例!$F$28/1000,0)</f>
        <v>0</v>
      </c>
      <c r="K53" s="13">
        <f t="shared" ref="K53:K63" si="1">SUM(B53:J53)</f>
        <v>310.93612142174578</v>
      </c>
      <c r="L53" s="13"/>
      <c r="M53" s="23"/>
    </row>
    <row r="54" spans="1:13" x14ac:dyDescent="0.25">
      <c r="A54" s="7" t="s">
        <v>12</v>
      </c>
      <c r="B54" s="10">
        <f>IF(記載例!$E$16=B$2,記載例!$G$34*記載例!$G$28/1000,0)</f>
        <v>0</v>
      </c>
      <c r="C54" s="10">
        <f>IF(記載例!$E$16=C$2,記載例!$G$34*記載例!$G$28/1000,0)</f>
        <v>0</v>
      </c>
      <c r="D54" s="10">
        <f>IF(記載例!$E$16=D$2,記載例!$G$34*記載例!$G$28/1000,0)</f>
        <v>226.04324531904214</v>
      </c>
      <c r="E54" s="10">
        <f>IF(記載例!$E$16=E$2,記載例!$G$34*記載例!$G$28/1000,0)</f>
        <v>0</v>
      </c>
      <c r="F54" s="10">
        <f>IF(記載例!$E$16=F$2,記載例!$G$34*記載例!$G$28/1000,0)</f>
        <v>0</v>
      </c>
      <c r="G54" s="10">
        <f>IF(記載例!$E$16=G$2,記載例!$G$34*記載例!$G$28/1000,0)</f>
        <v>0</v>
      </c>
      <c r="H54" s="10">
        <f>IF(記載例!$E$16=H$2,記載例!$G$34*記載例!$G$28/1000,0)</f>
        <v>0</v>
      </c>
      <c r="I54" s="10">
        <f>IF(記載例!$E$16=I$2,記載例!$G$34*記載例!$G$28/1000,0)</f>
        <v>0</v>
      </c>
      <c r="J54" s="10">
        <f>IF(記載例!$E$16=J$2,記載例!$G$34*記載例!$G$28/1000,0)</f>
        <v>0</v>
      </c>
      <c r="K54" s="13">
        <f t="shared" si="1"/>
        <v>226.04324531904214</v>
      </c>
      <c r="L54" s="13"/>
      <c r="M54" s="23"/>
    </row>
    <row r="55" spans="1:13" x14ac:dyDescent="0.25">
      <c r="A55" s="7" t="s">
        <v>13</v>
      </c>
      <c r="B55" s="10">
        <f>IF(記載例!$E$16=B$2,記載例!$H$34*記載例!$H$28/1000,0)</f>
        <v>0</v>
      </c>
      <c r="C55" s="10">
        <f>IF(記載例!$E$16=C$2,記載例!$H$34*記載例!$H$28/1000,0)</f>
        <v>0</v>
      </c>
      <c r="D55" s="10">
        <f>IF(記載例!$E$16=D$2,記載例!$H$34*記載例!$H$28/1000,0)</f>
        <v>361.43732923578818</v>
      </c>
      <c r="E55" s="10">
        <f>IF(記載例!$E$16=E$2,記載例!$H$34*記載例!$H$28/1000,0)</f>
        <v>0</v>
      </c>
      <c r="F55" s="10">
        <f>IF(記載例!$E$16=F$2,記載例!$H$34*記載例!$H$28/1000,0)</f>
        <v>0</v>
      </c>
      <c r="G55" s="10">
        <f>IF(記載例!$E$16=G$2,記載例!$H$34*記載例!$H$28/1000,0)</f>
        <v>0</v>
      </c>
      <c r="H55" s="10">
        <f>IF(記載例!$E$16=H$2,記載例!$H$34*記載例!$H$28/1000,0)</f>
        <v>0</v>
      </c>
      <c r="I55" s="10">
        <f>IF(記載例!$E$16=I$2,記載例!$H$34*記載例!$H$28/1000,0)</f>
        <v>0</v>
      </c>
      <c r="J55" s="10">
        <f>IF(記載例!$E$16=J$2,記載例!$H$34*記載例!$H$28/1000,0)</f>
        <v>0</v>
      </c>
      <c r="K55" s="13">
        <f t="shared" si="1"/>
        <v>361.43732923578818</v>
      </c>
      <c r="L55" s="13"/>
      <c r="M55" s="23"/>
    </row>
    <row r="56" spans="1:13" x14ac:dyDescent="0.25">
      <c r="A56" s="7" t="s">
        <v>14</v>
      </c>
      <c r="B56" s="10">
        <f>IF(記載例!$E$16=B$2,記載例!$I$34*記載例!$I$28/1000,0)</f>
        <v>0</v>
      </c>
      <c r="C56" s="10">
        <f>IF(記載例!$E$16=C$2,記載例!$I$34*記載例!$I$28/1000,0)</f>
        <v>0</v>
      </c>
      <c r="D56" s="10">
        <f>IF(記載例!$E$16=D$2,記載例!$I$34*記載例!$I$28/1000,0)</f>
        <v>351.2101170889419</v>
      </c>
      <c r="E56" s="10">
        <f>IF(記載例!$E$16=E$2,記載例!$I$34*記載例!$I$28/1000,0)</f>
        <v>0</v>
      </c>
      <c r="F56" s="10">
        <f>IF(記載例!$E$16=F$2,記載例!$I$34*記載例!$I$28/1000,0)</f>
        <v>0</v>
      </c>
      <c r="G56" s="10">
        <f>IF(記載例!$E$16=G$2,記載例!$I$34*記載例!$I$28/1000,0)</f>
        <v>0</v>
      </c>
      <c r="H56" s="10">
        <f>IF(記載例!$E$16=H$2,記載例!$I$34*記載例!$I$28/1000,0)</f>
        <v>0</v>
      </c>
      <c r="I56" s="10">
        <f>IF(記載例!$E$16=I$2,記載例!$I$34*記載例!$I$28/1000,0)</f>
        <v>0</v>
      </c>
      <c r="J56" s="10">
        <f>IF(記載例!$E$16=J$2,記載例!$I$34*記載例!$I$28/1000,0)</f>
        <v>0</v>
      </c>
      <c r="K56" s="13">
        <f t="shared" si="1"/>
        <v>351.2101170889419</v>
      </c>
      <c r="L56" s="13"/>
      <c r="M56" s="23"/>
    </row>
    <row r="57" spans="1:13" x14ac:dyDescent="0.25">
      <c r="A57" s="7" t="s">
        <v>15</v>
      </c>
      <c r="B57" s="10">
        <f>IF(記載例!$E$16=B$2,記載例!$J$34*記載例!$J$28/1000,0)</f>
        <v>0</v>
      </c>
      <c r="C57" s="10">
        <f>IF(記載例!$E$16=C$2,記載例!$J$34*記載例!$J$28/1000,0)</f>
        <v>0</v>
      </c>
      <c r="D57" s="10">
        <f>IF(記載例!$E$16=D$2,記載例!$J$34*記載例!$J$28/1000,0)</f>
        <v>377.14050658330387</v>
      </c>
      <c r="E57" s="10">
        <f>IF(記載例!$E$16=E$2,記載例!$J$34*記載例!$J$28/1000,0)</f>
        <v>0</v>
      </c>
      <c r="F57" s="10">
        <f>IF(記載例!$E$16=F$2,記載例!$J$34*記載例!$J$28/1000,0)</f>
        <v>0</v>
      </c>
      <c r="G57" s="10">
        <f>IF(記載例!$E$16=G$2,記載例!$J$34*記載例!$J$28/1000,0)</f>
        <v>0</v>
      </c>
      <c r="H57" s="10">
        <f>IF(記載例!$E$16=H$2,記載例!$J$34*記載例!$J$28/1000,0)</f>
        <v>0</v>
      </c>
      <c r="I57" s="10">
        <f>IF(記載例!$E$16=I$2,記載例!$J$34*記載例!$J$28/1000,0)</f>
        <v>0</v>
      </c>
      <c r="J57" s="10">
        <f>IF(記載例!$E$16=J$2,記載例!$J$34*記載例!$J$28/1000,0)</f>
        <v>0</v>
      </c>
      <c r="K57" s="13">
        <f t="shared" si="1"/>
        <v>377.14050658330387</v>
      </c>
      <c r="L57" s="13"/>
      <c r="M57" s="23"/>
    </row>
    <row r="58" spans="1:13" x14ac:dyDescent="0.25">
      <c r="A58" s="7" t="s">
        <v>16</v>
      </c>
      <c r="B58" s="10">
        <f>IF(記載例!$E$16=B$2,記載例!$K$34*記載例!$K$28/1000,0)</f>
        <v>0</v>
      </c>
      <c r="C58" s="10">
        <f>IF(記載例!$E$16=C$2,記載例!$K$34*記載例!$K$28/1000,0)</f>
        <v>0</v>
      </c>
      <c r="D58" s="10">
        <f>IF(記載例!$E$16=D$2,記載例!$K$34*記載例!$K$28/1000,0)</f>
        <v>251.55941619806961</v>
      </c>
      <c r="E58" s="10">
        <f>IF(記載例!$E$16=E$2,記載例!$K$34*記載例!$K$28/1000,0)</f>
        <v>0</v>
      </c>
      <c r="F58" s="10">
        <f>IF(記載例!$E$16=F$2,記載例!$K$34*記載例!$K$28/1000,0)</f>
        <v>0</v>
      </c>
      <c r="G58" s="10">
        <f>IF(記載例!$E$16=G$2,記載例!$K$34*記載例!$K$28/1000,0)</f>
        <v>0</v>
      </c>
      <c r="H58" s="10">
        <f>IF(記載例!$E$16=H$2,記載例!$K$34*記載例!$K$28/1000,0)</f>
        <v>0</v>
      </c>
      <c r="I58" s="10">
        <f>IF(記載例!$E$16=I$2,記載例!$K$34*記載例!$K$28/1000,0)</f>
        <v>0</v>
      </c>
      <c r="J58" s="10">
        <f>IF(記載例!$E$16=J$2,記載例!$K$34*記載例!$K$28/1000,0)</f>
        <v>0</v>
      </c>
      <c r="K58" s="13">
        <f t="shared" si="1"/>
        <v>251.55941619806961</v>
      </c>
      <c r="L58" s="13"/>
      <c r="M58" s="23"/>
    </row>
    <row r="59" spans="1:13" x14ac:dyDescent="0.25">
      <c r="A59" s="7" t="s">
        <v>17</v>
      </c>
      <c r="B59" s="10">
        <f>IF(記載例!$E$16=B$2,記載例!$L$34*記載例!$L$28/1000,0)</f>
        <v>0</v>
      </c>
      <c r="C59" s="10">
        <f>IF(記載例!$E$16=C$2,記載例!$L$34*記載例!$L$28/1000,0)</f>
        <v>0</v>
      </c>
      <c r="D59" s="10">
        <f>IF(記載例!$E$16=D$2,記載例!$L$34*記載例!$L$28/1000,0)</f>
        <v>208.72773062915408</v>
      </c>
      <c r="E59" s="10">
        <f>IF(記載例!$E$16=E$2,記載例!$L$34*記載例!$L$28/1000,0)</f>
        <v>0</v>
      </c>
      <c r="F59" s="10">
        <f>IF(記載例!$E$16=F$2,記載例!$L$34*記載例!$L$28/1000,0)</f>
        <v>0</v>
      </c>
      <c r="G59" s="10">
        <f>IF(記載例!$E$16=G$2,記載例!$L$34*記載例!$L$28/1000,0)</f>
        <v>0</v>
      </c>
      <c r="H59" s="10">
        <f>IF(記載例!$E$16=H$2,記載例!$L$34*記載例!$L$28/1000,0)</f>
        <v>0</v>
      </c>
      <c r="I59" s="10">
        <f>IF(記載例!$E$16=I$2,記載例!$L$34*記載例!$L$28/1000,0)</f>
        <v>0</v>
      </c>
      <c r="J59" s="10">
        <f>IF(記載例!$E$16=J$2,記載例!$L$34*記載例!$L$28/1000,0)</f>
        <v>0</v>
      </c>
      <c r="K59" s="13">
        <f t="shared" si="1"/>
        <v>208.72773062915408</v>
      </c>
      <c r="L59" s="13"/>
      <c r="M59" s="23"/>
    </row>
    <row r="60" spans="1:13" x14ac:dyDescent="0.25">
      <c r="A60" s="7" t="s">
        <v>18</v>
      </c>
      <c r="B60" s="10">
        <f>IF(記載例!$E$16=B$2,記載例!$M$34*記載例!$M$28/1000,0)</f>
        <v>0</v>
      </c>
      <c r="C60" s="10">
        <f>IF(記載例!$E$16=C$2,記載例!$M$34*記載例!$M$28/1000,0)</f>
        <v>0</v>
      </c>
      <c r="D60" s="10">
        <f>IF(記載例!$E$16=D$2,記載例!$M$34*記載例!$M$28/1000,0)</f>
        <v>359.55561745137584</v>
      </c>
      <c r="E60" s="10">
        <f>IF(記載例!$E$16=E$2,記載例!$M$34*記載例!$M$28/1000,0)</f>
        <v>0</v>
      </c>
      <c r="F60" s="10">
        <f>IF(記載例!$E$16=F$2,記載例!$M$34*記載例!$M$28/1000,0)</f>
        <v>0</v>
      </c>
      <c r="G60" s="10">
        <f>IF(記載例!$E$16=G$2,記載例!$M$34*記載例!$M$28/1000,0)</f>
        <v>0</v>
      </c>
      <c r="H60" s="10">
        <f>IF(記載例!$E$16=H$2,記載例!$M$34*記載例!$M$28/1000,0)</f>
        <v>0</v>
      </c>
      <c r="I60" s="10">
        <f>IF(記載例!$E$16=I$2,記載例!$M$34*記載例!$M$28/1000,0)</f>
        <v>0</v>
      </c>
      <c r="J60" s="10">
        <f>IF(記載例!$E$16=J$2,記載例!$M$34*記載例!$M$28/1000,0)</f>
        <v>0</v>
      </c>
      <c r="K60" s="13">
        <f t="shared" si="1"/>
        <v>359.55561745137584</v>
      </c>
      <c r="L60" s="13"/>
      <c r="M60" s="23"/>
    </row>
    <row r="61" spans="1:13" x14ac:dyDescent="0.25">
      <c r="A61" s="7" t="s">
        <v>19</v>
      </c>
      <c r="B61" s="10">
        <f>IF(記載例!$E$16=B$2,記載例!$N$34*記載例!$N$28/1000,0)</f>
        <v>0</v>
      </c>
      <c r="C61" s="10">
        <f>IF(記載例!$E$16=C$2,記載例!$N$34*記載例!$N$28/1000,0)</f>
        <v>0</v>
      </c>
      <c r="D61" s="10">
        <f>IF(記載例!$E$16=D$2,記載例!$N$34*記載例!$N$28/1000,0)</f>
        <v>372.64582458938833</v>
      </c>
      <c r="E61" s="10">
        <f>IF(記載例!$E$16=E$2,記載例!$N$34*記載例!$N$28/1000,0)</f>
        <v>0</v>
      </c>
      <c r="F61" s="10">
        <f>IF(記載例!$E$16=F$2,記載例!$N$34*記載例!$N$28/1000,0)</f>
        <v>0</v>
      </c>
      <c r="G61" s="10">
        <f>IF(記載例!$E$16=G$2,記載例!$N$34*記載例!$N$28/1000,0)</f>
        <v>0</v>
      </c>
      <c r="H61" s="10">
        <f>IF(記載例!$E$16=H$2,記載例!$N$34*記載例!$N$28/1000,0)</f>
        <v>0</v>
      </c>
      <c r="I61" s="10">
        <f>IF(記載例!$E$16=I$2,記載例!$N$34*記載例!$N$28/1000,0)</f>
        <v>0</v>
      </c>
      <c r="J61" s="10">
        <f>IF(記載例!$E$16=J$2,記載例!$N$34*記載例!$N$28/1000,0)</f>
        <v>0</v>
      </c>
      <c r="K61" s="13">
        <f t="shared" si="1"/>
        <v>372.64582458938833</v>
      </c>
      <c r="L61" s="13"/>
      <c r="M61" s="23"/>
    </row>
    <row r="62" spans="1:13" x14ac:dyDescent="0.25">
      <c r="A62" s="7" t="s">
        <v>20</v>
      </c>
      <c r="B62" s="10">
        <f>IF(記載例!$E$16=B$2,記載例!$O$34*記載例!$O$28/1000,0)</f>
        <v>0</v>
      </c>
      <c r="C62" s="10">
        <f>IF(記載例!$E$16=C$2,記載例!$O$34*記載例!$O$28/1000,0)</f>
        <v>0</v>
      </c>
      <c r="D62" s="10">
        <f>IF(記載例!$E$16=D$2,記載例!$O$34*記載例!$O$28/1000,0)</f>
        <v>323.29594078001713</v>
      </c>
      <c r="E62" s="10">
        <f>IF(記載例!$E$16=E$2,記載例!$O$34*記載例!$O$28/1000,0)</f>
        <v>0</v>
      </c>
      <c r="F62" s="10">
        <f>IF(記載例!$E$16=F$2,記載例!$O$34*記載例!$O$28/1000,0)</f>
        <v>0</v>
      </c>
      <c r="G62" s="10">
        <f>IF(記載例!$E$16=G$2,記載例!$O$34*記載例!$O$28/1000,0)</f>
        <v>0</v>
      </c>
      <c r="H62" s="10">
        <f>IF(記載例!$E$16=H$2,記載例!$O$34*記載例!$O$28/1000,0)</f>
        <v>0</v>
      </c>
      <c r="I62" s="10">
        <f>IF(記載例!$E$16=I$2,記載例!$O$34*記載例!$O$28/1000,0)</f>
        <v>0</v>
      </c>
      <c r="J62" s="10">
        <f>IF(記載例!$E$16=J$2,記載例!$O$34*記載例!$O$28/1000,0)</f>
        <v>0</v>
      </c>
      <c r="K62" s="13">
        <f t="shared" si="1"/>
        <v>323.29594078001713</v>
      </c>
      <c r="L62" s="13"/>
      <c r="M62" s="23"/>
    </row>
    <row r="63" spans="1:13" x14ac:dyDescent="0.25">
      <c r="A63" s="7" t="s">
        <v>21</v>
      </c>
      <c r="B63" s="10">
        <f>IF(記載例!$E$16=B$2,記載例!$P$34*記載例!$P$28/1000,0)</f>
        <v>0</v>
      </c>
      <c r="C63" s="10">
        <f>IF(記載例!$E$16=C$2,記載例!$P$34*記載例!$P$28/1000,0)</f>
        <v>0</v>
      </c>
      <c r="D63" s="10">
        <f>IF(記載例!$E$16=D$2,記載例!$P$34*記載例!$P$28/1000,0)</f>
        <v>303.90604136232929</v>
      </c>
      <c r="E63" s="10">
        <f>IF(記載例!$E$16=E$2,記載例!$P$34*記載例!$P$28/1000,0)</f>
        <v>0</v>
      </c>
      <c r="F63" s="10">
        <f>IF(記載例!$E$16=F$2,記載例!$P$34*記載例!$P$28/1000,0)</f>
        <v>0</v>
      </c>
      <c r="G63" s="10">
        <f>IF(記載例!$E$16=G$2,記載例!$P$34*記載例!$P$28/1000,0)</f>
        <v>0</v>
      </c>
      <c r="H63" s="10">
        <f>IF(記載例!$E$16=H$2,記載例!$P$34*記載例!$P$28/1000,0)</f>
        <v>0</v>
      </c>
      <c r="I63" s="10">
        <f>IF(記載例!$E$16=I$2,記載例!$P$34*記載例!$P$28/1000,0)</f>
        <v>0</v>
      </c>
      <c r="J63" s="10">
        <f>IF(記載例!$E$16=J$2,記載例!$P$34*記載例!$P$28/1000,0)</f>
        <v>0</v>
      </c>
      <c r="K63" s="13">
        <f t="shared" si="1"/>
        <v>303.90604136232929</v>
      </c>
      <c r="L63" s="13"/>
      <c r="M63" s="23"/>
    </row>
    <row r="65" spans="1:15" x14ac:dyDescent="0.25">
      <c r="A65" s="1" t="s">
        <v>82</v>
      </c>
    </row>
    <row r="66" spans="1:15" x14ac:dyDescent="0.25">
      <c r="A66" s="7" t="s">
        <v>10</v>
      </c>
      <c r="B66" s="10">
        <f>B38-(B52-MIN(B$52:B$63))</f>
        <v>4148.5659025801106</v>
      </c>
      <c r="C66" s="10">
        <f>C38-(C52-MIN(C$52:C$63))</f>
        <v>8820.2522813985415</v>
      </c>
      <c r="D66" s="10">
        <f>D38-(D52-MIN(D$52:D$63))</f>
        <v>37824.425877515008</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34751.844724321265</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40231.110098392688</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51913.673670993616</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51754.612199864729</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44410.674013290591</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D44-(D58-MIN(D$52:D$63))</f>
        <v>37667.926879331251</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45708.46820906728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49597.407932970498</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D48-(D62-MIN(D$52:D$63))</f>
        <v>50073.948352651918</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D49-(D63-MIN(D$52:D$63))</f>
        <v>43657.90048766938</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45064.28906077912</v>
      </c>
      <c r="D80" s="23"/>
    </row>
    <row r="81" spans="1:4" x14ac:dyDescent="0.25">
      <c r="A81" s="7" t="s">
        <v>11</v>
      </c>
      <c r="B81" s="10">
        <f>$B$17-SUM($B67:$J67)</f>
        <v>52825.724271980609</v>
      </c>
      <c r="D81" s="23"/>
    </row>
    <row r="82" spans="1:4" x14ac:dyDescent="0.25">
      <c r="A82" s="7" t="s">
        <v>12</v>
      </c>
      <c r="B82" s="10">
        <f>$B$17-SUM($B68:$J68)</f>
        <v>38809.105395877923</v>
      </c>
      <c r="D82" s="23"/>
    </row>
    <row r="83" spans="1:4" x14ac:dyDescent="0.25">
      <c r="A83" s="7" t="s">
        <v>13</v>
      </c>
      <c r="B83" s="10">
        <f>$B$17-SUM($B69:$J69)</f>
        <v>7480.1474797946285</v>
      </c>
      <c r="D83" s="23"/>
    </row>
    <row r="84" spans="1:4" x14ac:dyDescent="0.25">
      <c r="A84" s="7" t="s">
        <v>14</v>
      </c>
      <c r="B84" s="10">
        <f>$B$17-SUM($B70:$J70)</f>
        <v>7507.4622676478466</v>
      </c>
      <c r="D84" s="23"/>
    </row>
    <row r="85" spans="1:4" x14ac:dyDescent="0.25">
      <c r="A85" s="7" t="s">
        <v>15</v>
      </c>
      <c r="B85" s="10">
        <f t="shared" ref="B85:B91" si="4">$B$17-SUM($B71:$J71)</f>
        <v>24227.818657142183</v>
      </c>
      <c r="D85" s="23"/>
    </row>
    <row r="86" spans="1:4" x14ac:dyDescent="0.25">
      <c r="A86" s="7" t="s">
        <v>16</v>
      </c>
      <c r="B86" s="10">
        <f t="shared" si="4"/>
        <v>42709.051566756956</v>
      </c>
      <c r="D86" s="23"/>
    </row>
    <row r="87" spans="1:4" x14ac:dyDescent="0.25">
      <c r="A87" s="7" t="s">
        <v>17</v>
      </c>
      <c r="B87" s="10">
        <f t="shared" si="4"/>
        <v>30674.509881188016</v>
      </c>
      <c r="D87" s="23"/>
    </row>
    <row r="88" spans="1:4" x14ac:dyDescent="0.25">
      <c r="A88" s="7" t="s">
        <v>18</v>
      </c>
      <c r="B88" s="10">
        <f t="shared" si="4"/>
        <v>12729.099768010259</v>
      </c>
      <c r="D88" s="23"/>
    </row>
    <row r="89" spans="1:4" x14ac:dyDescent="0.25">
      <c r="A89" s="7" t="s">
        <v>19</v>
      </c>
      <c r="B89" s="10">
        <f t="shared" si="4"/>
        <v>2701.0999751483032</v>
      </c>
      <c r="D89" s="23"/>
    </row>
    <row r="90" spans="1:4" x14ac:dyDescent="0.25">
      <c r="A90" s="7" t="s">
        <v>20</v>
      </c>
      <c r="B90" s="10">
        <f t="shared" si="4"/>
        <v>2194.8500913389144</v>
      </c>
      <c r="D90" s="23"/>
    </row>
    <row r="91" spans="1:4" x14ac:dyDescent="0.25">
      <c r="A91" s="7" t="s">
        <v>21</v>
      </c>
      <c r="B91" s="10">
        <f t="shared" si="4"/>
        <v>24199.044191921232</v>
      </c>
      <c r="D91" s="23"/>
    </row>
    <row r="92" spans="1:4" x14ac:dyDescent="0.25">
      <c r="A92" s="12" t="s">
        <v>38</v>
      </c>
      <c r="B92" s="15">
        <f>SUM($B$80:$B$91)/$B$17</f>
        <v>1.9086589734127857</v>
      </c>
    </row>
    <row r="94" spans="1:4" x14ac:dyDescent="0.25">
      <c r="A94" s="1" t="s">
        <v>84</v>
      </c>
      <c r="B94" s="54">
        <f>(SUM($B$80:$B$91)-$D$95*$B$17)/12</f>
        <v>110.06066944406</v>
      </c>
      <c r="D94" s="1" t="s">
        <v>40</v>
      </c>
    </row>
    <row r="95" spans="1:4" x14ac:dyDescent="0.25">
      <c r="A95" s="1" t="s">
        <v>39</v>
      </c>
      <c r="D95" s="27">
        <f>'計算用(期待容量)'!D95</f>
        <v>1.9</v>
      </c>
    </row>
    <row r="96" spans="1:4" ht="16.5" thickBot="1" x14ac:dyDescent="0.3"/>
    <row r="97" spans="1:2" ht="16.5" thickBot="1" x14ac:dyDescent="0.3">
      <c r="A97" s="1" t="s">
        <v>85</v>
      </c>
      <c r="B97" s="17">
        <f>(MIN($K$52:$K$63)+$B$94)*1000</f>
        <v>318788.40007321408</v>
      </c>
    </row>
    <row r="98" spans="1:2" ht="16.5" thickBot="1" x14ac:dyDescent="0.3"/>
    <row r="99" spans="1:2" ht="16.5" thickBot="1" x14ac:dyDescent="0.3">
      <c r="A99" s="1" t="s">
        <v>61</v>
      </c>
      <c r="B99" s="24">
        <f>B97/記載例!$E$17</f>
        <v>0.72287619064220876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8DFBF-092F-4AD1-804F-9CF5E330E8D5}">
  <dimension ref="A1:Q140"/>
  <sheetViews>
    <sheetView zoomScale="85" zoomScaleNormal="85" workbookViewId="0"/>
  </sheetViews>
  <sheetFormatPr defaultColWidth="8.875" defaultRowHeight="15.75" x14ac:dyDescent="0.25"/>
  <cols>
    <col min="1" max="1" width="8.25" style="67" bestFit="1" customWidth="1"/>
    <col min="2" max="2" width="8.875" style="67"/>
    <col min="3" max="3" width="20.75" style="67" customWidth="1"/>
    <col min="4" max="15" width="10.75" style="67" customWidth="1"/>
    <col min="16" max="16" width="8.375" style="67" customWidth="1"/>
    <col min="17" max="16384" width="8.875" style="67"/>
  </cols>
  <sheetData>
    <row r="1" spans="1:16" ht="16.5" x14ac:dyDescent="0.25">
      <c r="A1" s="131" t="s">
        <v>207</v>
      </c>
      <c r="B1" s="132" t="s">
        <v>203</v>
      </c>
      <c r="C1" s="132"/>
      <c r="D1" s="132"/>
      <c r="E1" s="132"/>
      <c r="F1" s="132"/>
      <c r="G1" s="132"/>
      <c r="H1" s="132"/>
      <c r="I1" s="132"/>
      <c r="J1" s="132"/>
      <c r="K1" s="132"/>
      <c r="L1" s="132"/>
      <c r="M1" s="132"/>
      <c r="N1" s="132"/>
      <c r="O1" s="132"/>
      <c r="P1" s="132"/>
    </row>
    <row r="2" spans="1:16" ht="16.5" x14ac:dyDescent="0.25">
      <c r="B2" s="162" t="s">
        <v>189</v>
      </c>
      <c r="C2" s="162"/>
      <c r="D2" s="68"/>
      <c r="E2" s="68"/>
      <c r="F2" s="68"/>
      <c r="G2" s="68"/>
      <c r="H2" s="68"/>
      <c r="I2" s="68"/>
      <c r="J2" s="68"/>
      <c r="K2" s="68"/>
      <c r="L2" s="68"/>
      <c r="M2" s="68"/>
      <c r="N2" s="68"/>
      <c r="O2" s="68"/>
      <c r="P2" s="68"/>
    </row>
    <row r="4" spans="1:16" s="69" customFormat="1" ht="19.899999999999999" customHeight="1" x14ac:dyDescent="0.15">
      <c r="B4" s="69" t="s">
        <v>184</v>
      </c>
    </row>
    <row r="5" spans="1:16" s="69" customFormat="1" ht="18" customHeight="1" x14ac:dyDescent="0.15">
      <c r="B5" s="157" t="s">
        <v>1</v>
      </c>
      <c r="C5" s="157"/>
      <c r="D5" s="157" t="s">
        <v>23</v>
      </c>
      <c r="E5" s="157"/>
      <c r="F5" s="157"/>
      <c r="G5" s="157"/>
      <c r="H5" s="157"/>
      <c r="I5" s="157"/>
      <c r="J5" s="157"/>
      <c r="K5" s="157"/>
      <c r="L5" s="157"/>
      <c r="M5" s="157"/>
      <c r="N5" s="157"/>
      <c r="O5" s="157"/>
      <c r="P5" s="70" t="s">
        <v>2</v>
      </c>
    </row>
    <row r="6" spans="1:16" s="69" customFormat="1" ht="18" customHeight="1" x14ac:dyDescent="0.25">
      <c r="B6" s="157" t="s">
        <v>3</v>
      </c>
      <c r="C6" s="157"/>
      <c r="D6" s="159" t="str">
        <f>IF('入力欄(基本情報)'!C13="","",'入力欄(基本情報)'!C13)</f>
        <v/>
      </c>
      <c r="E6" s="160"/>
      <c r="F6" s="160"/>
      <c r="G6" s="160"/>
      <c r="H6" s="160"/>
      <c r="I6" s="160"/>
      <c r="J6" s="160"/>
      <c r="K6" s="160"/>
      <c r="L6" s="160"/>
      <c r="M6" s="160"/>
      <c r="N6" s="160"/>
      <c r="O6" s="161"/>
      <c r="P6" s="71"/>
    </row>
    <row r="7" spans="1:16" s="69" customFormat="1" ht="18" customHeight="1" x14ac:dyDescent="0.25">
      <c r="B7" s="157" t="s">
        <v>4</v>
      </c>
      <c r="C7" s="157"/>
      <c r="D7" s="140" t="str">
        <f>IF('入力欄(基本情報)'!C10="","",'入力欄(基本情報)'!C10)</f>
        <v>安定電源</v>
      </c>
      <c r="E7" s="140"/>
      <c r="F7" s="140"/>
      <c r="G7" s="140"/>
      <c r="H7" s="140"/>
      <c r="I7" s="140"/>
      <c r="J7" s="140"/>
      <c r="K7" s="140"/>
      <c r="L7" s="140"/>
      <c r="M7" s="140"/>
      <c r="N7" s="140"/>
      <c r="O7" s="140"/>
      <c r="P7" s="71"/>
    </row>
    <row r="8" spans="1:16" s="69" customFormat="1" ht="18" customHeight="1" x14ac:dyDescent="0.25">
      <c r="B8" s="157" t="s">
        <v>5</v>
      </c>
      <c r="C8" s="157"/>
      <c r="D8" s="140" t="str">
        <f>IF('入力欄(基本情報)'!C11="","",'入力欄(基本情報)'!C11)</f>
        <v/>
      </c>
      <c r="E8" s="140"/>
      <c r="F8" s="140"/>
      <c r="G8" s="140"/>
      <c r="H8" s="140"/>
      <c r="I8" s="140"/>
      <c r="J8" s="140"/>
      <c r="K8" s="140"/>
      <c r="L8" s="140"/>
      <c r="M8" s="140"/>
      <c r="N8" s="140"/>
      <c r="O8" s="140"/>
      <c r="P8" s="71"/>
    </row>
    <row r="9" spans="1:16" s="69" customFormat="1" ht="18" customHeight="1" x14ac:dyDescent="0.25">
      <c r="B9" s="157" t="s">
        <v>6</v>
      </c>
      <c r="C9" s="157"/>
      <c r="D9" s="140" t="str">
        <f>IF('入力欄(基本情報)'!C14="","",'入力欄(基本情報)'!C14)</f>
        <v/>
      </c>
      <c r="E9" s="140"/>
      <c r="F9" s="140"/>
      <c r="G9" s="140"/>
      <c r="H9" s="140"/>
      <c r="I9" s="140"/>
      <c r="J9" s="140"/>
      <c r="K9" s="140"/>
      <c r="L9" s="140"/>
      <c r="M9" s="140"/>
      <c r="N9" s="140"/>
      <c r="O9" s="140"/>
      <c r="P9" s="71"/>
    </row>
    <row r="10" spans="1:16" s="69" customFormat="1" ht="18" customHeight="1" x14ac:dyDescent="0.15">
      <c r="B10" s="157" t="s">
        <v>7</v>
      </c>
      <c r="C10" s="157"/>
      <c r="D10" s="146"/>
      <c r="E10" s="146"/>
      <c r="F10" s="146"/>
      <c r="G10" s="146"/>
      <c r="H10" s="146"/>
      <c r="I10" s="146"/>
      <c r="J10" s="146"/>
      <c r="K10" s="146"/>
      <c r="L10" s="146"/>
      <c r="M10" s="146"/>
      <c r="N10" s="146"/>
      <c r="O10" s="146"/>
      <c r="P10" s="72" t="s">
        <v>22</v>
      </c>
    </row>
    <row r="11" spans="1:16" s="69" customFormat="1" ht="18" customHeight="1" x14ac:dyDescent="0.15">
      <c r="B11" s="163" t="s">
        <v>190</v>
      </c>
      <c r="C11" s="148"/>
      <c r="D11" s="70" t="s">
        <v>10</v>
      </c>
      <c r="E11" s="70" t="s">
        <v>11</v>
      </c>
      <c r="F11" s="70" t="s">
        <v>12</v>
      </c>
      <c r="G11" s="70" t="s">
        <v>13</v>
      </c>
      <c r="H11" s="70" t="s">
        <v>14</v>
      </c>
      <c r="I11" s="70" t="s">
        <v>15</v>
      </c>
      <c r="J11" s="70" t="s">
        <v>16</v>
      </c>
      <c r="K11" s="70" t="s">
        <v>17</v>
      </c>
      <c r="L11" s="70" t="s">
        <v>18</v>
      </c>
      <c r="M11" s="70" t="s">
        <v>19</v>
      </c>
      <c r="N11" s="70" t="s">
        <v>20</v>
      </c>
      <c r="O11" s="70" t="s">
        <v>21</v>
      </c>
      <c r="P11" s="72"/>
    </row>
    <row r="12" spans="1:16" s="69" customFormat="1" ht="18" customHeight="1" x14ac:dyDescent="0.15">
      <c r="B12" s="149"/>
      <c r="C12" s="150"/>
      <c r="D12" s="83"/>
      <c r="E12" s="129"/>
      <c r="F12" s="129"/>
      <c r="G12" s="129"/>
      <c r="H12" s="129"/>
      <c r="I12" s="129"/>
      <c r="J12" s="129"/>
      <c r="K12" s="129"/>
      <c r="L12" s="129"/>
      <c r="M12" s="129"/>
      <c r="N12" s="129"/>
      <c r="O12" s="129"/>
      <c r="P12" s="72" t="s">
        <v>191</v>
      </c>
    </row>
    <row r="13" spans="1:16" s="69" customFormat="1" ht="18" customHeight="1" x14ac:dyDescent="0.25">
      <c r="B13" s="157" t="s">
        <v>47</v>
      </c>
      <c r="C13" s="157"/>
      <c r="D13" s="70" t="s">
        <v>10</v>
      </c>
      <c r="E13" s="70" t="s">
        <v>11</v>
      </c>
      <c r="F13" s="70" t="s">
        <v>12</v>
      </c>
      <c r="G13" s="70" t="s">
        <v>13</v>
      </c>
      <c r="H13" s="70" t="s">
        <v>14</v>
      </c>
      <c r="I13" s="70" t="s">
        <v>15</v>
      </c>
      <c r="J13" s="70" t="s">
        <v>16</v>
      </c>
      <c r="K13" s="70" t="s">
        <v>17</v>
      </c>
      <c r="L13" s="70" t="s">
        <v>18</v>
      </c>
      <c r="M13" s="70" t="s">
        <v>19</v>
      </c>
      <c r="N13" s="70" t="s">
        <v>20</v>
      </c>
      <c r="O13" s="70" t="s">
        <v>21</v>
      </c>
      <c r="P13" s="71"/>
    </row>
    <row r="14" spans="1:16" s="69" customFormat="1" ht="18" customHeight="1" x14ac:dyDescent="0.15">
      <c r="B14" s="157"/>
      <c r="C14" s="157"/>
      <c r="D14" s="83"/>
      <c r="E14" s="129"/>
      <c r="F14" s="129"/>
      <c r="G14" s="129"/>
      <c r="H14" s="129"/>
      <c r="I14" s="129"/>
      <c r="J14" s="129"/>
      <c r="K14" s="129"/>
      <c r="L14" s="129"/>
      <c r="M14" s="129"/>
      <c r="N14" s="129"/>
      <c r="O14" s="129"/>
      <c r="P14" s="72" t="s">
        <v>22</v>
      </c>
    </row>
    <row r="15" spans="1:16" s="69" customFormat="1" ht="18" hidden="1" customHeight="1" x14ac:dyDescent="0.15">
      <c r="B15" s="135" t="s">
        <v>201</v>
      </c>
      <c r="C15" s="136"/>
      <c r="D15" s="112">
        <f>ROUND(D14,0)</f>
        <v>0</v>
      </c>
      <c r="E15" s="112">
        <f t="shared" ref="E15:O15" si="0">ROUND(E14,0)</f>
        <v>0</v>
      </c>
      <c r="F15" s="112">
        <f t="shared" si="0"/>
        <v>0</v>
      </c>
      <c r="G15" s="112">
        <f t="shared" si="0"/>
        <v>0</v>
      </c>
      <c r="H15" s="112">
        <f t="shared" si="0"/>
        <v>0</v>
      </c>
      <c r="I15" s="112">
        <f t="shared" si="0"/>
        <v>0</v>
      </c>
      <c r="J15" s="112">
        <f t="shared" si="0"/>
        <v>0</v>
      </c>
      <c r="K15" s="112">
        <f t="shared" si="0"/>
        <v>0</v>
      </c>
      <c r="L15" s="112">
        <f t="shared" si="0"/>
        <v>0</v>
      </c>
      <c r="M15" s="112">
        <f t="shared" si="0"/>
        <v>0</v>
      </c>
      <c r="N15" s="112">
        <f t="shared" si="0"/>
        <v>0</v>
      </c>
      <c r="O15" s="112">
        <f t="shared" si="0"/>
        <v>0</v>
      </c>
      <c r="P15" s="72"/>
    </row>
    <row r="16" spans="1:16" s="69" customFormat="1" ht="18" customHeight="1" x14ac:dyDescent="0.15">
      <c r="B16" s="163" t="s">
        <v>178</v>
      </c>
      <c r="C16" s="148"/>
      <c r="D16" s="70" t="s">
        <v>10</v>
      </c>
      <c r="E16" s="70" t="s">
        <v>11</v>
      </c>
      <c r="F16" s="70" t="s">
        <v>12</v>
      </c>
      <c r="G16" s="70" t="s">
        <v>13</v>
      </c>
      <c r="H16" s="70" t="s">
        <v>14</v>
      </c>
      <c r="I16" s="70" t="s">
        <v>15</v>
      </c>
      <c r="J16" s="70" t="s">
        <v>16</v>
      </c>
      <c r="K16" s="70" t="s">
        <v>17</v>
      </c>
      <c r="L16" s="70" t="s">
        <v>18</v>
      </c>
      <c r="M16" s="70" t="s">
        <v>19</v>
      </c>
      <c r="N16" s="70" t="s">
        <v>20</v>
      </c>
      <c r="O16" s="70" t="s">
        <v>21</v>
      </c>
      <c r="P16" s="72"/>
    </row>
    <row r="17" spans="2:16" s="69" customFormat="1" ht="18" customHeight="1" x14ac:dyDescent="0.15">
      <c r="B17" s="149"/>
      <c r="C17" s="150"/>
      <c r="D17" s="84"/>
      <c r="E17" s="84"/>
      <c r="F17" s="84"/>
      <c r="G17" s="84"/>
      <c r="H17" s="84"/>
      <c r="I17" s="84"/>
      <c r="J17" s="84"/>
      <c r="K17" s="84"/>
      <c r="L17" s="84"/>
      <c r="M17" s="84"/>
      <c r="N17" s="84"/>
      <c r="O17" s="84"/>
      <c r="P17" s="72" t="s">
        <v>64</v>
      </c>
    </row>
    <row r="18" spans="2:16" s="69" customFormat="1" ht="18" hidden="1" customHeight="1" x14ac:dyDescent="0.15">
      <c r="B18" s="135" t="s">
        <v>201</v>
      </c>
      <c r="C18" s="136"/>
      <c r="D18" s="113">
        <f>ROUND(D17,0)</f>
        <v>0</v>
      </c>
      <c r="E18" s="113">
        <f t="shared" ref="E18" si="1">ROUND(E17,0)</f>
        <v>0</v>
      </c>
      <c r="F18" s="113">
        <f t="shared" ref="F18" si="2">ROUND(F17,0)</f>
        <v>0</v>
      </c>
      <c r="G18" s="113">
        <f t="shared" ref="G18" si="3">ROUND(G17,0)</f>
        <v>0</v>
      </c>
      <c r="H18" s="113">
        <f t="shared" ref="H18" si="4">ROUND(H17,0)</f>
        <v>0</v>
      </c>
      <c r="I18" s="113">
        <f t="shared" ref="I18" si="5">ROUND(I17,0)</f>
        <v>0</v>
      </c>
      <c r="J18" s="113">
        <f t="shared" ref="J18" si="6">ROUND(J17,0)</f>
        <v>0</v>
      </c>
      <c r="K18" s="113">
        <f t="shared" ref="K18" si="7">ROUND(K17,0)</f>
        <v>0</v>
      </c>
      <c r="L18" s="113">
        <f t="shared" ref="L18" si="8">ROUND(L17,0)</f>
        <v>0</v>
      </c>
      <c r="M18" s="113">
        <f t="shared" ref="M18" si="9">ROUND(M17,0)</f>
        <v>0</v>
      </c>
      <c r="N18" s="113">
        <f t="shared" ref="N18" si="10">ROUND(N17,0)</f>
        <v>0</v>
      </c>
      <c r="O18" s="113">
        <f t="shared" ref="O18" si="11">ROUND(O17,0)</f>
        <v>0</v>
      </c>
      <c r="P18" s="72"/>
    </row>
    <row r="19" spans="2:16" s="69" customFormat="1" ht="18" customHeight="1" x14ac:dyDescent="0.15">
      <c r="B19" s="163" t="s">
        <v>179</v>
      </c>
      <c r="C19" s="148"/>
      <c r="D19" s="70" t="s">
        <v>10</v>
      </c>
      <c r="E19" s="70" t="s">
        <v>11</v>
      </c>
      <c r="F19" s="70" t="s">
        <v>12</v>
      </c>
      <c r="G19" s="70" t="s">
        <v>13</v>
      </c>
      <c r="H19" s="70" t="s">
        <v>14</v>
      </c>
      <c r="I19" s="70" t="s">
        <v>15</v>
      </c>
      <c r="J19" s="70" t="s">
        <v>16</v>
      </c>
      <c r="K19" s="70" t="s">
        <v>17</v>
      </c>
      <c r="L19" s="70" t="s">
        <v>18</v>
      </c>
      <c r="M19" s="70" t="s">
        <v>19</v>
      </c>
      <c r="N19" s="70" t="s">
        <v>20</v>
      </c>
      <c r="O19" s="70" t="s">
        <v>21</v>
      </c>
      <c r="P19" s="72"/>
    </row>
    <row r="20" spans="2:16" s="69" customFormat="1" ht="18" customHeight="1" x14ac:dyDescent="0.15">
      <c r="B20" s="149"/>
      <c r="C20" s="150"/>
      <c r="D20" s="73">
        <f>D15*D18</f>
        <v>0</v>
      </c>
      <c r="E20" s="109">
        <f t="shared" ref="E20:O20" si="12">E15*E18</f>
        <v>0</v>
      </c>
      <c r="F20" s="109">
        <f t="shared" si="12"/>
        <v>0</v>
      </c>
      <c r="G20" s="109">
        <f t="shared" si="12"/>
        <v>0</v>
      </c>
      <c r="H20" s="109">
        <f t="shared" si="12"/>
        <v>0</v>
      </c>
      <c r="I20" s="109">
        <f t="shared" si="12"/>
        <v>0</v>
      </c>
      <c r="J20" s="109">
        <f t="shared" si="12"/>
        <v>0</v>
      </c>
      <c r="K20" s="109">
        <f t="shared" si="12"/>
        <v>0</v>
      </c>
      <c r="L20" s="109">
        <f t="shared" si="12"/>
        <v>0</v>
      </c>
      <c r="M20" s="109">
        <f t="shared" si="12"/>
        <v>0</v>
      </c>
      <c r="N20" s="109">
        <f t="shared" si="12"/>
        <v>0</v>
      </c>
      <c r="O20" s="109">
        <f t="shared" si="12"/>
        <v>0</v>
      </c>
      <c r="P20" s="72" t="s">
        <v>63</v>
      </c>
    </row>
    <row r="21" spans="2:16" s="69" customFormat="1" ht="18" customHeight="1" x14ac:dyDescent="0.15">
      <c r="B21" s="163" t="s">
        <v>180</v>
      </c>
      <c r="C21" s="148"/>
      <c r="D21" s="70" t="s">
        <v>10</v>
      </c>
      <c r="E21" s="70" t="s">
        <v>11</v>
      </c>
      <c r="F21" s="70" t="s">
        <v>12</v>
      </c>
      <c r="G21" s="70" t="s">
        <v>13</v>
      </c>
      <c r="H21" s="70" t="s">
        <v>14</v>
      </c>
      <c r="I21" s="70" t="s">
        <v>15</v>
      </c>
      <c r="J21" s="70" t="s">
        <v>16</v>
      </c>
      <c r="K21" s="70" t="s">
        <v>17</v>
      </c>
      <c r="L21" s="70" t="s">
        <v>18</v>
      </c>
      <c r="M21" s="70" t="s">
        <v>19</v>
      </c>
      <c r="N21" s="70" t="s">
        <v>20</v>
      </c>
      <c r="O21" s="70" t="s">
        <v>21</v>
      </c>
      <c r="P21" s="72"/>
    </row>
    <row r="22" spans="2:16" s="69" customFormat="1" ht="18" customHeight="1" x14ac:dyDescent="0.15">
      <c r="B22" s="149"/>
      <c r="C22" s="150"/>
      <c r="D22" s="74" t="e">
        <f>IF(D$18&gt;=MAX(調整係数一覧!$A$202:$A$221),VLOOKUP(MAX(調整係数一覧!$A$202:$A$221),調整係数一覧!$A$202:$M$221,COLUMN(D$22)-2,0),VLOOKUP(D$18,調整係数一覧!$A$202:$M$221,COLUMN(D$22)-2,0))</f>
        <v>#N/A</v>
      </c>
      <c r="E22" s="74" t="e">
        <f>IF(E$18&gt;=MAX(調整係数一覧!$A$202:$A$221),VLOOKUP(MAX(調整係数一覧!$A$202:$A$221),調整係数一覧!$A$202:$M$221,COLUMN(E$22)-2,0),VLOOKUP(E$18,調整係数一覧!$A$202:$M$221,COLUMN(E$22)-2,0))</f>
        <v>#N/A</v>
      </c>
      <c r="F22" s="74" t="e">
        <f>IF(F$18&gt;=MAX(調整係数一覧!$A$202:$A$221),VLOOKUP(MAX(調整係数一覧!$A$202:$A$221),調整係数一覧!$A$202:$M$221,COLUMN(F$22)-2,0),VLOOKUP(F$18,調整係数一覧!$A$202:$M$221,COLUMN(F$22)-2,0))</f>
        <v>#N/A</v>
      </c>
      <c r="G22" s="74" t="e">
        <f>IF(G$18&gt;=MAX(調整係数一覧!$A$202:$A$221),VLOOKUP(MAX(調整係数一覧!$A$202:$A$221),調整係数一覧!$A$202:$M$221,COLUMN(G$22)-2,0),VLOOKUP(G$18,調整係数一覧!$A$202:$M$221,COLUMN(G$22)-2,0))</f>
        <v>#N/A</v>
      </c>
      <c r="H22" s="74" t="e">
        <f>IF(H$18&gt;=MAX(調整係数一覧!$A$202:$A$221),VLOOKUP(MAX(調整係数一覧!$A$202:$A$221),調整係数一覧!$A$202:$M$221,COLUMN(H$22)-2,0),VLOOKUP(H$18,調整係数一覧!$A$202:$M$221,COLUMN(H$22)-2,0))</f>
        <v>#N/A</v>
      </c>
      <c r="I22" s="74" t="e">
        <f>IF(I$18&gt;=MAX(調整係数一覧!$A$202:$A$221),VLOOKUP(MAX(調整係数一覧!$A$202:$A$221),調整係数一覧!$A$202:$M$221,COLUMN(I$22)-2,0),VLOOKUP(I$18,調整係数一覧!$A$202:$M$221,COLUMN(I$22)-2,0))</f>
        <v>#N/A</v>
      </c>
      <c r="J22" s="74" t="e">
        <f>IF(J$18&gt;=MAX(調整係数一覧!$A$202:$A$221),VLOOKUP(MAX(調整係数一覧!$A$202:$A$221),調整係数一覧!$A$202:$M$221,COLUMN(J$22)-2,0),VLOOKUP(J$18,調整係数一覧!$A$202:$M$221,COLUMN(J$22)-2,0))</f>
        <v>#N/A</v>
      </c>
      <c r="K22" s="74" t="e">
        <f>IF(K$18&gt;=MAX(調整係数一覧!$A$202:$A$221),VLOOKUP(MAX(調整係数一覧!$A$202:$A$221),調整係数一覧!$A$202:$M$221,COLUMN(K$22)-2,0),VLOOKUP(K$18,調整係数一覧!$A$202:$M$221,COLUMN(K$22)-2,0))</f>
        <v>#N/A</v>
      </c>
      <c r="L22" s="74" t="e">
        <f>IF(L$18&gt;=MAX(調整係数一覧!$A$202:$A$221),VLOOKUP(MAX(調整係数一覧!$A$202:$A$221),調整係数一覧!$A$202:$M$221,COLUMN(L$22)-2,0),VLOOKUP(L$18,調整係数一覧!$A$202:$M$221,COLUMN(L$22)-2,0))</f>
        <v>#N/A</v>
      </c>
      <c r="M22" s="74" t="e">
        <f>IF(M$18&gt;=MAX(調整係数一覧!$A$202:$A$221),VLOOKUP(MAX(調整係数一覧!$A$202:$A$221),調整係数一覧!$A$202:$M$221,COLUMN(M$22)-2,0),VLOOKUP(M$18,調整係数一覧!$A$202:$M$221,COLUMN(M$22)-2,0))</f>
        <v>#N/A</v>
      </c>
      <c r="N22" s="74" t="e">
        <f>IF(N$18&gt;=MAX(調整係数一覧!$A$202:$A$221),VLOOKUP(MAX(調整係数一覧!$A$202:$A$221),調整係数一覧!$A$202:$M$221,COLUMN(N$22)-2,0),VLOOKUP(N$18,調整係数一覧!$A$202:$M$221,COLUMN(N$22)-2,0))</f>
        <v>#N/A</v>
      </c>
      <c r="O22" s="74" t="e">
        <f>IF(O$18&gt;=MAX(調整係数一覧!$A$202:$A$221),VLOOKUP(MAX(調整係数一覧!$A$202:$A$221),調整係数一覧!$A$202:$M$221,COLUMN(O$22)-2,0),VLOOKUP(O$18,調整係数一覧!$A$202:$M$221,COLUMN(O$22)-2,0))</f>
        <v>#N/A</v>
      </c>
      <c r="P22" s="72" t="s">
        <v>65</v>
      </c>
    </row>
    <row r="23" spans="2:16" s="69" customFormat="1" ht="18" customHeight="1" x14ac:dyDescent="0.15">
      <c r="B23" s="147" t="s">
        <v>197</v>
      </c>
      <c r="C23" s="148"/>
      <c r="D23" s="70" t="s">
        <v>10</v>
      </c>
      <c r="E23" s="70" t="s">
        <v>11</v>
      </c>
      <c r="F23" s="70" t="s">
        <v>12</v>
      </c>
      <c r="G23" s="70" t="s">
        <v>13</v>
      </c>
      <c r="H23" s="70" t="s">
        <v>14</v>
      </c>
      <c r="I23" s="70" t="s">
        <v>15</v>
      </c>
      <c r="J23" s="70" t="s">
        <v>16</v>
      </c>
      <c r="K23" s="70" t="s">
        <v>17</v>
      </c>
      <c r="L23" s="70" t="s">
        <v>18</v>
      </c>
      <c r="M23" s="70" t="s">
        <v>19</v>
      </c>
      <c r="N23" s="70" t="s">
        <v>20</v>
      </c>
      <c r="O23" s="70" t="s">
        <v>21</v>
      </c>
      <c r="P23" s="72"/>
    </row>
    <row r="24" spans="2:16" s="69" customFormat="1" ht="18" customHeight="1" x14ac:dyDescent="0.15">
      <c r="B24" s="149"/>
      <c r="C24" s="150"/>
      <c r="D24" s="73">
        <f>ROUND(1000*'計算用(差替元差替可能容量)'!K52,0)</f>
        <v>0</v>
      </c>
      <c r="E24" s="73">
        <f>ROUND(1000*'計算用(差替元差替可能容量)'!K53,0)</f>
        <v>0</v>
      </c>
      <c r="F24" s="73">
        <f>ROUND(1000*'計算用(差替元差替可能容量)'!K54,0)</f>
        <v>0</v>
      </c>
      <c r="G24" s="73">
        <f>ROUND(1000*'計算用(差替元差替可能容量)'!K55,0)</f>
        <v>0</v>
      </c>
      <c r="H24" s="73">
        <f>ROUND(1000*'計算用(差替元差替可能容量)'!K56,0)</f>
        <v>0</v>
      </c>
      <c r="I24" s="73">
        <f>ROUND(1000*'計算用(差替元差替可能容量)'!K57,0)</f>
        <v>0</v>
      </c>
      <c r="J24" s="73">
        <f>ROUND(1000*'計算用(差替元差替可能容量)'!K58,0)</f>
        <v>0</v>
      </c>
      <c r="K24" s="73">
        <f>ROUND(1000*'計算用(差替元差替可能容量)'!K59,0)</f>
        <v>0</v>
      </c>
      <c r="L24" s="73">
        <f>ROUND(1000*'計算用(差替元差替可能容量)'!K60,0)</f>
        <v>0</v>
      </c>
      <c r="M24" s="73">
        <f>ROUND(1000*'計算用(差替元差替可能容量)'!K61,0)</f>
        <v>0</v>
      </c>
      <c r="N24" s="73">
        <f>ROUND(1000*'計算用(差替元差替可能容量)'!K62,0)</f>
        <v>0</v>
      </c>
      <c r="O24" s="73">
        <f>ROUND(1000*'計算用(差替元差替可能容量)'!K63,0)</f>
        <v>0</v>
      </c>
      <c r="P24" s="72"/>
    </row>
    <row r="25" spans="2:16" s="69" customFormat="1" ht="34.9" customHeight="1" x14ac:dyDescent="0.15">
      <c r="B25" s="164" t="s">
        <v>192</v>
      </c>
      <c r="C25" s="157"/>
      <c r="D25" s="158">
        <f>ROUND('計算用(差替元差替可能容量)'!B97,0)</f>
        <v>0</v>
      </c>
      <c r="E25" s="158"/>
      <c r="F25" s="158"/>
      <c r="G25" s="158"/>
      <c r="H25" s="158"/>
      <c r="I25" s="158"/>
      <c r="J25" s="158"/>
      <c r="K25" s="158"/>
      <c r="L25" s="158"/>
      <c r="M25" s="158"/>
      <c r="N25" s="158"/>
      <c r="O25" s="158"/>
      <c r="P25" s="72" t="s">
        <v>22</v>
      </c>
    </row>
    <row r="26" spans="2:16" s="69" customFormat="1" ht="18" customHeight="1" x14ac:dyDescent="0.15"/>
    <row r="27" spans="2:16" s="69" customFormat="1" ht="18" customHeight="1" x14ac:dyDescent="0.15">
      <c r="B27" s="69" t="s">
        <v>185</v>
      </c>
    </row>
    <row r="28" spans="2:16" s="69" customFormat="1" ht="18" customHeight="1" x14ac:dyDescent="0.15">
      <c r="B28" s="75" t="s">
        <v>167</v>
      </c>
      <c r="C28" s="70" t="s">
        <v>1</v>
      </c>
      <c r="D28" s="157" t="s">
        <v>23</v>
      </c>
      <c r="E28" s="157"/>
      <c r="F28" s="157"/>
      <c r="G28" s="157"/>
      <c r="H28" s="157"/>
      <c r="I28" s="157"/>
      <c r="J28" s="157"/>
      <c r="K28" s="157"/>
      <c r="L28" s="157"/>
      <c r="M28" s="157"/>
      <c r="N28" s="157"/>
      <c r="O28" s="157"/>
      <c r="P28" s="70" t="s">
        <v>2</v>
      </c>
    </row>
    <row r="29" spans="2:16" s="69" customFormat="1" ht="18" customHeight="1" x14ac:dyDescent="0.15">
      <c r="B29" s="141" t="s">
        <v>168</v>
      </c>
      <c r="C29" s="70" t="s">
        <v>186</v>
      </c>
      <c r="D29" s="152"/>
      <c r="E29" s="153"/>
      <c r="F29" s="153"/>
      <c r="G29" s="153"/>
      <c r="H29" s="153"/>
      <c r="I29" s="153"/>
      <c r="J29" s="153"/>
      <c r="K29" s="153"/>
      <c r="L29" s="153"/>
      <c r="M29" s="153"/>
      <c r="N29" s="153"/>
      <c r="O29" s="154"/>
      <c r="P29" s="76"/>
    </row>
    <row r="30" spans="2:16" s="69" customFormat="1" ht="18" customHeight="1" x14ac:dyDescent="0.15">
      <c r="B30" s="142"/>
      <c r="C30" s="70" t="s">
        <v>187</v>
      </c>
      <c r="D30" s="152"/>
      <c r="E30" s="153"/>
      <c r="F30" s="153"/>
      <c r="G30" s="153"/>
      <c r="H30" s="153"/>
      <c r="I30" s="153"/>
      <c r="J30" s="153"/>
      <c r="K30" s="153"/>
      <c r="L30" s="153"/>
      <c r="M30" s="153"/>
      <c r="N30" s="153"/>
      <c r="O30" s="154"/>
      <c r="P30" s="76"/>
    </row>
    <row r="31" spans="2:16" s="69" customFormat="1" ht="18" customHeight="1" x14ac:dyDescent="0.15">
      <c r="B31" s="142"/>
      <c r="C31" s="77" t="s">
        <v>193</v>
      </c>
      <c r="D31" s="152"/>
      <c r="E31" s="153"/>
      <c r="F31" s="153"/>
      <c r="G31" s="153"/>
      <c r="H31" s="153"/>
      <c r="I31" s="153"/>
      <c r="J31" s="153"/>
      <c r="K31" s="153"/>
      <c r="L31" s="153"/>
      <c r="M31" s="153"/>
      <c r="N31" s="153"/>
      <c r="O31" s="154"/>
      <c r="P31" s="76"/>
    </row>
    <row r="32" spans="2:16" s="69" customFormat="1" ht="18" customHeight="1" x14ac:dyDescent="0.15">
      <c r="B32" s="142"/>
      <c r="C32" s="151" t="s">
        <v>194</v>
      </c>
      <c r="D32" s="70" t="s">
        <v>10</v>
      </c>
      <c r="E32" s="70" t="s">
        <v>11</v>
      </c>
      <c r="F32" s="70" t="s">
        <v>12</v>
      </c>
      <c r="G32" s="70" t="s">
        <v>13</v>
      </c>
      <c r="H32" s="70" t="s">
        <v>14</v>
      </c>
      <c r="I32" s="70" t="s">
        <v>15</v>
      </c>
      <c r="J32" s="70" t="s">
        <v>16</v>
      </c>
      <c r="K32" s="70" t="s">
        <v>17</v>
      </c>
      <c r="L32" s="70" t="s">
        <v>18</v>
      </c>
      <c r="M32" s="70" t="s">
        <v>19</v>
      </c>
      <c r="N32" s="70" t="s">
        <v>20</v>
      </c>
      <c r="O32" s="70" t="s">
        <v>21</v>
      </c>
      <c r="P32" s="72"/>
    </row>
    <row r="33" spans="2:17" s="69" customFormat="1" ht="18" customHeight="1" x14ac:dyDescent="0.15">
      <c r="B33" s="142"/>
      <c r="C33" s="143"/>
      <c r="D33" s="83"/>
      <c r="E33" s="83"/>
      <c r="F33" s="83"/>
      <c r="G33" s="83"/>
      <c r="H33" s="83"/>
      <c r="I33" s="83"/>
      <c r="J33" s="83"/>
      <c r="K33" s="83"/>
      <c r="L33" s="83"/>
      <c r="M33" s="83"/>
      <c r="N33" s="83"/>
      <c r="O33" s="83"/>
      <c r="P33" s="72" t="s">
        <v>22</v>
      </c>
    </row>
    <row r="34" spans="2:17" s="69" customFormat="1" ht="18" hidden="1" customHeight="1" x14ac:dyDescent="0.15">
      <c r="B34" s="142"/>
      <c r="C34" s="114" t="s">
        <v>201</v>
      </c>
      <c r="D34" s="112">
        <f>ROUND(D33,0)</f>
        <v>0</v>
      </c>
      <c r="E34" s="112">
        <f t="shared" ref="E34:O34" si="13">ROUND(E33,0)</f>
        <v>0</v>
      </c>
      <c r="F34" s="112">
        <f t="shared" si="13"/>
        <v>0</v>
      </c>
      <c r="G34" s="112">
        <f t="shared" si="13"/>
        <v>0</v>
      </c>
      <c r="H34" s="112">
        <f t="shared" si="13"/>
        <v>0</v>
      </c>
      <c r="I34" s="112">
        <f t="shared" si="13"/>
        <v>0</v>
      </c>
      <c r="J34" s="112">
        <f t="shared" si="13"/>
        <v>0</v>
      </c>
      <c r="K34" s="112">
        <f t="shared" si="13"/>
        <v>0</v>
      </c>
      <c r="L34" s="112">
        <f t="shared" si="13"/>
        <v>0</v>
      </c>
      <c r="M34" s="112">
        <f t="shared" si="13"/>
        <v>0</v>
      </c>
      <c r="N34" s="112">
        <f t="shared" si="13"/>
        <v>0</v>
      </c>
      <c r="O34" s="112">
        <f t="shared" si="13"/>
        <v>0</v>
      </c>
      <c r="P34" s="72"/>
    </row>
    <row r="35" spans="2:17" s="69" customFormat="1" ht="34.9" customHeight="1" x14ac:dyDescent="0.15">
      <c r="B35" s="142"/>
      <c r="C35" s="78" t="s">
        <v>195</v>
      </c>
      <c r="D35" s="146"/>
      <c r="E35" s="146"/>
      <c r="F35" s="146"/>
      <c r="G35" s="146"/>
      <c r="H35" s="146"/>
      <c r="I35" s="146"/>
      <c r="J35" s="146"/>
      <c r="K35" s="146"/>
      <c r="L35" s="146"/>
      <c r="M35" s="146"/>
      <c r="N35" s="146"/>
      <c r="O35" s="146"/>
      <c r="P35" s="72" t="s">
        <v>22</v>
      </c>
      <c r="Q35" s="79"/>
    </row>
    <row r="36" spans="2:17" s="69" customFormat="1" ht="18" hidden="1" customHeight="1" x14ac:dyDescent="0.15">
      <c r="B36" s="143"/>
      <c r="C36" s="114" t="s">
        <v>201</v>
      </c>
      <c r="D36" s="137">
        <f>ROUND(D35,0)</f>
        <v>0</v>
      </c>
      <c r="E36" s="138"/>
      <c r="F36" s="138"/>
      <c r="G36" s="138"/>
      <c r="H36" s="138"/>
      <c r="I36" s="138"/>
      <c r="J36" s="138"/>
      <c r="K36" s="138"/>
      <c r="L36" s="138"/>
      <c r="M36" s="138"/>
      <c r="N36" s="138"/>
      <c r="O36" s="139"/>
      <c r="P36" s="72"/>
      <c r="Q36" s="79"/>
    </row>
    <row r="37" spans="2:17" s="69" customFormat="1" ht="18" customHeight="1" x14ac:dyDescent="0.15">
      <c r="B37" s="141" t="s">
        <v>169</v>
      </c>
      <c r="C37" s="70" t="s">
        <v>186</v>
      </c>
      <c r="D37" s="152"/>
      <c r="E37" s="153"/>
      <c r="F37" s="153"/>
      <c r="G37" s="153"/>
      <c r="H37" s="153"/>
      <c r="I37" s="153"/>
      <c r="J37" s="153"/>
      <c r="K37" s="153"/>
      <c r="L37" s="153"/>
      <c r="M37" s="153"/>
      <c r="N37" s="153"/>
      <c r="O37" s="154"/>
      <c r="P37" s="76"/>
    </row>
    <row r="38" spans="2:17" s="69" customFormat="1" ht="18" customHeight="1" x14ac:dyDescent="0.15">
      <c r="B38" s="142"/>
      <c r="C38" s="70" t="s">
        <v>187</v>
      </c>
      <c r="D38" s="152"/>
      <c r="E38" s="153"/>
      <c r="F38" s="153"/>
      <c r="G38" s="153"/>
      <c r="H38" s="153"/>
      <c r="I38" s="153"/>
      <c r="J38" s="153"/>
      <c r="K38" s="153"/>
      <c r="L38" s="153"/>
      <c r="M38" s="153"/>
      <c r="N38" s="153"/>
      <c r="O38" s="154"/>
      <c r="P38" s="76"/>
    </row>
    <row r="39" spans="2:17" s="69" customFormat="1" ht="18" customHeight="1" x14ac:dyDescent="0.15">
      <c r="B39" s="142"/>
      <c r="C39" s="77" t="s">
        <v>193</v>
      </c>
      <c r="D39" s="152"/>
      <c r="E39" s="153"/>
      <c r="F39" s="153"/>
      <c r="G39" s="153"/>
      <c r="H39" s="153"/>
      <c r="I39" s="153"/>
      <c r="J39" s="153"/>
      <c r="K39" s="153"/>
      <c r="L39" s="153"/>
      <c r="M39" s="153"/>
      <c r="N39" s="153"/>
      <c r="O39" s="154"/>
      <c r="P39" s="76"/>
    </row>
    <row r="40" spans="2:17" s="69" customFormat="1" ht="18" customHeight="1" x14ac:dyDescent="0.15">
      <c r="B40" s="142"/>
      <c r="C40" s="151" t="s">
        <v>194</v>
      </c>
      <c r="D40" s="108" t="s">
        <v>10</v>
      </c>
      <c r="E40" s="108" t="s">
        <v>11</v>
      </c>
      <c r="F40" s="108" t="s">
        <v>12</v>
      </c>
      <c r="G40" s="108" t="s">
        <v>13</v>
      </c>
      <c r="H40" s="108" t="s">
        <v>14</v>
      </c>
      <c r="I40" s="108" t="s">
        <v>15</v>
      </c>
      <c r="J40" s="108" t="s">
        <v>16</v>
      </c>
      <c r="K40" s="108" t="s">
        <v>17</v>
      </c>
      <c r="L40" s="108" t="s">
        <v>18</v>
      </c>
      <c r="M40" s="108" t="s">
        <v>19</v>
      </c>
      <c r="N40" s="108" t="s">
        <v>20</v>
      </c>
      <c r="O40" s="108" t="s">
        <v>21</v>
      </c>
      <c r="P40" s="72"/>
    </row>
    <row r="41" spans="2:17" s="69" customFormat="1" ht="18" customHeight="1" x14ac:dyDescent="0.15">
      <c r="B41" s="142"/>
      <c r="C41" s="143"/>
      <c r="D41" s="107"/>
      <c r="E41" s="107"/>
      <c r="F41" s="107"/>
      <c r="G41" s="107"/>
      <c r="H41" s="107"/>
      <c r="I41" s="107"/>
      <c r="J41" s="107"/>
      <c r="K41" s="107"/>
      <c r="L41" s="107"/>
      <c r="M41" s="107"/>
      <c r="N41" s="107"/>
      <c r="O41" s="107"/>
      <c r="P41" s="72" t="s">
        <v>22</v>
      </c>
    </row>
    <row r="42" spans="2:17" s="69" customFormat="1" ht="18" hidden="1" customHeight="1" x14ac:dyDescent="0.15">
      <c r="B42" s="142"/>
      <c r="C42" s="114" t="s">
        <v>201</v>
      </c>
      <c r="D42" s="112">
        <f>ROUND(D41,0)</f>
        <v>0</v>
      </c>
      <c r="E42" s="112">
        <f t="shared" ref="E42" si="14">ROUND(E41,0)</f>
        <v>0</v>
      </c>
      <c r="F42" s="112">
        <f t="shared" ref="F42" si="15">ROUND(F41,0)</f>
        <v>0</v>
      </c>
      <c r="G42" s="112">
        <f t="shared" ref="G42" si="16">ROUND(G41,0)</f>
        <v>0</v>
      </c>
      <c r="H42" s="112">
        <f t="shared" ref="H42" si="17">ROUND(H41,0)</f>
        <v>0</v>
      </c>
      <c r="I42" s="112">
        <f t="shared" ref="I42" si="18">ROUND(I41,0)</f>
        <v>0</v>
      </c>
      <c r="J42" s="112">
        <f t="shared" ref="J42" si="19">ROUND(J41,0)</f>
        <v>0</v>
      </c>
      <c r="K42" s="112">
        <f t="shared" ref="K42" si="20">ROUND(K41,0)</f>
        <v>0</v>
      </c>
      <c r="L42" s="112">
        <f t="shared" ref="L42" si="21">ROUND(L41,0)</f>
        <v>0</v>
      </c>
      <c r="M42" s="112">
        <f t="shared" ref="M42" si="22">ROUND(M41,0)</f>
        <v>0</v>
      </c>
      <c r="N42" s="112">
        <f t="shared" ref="N42" si="23">ROUND(N41,0)</f>
        <v>0</v>
      </c>
      <c r="O42" s="112">
        <f t="shared" ref="O42" si="24">ROUND(O41,0)</f>
        <v>0</v>
      </c>
      <c r="P42" s="72"/>
    </row>
    <row r="43" spans="2:17" s="69" customFormat="1" ht="34.9" customHeight="1" x14ac:dyDescent="0.15">
      <c r="B43" s="142"/>
      <c r="C43" s="110" t="s">
        <v>195</v>
      </c>
      <c r="D43" s="146"/>
      <c r="E43" s="146"/>
      <c r="F43" s="146"/>
      <c r="G43" s="146"/>
      <c r="H43" s="146"/>
      <c r="I43" s="146"/>
      <c r="J43" s="146"/>
      <c r="K43" s="146"/>
      <c r="L43" s="146"/>
      <c r="M43" s="146"/>
      <c r="N43" s="146"/>
      <c r="O43" s="146"/>
      <c r="P43" s="72" t="s">
        <v>22</v>
      </c>
    </row>
    <row r="44" spans="2:17" s="69" customFormat="1" ht="18" hidden="1" customHeight="1" x14ac:dyDescent="0.15">
      <c r="B44" s="143"/>
      <c r="C44" s="114" t="s">
        <v>201</v>
      </c>
      <c r="D44" s="137">
        <f>ROUND(D43,0)</f>
        <v>0</v>
      </c>
      <c r="E44" s="138"/>
      <c r="F44" s="138"/>
      <c r="G44" s="138"/>
      <c r="H44" s="138"/>
      <c r="I44" s="138"/>
      <c r="J44" s="138"/>
      <c r="K44" s="138"/>
      <c r="L44" s="138"/>
      <c r="M44" s="138"/>
      <c r="N44" s="138"/>
      <c r="O44" s="139"/>
      <c r="P44" s="72"/>
    </row>
    <row r="45" spans="2:17" s="69" customFormat="1" ht="18" customHeight="1" x14ac:dyDescent="0.15">
      <c r="B45" s="141" t="s">
        <v>170</v>
      </c>
      <c r="C45" s="70" t="s">
        <v>186</v>
      </c>
      <c r="D45" s="152"/>
      <c r="E45" s="153"/>
      <c r="F45" s="153"/>
      <c r="G45" s="153"/>
      <c r="H45" s="153"/>
      <c r="I45" s="153"/>
      <c r="J45" s="153"/>
      <c r="K45" s="153"/>
      <c r="L45" s="153"/>
      <c r="M45" s="153"/>
      <c r="N45" s="153"/>
      <c r="O45" s="154"/>
      <c r="P45" s="76"/>
    </row>
    <row r="46" spans="2:17" s="69" customFormat="1" ht="18" customHeight="1" x14ac:dyDescent="0.15">
      <c r="B46" s="142"/>
      <c r="C46" s="70" t="s">
        <v>187</v>
      </c>
      <c r="D46" s="152"/>
      <c r="E46" s="153"/>
      <c r="F46" s="153"/>
      <c r="G46" s="153"/>
      <c r="H46" s="153"/>
      <c r="I46" s="153"/>
      <c r="J46" s="153"/>
      <c r="K46" s="153"/>
      <c r="L46" s="153"/>
      <c r="M46" s="153"/>
      <c r="N46" s="153"/>
      <c r="O46" s="154"/>
      <c r="P46" s="76"/>
    </row>
    <row r="47" spans="2:17" s="69" customFormat="1" ht="18" customHeight="1" x14ac:dyDescent="0.15">
      <c r="B47" s="142"/>
      <c r="C47" s="77" t="s">
        <v>193</v>
      </c>
      <c r="D47" s="152"/>
      <c r="E47" s="153"/>
      <c r="F47" s="153"/>
      <c r="G47" s="153"/>
      <c r="H47" s="153"/>
      <c r="I47" s="153"/>
      <c r="J47" s="153"/>
      <c r="K47" s="153"/>
      <c r="L47" s="153"/>
      <c r="M47" s="153"/>
      <c r="N47" s="153"/>
      <c r="O47" s="154"/>
      <c r="P47" s="76"/>
    </row>
    <row r="48" spans="2:17" s="69" customFormat="1" ht="18" customHeight="1" x14ac:dyDescent="0.15">
      <c r="B48" s="142"/>
      <c r="C48" s="151" t="s">
        <v>194</v>
      </c>
      <c r="D48" s="108" t="s">
        <v>10</v>
      </c>
      <c r="E48" s="108" t="s">
        <v>11</v>
      </c>
      <c r="F48" s="108" t="s">
        <v>12</v>
      </c>
      <c r="G48" s="108" t="s">
        <v>13</v>
      </c>
      <c r="H48" s="108" t="s">
        <v>14</v>
      </c>
      <c r="I48" s="108" t="s">
        <v>15</v>
      </c>
      <c r="J48" s="108" t="s">
        <v>16</v>
      </c>
      <c r="K48" s="108" t="s">
        <v>17</v>
      </c>
      <c r="L48" s="108" t="s">
        <v>18</v>
      </c>
      <c r="M48" s="108" t="s">
        <v>19</v>
      </c>
      <c r="N48" s="108" t="s">
        <v>20</v>
      </c>
      <c r="O48" s="108" t="s">
        <v>21</v>
      </c>
      <c r="P48" s="72"/>
    </row>
    <row r="49" spans="2:16" s="69" customFormat="1" ht="18" customHeight="1" x14ac:dyDescent="0.15">
      <c r="B49" s="142"/>
      <c r="C49" s="143"/>
      <c r="D49" s="107"/>
      <c r="E49" s="107"/>
      <c r="F49" s="107"/>
      <c r="G49" s="107"/>
      <c r="H49" s="107"/>
      <c r="I49" s="107"/>
      <c r="J49" s="107"/>
      <c r="K49" s="107"/>
      <c r="L49" s="107"/>
      <c r="M49" s="107"/>
      <c r="N49" s="107"/>
      <c r="O49" s="107"/>
      <c r="P49" s="72" t="s">
        <v>22</v>
      </c>
    </row>
    <row r="50" spans="2:16" s="69" customFormat="1" ht="18" hidden="1" customHeight="1" x14ac:dyDescent="0.15">
      <c r="B50" s="142"/>
      <c r="C50" s="114" t="s">
        <v>201</v>
      </c>
      <c r="D50" s="112">
        <f>ROUND(D49,0)</f>
        <v>0</v>
      </c>
      <c r="E50" s="112">
        <f t="shared" ref="E50" si="25">ROUND(E49,0)</f>
        <v>0</v>
      </c>
      <c r="F50" s="112">
        <f t="shared" ref="F50" si="26">ROUND(F49,0)</f>
        <v>0</v>
      </c>
      <c r="G50" s="112">
        <f t="shared" ref="G50" si="27">ROUND(G49,0)</f>
        <v>0</v>
      </c>
      <c r="H50" s="112">
        <f t="shared" ref="H50" si="28">ROUND(H49,0)</f>
        <v>0</v>
      </c>
      <c r="I50" s="112">
        <f t="shared" ref="I50" si="29">ROUND(I49,0)</f>
        <v>0</v>
      </c>
      <c r="J50" s="112">
        <f t="shared" ref="J50" si="30">ROUND(J49,0)</f>
        <v>0</v>
      </c>
      <c r="K50" s="112">
        <f t="shared" ref="K50" si="31">ROUND(K49,0)</f>
        <v>0</v>
      </c>
      <c r="L50" s="112">
        <f t="shared" ref="L50" si="32">ROUND(L49,0)</f>
        <v>0</v>
      </c>
      <c r="M50" s="112">
        <f t="shared" ref="M50" si="33">ROUND(M49,0)</f>
        <v>0</v>
      </c>
      <c r="N50" s="112">
        <f t="shared" ref="N50" si="34">ROUND(N49,0)</f>
        <v>0</v>
      </c>
      <c r="O50" s="112">
        <f t="shared" ref="O50" si="35">ROUND(O49,0)</f>
        <v>0</v>
      </c>
      <c r="P50" s="72"/>
    </row>
    <row r="51" spans="2:16" s="69" customFormat="1" ht="34.9" customHeight="1" x14ac:dyDescent="0.15">
      <c r="B51" s="142"/>
      <c r="C51" s="110" t="s">
        <v>195</v>
      </c>
      <c r="D51" s="146"/>
      <c r="E51" s="146"/>
      <c r="F51" s="146"/>
      <c r="G51" s="146"/>
      <c r="H51" s="146"/>
      <c r="I51" s="146"/>
      <c r="J51" s="146"/>
      <c r="K51" s="146"/>
      <c r="L51" s="146"/>
      <c r="M51" s="146"/>
      <c r="N51" s="146"/>
      <c r="O51" s="146"/>
      <c r="P51" s="72" t="s">
        <v>22</v>
      </c>
    </row>
    <row r="52" spans="2:16" s="69" customFormat="1" ht="18" hidden="1" customHeight="1" x14ac:dyDescent="0.15">
      <c r="B52" s="143"/>
      <c r="C52" s="114" t="s">
        <v>201</v>
      </c>
      <c r="D52" s="137">
        <f>ROUND(D51,0)</f>
        <v>0</v>
      </c>
      <c r="E52" s="138"/>
      <c r="F52" s="138"/>
      <c r="G52" s="138"/>
      <c r="H52" s="138"/>
      <c r="I52" s="138"/>
      <c r="J52" s="138"/>
      <c r="K52" s="138"/>
      <c r="L52" s="138"/>
      <c r="M52" s="138"/>
      <c r="N52" s="138"/>
      <c r="O52" s="139"/>
      <c r="P52" s="72"/>
    </row>
    <row r="53" spans="2:16" s="69" customFormat="1" ht="18" customHeight="1" x14ac:dyDescent="0.15">
      <c r="B53" s="141" t="s">
        <v>171</v>
      </c>
      <c r="C53" s="70" t="s">
        <v>186</v>
      </c>
      <c r="D53" s="152"/>
      <c r="E53" s="153"/>
      <c r="F53" s="153"/>
      <c r="G53" s="153"/>
      <c r="H53" s="153"/>
      <c r="I53" s="153"/>
      <c r="J53" s="153"/>
      <c r="K53" s="153"/>
      <c r="L53" s="153"/>
      <c r="M53" s="153"/>
      <c r="N53" s="153"/>
      <c r="O53" s="154"/>
      <c r="P53" s="76"/>
    </row>
    <row r="54" spans="2:16" s="69" customFormat="1" ht="18" customHeight="1" x14ac:dyDescent="0.15">
      <c r="B54" s="142"/>
      <c r="C54" s="70" t="s">
        <v>187</v>
      </c>
      <c r="D54" s="152"/>
      <c r="E54" s="153"/>
      <c r="F54" s="153"/>
      <c r="G54" s="153"/>
      <c r="H54" s="153"/>
      <c r="I54" s="153"/>
      <c r="J54" s="153"/>
      <c r="K54" s="153"/>
      <c r="L54" s="153"/>
      <c r="M54" s="153"/>
      <c r="N54" s="153"/>
      <c r="O54" s="154"/>
      <c r="P54" s="76"/>
    </row>
    <row r="55" spans="2:16" s="69" customFormat="1" ht="18" customHeight="1" x14ac:dyDescent="0.15">
      <c r="B55" s="142"/>
      <c r="C55" s="77" t="s">
        <v>193</v>
      </c>
      <c r="D55" s="152"/>
      <c r="E55" s="153"/>
      <c r="F55" s="153"/>
      <c r="G55" s="153"/>
      <c r="H55" s="153"/>
      <c r="I55" s="153"/>
      <c r="J55" s="153"/>
      <c r="K55" s="153"/>
      <c r="L55" s="153"/>
      <c r="M55" s="153"/>
      <c r="N55" s="153"/>
      <c r="O55" s="154"/>
      <c r="P55" s="76"/>
    </row>
    <row r="56" spans="2:16" s="69" customFormat="1" ht="18" customHeight="1" x14ac:dyDescent="0.15">
      <c r="B56" s="142"/>
      <c r="C56" s="151" t="s">
        <v>194</v>
      </c>
      <c r="D56" s="108" t="s">
        <v>10</v>
      </c>
      <c r="E56" s="108" t="s">
        <v>11</v>
      </c>
      <c r="F56" s="108" t="s">
        <v>12</v>
      </c>
      <c r="G56" s="108" t="s">
        <v>13</v>
      </c>
      <c r="H56" s="108" t="s">
        <v>14</v>
      </c>
      <c r="I56" s="108" t="s">
        <v>15</v>
      </c>
      <c r="J56" s="108" t="s">
        <v>16</v>
      </c>
      <c r="K56" s="108" t="s">
        <v>17</v>
      </c>
      <c r="L56" s="108" t="s">
        <v>18</v>
      </c>
      <c r="M56" s="108" t="s">
        <v>19</v>
      </c>
      <c r="N56" s="108" t="s">
        <v>20</v>
      </c>
      <c r="O56" s="108" t="s">
        <v>21</v>
      </c>
      <c r="P56" s="72"/>
    </row>
    <row r="57" spans="2:16" s="69" customFormat="1" ht="18" customHeight="1" x14ac:dyDescent="0.15">
      <c r="B57" s="142"/>
      <c r="C57" s="143"/>
      <c r="D57" s="107"/>
      <c r="E57" s="107"/>
      <c r="F57" s="107"/>
      <c r="G57" s="107"/>
      <c r="H57" s="107"/>
      <c r="I57" s="107"/>
      <c r="J57" s="107"/>
      <c r="K57" s="107"/>
      <c r="L57" s="107"/>
      <c r="M57" s="107"/>
      <c r="N57" s="107"/>
      <c r="O57" s="107"/>
      <c r="P57" s="72" t="s">
        <v>22</v>
      </c>
    </row>
    <row r="58" spans="2:16" s="69" customFormat="1" ht="18" hidden="1" customHeight="1" x14ac:dyDescent="0.15">
      <c r="B58" s="142"/>
      <c r="C58" s="114" t="s">
        <v>201</v>
      </c>
      <c r="D58" s="112">
        <f>ROUND(D57,0)</f>
        <v>0</v>
      </c>
      <c r="E58" s="112">
        <f t="shared" ref="E58" si="36">ROUND(E57,0)</f>
        <v>0</v>
      </c>
      <c r="F58" s="112">
        <f t="shared" ref="F58" si="37">ROUND(F57,0)</f>
        <v>0</v>
      </c>
      <c r="G58" s="112">
        <f t="shared" ref="G58" si="38">ROUND(G57,0)</f>
        <v>0</v>
      </c>
      <c r="H58" s="112">
        <f t="shared" ref="H58" si="39">ROUND(H57,0)</f>
        <v>0</v>
      </c>
      <c r="I58" s="112">
        <f t="shared" ref="I58" si="40">ROUND(I57,0)</f>
        <v>0</v>
      </c>
      <c r="J58" s="112">
        <f t="shared" ref="J58" si="41">ROUND(J57,0)</f>
        <v>0</v>
      </c>
      <c r="K58" s="112">
        <f t="shared" ref="K58" si="42">ROUND(K57,0)</f>
        <v>0</v>
      </c>
      <c r="L58" s="112">
        <f t="shared" ref="L58" si="43">ROUND(L57,0)</f>
        <v>0</v>
      </c>
      <c r="M58" s="112">
        <f t="shared" ref="M58" si="44">ROUND(M57,0)</f>
        <v>0</v>
      </c>
      <c r="N58" s="112">
        <f t="shared" ref="N58" si="45">ROUND(N57,0)</f>
        <v>0</v>
      </c>
      <c r="O58" s="112">
        <f t="shared" ref="O58" si="46">ROUND(O57,0)</f>
        <v>0</v>
      </c>
      <c r="P58" s="72"/>
    </row>
    <row r="59" spans="2:16" s="69" customFormat="1" ht="34.9" customHeight="1" x14ac:dyDescent="0.15">
      <c r="B59" s="142"/>
      <c r="C59" s="110" t="s">
        <v>195</v>
      </c>
      <c r="D59" s="146"/>
      <c r="E59" s="146"/>
      <c r="F59" s="146"/>
      <c r="G59" s="146"/>
      <c r="H59" s="146"/>
      <c r="I59" s="146"/>
      <c r="J59" s="146"/>
      <c r="K59" s="146"/>
      <c r="L59" s="146"/>
      <c r="M59" s="146"/>
      <c r="N59" s="146"/>
      <c r="O59" s="146"/>
      <c r="P59" s="72" t="s">
        <v>22</v>
      </c>
    </row>
    <row r="60" spans="2:16" s="69" customFormat="1" ht="18" hidden="1" customHeight="1" x14ac:dyDescent="0.15">
      <c r="B60" s="143"/>
      <c r="C60" s="114" t="s">
        <v>201</v>
      </c>
      <c r="D60" s="137">
        <f>ROUND(D59,0)</f>
        <v>0</v>
      </c>
      <c r="E60" s="138"/>
      <c r="F60" s="138"/>
      <c r="G60" s="138"/>
      <c r="H60" s="138"/>
      <c r="I60" s="138"/>
      <c r="J60" s="138"/>
      <c r="K60" s="138"/>
      <c r="L60" s="138"/>
      <c r="M60" s="138"/>
      <c r="N60" s="138"/>
      <c r="O60" s="139"/>
      <c r="P60" s="72"/>
    </row>
    <row r="61" spans="2:16" s="69" customFormat="1" ht="18" customHeight="1" x14ac:dyDescent="0.15">
      <c r="B61" s="141" t="s">
        <v>172</v>
      </c>
      <c r="C61" s="70" t="s">
        <v>186</v>
      </c>
      <c r="D61" s="152"/>
      <c r="E61" s="153"/>
      <c r="F61" s="153"/>
      <c r="G61" s="153"/>
      <c r="H61" s="153"/>
      <c r="I61" s="153"/>
      <c r="J61" s="153"/>
      <c r="K61" s="153"/>
      <c r="L61" s="153"/>
      <c r="M61" s="153"/>
      <c r="N61" s="153"/>
      <c r="O61" s="154"/>
      <c r="P61" s="76"/>
    </row>
    <row r="62" spans="2:16" s="69" customFormat="1" ht="18" customHeight="1" x14ac:dyDescent="0.15">
      <c r="B62" s="142"/>
      <c r="C62" s="70" t="s">
        <v>187</v>
      </c>
      <c r="D62" s="152"/>
      <c r="E62" s="153"/>
      <c r="F62" s="153"/>
      <c r="G62" s="153"/>
      <c r="H62" s="153"/>
      <c r="I62" s="153"/>
      <c r="J62" s="153"/>
      <c r="K62" s="153"/>
      <c r="L62" s="153"/>
      <c r="M62" s="153"/>
      <c r="N62" s="153"/>
      <c r="O62" s="154"/>
      <c r="P62" s="76"/>
    </row>
    <row r="63" spans="2:16" s="69" customFormat="1" ht="18" customHeight="1" x14ac:dyDescent="0.15">
      <c r="B63" s="142"/>
      <c r="C63" s="77" t="s">
        <v>193</v>
      </c>
      <c r="D63" s="152"/>
      <c r="E63" s="153"/>
      <c r="F63" s="153"/>
      <c r="G63" s="153"/>
      <c r="H63" s="153"/>
      <c r="I63" s="153"/>
      <c r="J63" s="153"/>
      <c r="K63" s="153"/>
      <c r="L63" s="153"/>
      <c r="M63" s="153"/>
      <c r="N63" s="153"/>
      <c r="O63" s="154"/>
      <c r="P63" s="76"/>
    </row>
    <row r="64" spans="2:16" s="69" customFormat="1" ht="18" customHeight="1" x14ac:dyDescent="0.15">
      <c r="B64" s="142"/>
      <c r="C64" s="151" t="s">
        <v>194</v>
      </c>
      <c r="D64" s="108" t="s">
        <v>10</v>
      </c>
      <c r="E64" s="108" t="s">
        <v>11</v>
      </c>
      <c r="F64" s="108" t="s">
        <v>12</v>
      </c>
      <c r="G64" s="108" t="s">
        <v>13</v>
      </c>
      <c r="H64" s="108" t="s">
        <v>14</v>
      </c>
      <c r="I64" s="108" t="s">
        <v>15</v>
      </c>
      <c r="J64" s="108" t="s">
        <v>16</v>
      </c>
      <c r="K64" s="108" t="s">
        <v>17</v>
      </c>
      <c r="L64" s="108" t="s">
        <v>18</v>
      </c>
      <c r="M64" s="108" t="s">
        <v>19</v>
      </c>
      <c r="N64" s="108" t="s">
        <v>20</v>
      </c>
      <c r="O64" s="108" t="s">
        <v>21</v>
      </c>
      <c r="P64" s="72"/>
    </row>
    <row r="65" spans="2:16" s="69" customFormat="1" ht="18" customHeight="1" x14ac:dyDescent="0.15">
      <c r="B65" s="142"/>
      <c r="C65" s="143"/>
      <c r="D65" s="107"/>
      <c r="E65" s="107"/>
      <c r="F65" s="107"/>
      <c r="G65" s="107"/>
      <c r="H65" s="107"/>
      <c r="I65" s="107"/>
      <c r="J65" s="107"/>
      <c r="K65" s="107"/>
      <c r="L65" s="107"/>
      <c r="M65" s="107"/>
      <c r="N65" s="107"/>
      <c r="O65" s="107"/>
      <c r="P65" s="72" t="s">
        <v>22</v>
      </c>
    </row>
    <row r="66" spans="2:16" s="69" customFormat="1" ht="18" hidden="1" customHeight="1" x14ac:dyDescent="0.15">
      <c r="B66" s="142"/>
      <c r="C66" s="114" t="s">
        <v>201</v>
      </c>
      <c r="D66" s="112">
        <f>ROUND(D65,0)</f>
        <v>0</v>
      </c>
      <c r="E66" s="112">
        <f t="shared" ref="E66" si="47">ROUND(E65,0)</f>
        <v>0</v>
      </c>
      <c r="F66" s="112">
        <f t="shared" ref="F66" si="48">ROUND(F65,0)</f>
        <v>0</v>
      </c>
      <c r="G66" s="112">
        <f t="shared" ref="G66" si="49">ROUND(G65,0)</f>
        <v>0</v>
      </c>
      <c r="H66" s="112">
        <f t="shared" ref="H66" si="50">ROUND(H65,0)</f>
        <v>0</v>
      </c>
      <c r="I66" s="112">
        <f t="shared" ref="I66" si="51">ROUND(I65,0)</f>
        <v>0</v>
      </c>
      <c r="J66" s="112">
        <f t="shared" ref="J66" si="52">ROUND(J65,0)</f>
        <v>0</v>
      </c>
      <c r="K66" s="112">
        <f t="shared" ref="K66" si="53">ROUND(K65,0)</f>
        <v>0</v>
      </c>
      <c r="L66" s="112">
        <f t="shared" ref="L66" si="54">ROUND(L65,0)</f>
        <v>0</v>
      </c>
      <c r="M66" s="112">
        <f t="shared" ref="M66" si="55">ROUND(M65,0)</f>
        <v>0</v>
      </c>
      <c r="N66" s="112">
        <f t="shared" ref="N66" si="56">ROUND(N65,0)</f>
        <v>0</v>
      </c>
      <c r="O66" s="112">
        <f t="shared" ref="O66" si="57">ROUND(O65,0)</f>
        <v>0</v>
      </c>
      <c r="P66" s="72"/>
    </row>
    <row r="67" spans="2:16" s="69" customFormat="1" ht="34.9" customHeight="1" x14ac:dyDescent="0.15">
      <c r="B67" s="142"/>
      <c r="C67" s="110" t="s">
        <v>195</v>
      </c>
      <c r="D67" s="146"/>
      <c r="E67" s="146"/>
      <c r="F67" s="146"/>
      <c r="G67" s="146"/>
      <c r="H67" s="146"/>
      <c r="I67" s="146"/>
      <c r="J67" s="146"/>
      <c r="K67" s="146"/>
      <c r="L67" s="146"/>
      <c r="M67" s="146"/>
      <c r="N67" s="146"/>
      <c r="O67" s="146"/>
      <c r="P67" s="72" t="s">
        <v>22</v>
      </c>
    </row>
    <row r="68" spans="2:16" s="69" customFormat="1" ht="18" hidden="1" customHeight="1" x14ac:dyDescent="0.15">
      <c r="B68" s="143"/>
      <c r="C68" s="114" t="s">
        <v>201</v>
      </c>
      <c r="D68" s="137">
        <f>ROUND(D67,0)</f>
        <v>0</v>
      </c>
      <c r="E68" s="138"/>
      <c r="F68" s="138"/>
      <c r="G68" s="138"/>
      <c r="H68" s="138"/>
      <c r="I68" s="138"/>
      <c r="J68" s="138"/>
      <c r="K68" s="138"/>
      <c r="L68" s="138"/>
      <c r="M68" s="138"/>
      <c r="N68" s="138"/>
      <c r="O68" s="139"/>
      <c r="P68" s="72"/>
    </row>
    <row r="69" spans="2:16" s="69" customFormat="1" ht="18" customHeight="1" x14ac:dyDescent="0.15">
      <c r="B69" s="141" t="s">
        <v>173</v>
      </c>
      <c r="C69" s="70" t="s">
        <v>186</v>
      </c>
      <c r="D69" s="152"/>
      <c r="E69" s="153"/>
      <c r="F69" s="153"/>
      <c r="G69" s="153"/>
      <c r="H69" s="153"/>
      <c r="I69" s="153"/>
      <c r="J69" s="153"/>
      <c r="K69" s="153"/>
      <c r="L69" s="153"/>
      <c r="M69" s="153"/>
      <c r="N69" s="153"/>
      <c r="O69" s="154"/>
      <c r="P69" s="76"/>
    </row>
    <row r="70" spans="2:16" s="69" customFormat="1" ht="18" customHeight="1" x14ac:dyDescent="0.15">
      <c r="B70" s="142"/>
      <c r="C70" s="70" t="s">
        <v>187</v>
      </c>
      <c r="D70" s="152"/>
      <c r="E70" s="153"/>
      <c r="F70" s="153"/>
      <c r="G70" s="153"/>
      <c r="H70" s="153"/>
      <c r="I70" s="153"/>
      <c r="J70" s="153"/>
      <c r="K70" s="153"/>
      <c r="L70" s="153"/>
      <c r="M70" s="153"/>
      <c r="N70" s="153"/>
      <c r="O70" s="154"/>
      <c r="P70" s="76"/>
    </row>
    <row r="71" spans="2:16" s="69" customFormat="1" ht="18" customHeight="1" x14ac:dyDescent="0.15">
      <c r="B71" s="142"/>
      <c r="C71" s="77" t="s">
        <v>193</v>
      </c>
      <c r="D71" s="152"/>
      <c r="E71" s="153"/>
      <c r="F71" s="153"/>
      <c r="G71" s="153"/>
      <c r="H71" s="153"/>
      <c r="I71" s="153"/>
      <c r="J71" s="153"/>
      <c r="K71" s="153"/>
      <c r="L71" s="153"/>
      <c r="M71" s="153"/>
      <c r="N71" s="153"/>
      <c r="O71" s="154"/>
      <c r="P71" s="76"/>
    </row>
    <row r="72" spans="2:16" s="69" customFormat="1" ht="18" customHeight="1" x14ac:dyDescent="0.15">
      <c r="B72" s="142"/>
      <c r="C72" s="151" t="s">
        <v>194</v>
      </c>
      <c r="D72" s="108" t="s">
        <v>10</v>
      </c>
      <c r="E72" s="108" t="s">
        <v>11</v>
      </c>
      <c r="F72" s="108" t="s">
        <v>12</v>
      </c>
      <c r="G72" s="108" t="s">
        <v>13</v>
      </c>
      <c r="H72" s="108" t="s">
        <v>14</v>
      </c>
      <c r="I72" s="108" t="s">
        <v>15</v>
      </c>
      <c r="J72" s="108" t="s">
        <v>16</v>
      </c>
      <c r="K72" s="108" t="s">
        <v>17</v>
      </c>
      <c r="L72" s="108" t="s">
        <v>18</v>
      </c>
      <c r="M72" s="108" t="s">
        <v>19</v>
      </c>
      <c r="N72" s="108" t="s">
        <v>20</v>
      </c>
      <c r="O72" s="108" t="s">
        <v>21</v>
      </c>
      <c r="P72" s="72"/>
    </row>
    <row r="73" spans="2:16" s="69" customFormat="1" ht="18" customHeight="1" x14ac:dyDescent="0.15">
      <c r="B73" s="142"/>
      <c r="C73" s="143"/>
      <c r="D73" s="107"/>
      <c r="E73" s="107"/>
      <c r="F73" s="107"/>
      <c r="G73" s="107"/>
      <c r="H73" s="107"/>
      <c r="I73" s="107"/>
      <c r="J73" s="107"/>
      <c r="K73" s="107"/>
      <c r="L73" s="107"/>
      <c r="M73" s="107"/>
      <c r="N73" s="107"/>
      <c r="O73" s="107"/>
      <c r="P73" s="72" t="s">
        <v>22</v>
      </c>
    </row>
    <row r="74" spans="2:16" s="69" customFormat="1" ht="18" hidden="1" customHeight="1" x14ac:dyDescent="0.15">
      <c r="B74" s="142"/>
      <c r="C74" s="114" t="s">
        <v>201</v>
      </c>
      <c r="D74" s="112">
        <f>ROUND(D73,0)</f>
        <v>0</v>
      </c>
      <c r="E74" s="112">
        <f t="shared" ref="E74" si="58">ROUND(E73,0)</f>
        <v>0</v>
      </c>
      <c r="F74" s="112">
        <f t="shared" ref="F74" si="59">ROUND(F73,0)</f>
        <v>0</v>
      </c>
      <c r="G74" s="112">
        <f t="shared" ref="G74" si="60">ROUND(G73,0)</f>
        <v>0</v>
      </c>
      <c r="H74" s="112">
        <f t="shared" ref="H74" si="61">ROUND(H73,0)</f>
        <v>0</v>
      </c>
      <c r="I74" s="112">
        <f t="shared" ref="I74" si="62">ROUND(I73,0)</f>
        <v>0</v>
      </c>
      <c r="J74" s="112">
        <f t="shared" ref="J74" si="63">ROUND(J73,0)</f>
        <v>0</v>
      </c>
      <c r="K74" s="112">
        <f t="shared" ref="K74" si="64">ROUND(K73,0)</f>
        <v>0</v>
      </c>
      <c r="L74" s="112">
        <f t="shared" ref="L74" si="65">ROUND(L73,0)</f>
        <v>0</v>
      </c>
      <c r="M74" s="112">
        <f t="shared" ref="M74" si="66">ROUND(M73,0)</f>
        <v>0</v>
      </c>
      <c r="N74" s="112">
        <f t="shared" ref="N74" si="67">ROUND(N73,0)</f>
        <v>0</v>
      </c>
      <c r="O74" s="112">
        <f t="shared" ref="O74" si="68">ROUND(O73,0)</f>
        <v>0</v>
      </c>
      <c r="P74" s="72"/>
    </row>
    <row r="75" spans="2:16" s="69" customFormat="1" ht="34.9" customHeight="1" x14ac:dyDescent="0.15">
      <c r="B75" s="142"/>
      <c r="C75" s="110" t="s">
        <v>195</v>
      </c>
      <c r="D75" s="146"/>
      <c r="E75" s="146"/>
      <c r="F75" s="146"/>
      <c r="G75" s="146"/>
      <c r="H75" s="146"/>
      <c r="I75" s="146"/>
      <c r="J75" s="146"/>
      <c r="K75" s="146"/>
      <c r="L75" s="146"/>
      <c r="M75" s="146"/>
      <c r="N75" s="146"/>
      <c r="O75" s="146"/>
      <c r="P75" s="72" t="s">
        <v>22</v>
      </c>
    </row>
    <row r="76" spans="2:16" s="69" customFormat="1" ht="18" hidden="1" customHeight="1" x14ac:dyDescent="0.15">
      <c r="B76" s="143"/>
      <c r="C76" s="114" t="s">
        <v>201</v>
      </c>
      <c r="D76" s="137">
        <f>ROUND(D75,0)</f>
        <v>0</v>
      </c>
      <c r="E76" s="138"/>
      <c r="F76" s="138"/>
      <c r="G76" s="138"/>
      <c r="H76" s="138"/>
      <c r="I76" s="138"/>
      <c r="J76" s="138"/>
      <c r="K76" s="138"/>
      <c r="L76" s="138"/>
      <c r="M76" s="138"/>
      <c r="N76" s="138"/>
      <c r="O76" s="139"/>
      <c r="P76" s="72"/>
    </row>
    <row r="77" spans="2:16" s="69" customFormat="1" ht="18" customHeight="1" x14ac:dyDescent="0.15">
      <c r="B77" s="141" t="s">
        <v>174</v>
      </c>
      <c r="C77" s="70" t="s">
        <v>186</v>
      </c>
      <c r="D77" s="152"/>
      <c r="E77" s="153"/>
      <c r="F77" s="153"/>
      <c r="G77" s="153"/>
      <c r="H77" s="153"/>
      <c r="I77" s="153"/>
      <c r="J77" s="153"/>
      <c r="K77" s="153"/>
      <c r="L77" s="153"/>
      <c r="M77" s="153"/>
      <c r="N77" s="153"/>
      <c r="O77" s="154"/>
      <c r="P77" s="76"/>
    </row>
    <row r="78" spans="2:16" s="69" customFormat="1" ht="18" customHeight="1" x14ac:dyDescent="0.15">
      <c r="B78" s="142"/>
      <c r="C78" s="70" t="s">
        <v>187</v>
      </c>
      <c r="D78" s="152"/>
      <c r="E78" s="153"/>
      <c r="F78" s="153"/>
      <c r="G78" s="153"/>
      <c r="H78" s="153"/>
      <c r="I78" s="153"/>
      <c r="J78" s="153"/>
      <c r="K78" s="153"/>
      <c r="L78" s="153"/>
      <c r="M78" s="153"/>
      <c r="N78" s="153"/>
      <c r="O78" s="154"/>
      <c r="P78" s="76"/>
    </row>
    <row r="79" spans="2:16" s="69" customFormat="1" ht="18" customHeight="1" x14ac:dyDescent="0.15">
      <c r="B79" s="142"/>
      <c r="C79" s="77" t="s">
        <v>193</v>
      </c>
      <c r="D79" s="152"/>
      <c r="E79" s="153"/>
      <c r="F79" s="153"/>
      <c r="G79" s="153"/>
      <c r="H79" s="153"/>
      <c r="I79" s="153"/>
      <c r="J79" s="153"/>
      <c r="K79" s="153"/>
      <c r="L79" s="153"/>
      <c r="M79" s="153"/>
      <c r="N79" s="153"/>
      <c r="O79" s="154"/>
      <c r="P79" s="76"/>
    </row>
    <row r="80" spans="2:16" s="69" customFormat="1" ht="18" customHeight="1" x14ac:dyDescent="0.15">
      <c r="B80" s="142"/>
      <c r="C80" s="151" t="s">
        <v>194</v>
      </c>
      <c r="D80" s="108" t="s">
        <v>10</v>
      </c>
      <c r="E80" s="108" t="s">
        <v>11</v>
      </c>
      <c r="F80" s="108" t="s">
        <v>12</v>
      </c>
      <c r="G80" s="108" t="s">
        <v>13</v>
      </c>
      <c r="H80" s="108" t="s">
        <v>14</v>
      </c>
      <c r="I80" s="108" t="s">
        <v>15</v>
      </c>
      <c r="J80" s="108" t="s">
        <v>16</v>
      </c>
      <c r="K80" s="108" t="s">
        <v>17</v>
      </c>
      <c r="L80" s="108" t="s">
        <v>18</v>
      </c>
      <c r="M80" s="108" t="s">
        <v>19</v>
      </c>
      <c r="N80" s="108" t="s">
        <v>20</v>
      </c>
      <c r="O80" s="108" t="s">
        <v>21</v>
      </c>
      <c r="P80" s="72"/>
    </row>
    <row r="81" spans="2:16" s="69" customFormat="1" ht="18" customHeight="1" x14ac:dyDescent="0.15">
      <c r="B81" s="142"/>
      <c r="C81" s="143"/>
      <c r="D81" s="107"/>
      <c r="E81" s="107"/>
      <c r="F81" s="107"/>
      <c r="G81" s="107"/>
      <c r="H81" s="107"/>
      <c r="I81" s="107"/>
      <c r="J81" s="107"/>
      <c r="K81" s="107"/>
      <c r="L81" s="107"/>
      <c r="M81" s="107"/>
      <c r="N81" s="107"/>
      <c r="O81" s="107"/>
      <c r="P81" s="72" t="s">
        <v>22</v>
      </c>
    </row>
    <row r="82" spans="2:16" s="69" customFormat="1" ht="18" hidden="1" customHeight="1" x14ac:dyDescent="0.15">
      <c r="B82" s="142"/>
      <c r="C82" s="114" t="s">
        <v>201</v>
      </c>
      <c r="D82" s="112">
        <f>ROUND(D81,0)</f>
        <v>0</v>
      </c>
      <c r="E82" s="112">
        <f t="shared" ref="E82" si="69">ROUND(E81,0)</f>
        <v>0</v>
      </c>
      <c r="F82" s="112">
        <f t="shared" ref="F82" si="70">ROUND(F81,0)</f>
        <v>0</v>
      </c>
      <c r="G82" s="112">
        <f t="shared" ref="G82" si="71">ROUND(G81,0)</f>
        <v>0</v>
      </c>
      <c r="H82" s="112">
        <f t="shared" ref="H82" si="72">ROUND(H81,0)</f>
        <v>0</v>
      </c>
      <c r="I82" s="112">
        <f t="shared" ref="I82" si="73">ROUND(I81,0)</f>
        <v>0</v>
      </c>
      <c r="J82" s="112">
        <f t="shared" ref="J82" si="74">ROUND(J81,0)</f>
        <v>0</v>
      </c>
      <c r="K82" s="112">
        <f t="shared" ref="K82" si="75">ROUND(K81,0)</f>
        <v>0</v>
      </c>
      <c r="L82" s="112">
        <f t="shared" ref="L82" si="76">ROUND(L81,0)</f>
        <v>0</v>
      </c>
      <c r="M82" s="112">
        <f t="shared" ref="M82" si="77">ROUND(M81,0)</f>
        <v>0</v>
      </c>
      <c r="N82" s="112">
        <f t="shared" ref="N82" si="78">ROUND(N81,0)</f>
        <v>0</v>
      </c>
      <c r="O82" s="112">
        <f t="shared" ref="O82" si="79">ROUND(O81,0)</f>
        <v>0</v>
      </c>
      <c r="P82" s="72"/>
    </row>
    <row r="83" spans="2:16" s="69" customFormat="1" ht="34.9" customHeight="1" x14ac:dyDescent="0.15">
      <c r="B83" s="142"/>
      <c r="C83" s="110" t="s">
        <v>195</v>
      </c>
      <c r="D83" s="146"/>
      <c r="E83" s="146"/>
      <c r="F83" s="146"/>
      <c r="G83" s="146"/>
      <c r="H83" s="146"/>
      <c r="I83" s="146"/>
      <c r="J83" s="146"/>
      <c r="K83" s="146"/>
      <c r="L83" s="146"/>
      <c r="M83" s="146"/>
      <c r="N83" s="146"/>
      <c r="O83" s="146"/>
      <c r="P83" s="72" t="s">
        <v>22</v>
      </c>
    </row>
    <row r="84" spans="2:16" s="69" customFormat="1" ht="18" hidden="1" customHeight="1" x14ac:dyDescent="0.15">
      <c r="B84" s="143"/>
      <c r="C84" s="114" t="s">
        <v>201</v>
      </c>
      <c r="D84" s="137">
        <f>ROUND(D83,0)</f>
        <v>0</v>
      </c>
      <c r="E84" s="138"/>
      <c r="F84" s="138"/>
      <c r="G84" s="138"/>
      <c r="H84" s="138"/>
      <c r="I84" s="138"/>
      <c r="J84" s="138"/>
      <c r="K84" s="138"/>
      <c r="L84" s="138"/>
      <c r="M84" s="138"/>
      <c r="N84" s="138"/>
      <c r="O84" s="139"/>
      <c r="P84" s="72"/>
    </row>
    <row r="85" spans="2:16" s="69" customFormat="1" ht="18" customHeight="1" x14ac:dyDescent="0.15">
      <c r="B85" s="141" t="s">
        <v>175</v>
      </c>
      <c r="C85" s="70" t="s">
        <v>186</v>
      </c>
      <c r="D85" s="152"/>
      <c r="E85" s="153"/>
      <c r="F85" s="153"/>
      <c r="G85" s="153"/>
      <c r="H85" s="153"/>
      <c r="I85" s="153"/>
      <c r="J85" s="153"/>
      <c r="K85" s="153"/>
      <c r="L85" s="153"/>
      <c r="M85" s="153"/>
      <c r="N85" s="153"/>
      <c r="O85" s="154"/>
      <c r="P85" s="76"/>
    </row>
    <row r="86" spans="2:16" s="69" customFormat="1" ht="18" customHeight="1" x14ac:dyDescent="0.15">
      <c r="B86" s="142"/>
      <c r="C86" s="70" t="s">
        <v>187</v>
      </c>
      <c r="D86" s="152"/>
      <c r="E86" s="153"/>
      <c r="F86" s="153"/>
      <c r="G86" s="153"/>
      <c r="H86" s="153"/>
      <c r="I86" s="153"/>
      <c r="J86" s="153"/>
      <c r="K86" s="153"/>
      <c r="L86" s="153"/>
      <c r="M86" s="153"/>
      <c r="N86" s="153"/>
      <c r="O86" s="154"/>
      <c r="P86" s="76"/>
    </row>
    <row r="87" spans="2:16" s="69" customFormat="1" ht="18" customHeight="1" x14ac:dyDescent="0.15">
      <c r="B87" s="142"/>
      <c r="C87" s="77" t="s">
        <v>193</v>
      </c>
      <c r="D87" s="152"/>
      <c r="E87" s="153"/>
      <c r="F87" s="153"/>
      <c r="G87" s="153"/>
      <c r="H87" s="153"/>
      <c r="I87" s="153"/>
      <c r="J87" s="153"/>
      <c r="K87" s="153"/>
      <c r="L87" s="153"/>
      <c r="M87" s="153"/>
      <c r="N87" s="153"/>
      <c r="O87" s="154"/>
      <c r="P87" s="76"/>
    </row>
    <row r="88" spans="2:16" s="69" customFormat="1" ht="18" customHeight="1" x14ac:dyDescent="0.15">
      <c r="B88" s="142"/>
      <c r="C88" s="151" t="s">
        <v>194</v>
      </c>
      <c r="D88" s="108" t="s">
        <v>10</v>
      </c>
      <c r="E88" s="108" t="s">
        <v>11</v>
      </c>
      <c r="F88" s="108" t="s">
        <v>12</v>
      </c>
      <c r="G88" s="108" t="s">
        <v>13</v>
      </c>
      <c r="H88" s="108" t="s">
        <v>14</v>
      </c>
      <c r="I88" s="108" t="s">
        <v>15</v>
      </c>
      <c r="J88" s="108" t="s">
        <v>16</v>
      </c>
      <c r="K88" s="108" t="s">
        <v>17</v>
      </c>
      <c r="L88" s="108" t="s">
        <v>18</v>
      </c>
      <c r="M88" s="108" t="s">
        <v>19</v>
      </c>
      <c r="N88" s="108" t="s">
        <v>20</v>
      </c>
      <c r="O88" s="108" t="s">
        <v>21</v>
      </c>
      <c r="P88" s="72"/>
    </row>
    <row r="89" spans="2:16" s="69" customFormat="1" ht="18" customHeight="1" x14ac:dyDescent="0.15">
      <c r="B89" s="142"/>
      <c r="C89" s="143"/>
      <c r="D89" s="107"/>
      <c r="E89" s="107"/>
      <c r="F89" s="107"/>
      <c r="G89" s="107"/>
      <c r="H89" s="107"/>
      <c r="I89" s="107"/>
      <c r="J89" s="107"/>
      <c r="K89" s="107"/>
      <c r="L89" s="107"/>
      <c r="M89" s="107"/>
      <c r="N89" s="107"/>
      <c r="O89" s="107"/>
      <c r="P89" s="72" t="s">
        <v>22</v>
      </c>
    </row>
    <row r="90" spans="2:16" s="69" customFormat="1" ht="18" hidden="1" customHeight="1" x14ac:dyDescent="0.15">
      <c r="B90" s="142"/>
      <c r="C90" s="114" t="s">
        <v>201</v>
      </c>
      <c r="D90" s="112">
        <f>ROUND(D89,0)</f>
        <v>0</v>
      </c>
      <c r="E90" s="112">
        <f t="shared" ref="E90" si="80">ROUND(E89,0)</f>
        <v>0</v>
      </c>
      <c r="F90" s="112">
        <f t="shared" ref="F90" si="81">ROUND(F89,0)</f>
        <v>0</v>
      </c>
      <c r="G90" s="112">
        <f t="shared" ref="G90" si="82">ROUND(G89,0)</f>
        <v>0</v>
      </c>
      <c r="H90" s="112">
        <f t="shared" ref="H90" si="83">ROUND(H89,0)</f>
        <v>0</v>
      </c>
      <c r="I90" s="112">
        <f t="shared" ref="I90" si="84">ROUND(I89,0)</f>
        <v>0</v>
      </c>
      <c r="J90" s="112">
        <f t="shared" ref="J90" si="85">ROUND(J89,0)</f>
        <v>0</v>
      </c>
      <c r="K90" s="112">
        <f t="shared" ref="K90" si="86">ROUND(K89,0)</f>
        <v>0</v>
      </c>
      <c r="L90" s="112">
        <f t="shared" ref="L90" si="87">ROUND(L89,0)</f>
        <v>0</v>
      </c>
      <c r="M90" s="112">
        <f t="shared" ref="M90" si="88">ROUND(M89,0)</f>
        <v>0</v>
      </c>
      <c r="N90" s="112">
        <f t="shared" ref="N90" si="89">ROUND(N89,0)</f>
        <v>0</v>
      </c>
      <c r="O90" s="112">
        <f t="shared" ref="O90" si="90">ROUND(O89,0)</f>
        <v>0</v>
      </c>
      <c r="P90" s="72"/>
    </row>
    <row r="91" spans="2:16" s="69" customFormat="1" ht="34.9" customHeight="1" x14ac:dyDescent="0.15">
      <c r="B91" s="142"/>
      <c r="C91" s="110" t="s">
        <v>195</v>
      </c>
      <c r="D91" s="146"/>
      <c r="E91" s="146"/>
      <c r="F91" s="146"/>
      <c r="G91" s="146"/>
      <c r="H91" s="146"/>
      <c r="I91" s="146"/>
      <c r="J91" s="146"/>
      <c r="K91" s="146"/>
      <c r="L91" s="146"/>
      <c r="M91" s="146"/>
      <c r="N91" s="146"/>
      <c r="O91" s="146"/>
      <c r="P91" s="72" t="s">
        <v>22</v>
      </c>
    </row>
    <row r="92" spans="2:16" s="69" customFormat="1" ht="18" hidden="1" customHeight="1" x14ac:dyDescent="0.15">
      <c r="B92" s="143"/>
      <c r="C92" s="114" t="s">
        <v>201</v>
      </c>
      <c r="D92" s="137">
        <f>ROUND(D91,0)</f>
        <v>0</v>
      </c>
      <c r="E92" s="138"/>
      <c r="F92" s="138"/>
      <c r="G92" s="138"/>
      <c r="H92" s="138"/>
      <c r="I92" s="138"/>
      <c r="J92" s="138"/>
      <c r="K92" s="138"/>
      <c r="L92" s="138"/>
      <c r="M92" s="138"/>
      <c r="N92" s="138"/>
      <c r="O92" s="139"/>
      <c r="P92" s="72"/>
    </row>
    <row r="93" spans="2:16" s="69" customFormat="1" ht="18" customHeight="1" x14ac:dyDescent="0.15">
      <c r="B93" s="141" t="s">
        <v>176</v>
      </c>
      <c r="C93" s="70" t="s">
        <v>186</v>
      </c>
      <c r="D93" s="152"/>
      <c r="E93" s="153"/>
      <c r="F93" s="153"/>
      <c r="G93" s="153"/>
      <c r="H93" s="153"/>
      <c r="I93" s="153"/>
      <c r="J93" s="153"/>
      <c r="K93" s="153"/>
      <c r="L93" s="153"/>
      <c r="M93" s="153"/>
      <c r="N93" s="153"/>
      <c r="O93" s="154"/>
      <c r="P93" s="76"/>
    </row>
    <row r="94" spans="2:16" s="69" customFormat="1" ht="18" customHeight="1" x14ac:dyDescent="0.15">
      <c r="B94" s="142"/>
      <c r="C94" s="70" t="s">
        <v>187</v>
      </c>
      <c r="D94" s="152"/>
      <c r="E94" s="153"/>
      <c r="F94" s="153"/>
      <c r="G94" s="153"/>
      <c r="H94" s="153"/>
      <c r="I94" s="153"/>
      <c r="J94" s="153"/>
      <c r="K94" s="153"/>
      <c r="L94" s="153"/>
      <c r="M94" s="153"/>
      <c r="N94" s="153"/>
      <c r="O94" s="154"/>
      <c r="P94" s="76"/>
    </row>
    <row r="95" spans="2:16" s="69" customFormat="1" ht="18" customHeight="1" x14ac:dyDescent="0.15">
      <c r="B95" s="142"/>
      <c r="C95" s="77" t="s">
        <v>193</v>
      </c>
      <c r="D95" s="152"/>
      <c r="E95" s="153"/>
      <c r="F95" s="153"/>
      <c r="G95" s="153"/>
      <c r="H95" s="153"/>
      <c r="I95" s="153"/>
      <c r="J95" s="153"/>
      <c r="K95" s="153"/>
      <c r="L95" s="153"/>
      <c r="M95" s="153"/>
      <c r="N95" s="153"/>
      <c r="O95" s="154"/>
      <c r="P95" s="76"/>
    </row>
    <row r="96" spans="2:16" s="69" customFormat="1" ht="18" customHeight="1" x14ac:dyDescent="0.15">
      <c r="B96" s="142"/>
      <c r="C96" s="151" t="s">
        <v>194</v>
      </c>
      <c r="D96" s="108" t="s">
        <v>10</v>
      </c>
      <c r="E96" s="108" t="s">
        <v>11</v>
      </c>
      <c r="F96" s="108" t="s">
        <v>12</v>
      </c>
      <c r="G96" s="108" t="s">
        <v>13</v>
      </c>
      <c r="H96" s="108" t="s">
        <v>14</v>
      </c>
      <c r="I96" s="108" t="s">
        <v>15</v>
      </c>
      <c r="J96" s="108" t="s">
        <v>16</v>
      </c>
      <c r="K96" s="108" t="s">
        <v>17</v>
      </c>
      <c r="L96" s="108" t="s">
        <v>18</v>
      </c>
      <c r="M96" s="108" t="s">
        <v>19</v>
      </c>
      <c r="N96" s="108" t="s">
        <v>20</v>
      </c>
      <c r="O96" s="108" t="s">
        <v>21</v>
      </c>
      <c r="P96" s="72"/>
    </row>
    <row r="97" spans="2:16" s="69" customFormat="1" ht="18" customHeight="1" x14ac:dyDescent="0.15">
      <c r="B97" s="142"/>
      <c r="C97" s="143"/>
      <c r="D97" s="107"/>
      <c r="E97" s="107"/>
      <c r="F97" s="107"/>
      <c r="G97" s="107"/>
      <c r="H97" s="107"/>
      <c r="I97" s="107"/>
      <c r="J97" s="107"/>
      <c r="K97" s="107"/>
      <c r="L97" s="107"/>
      <c r="M97" s="107"/>
      <c r="N97" s="107"/>
      <c r="O97" s="107"/>
      <c r="P97" s="72" t="s">
        <v>22</v>
      </c>
    </row>
    <row r="98" spans="2:16" s="69" customFormat="1" ht="18" hidden="1" customHeight="1" x14ac:dyDescent="0.15">
      <c r="B98" s="142"/>
      <c r="C98" s="114" t="s">
        <v>201</v>
      </c>
      <c r="D98" s="112">
        <f>ROUND(D97,0)</f>
        <v>0</v>
      </c>
      <c r="E98" s="112">
        <f t="shared" ref="E98" si="91">ROUND(E97,0)</f>
        <v>0</v>
      </c>
      <c r="F98" s="112">
        <f t="shared" ref="F98" si="92">ROUND(F97,0)</f>
        <v>0</v>
      </c>
      <c r="G98" s="112">
        <f t="shared" ref="G98" si="93">ROUND(G97,0)</f>
        <v>0</v>
      </c>
      <c r="H98" s="112">
        <f t="shared" ref="H98" si="94">ROUND(H97,0)</f>
        <v>0</v>
      </c>
      <c r="I98" s="112">
        <f t="shared" ref="I98" si="95">ROUND(I97,0)</f>
        <v>0</v>
      </c>
      <c r="J98" s="112">
        <f t="shared" ref="J98" si="96">ROUND(J97,0)</f>
        <v>0</v>
      </c>
      <c r="K98" s="112">
        <f t="shared" ref="K98" si="97">ROUND(K97,0)</f>
        <v>0</v>
      </c>
      <c r="L98" s="112">
        <f t="shared" ref="L98" si="98">ROUND(L97,0)</f>
        <v>0</v>
      </c>
      <c r="M98" s="112">
        <f t="shared" ref="M98" si="99">ROUND(M97,0)</f>
        <v>0</v>
      </c>
      <c r="N98" s="112">
        <f t="shared" ref="N98" si="100">ROUND(N97,0)</f>
        <v>0</v>
      </c>
      <c r="O98" s="112">
        <f t="shared" ref="O98" si="101">ROUND(O97,0)</f>
        <v>0</v>
      </c>
      <c r="P98" s="72"/>
    </row>
    <row r="99" spans="2:16" s="69" customFormat="1" ht="34.9" customHeight="1" x14ac:dyDescent="0.15">
      <c r="B99" s="142"/>
      <c r="C99" s="110" t="s">
        <v>195</v>
      </c>
      <c r="D99" s="146"/>
      <c r="E99" s="146"/>
      <c r="F99" s="146"/>
      <c r="G99" s="146"/>
      <c r="H99" s="146"/>
      <c r="I99" s="146"/>
      <c r="J99" s="146"/>
      <c r="K99" s="146"/>
      <c r="L99" s="146"/>
      <c r="M99" s="146"/>
      <c r="N99" s="146"/>
      <c r="O99" s="146"/>
      <c r="P99" s="72" t="s">
        <v>22</v>
      </c>
    </row>
    <row r="100" spans="2:16" s="69" customFormat="1" ht="18" hidden="1" customHeight="1" x14ac:dyDescent="0.15">
      <c r="B100" s="143"/>
      <c r="C100" s="114" t="s">
        <v>201</v>
      </c>
      <c r="D100" s="137">
        <f>ROUND(D99,0)</f>
        <v>0</v>
      </c>
      <c r="E100" s="138"/>
      <c r="F100" s="138"/>
      <c r="G100" s="138"/>
      <c r="H100" s="138"/>
      <c r="I100" s="138"/>
      <c r="J100" s="138"/>
      <c r="K100" s="138"/>
      <c r="L100" s="138"/>
      <c r="M100" s="138"/>
      <c r="N100" s="138"/>
      <c r="O100" s="139"/>
      <c r="P100" s="72"/>
    </row>
    <row r="101" spans="2:16" s="69" customFormat="1" ht="18" customHeight="1" x14ac:dyDescent="0.15">
      <c r="B101" s="157"/>
      <c r="C101" s="151" t="s">
        <v>194</v>
      </c>
      <c r="D101" s="70" t="s">
        <v>10</v>
      </c>
      <c r="E101" s="70" t="s">
        <v>11</v>
      </c>
      <c r="F101" s="70" t="s">
        <v>12</v>
      </c>
      <c r="G101" s="70" t="s">
        <v>13</v>
      </c>
      <c r="H101" s="70" t="s">
        <v>14</v>
      </c>
      <c r="I101" s="70" t="s">
        <v>15</v>
      </c>
      <c r="J101" s="70" t="s">
        <v>16</v>
      </c>
      <c r="K101" s="70" t="s">
        <v>17</v>
      </c>
      <c r="L101" s="70" t="s">
        <v>18</v>
      </c>
      <c r="M101" s="70" t="s">
        <v>19</v>
      </c>
      <c r="N101" s="70" t="s">
        <v>20</v>
      </c>
      <c r="O101" s="70" t="s">
        <v>21</v>
      </c>
      <c r="P101" s="72"/>
    </row>
    <row r="102" spans="2:16" s="69" customFormat="1" ht="18" customHeight="1" x14ac:dyDescent="0.15">
      <c r="B102" s="157"/>
      <c r="C102" s="143"/>
      <c r="D102" s="73">
        <f>SUM(D34,D42,D50,D58,D66,D74,D82,D90,D98)</f>
        <v>0</v>
      </c>
      <c r="E102" s="109">
        <f t="shared" ref="E102:O102" si="102">SUM(E34,E42,E50,E58,E66,E74,E82,E90,E98)</f>
        <v>0</v>
      </c>
      <c r="F102" s="109">
        <f t="shared" si="102"/>
        <v>0</v>
      </c>
      <c r="G102" s="109">
        <f t="shared" si="102"/>
        <v>0</v>
      </c>
      <c r="H102" s="109">
        <f t="shared" si="102"/>
        <v>0</v>
      </c>
      <c r="I102" s="109">
        <f t="shared" si="102"/>
        <v>0</v>
      </c>
      <c r="J102" s="109">
        <f t="shared" si="102"/>
        <v>0</v>
      </c>
      <c r="K102" s="109">
        <f t="shared" si="102"/>
        <v>0</v>
      </c>
      <c r="L102" s="109">
        <f t="shared" si="102"/>
        <v>0</v>
      </c>
      <c r="M102" s="109">
        <f t="shared" si="102"/>
        <v>0</v>
      </c>
      <c r="N102" s="109">
        <f t="shared" si="102"/>
        <v>0</v>
      </c>
      <c r="O102" s="109">
        <f t="shared" si="102"/>
        <v>0</v>
      </c>
      <c r="P102" s="72" t="s">
        <v>22</v>
      </c>
    </row>
    <row r="103" spans="2:16" s="69" customFormat="1" ht="34.9" customHeight="1" x14ac:dyDescent="0.15">
      <c r="B103" s="157"/>
      <c r="C103" s="78" t="s">
        <v>195</v>
      </c>
      <c r="D103" s="158">
        <f>SUM(D36,D44,D52,D60,D68,D76,D84,D92,D100)</f>
        <v>0</v>
      </c>
      <c r="E103" s="158"/>
      <c r="F103" s="158"/>
      <c r="G103" s="158"/>
      <c r="H103" s="158"/>
      <c r="I103" s="158"/>
      <c r="J103" s="158"/>
      <c r="K103" s="158"/>
      <c r="L103" s="158"/>
      <c r="M103" s="158"/>
      <c r="N103" s="158"/>
      <c r="O103" s="158"/>
      <c r="P103" s="72" t="s">
        <v>22</v>
      </c>
    </row>
    <row r="104" spans="2:16" s="69" customFormat="1" ht="18" customHeight="1" x14ac:dyDescent="0.15">
      <c r="B104" s="80"/>
    </row>
    <row r="105" spans="2:16" s="69" customFormat="1" ht="18" customHeight="1" x14ac:dyDescent="0.15">
      <c r="B105" s="81" t="s">
        <v>188</v>
      </c>
    </row>
    <row r="106" spans="2:16" s="69" customFormat="1" ht="18" customHeight="1" x14ac:dyDescent="0.15">
      <c r="B106" s="157" t="s">
        <v>1</v>
      </c>
      <c r="C106" s="157"/>
      <c r="D106" s="157" t="s">
        <v>23</v>
      </c>
      <c r="E106" s="157"/>
      <c r="F106" s="157"/>
      <c r="G106" s="157"/>
      <c r="H106" s="157"/>
      <c r="I106" s="157"/>
      <c r="J106" s="157"/>
      <c r="K106" s="157"/>
      <c r="L106" s="157"/>
      <c r="M106" s="157"/>
      <c r="N106" s="157"/>
      <c r="O106" s="157"/>
      <c r="P106" s="70" t="s">
        <v>2</v>
      </c>
    </row>
    <row r="107" spans="2:16" s="69" customFormat="1" ht="18" customHeight="1" x14ac:dyDescent="0.15">
      <c r="B107" s="157" t="s">
        <v>177</v>
      </c>
      <c r="C107" s="157"/>
      <c r="D107" s="152"/>
      <c r="E107" s="153"/>
      <c r="F107" s="153"/>
      <c r="G107" s="153"/>
      <c r="H107" s="153"/>
      <c r="I107" s="153"/>
      <c r="J107" s="153"/>
      <c r="K107" s="153"/>
      <c r="L107" s="153"/>
      <c r="M107" s="153"/>
      <c r="N107" s="153"/>
      <c r="O107" s="154"/>
      <c r="P107" s="82"/>
    </row>
    <row r="108" spans="2:16" s="69" customFormat="1" ht="18" customHeight="1" x14ac:dyDescent="0.15">
      <c r="B108" s="155" t="s">
        <v>186</v>
      </c>
      <c r="C108" s="145"/>
      <c r="D108" s="135" t="str">
        <f>IF('入力欄(基本情報)'!C29="","",'入力欄(基本情報)'!C29)</f>
        <v/>
      </c>
      <c r="E108" s="156"/>
      <c r="F108" s="156"/>
      <c r="G108" s="156"/>
      <c r="H108" s="156"/>
      <c r="I108" s="156"/>
      <c r="J108" s="156"/>
      <c r="K108" s="156"/>
      <c r="L108" s="156"/>
      <c r="M108" s="156"/>
      <c r="N108" s="156"/>
      <c r="O108" s="136"/>
      <c r="P108" s="76"/>
    </row>
    <row r="109" spans="2:16" s="69" customFormat="1" ht="18" customHeight="1" x14ac:dyDescent="0.15">
      <c r="B109" s="155" t="s">
        <v>187</v>
      </c>
      <c r="C109" s="145"/>
      <c r="D109" s="135" t="str">
        <f>IF('入力欄(基本情報)'!C30="","",'入力欄(基本情報)'!C30)</f>
        <v/>
      </c>
      <c r="E109" s="156"/>
      <c r="F109" s="156"/>
      <c r="G109" s="156"/>
      <c r="H109" s="156"/>
      <c r="I109" s="156"/>
      <c r="J109" s="156"/>
      <c r="K109" s="156"/>
      <c r="L109" s="156"/>
      <c r="M109" s="156"/>
      <c r="N109" s="156"/>
      <c r="O109" s="136"/>
      <c r="P109" s="76"/>
    </row>
    <row r="110" spans="2:16" s="69" customFormat="1" ht="18" customHeight="1" x14ac:dyDescent="0.15">
      <c r="B110" s="155" t="s">
        <v>193</v>
      </c>
      <c r="C110" s="145"/>
      <c r="D110" s="152"/>
      <c r="E110" s="153"/>
      <c r="F110" s="153"/>
      <c r="G110" s="153"/>
      <c r="H110" s="153"/>
      <c r="I110" s="153"/>
      <c r="J110" s="153"/>
      <c r="K110" s="153"/>
      <c r="L110" s="153"/>
      <c r="M110" s="153"/>
      <c r="N110" s="153"/>
      <c r="O110" s="154"/>
      <c r="P110" s="76"/>
    </row>
    <row r="111" spans="2:16" s="69" customFormat="1" ht="19.899999999999999" customHeight="1" x14ac:dyDescent="0.15">
      <c r="B111" s="147" t="s">
        <v>196</v>
      </c>
      <c r="C111" s="148"/>
      <c r="D111" s="70" t="s">
        <v>10</v>
      </c>
      <c r="E111" s="70" t="s">
        <v>11</v>
      </c>
      <c r="F111" s="70" t="s">
        <v>12</v>
      </c>
      <c r="G111" s="70" t="s">
        <v>13</v>
      </c>
      <c r="H111" s="70" t="s">
        <v>14</v>
      </c>
      <c r="I111" s="70" t="s">
        <v>15</v>
      </c>
      <c r="J111" s="70" t="s">
        <v>16</v>
      </c>
      <c r="K111" s="70" t="s">
        <v>17</v>
      </c>
      <c r="L111" s="70" t="s">
        <v>18</v>
      </c>
      <c r="M111" s="70" t="s">
        <v>19</v>
      </c>
      <c r="N111" s="70" t="s">
        <v>20</v>
      </c>
      <c r="O111" s="70" t="s">
        <v>21</v>
      </c>
      <c r="P111" s="72"/>
    </row>
    <row r="112" spans="2:16" s="69" customFormat="1" ht="19.899999999999999" customHeight="1" x14ac:dyDescent="0.15">
      <c r="B112" s="149"/>
      <c r="C112" s="150"/>
      <c r="D112" s="116" t="e">
        <f>MIN(D24,ROUND($D$115*D24/$D$25,0))</f>
        <v>#DIV/0!</v>
      </c>
      <c r="E112" s="116" t="e">
        <f t="shared" ref="E112:O112" si="103">MIN(E24,ROUND($D$115*E24/$D$25,0))</f>
        <v>#DIV/0!</v>
      </c>
      <c r="F112" s="116" t="e">
        <f t="shared" si="103"/>
        <v>#DIV/0!</v>
      </c>
      <c r="G112" s="116" t="e">
        <f t="shared" si="103"/>
        <v>#DIV/0!</v>
      </c>
      <c r="H112" s="116" t="e">
        <f t="shared" si="103"/>
        <v>#DIV/0!</v>
      </c>
      <c r="I112" s="116" t="e">
        <f t="shared" si="103"/>
        <v>#DIV/0!</v>
      </c>
      <c r="J112" s="116" t="e">
        <f t="shared" si="103"/>
        <v>#DIV/0!</v>
      </c>
      <c r="K112" s="116" t="e">
        <f t="shared" si="103"/>
        <v>#DIV/0!</v>
      </c>
      <c r="L112" s="116" t="e">
        <f t="shared" si="103"/>
        <v>#DIV/0!</v>
      </c>
      <c r="M112" s="116" t="e">
        <f t="shared" si="103"/>
        <v>#DIV/0!</v>
      </c>
      <c r="N112" s="116" t="e">
        <f t="shared" si="103"/>
        <v>#DIV/0!</v>
      </c>
      <c r="O112" s="116" t="e">
        <f t="shared" si="103"/>
        <v>#DIV/0!</v>
      </c>
      <c r="P112" s="72" t="s">
        <v>22</v>
      </c>
    </row>
    <row r="113" spans="2:16" s="69" customFormat="1" ht="15" hidden="1" customHeight="1" x14ac:dyDescent="0.15">
      <c r="B113" s="135" t="s">
        <v>201</v>
      </c>
      <c r="C113" s="136"/>
      <c r="D113" s="112" t="e">
        <f>ROUND(D112,0)</f>
        <v>#DIV/0!</v>
      </c>
      <c r="E113" s="112" t="e">
        <f t="shared" ref="E113" si="104">ROUND(E112,0)</f>
        <v>#DIV/0!</v>
      </c>
      <c r="F113" s="112" t="e">
        <f t="shared" ref="F113" si="105">ROUND(F112,0)</f>
        <v>#DIV/0!</v>
      </c>
      <c r="G113" s="112" t="e">
        <f t="shared" ref="G113" si="106">ROUND(G112,0)</f>
        <v>#DIV/0!</v>
      </c>
      <c r="H113" s="112" t="e">
        <f t="shared" ref="H113" si="107">ROUND(H112,0)</f>
        <v>#DIV/0!</v>
      </c>
      <c r="I113" s="112" t="e">
        <f t="shared" ref="I113" si="108">ROUND(I112,0)</f>
        <v>#DIV/0!</v>
      </c>
      <c r="J113" s="112" t="e">
        <f t="shared" ref="J113" si="109">ROUND(J112,0)</f>
        <v>#DIV/0!</v>
      </c>
      <c r="K113" s="112" t="e">
        <f t="shared" ref="K113" si="110">ROUND(K112,0)</f>
        <v>#DIV/0!</v>
      </c>
      <c r="L113" s="112" t="e">
        <f t="shared" ref="L113" si="111">ROUND(L112,0)</f>
        <v>#DIV/0!</v>
      </c>
      <c r="M113" s="112" t="e">
        <f t="shared" ref="M113" si="112">ROUND(M112,0)</f>
        <v>#DIV/0!</v>
      </c>
      <c r="N113" s="112" t="e">
        <f t="shared" ref="N113" si="113">ROUND(N112,0)</f>
        <v>#DIV/0!</v>
      </c>
      <c r="O113" s="112" t="e">
        <f t="shared" ref="O113" si="114">ROUND(O112,0)</f>
        <v>#DIV/0!</v>
      </c>
      <c r="P113" s="72"/>
    </row>
    <row r="114" spans="2:16" s="69" customFormat="1" ht="34.9" customHeight="1" x14ac:dyDescent="0.15">
      <c r="B114" s="144" t="s">
        <v>200</v>
      </c>
      <c r="C114" s="145"/>
      <c r="D114" s="146"/>
      <c r="E114" s="146"/>
      <c r="F114" s="146"/>
      <c r="G114" s="146"/>
      <c r="H114" s="146"/>
      <c r="I114" s="146"/>
      <c r="J114" s="146"/>
      <c r="K114" s="146"/>
      <c r="L114" s="146"/>
      <c r="M114" s="146"/>
      <c r="N114" s="146"/>
      <c r="O114" s="146"/>
      <c r="P114" s="72" t="s">
        <v>22</v>
      </c>
    </row>
    <row r="115" spans="2:16" s="69" customFormat="1" ht="18" hidden="1" customHeight="1" x14ac:dyDescent="0.15">
      <c r="B115" s="140" t="s">
        <v>201</v>
      </c>
      <c r="C115" s="140"/>
      <c r="D115" s="137">
        <f>ROUND(D114,0)</f>
        <v>0</v>
      </c>
      <c r="E115" s="138"/>
      <c r="F115" s="138"/>
      <c r="G115" s="138"/>
      <c r="H115" s="138"/>
      <c r="I115" s="138"/>
      <c r="J115" s="138"/>
      <c r="K115" s="138"/>
      <c r="L115" s="138"/>
      <c r="M115" s="138"/>
      <c r="N115" s="138"/>
      <c r="O115" s="139"/>
      <c r="P115" s="72"/>
    </row>
    <row r="116" spans="2:16" s="69" customFormat="1" ht="19.899999999999999" customHeight="1" x14ac:dyDescent="0.15"/>
    <row r="117" spans="2:16" s="69" customFormat="1" ht="19.899999999999999" customHeight="1" x14ac:dyDescent="0.15"/>
    <row r="118" spans="2:16" s="69" customFormat="1" ht="19.899999999999999" customHeight="1" x14ac:dyDescent="0.15"/>
    <row r="119" spans="2:16" s="69" customFormat="1" ht="19.899999999999999" customHeight="1" x14ac:dyDescent="0.15"/>
    <row r="120" spans="2:16" s="69" customFormat="1" ht="19.899999999999999" customHeight="1" x14ac:dyDescent="0.15"/>
    <row r="121" spans="2:16" s="69" customFormat="1" ht="19.899999999999999" customHeight="1" x14ac:dyDescent="0.15"/>
    <row r="122" spans="2:16" s="69" customFormat="1" ht="19.899999999999999" customHeight="1" x14ac:dyDescent="0.15"/>
    <row r="123" spans="2:16" s="69" customFormat="1" ht="19.899999999999999" customHeight="1" x14ac:dyDescent="0.15"/>
    <row r="124" spans="2:16" s="69" customFormat="1" ht="19.899999999999999" customHeight="1" x14ac:dyDescent="0.15"/>
    <row r="125" spans="2:16" s="69" customFormat="1" ht="19.899999999999999" customHeight="1" x14ac:dyDescent="0.15"/>
    <row r="126" spans="2:16" s="69" customFormat="1" ht="19.899999999999999" customHeight="1" x14ac:dyDescent="0.15"/>
    <row r="127" spans="2:16" s="69" customFormat="1" ht="19.899999999999999" customHeight="1" x14ac:dyDescent="0.15"/>
    <row r="128" spans="2:16" s="69" customFormat="1" ht="19.899999999999999" customHeight="1" x14ac:dyDescent="0.15"/>
    <row r="129" s="69" customFormat="1" ht="19.899999999999999" customHeight="1" x14ac:dyDescent="0.15"/>
    <row r="130" s="69" customFormat="1" ht="19.899999999999999" customHeight="1" x14ac:dyDescent="0.15"/>
    <row r="131" s="69" customFormat="1" ht="19.899999999999999" customHeight="1" x14ac:dyDescent="0.15"/>
    <row r="132" s="69" customFormat="1" ht="19.899999999999999" customHeight="1" x14ac:dyDescent="0.15"/>
    <row r="133" s="69" customFormat="1" ht="19.899999999999999" customHeight="1" x14ac:dyDescent="0.15"/>
    <row r="134" s="69" customFormat="1" ht="19.899999999999999" customHeight="1" x14ac:dyDescent="0.15"/>
    <row r="135" s="69" customFormat="1" ht="19.899999999999999" customHeight="1" x14ac:dyDescent="0.15"/>
    <row r="136" s="69" customFormat="1" ht="19.899999999999999" customHeight="1" x14ac:dyDescent="0.15"/>
    <row r="137" s="69" customFormat="1" ht="19.899999999999999" customHeight="1" x14ac:dyDescent="0.15"/>
    <row r="138" s="69" customFormat="1" ht="19.899999999999999" customHeight="1" x14ac:dyDescent="0.15"/>
    <row r="139" s="69" customFormat="1" ht="19.899999999999999" customHeight="1" x14ac:dyDescent="0.15"/>
    <row r="140" s="69" customFormat="1" ht="19.899999999999999" customHeight="1" x14ac:dyDescent="0.15"/>
  </sheetData>
  <sheetProtection algorithmName="SHA-512" hashValue="RGx4B3i0lhO0MUxmdTub1vUUdiRrKvTKpn18Af/UU+64Ig/yRAgyAe+Zwkxv748+fjqe/2gnwuu4fyfc7wE5bw==" saltValue="SWtjTM6j4RJaOhBLHyWRtw==" spinCount="100000" sheet="1" objects="1" scenarios="1"/>
  <mergeCells count="107">
    <mergeCell ref="B37:B44"/>
    <mergeCell ref="B45:B52"/>
    <mergeCell ref="B15:C15"/>
    <mergeCell ref="B11:C12"/>
    <mergeCell ref="D31:O31"/>
    <mergeCell ref="D39:O39"/>
    <mergeCell ref="D47:O47"/>
    <mergeCell ref="D55:O55"/>
    <mergeCell ref="D63:O63"/>
    <mergeCell ref="B53:B60"/>
    <mergeCell ref="B18:C18"/>
    <mergeCell ref="D36:O36"/>
    <mergeCell ref="B29:B36"/>
    <mergeCell ref="C32:C33"/>
    <mergeCell ref="B13:C14"/>
    <mergeCell ref="B25:C25"/>
    <mergeCell ref="D25:O25"/>
    <mergeCell ref="D28:O28"/>
    <mergeCell ref="D29:O29"/>
    <mergeCell ref="D30:O30"/>
    <mergeCell ref="D35:O35"/>
    <mergeCell ref="B16:C17"/>
    <mergeCell ref="B19:C20"/>
    <mergeCell ref="B21:C22"/>
    <mergeCell ref="B23:C24"/>
    <mergeCell ref="B8:C8"/>
    <mergeCell ref="D8:O8"/>
    <mergeCell ref="B9:C9"/>
    <mergeCell ref="D9:O9"/>
    <mergeCell ref="B10:C10"/>
    <mergeCell ref="D10:O10"/>
    <mergeCell ref="B1:P1"/>
    <mergeCell ref="B5:C5"/>
    <mergeCell ref="D5:O5"/>
    <mergeCell ref="B6:C6"/>
    <mergeCell ref="D6:O6"/>
    <mergeCell ref="B7:C7"/>
    <mergeCell ref="D7:O7"/>
    <mergeCell ref="B2:C2"/>
    <mergeCell ref="D37:O37"/>
    <mergeCell ref="D38:O38"/>
    <mergeCell ref="D44:O44"/>
    <mergeCell ref="D52:O52"/>
    <mergeCell ref="D60:O60"/>
    <mergeCell ref="C40:C41"/>
    <mergeCell ref="C48:C49"/>
    <mergeCell ref="C56:C57"/>
    <mergeCell ref="D53:O53"/>
    <mergeCell ref="D54:O54"/>
    <mergeCell ref="D59:O59"/>
    <mergeCell ref="D43:O43"/>
    <mergeCell ref="D46:O46"/>
    <mergeCell ref="D51:O51"/>
    <mergeCell ref="D45:O45"/>
    <mergeCell ref="B101:B103"/>
    <mergeCell ref="D103:O103"/>
    <mergeCell ref="B106:C106"/>
    <mergeCell ref="D106:O106"/>
    <mergeCell ref="D95:O95"/>
    <mergeCell ref="D99:O99"/>
    <mergeCell ref="D85:O85"/>
    <mergeCell ref="D86:O86"/>
    <mergeCell ref="C88:C89"/>
    <mergeCell ref="D87:O87"/>
    <mergeCell ref="C72:C73"/>
    <mergeCell ref="D91:O91"/>
    <mergeCell ref="D75:O75"/>
    <mergeCell ref="D61:O61"/>
    <mergeCell ref="D62:O62"/>
    <mergeCell ref="D68:O68"/>
    <mergeCell ref="B61:B68"/>
    <mergeCell ref="D76:O76"/>
    <mergeCell ref="B69:B76"/>
    <mergeCell ref="C64:C65"/>
    <mergeCell ref="D67:O67"/>
    <mergeCell ref="D69:O69"/>
    <mergeCell ref="D70:O70"/>
    <mergeCell ref="D77:O77"/>
    <mergeCell ref="D78:O78"/>
    <mergeCell ref="C80:C81"/>
    <mergeCell ref="D83:O83"/>
    <mergeCell ref="D71:O71"/>
    <mergeCell ref="D79:O79"/>
    <mergeCell ref="B113:C113"/>
    <mergeCell ref="D115:O115"/>
    <mergeCell ref="B115:C115"/>
    <mergeCell ref="D84:O84"/>
    <mergeCell ref="B77:B84"/>
    <mergeCell ref="D92:O92"/>
    <mergeCell ref="B85:B92"/>
    <mergeCell ref="D100:O100"/>
    <mergeCell ref="B93:B100"/>
    <mergeCell ref="B114:C114"/>
    <mergeCell ref="D114:O114"/>
    <mergeCell ref="B111:C112"/>
    <mergeCell ref="C96:C97"/>
    <mergeCell ref="D93:O93"/>
    <mergeCell ref="D94:O94"/>
    <mergeCell ref="D110:O110"/>
    <mergeCell ref="B110:C110"/>
    <mergeCell ref="B109:C109"/>
    <mergeCell ref="D109:O109"/>
    <mergeCell ref="B107:C107"/>
    <mergeCell ref="D107:O107"/>
    <mergeCell ref="B108:C108"/>
    <mergeCell ref="D108:O108"/>
    <mergeCell ref="C101:C102"/>
  </mergeCells>
  <phoneticPr fontId="2"/>
  <conditionalFormatting sqref="D12:O12">
    <cfRule type="cellIs" dxfId="21" priority="88" operator="greaterThan">
      <formula>$D$10</formula>
    </cfRule>
  </conditionalFormatting>
  <conditionalFormatting sqref="D14:O14">
    <cfRule type="cellIs" dxfId="20" priority="76" operator="greaterThan">
      <formula>D12</formula>
    </cfRule>
  </conditionalFormatting>
  <conditionalFormatting sqref="E14">
    <cfRule type="cellIs" dxfId="19" priority="12" operator="greaterThan">
      <formula>E12</formula>
    </cfRule>
  </conditionalFormatting>
  <conditionalFormatting sqref="F14">
    <cfRule type="cellIs" dxfId="18" priority="11" operator="greaterThan">
      <formula>F12</formula>
    </cfRule>
  </conditionalFormatting>
  <conditionalFormatting sqref="G14">
    <cfRule type="cellIs" dxfId="17" priority="10" operator="greaterThan">
      <formula>G12</formula>
    </cfRule>
  </conditionalFormatting>
  <conditionalFormatting sqref="H14">
    <cfRule type="cellIs" dxfId="16" priority="9" operator="greaterThan">
      <formula>H12</formula>
    </cfRule>
  </conditionalFormatting>
  <conditionalFormatting sqref="I14">
    <cfRule type="cellIs" dxfId="15" priority="8" operator="greaterThan">
      <formula>I12</formula>
    </cfRule>
  </conditionalFormatting>
  <conditionalFormatting sqref="J14">
    <cfRule type="cellIs" dxfId="14" priority="7" operator="greaterThan">
      <formula>J12</formula>
    </cfRule>
  </conditionalFormatting>
  <conditionalFormatting sqref="K14">
    <cfRule type="cellIs" dxfId="13" priority="6" operator="greaterThan">
      <formula>K12</formula>
    </cfRule>
  </conditionalFormatting>
  <conditionalFormatting sqref="L14">
    <cfRule type="cellIs" dxfId="12" priority="5" operator="greaterThan">
      <formula>L12</formula>
    </cfRule>
  </conditionalFormatting>
  <conditionalFormatting sqref="M14">
    <cfRule type="cellIs" dxfId="11" priority="4" operator="greaterThan">
      <formula>M12</formula>
    </cfRule>
  </conditionalFormatting>
  <conditionalFormatting sqref="N14">
    <cfRule type="cellIs" dxfId="10" priority="3" operator="greaterThan">
      <formula>N12</formula>
    </cfRule>
  </conditionalFormatting>
  <conditionalFormatting sqref="O14">
    <cfRule type="cellIs" dxfId="9" priority="2" operator="greaterThan">
      <formula>O12</formula>
    </cfRule>
  </conditionalFormatting>
  <conditionalFormatting sqref="D114:O114">
    <cfRule type="cellIs" dxfId="8" priority="1" operator="greaterThan">
      <formula>$D$25</formula>
    </cfRule>
  </conditionalFormatting>
  <dataValidations count="11">
    <dataValidation operator="lessThanOrEqual" allowBlank="1" showInputMessage="1" showErrorMessage="1" error="設備容量以下の整数値で入力してください" sqref="D29:O30 D88:O88 D40:O40 D48:O48 D56:O56 D64:O64 D72:O72 D80:O80 D32:O32 D36:O38 D44:O46 D52:O54 D60:O62 D68:O70 D76:O78 D84:O86 D92:O94 D96:O96 D100:O103 D115:O115" xr:uid="{98BFBEAC-1239-4051-9E2A-73A13B71D8DF}"/>
    <dataValidation operator="lessThanOrEqual" allowBlank="1" showInputMessage="1" showErrorMessage="1" error="設備容量以下の整数値を入力してください" sqref="D16" xr:uid="{B6BF55D5-FE96-4240-941B-AEA786FFBC8B}"/>
    <dataValidation type="whole" operator="lessThanOrEqual" allowBlank="1" showInputMessage="1" showErrorMessage="1" error="設備容量以下の整数値を入力してください" sqref="D12:O12" xr:uid="{865D3E81-3D6D-41FD-85AE-A94CE60E9E18}">
      <formula1>$D$10</formula1>
    </dataValidation>
    <dataValidation type="whole" allowBlank="1" showInputMessage="1" showErrorMessage="1" error="整数値を入力してください" sqref="D10:O10" xr:uid="{90E4E272-D849-474B-A7BC-072ED6A2D5ED}">
      <formula1>1</formula1>
      <formula2>999999999999999</formula2>
    </dataValidation>
    <dataValidation type="whole" operator="lessThanOrEqual" allowBlank="1" showInputMessage="1" showErrorMessage="1" error="送電可能電力以下の整数値を入力してください" sqref="D14:O14" xr:uid="{25CA4503-42E1-447F-8D9E-15B44A163166}">
      <formula1>D12</formula1>
    </dataValidation>
    <dataValidation type="whole" operator="greaterThanOrEqual" allowBlank="1" showInputMessage="1" showErrorMessage="1" error="3以上の整数値を入力してください" sqref="D17:O17" xr:uid="{DB1A94F0-08A2-4AD3-A3C5-63E2A25C62C2}">
      <formula1>3</formula1>
    </dataValidation>
    <dataValidation type="list" operator="lessThanOrEqual" allowBlank="1" showInputMessage="1" showErrorMessage="1" error="設備容量以下の整数値で入力してください" sqref="D31:O31 D39:O39 D47:O47 D55:O55 D63:O63 D71:O71 D79:O79 D87:O87 D95:O95 D110:O110" xr:uid="{F4A494B8-9910-470C-8654-07FECAC71962}">
      <formula1>"北海道,東北,東京,中部,北陸,関西,中国,四国,九州"</formula1>
    </dataValidation>
    <dataValidation type="whole" operator="lessThanOrEqual" allowBlank="1" showInputMessage="1" showErrorMessage="1" error="差替可能容量以下の整数値を入力してください" sqref="D114:O114" xr:uid="{9C75D8C0-987F-40AD-9ECE-048F98959CCC}">
      <formula1>D25</formula1>
    </dataValidation>
    <dataValidation operator="lessThanOrEqual" allowBlank="1" showInputMessage="1" showErrorMessage="1" error="送電可能電力以下の整数値を入力してください" sqref="D15:O15 D18:O18 D113:O113 D42:O42 D50:O50 D58:O58 D66:O66 D74:O74 D82:O82 D90:O90 D98:O98 D34:O34" xr:uid="{A0D684D0-2F54-4720-B894-18D3A021871A}"/>
    <dataValidation type="whole" allowBlank="1" showInputMessage="1" showErrorMessage="1" error="設備容量以下の整数値で入力してください" sqref="D35:O35 D33:O33 D43:O43 D41:O41 D51:O51 D49:O49 D59:O59 D57:O57 D67:O67 D65:O65 D75:O75 D73:O73 D83:O83 D81:O81 D91:O91 D89:O89 D99:O99 D97:O97" xr:uid="{CF203F11-9326-4226-9197-33D18C47A80F}">
      <formula1>1</formula1>
      <formula2>999999999999999</formula2>
    </dataValidation>
    <dataValidation allowBlank="1" showInputMessage="1" showErrorMessage="1" error="差替可能な整数値を入力してください" sqref="D112:O112" xr:uid="{9A19ACAE-ED6C-40CD-AA0E-6A729391C279}"/>
  </dataValidations>
  <pageMargins left="0.23622047244094491" right="0.23622047244094491" top="0.8661417322834645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6F1-26DE-4FBD-AAFA-73DB3B21B9EE}">
  <dimension ref="A1:Q55"/>
  <sheetViews>
    <sheetView zoomScale="85" zoomScaleNormal="85" workbookViewId="0">
      <selection sqref="A1:D1"/>
    </sheetView>
  </sheetViews>
  <sheetFormatPr defaultColWidth="8.875" defaultRowHeight="15.75" x14ac:dyDescent="0.25"/>
  <cols>
    <col min="1" max="3" width="14.75" style="93" customWidth="1"/>
    <col min="4" max="4" width="16.75" style="93" customWidth="1"/>
    <col min="5" max="16" width="10.75" style="80" customWidth="1"/>
    <col min="17" max="16384" width="8.875" style="67"/>
  </cols>
  <sheetData>
    <row r="1" spans="1:17" ht="16.5" x14ac:dyDescent="0.25">
      <c r="A1" s="132" t="s">
        <v>206</v>
      </c>
      <c r="B1" s="132"/>
      <c r="C1" s="132"/>
      <c r="D1" s="132"/>
      <c r="E1" s="131" t="s">
        <v>207</v>
      </c>
    </row>
    <row r="2" spans="1:17" ht="16.5" x14ac:dyDescent="0.25">
      <c r="A2" s="165"/>
      <c r="B2" s="165"/>
      <c r="C2" s="165"/>
    </row>
    <row r="4" spans="1:17" ht="16.5" x14ac:dyDescent="0.25">
      <c r="A4" s="166" t="s">
        <v>204</v>
      </c>
      <c r="B4" s="166"/>
      <c r="C4" s="166"/>
      <c r="D4" s="166"/>
      <c r="E4" s="166"/>
      <c r="F4" s="166"/>
      <c r="G4" s="166"/>
      <c r="H4" s="166"/>
      <c r="I4" s="166"/>
      <c r="J4" s="166"/>
      <c r="K4" s="166"/>
      <c r="L4" s="166"/>
      <c r="M4" s="166"/>
      <c r="N4" s="166"/>
      <c r="O4" s="166"/>
      <c r="P4" s="166"/>
      <c r="Q4" s="166"/>
    </row>
    <row r="5" spans="1:17" ht="16.5" x14ac:dyDescent="0.25">
      <c r="A5" s="94"/>
      <c r="B5" s="94"/>
      <c r="C5" s="94"/>
      <c r="D5" s="94"/>
      <c r="E5" s="95"/>
      <c r="F5" s="95"/>
      <c r="G5" s="95"/>
      <c r="H5" s="95"/>
      <c r="I5" s="95"/>
      <c r="J5" s="95"/>
      <c r="K5" s="95"/>
      <c r="L5" s="95"/>
      <c r="M5" s="95"/>
      <c r="N5" s="95"/>
      <c r="O5" s="95"/>
      <c r="P5" s="95"/>
      <c r="Q5" s="96"/>
    </row>
    <row r="6" spans="1:17" ht="16.5" x14ac:dyDescent="0.25">
      <c r="A6" s="166" t="s">
        <v>208</v>
      </c>
      <c r="B6" s="166"/>
      <c r="C6" s="166"/>
      <c r="D6" s="166"/>
      <c r="E6" s="166"/>
      <c r="F6" s="166"/>
      <c r="G6" s="166"/>
      <c r="H6" s="166"/>
      <c r="I6" s="166"/>
      <c r="J6" s="166"/>
      <c r="K6" s="166"/>
      <c r="L6" s="166"/>
      <c r="M6" s="166"/>
      <c r="N6" s="166"/>
      <c r="O6" s="166"/>
      <c r="P6" s="166"/>
      <c r="Q6" s="166"/>
    </row>
    <row r="10" spans="1:17" ht="16.5" thickBot="1" x14ac:dyDescent="0.3"/>
    <row r="11" spans="1:17" ht="16.5" thickBot="1" x14ac:dyDescent="0.3">
      <c r="A11" s="167" t="s">
        <v>1</v>
      </c>
      <c r="B11" s="167"/>
      <c r="C11" s="167"/>
      <c r="D11" s="167"/>
      <c r="E11" s="168"/>
      <c r="F11" s="168"/>
      <c r="G11" s="168"/>
      <c r="H11" s="168"/>
      <c r="I11" s="168"/>
      <c r="J11" s="168"/>
      <c r="K11" s="168"/>
      <c r="L11" s="168"/>
      <c r="M11" s="168"/>
      <c r="N11" s="168"/>
      <c r="O11" s="168"/>
      <c r="P11" s="168"/>
    </row>
    <row r="12" spans="1:17" ht="16.5" thickBot="1" x14ac:dyDescent="0.3">
      <c r="A12" s="169" t="s">
        <v>114</v>
      </c>
      <c r="B12" s="169"/>
      <c r="C12" s="169"/>
      <c r="D12" s="169"/>
      <c r="E12" s="170" t="str">
        <f>IF('入力欄(基本情報)'!C5="","",'入力欄(基本情報)'!C5)</f>
        <v>電源等差替への申込</v>
      </c>
      <c r="F12" s="170"/>
      <c r="G12" s="170"/>
      <c r="H12" s="170"/>
      <c r="I12" s="170"/>
      <c r="J12" s="170"/>
      <c r="K12" s="170"/>
      <c r="L12" s="170"/>
      <c r="M12" s="170"/>
      <c r="N12" s="170"/>
      <c r="O12" s="170"/>
      <c r="P12" s="170"/>
    </row>
    <row r="13" spans="1:17" ht="16.5" thickBot="1" x14ac:dyDescent="0.3">
      <c r="A13" s="169" t="s">
        <v>115</v>
      </c>
      <c r="B13" s="169"/>
      <c r="C13" s="169"/>
      <c r="D13" s="169"/>
      <c r="E13" s="170" t="str">
        <f>IF('入力欄(基本情報)'!C6="","",'入力欄(基本情報)'!C6)</f>
        <v>差替元電源等</v>
      </c>
      <c r="F13" s="170"/>
      <c r="G13" s="170"/>
      <c r="H13" s="170"/>
      <c r="I13" s="170"/>
      <c r="J13" s="170"/>
      <c r="K13" s="170"/>
      <c r="L13" s="170"/>
      <c r="M13" s="170"/>
      <c r="N13" s="170"/>
      <c r="O13" s="170"/>
      <c r="P13" s="170"/>
    </row>
    <row r="14" spans="1:17" ht="16.5" thickBot="1" x14ac:dyDescent="0.3">
      <c r="A14" s="171" t="s">
        <v>116</v>
      </c>
      <c r="B14" s="171"/>
      <c r="C14" s="171"/>
      <c r="D14" s="171"/>
      <c r="E14" s="172"/>
      <c r="F14" s="172"/>
      <c r="G14" s="172"/>
      <c r="H14" s="172"/>
      <c r="I14" s="172"/>
      <c r="J14" s="172"/>
      <c r="K14" s="172"/>
      <c r="L14" s="172"/>
      <c r="M14" s="172"/>
      <c r="N14" s="172"/>
      <c r="O14" s="172"/>
      <c r="P14" s="172"/>
    </row>
    <row r="15" spans="1:17" ht="16.5" thickBot="1" x14ac:dyDescent="0.3">
      <c r="A15" s="169" t="s">
        <v>117</v>
      </c>
      <c r="B15" s="169"/>
      <c r="C15" s="169"/>
      <c r="D15" s="169"/>
      <c r="E15" s="170" t="str">
        <f>IF('入力欄(基本情報)'!C7="","",'入力欄(基本情報)'!C7)</f>
        <v/>
      </c>
      <c r="F15" s="170"/>
      <c r="G15" s="170"/>
      <c r="H15" s="170"/>
      <c r="I15" s="170"/>
      <c r="J15" s="170"/>
      <c r="K15" s="170"/>
      <c r="L15" s="170"/>
      <c r="M15" s="170"/>
      <c r="N15" s="170"/>
      <c r="O15" s="170"/>
      <c r="P15" s="170"/>
    </row>
    <row r="16" spans="1:17" ht="16.5" thickBot="1" x14ac:dyDescent="0.3">
      <c r="A16" s="169" t="s">
        <v>118</v>
      </c>
      <c r="B16" s="169"/>
      <c r="C16" s="169"/>
      <c r="D16" s="169"/>
      <c r="E16" s="170" t="str">
        <f>IF('入力欄(基本情報)'!C8="","",'入力欄(基本情報)'!C8)</f>
        <v/>
      </c>
      <c r="F16" s="170"/>
      <c r="G16" s="170"/>
      <c r="H16" s="170"/>
      <c r="I16" s="170"/>
      <c r="J16" s="170"/>
      <c r="K16" s="170"/>
      <c r="L16" s="170"/>
      <c r="M16" s="170"/>
      <c r="N16" s="170"/>
      <c r="O16" s="170"/>
      <c r="P16" s="170"/>
    </row>
    <row r="17" spans="1:16" ht="16.5" thickBot="1" x14ac:dyDescent="0.3">
      <c r="A17" s="169" t="s">
        <v>119</v>
      </c>
      <c r="B17" s="169"/>
      <c r="C17" s="169"/>
      <c r="D17" s="169"/>
      <c r="E17" s="170" t="str">
        <f>IF('入力欄(基本情報)'!C9="","",'入力欄(基本情報)'!C9)</f>
        <v/>
      </c>
      <c r="F17" s="170"/>
      <c r="G17" s="170"/>
      <c r="H17" s="170"/>
      <c r="I17" s="170"/>
      <c r="J17" s="170"/>
      <c r="K17" s="170"/>
      <c r="L17" s="170"/>
      <c r="M17" s="170"/>
      <c r="N17" s="170"/>
      <c r="O17" s="170"/>
      <c r="P17" s="170"/>
    </row>
    <row r="18" spans="1:16" ht="16.5" thickBot="1" x14ac:dyDescent="0.3">
      <c r="A18" s="169" t="s">
        <v>120</v>
      </c>
      <c r="B18" s="169"/>
      <c r="C18" s="169"/>
      <c r="D18" s="169"/>
      <c r="E18" s="170" t="str">
        <f>IF('入力欄(基本情報)'!C12="","",'入力欄(基本情報)'!C12)</f>
        <v/>
      </c>
      <c r="F18" s="170"/>
      <c r="G18" s="170"/>
      <c r="H18" s="170"/>
      <c r="I18" s="170"/>
      <c r="J18" s="170"/>
      <c r="K18" s="170"/>
      <c r="L18" s="170"/>
      <c r="M18" s="170"/>
      <c r="N18" s="170"/>
      <c r="O18" s="170"/>
      <c r="P18" s="170"/>
    </row>
    <row r="19" spans="1:16" ht="16.5" thickBot="1" x14ac:dyDescent="0.3">
      <c r="A19" s="169" t="s">
        <v>121</v>
      </c>
      <c r="B19" s="169"/>
      <c r="C19" s="169"/>
      <c r="D19" s="169"/>
      <c r="E19" s="170" t="str">
        <f>IF('入力欄(基本情報)'!C13="","",'入力欄(基本情報)'!C13)</f>
        <v/>
      </c>
      <c r="F19" s="170"/>
      <c r="G19" s="170"/>
      <c r="H19" s="170"/>
      <c r="I19" s="170"/>
      <c r="J19" s="170"/>
      <c r="K19" s="170"/>
      <c r="L19" s="170"/>
      <c r="M19" s="170"/>
      <c r="N19" s="170"/>
      <c r="O19" s="170"/>
      <c r="P19" s="170"/>
    </row>
    <row r="20" spans="1:16" ht="16.5" thickBot="1" x14ac:dyDescent="0.3">
      <c r="A20" s="169" t="s">
        <v>122</v>
      </c>
      <c r="B20" s="169"/>
      <c r="C20" s="169"/>
      <c r="D20" s="169"/>
      <c r="E20" s="170" t="s">
        <v>205</v>
      </c>
      <c r="F20" s="170"/>
      <c r="G20" s="170"/>
      <c r="H20" s="170"/>
      <c r="I20" s="170"/>
      <c r="J20" s="170"/>
      <c r="K20" s="170"/>
      <c r="L20" s="170"/>
      <c r="M20" s="170"/>
      <c r="N20" s="170"/>
      <c r="O20" s="170"/>
      <c r="P20" s="170"/>
    </row>
    <row r="21" spans="1:16" ht="16.5" thickBot="1" x14ac:dyDescent="0.3">
      <c r="A21" s="169" t="s">
        <v>123</v>
      </c>
      <c r="B21" s="169"/>
      <c r="C21" s="169"/>
      <c r="D21" s="169"/>
      <c r="E21" s="170" t="str">
        <f>IF('入力欄(基本情報)'!C10="","",'入力欄(基本情報)'!C10)</f>
        <v>安定電源</v>
      </c>
      <c r="F21" s="170"/>
      <c r="G21" s="170"/>
      <c r="H21" s="170"/>
      <c r="I21" s="170"/>
      <c r="J21" s="170"/>
      <c r="K21" s="170"/>
      <c r="L21" s="170"/>
      <c r="M21" s="170"/>
      <c r="N21" s="170"/>
      <c r="O21" s="170"/>
      <c r="P21" s="170"/>
    </row>
    <row r="22" spans="1:16" ht="16.5" thickBot="1" x14ac:dyDescent="0.3">
      <c r="A22" s="169" t="s">
        <v>5</v>
      </c>
      <c r="B22" s="169"/>
      <c r="C22" s="169"/>
      <c r="D22" s="169"/>
      <c r="E22" s="170" t="str">
        <f>IF('入力欄(基本情報)'!C11="","",'入力欄(基本情報)'!C11)</f>
        <v/>
      </c>
      <c r="F22" s="170"/>
      <c r="G22" s="170"/>
      <c r="H22" s="170"/>
      <c r="I22" s="170"/>
      <c r="J22" s="170"/>
      <c r="K22" s="170"/>
      <c r="L22" s="170"/>
      <c r="M22" s="170"/>
      <c r="N22" s="170"/>
      <c r="O22" s="170"/>
      <c r="P22" s="170"/>
    </row>
    <row r="23" spans="1:16" ht="16.5" thickBot="1" x14ac:dyDescent="0.3">
      <c r="A23" s="169" t="s">
        <v>6</v>
      </c>
      <c r="B23" s="169"/>
      <c r="C23" s="169"/>
      <c r="D23" s="169"/>
      <c r="E23" s="170" t="str">
        <f>IF('入力欄(基本情報)'!C14="","",'入力欄(基本情報)'!C14)</f>
        <v/>
      </c>
      <c r="F23" s="170"/>
      <c r="G23" s="170"/>
      <c r="H23" s="170"/>
      <c r="I23" s="170"/>
      <c r="J23" s="170"/>
      <c r="K23" s="170"/>
      <c r="L23" s="170"/>
      <c r="M23" s="170"/>
      <c r="N23" s="170"/>
      <c r="O23" s="170"/>
      <c r="P23" s="170"/>
    </row>
    <row r="24" spans="1:16" ht="49.15" customHeight="1" thickBot="1" x14ac:dyDescent="0.3">
      <c r="A24" s="177" t="s">
        <v>124</v>
      </c>
      <c r="B24" s="167"/>
      <c r="C24" s="178" t="s">
        <v>125</v>
      </c>
      <c r="D24" s="169"/>
      <c r="E24" s="170" t="str">
        <f>IF('入力欄(基本情報)'!C30="","",'入力欄(基本情報)'!C30)</f>
        <v/>
      </c>
      <c r="F24" s="170"/>
      <c r="G24" s="170"/>
      <c r="H24" s="170"/>
      <c r="I24" s="170"/>
      <c r="J24" s="170"/>
      <c r="K24" s="170"/>
      <c r="L24" s="170"/>
      <c r="M24" s="170"/>
      <c r="N24" s="170"/>
      <c r="O24" s="170"/>
      <c r="P24" s="170"/>
    </row>
    <row r="25" spans="1:16" ht="16.5" thickBot="1" x14ac:dyDescent="0.3">
      <c r="A25" s="167"/>
      <c r="B25" s="167"/>
      <c r="C25" s="167" t="s">
        <v>126</v>
      </c>
      <c r="D25" s="167"/>
      <c r="E25" s="179" t="str">
        <f>IF('入力欄(基本情報)'!C31="","",'入力欄(基本情報)'!C31)</f>
        <v/>
      </c>
      <c r="F25" s="179"/>
      <c r="G25" s="179"/>
      <c r="H25" s="179"/>
      <c r="I25" s="179"/>
      <c r="J25" s="179"/>
      <c r="K25" s="179"/>
      <c r="L25" s="179"/>
      <c r="M25" s="179"/>
      <c r="N25" s="179"/>
      <c r="O25" s="179"/>
      <c r="P25" s="179"/>
    </row>
    <row r="26" spans="1:16" ht="16.5" thickBot="1" x14ac:dyDescent="0.3">
      <c r="A26" s="169" t="s">
        <v>127</v>
      </c>
      <c r="B26" s="169"/>
      <c r="C26" s="169"/>
      <c r="D26" s="169"/>
      <c r="E26" s="170" t="str">
        <f>IF('入力欄(差替情報)'!D107="","",'入力欄(差替情報)'!D107)</f>
        <v/>
      </c>
      <c r="F26" s="170"/>
      <c r="G26" s="170"/>
      <c r="H26" s="170"/>
      <c r="I26" s="170"/>
      <c r="J26" s="170"/>
      <c r="K26" s="170"/>
      <c r="L26" s="170"/>
      <c r="M26" s="170"/>
      <c r="N26" s="170"/>
      <c r="O26" s="170"/>
      <c r="P26" s="170"/>
    </row>
    <row r="27" spans="1:16" ht="16.5" thickBot="1" x14ac:dyDescent="0.3">
      <c r="A27" s="167"/>
      <c r="B27" s="167"/>
      <c r="C27" s="167"/>
      <c r="D27" s="167"/>
      <c r="E27" s="97" t="s">
        <v>10</v>
      </c>
      <c r="F27" s="97" t="s">
        <v>11</v>
      </c>
      <c r="G27" s="97" t="s">
        <v>12</v>
      </c>
      <c r="H27" s="97" t="s">
        <v>13</v>
      </c>
      <c r="I27" s="97" t="s">
        <v>14</v>
      </c>
      <c r="J27" s="97" t="s">
        <v>15</v>
      </c>
      <c r="K27" s="97" t="s">
        <v>16</v>
      </c>
      <c r="L27" s="97" t="s">
        <v>17</v>
      </c>
      <c r="M27" s="97" t="s">
        <v>18</v>
      </c>
      <c r="N27" s="97" t="s">
        <v>19</v>
      </c>
      <c r="O27" s="97" t="s">
        <v>20</v>
      </c>
      <c r="P27" s="97" t="s">
        <v>21</v>
      </c>
    </row>
    <row r="28" spans="1:16" ht="15.6" customHeight="1" thickBot="1" x14ac:dyDescent="0.3">
      <c r="A28" s="169" t="s">
        <v>128</v>
      </c>
      <c r="B28" s="169"/>
      <c r="C28" s="169"/>
      <c r="D28" s="169"/>
      <c r="E28" s="98" t="e">
        <f>IF('入力欄(差替情報)'!D113="",0,MIN('入力欄(差替情報)'!D113,'入力欄(差替情報)'!D24))</f>
        <v>#DIV/0!</v>
      </c>
      <c r="F28" s="106" t="e">
        <f>IF('入力欄(差替情報)'!E113="",0,MIN('入力欄(差替情報)'!E113,'入力欄(差替情報)'!E24))</f>
        <v>#DIV/0!</v>
      </c>
      <c r="G28" s="106" t="e">
        <f>IF('入力欄(差替情報)'!F113="",0,MIN('入力欄(差替情報)'!F113,'入力欄(差替情報)'!F24))</f>
        <v>#DIV/0!</v>
      </c>
      <c r="H28" s="106" t="e">
        <f>IF('入力欄(差替情報)'!G113="",0,MIN('入力欄(差替情報)'!G113,'入力欄(差替情報)'!G24))</f>
        <v>#DIV/0!</v>
      </c>
      <c r="I28" s="106" t="e">
        <f>IF('入力欄(差替情報)'!H113="",0,MIN('入力欄(差替情報)'!H113,'入力欄(差替情報)'!H24))</f>
        <v>#DIV/0!</v>
      </c>
      <c r="J28" s="106" t="e">
        <f>IF('入力欄(差替情報)'!I113="",0,MIN('入力欄(差替情報)'!I113,'入力欄(差替情報)'!I24))</f>
        <v>#DIV/0!</v>
      </c>
      <c r="K28" s="106" t="e">
        <f>IF('入力欄(差替情報)'!J113="",0,MIN('入力欄(差替情報)'!J113,'入力欄(差替情報)'!J24))</f>
        <v>#DIV/0!</v>
      </c>
      <c r="L28" s="106" t="e">
        <f>IF('入力欄(差替情報)'!K113="",0,MIN('入力欄(差替情報)'!K113,'入力欄(差替情報)'!K24))</f>
        <v>#DIV/0!</v>
      </c>
      <c r="M28" s="106" t="e">
        <f>IF('入力欄(差替情報)'!L113="",0,MIN('入力欄(差替情報)'!L113,'入力欄(差替情報)'!L24))</f>
        <v>#DIV/0!</v>
      </c>
      <c r="N28" s="106" t="e">
        <f>IF('入力欄(差替情報)'!M113="",0,MIN('入力欄(差替情報)'!M113,'入力欄(差替情報)'!M24))</f>
        <v>#DIV/0!</v>
      </c>
      <c r="O28" s="106" t="e">
        <f>IF('入力欄(差替情報)'!N113="",0,MIN('入力欄(差替情報)'!N113,'入力欄(差替情報)'!N24))</f>
        <v>#DIV/0!</v>
      </c>
      <c r="P28" s="106" t="e">
        <f>IF('入力欄(差替情報)'!O113="",0,MIN('入力欄(差替情報)'!O113,'入力欄(差替情報)'!O24))</f>
        <v>#DIV/0!</v>
      </c>
    </row>
    <row r="29" spans="1:16" ht="16.5" thickBot="1" x14ac:dyDescent="0.3">
      <c r="A29" s="171" t="s">
        <v>129</v>
      </c>
      <c r="B29" s="171"/>
      <c r="C29" s="171"/>
      <c r="D29" s="171"/>
      <c r="E29" s="99"/>
      <c r="F29" s="99"/>
      <c r="G29" s="99"/>
      <c r="H29" s="99"/>
      <c r="I29" s="99"/>
      <c r="J29" s="99"/>
      <c r="K29" s="99"/>
      <c r="L29" s="99"/>
      <c r="M29" s="99"/>
      <c r="N29" s="99"/>
      <c r="O29" s="99"/>
      <c r="P29" s="99"/>
    </row>
    <row r="30" spans="1:16" ht="16.5" thickBot="1" x14ac:dyDescent="0.3">
      <c r="A30" s="178" t="s">
        <v>130</v>
      </c>
      <c r="B30" s="169"/>
      <c r="C30" s="97" t="s">
        <v>131</v>
      </c>
      <c r="D30" s="97" t="s">
        <v>132</v>
      </c>
      <c r="E30" s="180"/>
      <c r="F30" s="181"/>
      <c r="G30" s="181"/>
      <c r="H30" s="181"/>
      <c r="I30" s="181"/>
      <c r="J30" s="181"/>
      <c r="K30" s="181"/>
      <c r="L30" s="181"/>
      <c r="M30" s="181"/>
      <c r="N30" s="181"/>
      <c r="O30" s="181"/>
      <c r="P30" s="182"/>
    </row>
    <row r="31" spans="1:16" ht="16.5" thickBot="1" x14ac:dyDescent="0.3">
      <c r="A31" s="169"/>
      <c r="B31" s="169"/>
      <c r="C31" s="100"/>
      <c r="D31" s="100"/>
      <c r="E31" s="98">
        <f>'入力欄(差替情報)'!D102</f>
        <v>0</v>
      </c>
      <c r="F31" s="104">
        <f>'入力欄(差替情報)'!E102</f>
        <v>0</v>
      </c>
      <c r="G31" s="104">
        <f>'入力欄(差替情報)'!F102</f>
        <v>0</v>
      </c>
      <c r="H31" s="104">
        <f>'入力欄(差替情報)'!G102</f>
        <v>0</v>
      </c>
      <c r="I31" s="104">
        <f>'入力欄(差替情報)'!H102</f>
        <v>0</v>
      </c>
      <c r="J31" s="104">
        <f>'入力欄(差替情報)'!I102</f>
        <v>0</v>
      </c>
      <c r="K31" s="104">
        <f>'入力欄(差替情報)'!J102</f>
        <v>0</v>
      </c>
      <c r="L31" s="104">
        <f>'入力欄(差替情報)'!K102</f>
        <v>0</v>
      </c>
      <c r="M31" s="104">
        <f>'入力欄(差替情報)'!L102</f>
        <v>0</v>
      </c>
      <c r="N31" s="104">
        <f>'入力欄(差替情報)'!M102</f>
        <v>0</v>
      </c>
      <c r="O31" s="104">
        <f>'入力欄(差替情報)'!N102</f>
        <v>0</v>
      </c>
      <c r="P31" s="104">
        <f>'入力欄(差替情報)'!O102</f>
        <v>0</v>
      </c>
    </row>
    <row r="32" spans="1:16" ht="16.5" thickBot="1" x14ac:dyDescent="0.3">
      <c r="A32" s="173" t="s">
        <v>133</v>
      </c>
      <c r="B32" s="171"/>
      <c r="C32" s="101" t="s">
        <v>131</v>
      </c>
      <c r="D32" s="101" t="s">
        <v>132</v>
      </c>
      <c r="E32" s="174"/>
      <c r="F32" s="175"/>
      <c r="G32" s="175"/>
      <c r="H32" s="175"/>
      <c r="I32" s="175"/>
      <c r="J32" s="175"/>
      <c r="K32" s="175"/>
      <c r="L32" s="175"/>
      <c r="M32" s="175"/>
      <c r="N32" s="175"/>
      <c r="O32" s="175"/>
      <c r="P32" s="176"/>
    </row>
    <row r="33" spans="1:16" ht="16.5" thickBot="1" x14ac:dyDescent="0.3">
      <c r="A33" s="171"/>
      <c r="B33" s="171"/>
      <c r="C33" s="102"/>
      <c r="D33" s="102"/>
      <c r="E33" s="99"/>
      <c r="F33" s="99"/>
      <c r="G33" s="99"/>
      <c r="H33" s="99"/>
      <c r="I33" s="99"/>
      <c r="J33" s="99"/>
      <c r="K33" s="99"/>
      <c r="L33" s="99"/>
      <c r="M33" s="99"/>
      <c r="N33" s="99"/>
      <c r="O33" s="99"/>
      <c r="P33" s="99"/>
    </row>
    <row r="34" spans="1:16" ht="16.5" thickBot="1" x14ac:dyDescent="0.3">
      <c r="A34" s="177" t="s">
        <v>134</v>
      </c>
      <c r="B34" s="167"/>
      <c r="C34" s="169" t="s">
        <v>135</v>
      </c>
      <c r="D34" s="169"/>
      <c r="E34" s="183" t="str">
        <f>IF('入力欄(基本情報)'!C15="","",'入力欄(基本情報)'!C15)</f>
        <v/>
      </c>
      <c r="F34" s="183"/>
      <c r="G34" s="183"/>
      <c r="H34" s="183"/>
      <c r="I34" s="183"/>
      <c r="J34" s="183"/>
      <c r="K34" s="183"/>
      <c r="L34" s="183"/>
      <c r="M34" s="183"/>
      <c r="N34" s="183"/>
      <c r="O34" s="183"/>
      <c r="P34" s="183"/>
    </row>
    <row r="35" spans="1:16" ht="16.5" thickBot="1" x14ac:dyDescent="0.3">
      <c r="A35" s="167"/>
      <c r="B35" s="167"/>
      <c r="C35" s="169" t="s">
        <v>136</v>
      </c>
      <c r="D35" s="169"/>
      <c r="E35" s="183" t="str">
        <f>IF('入力欄(基本情報)'!C17="","",'入力欄(基本情報)'!C17)</f>
        <v/>
      </c>
      <c r="F35" s="183"/>
      <c r="G35" s="183"/>
      <c r="H35" s="183"/>
      <c r="I35" s="183"/>
      <c r="J35" s="183"/>
      <c r="K35" s="183"/>
      <c r="L35" s="183"/>
      <c r="M35" s="183"/>
      <c r="N35" s="183"/>
      <c r="O35" s="183"/>
      <c r="P35" s="183"/>
    </row>
    <row r="36" spans="1:16" ht="16.5" thickBot="1" x14ac:dyDescent="0.3">
      <c r="A36" s="167"/>
      <c r="B36" s="167"/>
      <c r="C36" s="169" t="s">
        <v>137</v>
      </c>
      <c r="D36" s="169"/>
      <c r="E36" s="183" t="str">
        <f>IF('入力欄(基本情報)'!C26="","",'入力欄(基本情報)'!C26)</f>
        <v/>
      </c>
      <c r="F36" s="183"/>
      <c r="G36" s="183"/>
      <c r="H36" s="183"/>
      <c r="I36" s="183"/>
      <c r="J36" s="183"/>
      <c r="K36" s="183"/>
      <c r="L36" s="183"/>
      <c r="M36" s="183"/>
      <c r="N36" s="183"/>
      <c r="O36" s="183"/>
      <c r="P36" s="183"/>
    </row>
    <row r="37" spans="1:16" ht="16.5" thickBot="1" x14ac:dyDescent="0.3">
      <c r="A37" s="167"/>
      <c r="B37" s="167"/>
      <c r="C37" s="169" t="s">
        <v>138</v>
      </c>
      <c r="D37" s="169"/>
      <c r="E37" s="170" t="str">
        <f>IF('入力欄(基本情報)'!C18="","",'入力欄(基本情報)'!C18)</f>
        <v/>
      </c>
      <c r="F37" s="170"/>
      <c r="G37" s="170"/>
      <c r="H37" s="170"/>
      <c r="I37" s="170"/>
      <c r="J37" s="170"/>
      <c r="K37" s="170"/>
      <c r="L37" s="170"/>
      <c r="M37" s="170"/>
      <c r="N37" s="170"/>
      <c r="O37" s="170"/>
      <c r="P37" s="170"/>
    </row>
    <row r="38" spans="1:16" ht="16.5" thickBot="1" x14ac:dyDescent="0.3">
      <c r="A38" s="167"/>
      <c r="B38" s="167"/>
      <c r="C38" s="169" t="s">
        <v>139</v>
      </c>
      <c r="D38" s="169"/>
      <c r="E38" s="183" t="str">
        <f>IF('入力欄(基本情報)'!C19="","",'入力欄(基本情報)'!C19)</f>
        <v/>
      </c>
      <c r="F38" s="183"/>
      <c r="G38" s="183"/>
      <c r="H38" s="183"/>
      <c r="I38" s="183"/>
      <c r="J38" s="183"/>
      <c r="K38" s="183"/>
      <c r="L38" s="183"/>
      <c r="M38" s="183"/>
      <c r="N38" s="183"/>
      <c r="O38" s="183"/>
      <c r="P38" s="183"/>
    </row>
    <row r="39" spans="1:16" ht="16.5" thickBot="1" x14ac:dyDescent="0.3">
      <c r="A39" s="167"/>
      <c r="B39" s="167"/>
      <c r="C39" s="169" t="s">
        <v>140</v>
      </c>
      <c r="D39" s="169"/>
      <c r="E39" s="183" t="str">
        <f>IF('入力欄(基本情報)'!C25="","",'入力欄(基本情報)'!C25)</f>
        <v/>
      </c>
      <c r="F39" s="183"/>
      <c r="G39" s="183"/>
      <c r="H39" s="183"/>
      <c r="I39" s="183"/>
      <c r="J39" s="183"/>
      <c r="K39" s="183"/>
      <c r="L39" s="183"/>
      <c r="M39" s="183"/>
      <c r="N39" s="183"/>
      <c r="O39" s="183"/>
      <c r="P39" s="183"/>
    </row>
    <row r="40" spans="1:16" ht="16.5" thickBot="1" x14ac:dyDescent="0.3">
      <c r="A40" s="167"/>
      <c r="B40" s="167"/>
      <c r="C40" s="169" t="s">
        <v>141</v>
      </c>
      <c r="D40" s="169"/>
      <c r="E40" s="170" t="str">
        <f>IF('入力欄(基本情報)'!C20="","",'入力欄(基本情報)'!C20)</f>
        <v/>
      </c>
      <c r="F40" s="170"/>
      <c r="G40" s="170"/>
      <c r="H40" s="170"/>
      <c r="I40" s="170"/>
      <c r="J40" s="170"/>
      <c r="K40" s="170"/>
      <c r="L40" s="170"/>
      <c r="M40" s="170"/>
      <c r="N40" s="170"/>
      <c r="O40" s="170"/>
      <c r="P40" s="170"/>
    </row>
    <row r="41" spans="1:16" ht="16.5" thickBot="1" x14ac:dyDescent="0.3">
      <c r="A41" s="167"/>
      <c r="B41" s="167"/>
      <c r="C41" s="169" t="s">
        <v>142</v>
      </c>
      <c r="D41" s="169"/>
      <c r="E41" s="183" t="str">
        <f>IF('入力欄(基本情報)'!C21="","",'入力欄(基本情報)'!C21)</f>
        <v/>
      </c>
      <c r="F41" s="183"/>
      <c r="G41" s="183"/>
      <c r="H41" s="183"/>
      <c r="I41" s="183"/>
      <c r="J41" s="183"/>
      <c r="K41" s="183"/>
      <c r="L41" s="183"/>
      <c r="M41" s="183"/>
      <c r="N41" s="183"/>
      <c r="O41" s="183"/>
      <c r="P41" s="183"/>
    </row>
    <row r="42" spans="1:16" ht="16.5" thickBot="1" x14ac:dyDescent="0.3">
      <c r="A42" s="167"/>
      <c r="B42" s="167"/>
      <c r="C42" s="169" t="s">
        <v>143</v>
      </c>
      <c r="D42" s="169"/>
      <c r="E42" s="170" t="str">
        <f>IF('入力欄(基本情報)'!C22="","",'入力欄(基本情報)'!C22)</f>
        <v/>
      </c>
      <c r="F42" s="170"/>
      <c r="G42" s="170"/>
      <c r="H42" s="170"/>
      <c r="I42" s="170"/>
      <c r="J42" s="170"/>
      <c r="K42" s="170"/>
      <c r="L42" s="170"/>
      <c r="M42" s="170"/>
      <c r="N42" s="170"/>
      <c r="O42" s="170"/>
      <c r="P42" s="170"/>
    </row>
    <row r="43" spans="1:16" ht="16.5" thickBot="1" x14ac:dyDescent="0.3">
      <c r="A43" s="167"/>
      <c r="B43" s="167"/>
      <c r="C43" s="169" t="s">
        <v>144</v>
      </c>
      <c r="D43" s="169"/>
      <c r="E43" s="183" t="str">
        <f>IF('入力欄(基本情報)'!C22="","",'入力欄(基本情報)'!C23)</f>
        <v/>
      </c>
      <c r="F43" s="183"/>
      <c r="G43" s="183"/>
      <c r="H43" s="183"/>
      <c r="I43" s="183"/>
      <c r="J43" s="183"/>
      <c r="K43" s="183"/>
      <c r="L43" s="183"/>
      <c r="M43" s="183"/>
      <c r="N43" s="183"/>
      <c r="O43" s="183"/>
      <c r="P43" s="183"/>
    </row>
    <row r="44" spans="1:16" ht="16.5" thickBot="1" x14ac:dyDescent="0.3">
      <c r="A44" s="167"/>
      <c r="B44" s="167"/>
      <c r="C44" s="167"/>
      <c r="D44" s="167"/>
      <c r="E44" s="97" t="s">
        <v>10</v>
      </c>
      <c r="F44" s="97" t="s">
        <v>11</v>
      </c>
      <c r="G44" s="97" t="s">
        <v>12</v>
      </c>
      <c r="H44" s="97" t="s">
        <v>13</v>
      </c>
      <c r="I44" s="97" t="s">
        <v>14</v>
      </c>
      <c r="J44" s="97" t="s">
        <v>15</v>
      </c>
      <c r="K44" s="97" t="s">
        <v>16</v>
      </c>
      <c r="L44" s="97" t="s">
        <v>17</v>
      </c>
      <c r="M44" s="97" t="s">
        <v>18</v>
      </c>
      <c r="N44" s="97" t="s">
        <v>19</v>
      </c>
      <c r="O44" s="97" t="s">
        <v>20</v>
      </c>
      <c r="P44" s="97" t="s">
        <v>21</v>
      </c>
    </row>
    <row r="45" spans="1:16" ht="16.5" thickBot="1" x14ac:dyDescent="0.3">
      <c r="A45" s="171" t="s">
        <v>145</v>
      </c>
      <c r="B45" s="171"/>
      <c r="C45" s="171"/>
      <c r="D45" s="171"/>
      <c r="E45" s="99"/>
      <c r="F45" s="99"/>
      <c r="G45" s="99"/>
      <c r="H45" s="99"/>
      <c r="I45" s="99"/>
      <c r="J45" s="99"/>
      <c r="K45" s="99"/>
      <c r="L45" s="99"/>
      <c r="M45" s="99"/>
      <c r="N45" s="99"/>
      <c r="O45" s="99"/>
      <c r="P45" s="99"/>
    </row>
    <row r="46" spans="1:16" ht="16.5" thickBot="1" x14ac:dyDescent="0.3">
      <c r="A46" s="169" t="s">
        <v>146</v>
      </c>
      <c r="B46" s="169"/>
      <c r="C46" s="169"/>
      <c r="D46" s="169"/>
      <c r="E46" s="98">
        <f>'入力欄(差替情報)'!D15</f>
        <v>0</v>
      </c>
      <c r="F46" s="111">
        <f>'入力欄(差替情報)'!E15</f>
        <v>0</v>
      </c>
      <c r="G46" s="111">
        <f>'入力欄(差替情報)'!F15</f>
        <v>0</v>
      </c>
      <c r="H46" s="111">
        <f>'入力欄(差替情報)'!G15</f>
        <v>0</v>
      </c>
      <c r="I46" s="111">
        <f>'入力欄(差替情報)'!H15</f>
        <v>0</v>
      </c>
      <c r="J46" s="111">
        <f>'入力欄(差替情報)'!I15</f>
        <v>0</v>
      </c>
      <c r="K46" s="111">
        <f>'入力欄(差替情報)'!J15</f>
        <v>0</v>
      </c>
      <c r="L46" s="111">
        <f>'入力欄(差替情報)'!K15</f>
        <v>0</v>
      </c>
      <c r="M46" s="111">
        <f>'入力欄(差替情報)'!L15</f>
        <v>0</v>
      </c>
      <c r="N46" s="111">
        <f>'入力欄(差替情報)'!M15</f>
        <v>0</v>
      </c>
      <c r="O46" s="111">
        <f>'入力欄(差替情報)'!N15</f>
        <v>0</v>
      </c>
      <c r="P46" s="111">
        <f>'入力欄(差替情報)'!O15</f>
        <v>0</v>
      </c>
    </row>
    <row r="47" spans="1:16" ht="16.5" thickBot="1" x14ac:dyDescent="0.3">
      <c r="A47" s="171" t="s">
        <v>147</v>
      </c>
      <c r="B47" s="171"/>
      <c r="C47" s="171"/>
      <c r="D47" s="171"/>
      <c r="E47" s="103" t="e">
        <f>MIN(ROUND(E50/'入力欄(差替情報)'!D22,0),'入力欄(差替情報)'!D15)</f>
        <v>#DIV/0!</v>
      </c>
      <c r="F47" s="115" t="e">
        <f>MIN(ROUND(F50/'入力欄(差替情報)'!E22,0),'入力欄(差替情報)'!E15)</f>
        <v>#DIV/0!</v>
      </c>
      <c r="G47" s="115" t="e">
        <f>MIN(ROUND(G50/'入力欄(差替情報)'!F22,0),'入力欄(差替情報)'!F15)</f>
        <v>#DIV/0!</v>
      </c>
      <c r="H47" s="115" t="e">
        <f>MIN(ROUND(H50/'入力欄(差替情報)'!G22,0),'入力欄(差替情報)'!G15)</f>
        <v>#DIV/0!</v>
      </c>
      <c r="I47" s="115" t="e">
        <f>MIN(ROUND(I50/'入力欄(差替情報)'!H22,0),'入力欄(差替情報)'!H15)</f>
        <v>#DIV/0!</v>
      </c>
      <c r="J47" s="115" t="e">
        <f>MIN(ROUND(J50/'入力欄(差替情報)'!I22,0),'入力欄(差替情報)'!I15)</f>
        <v>#DIV/0!</v>
      </c>
      <c r="K47" s="115" t="e">
        <f>MIN(ROUND(K50/'入力欄(差替情報)'!J22,0),'入力欄(差替情報)'!J15)</f>
        <v>#DIV/0!</v>
      </c>
      <c r="L47" s="115" t="e">
        <f>MIN(ROUND(L50/'入力欄(差替情報)'!K22,0),'入力欄(差替情報)'!K15)</f>
        <v>#DIV/0!</v>
      </c>
      <c r="M47" s="115" t="e">
        <f>MIN(ROUND(M50/'入力欄(差替情報)'!L22,0),'入力欄(差替情報)'!L15)</f>
        <v>#DIV/0!</v>
      </c>
      <c r="N47" s="115" t="e">
        <f>MIN(ROUND(N50/'入力欄(差替情報)'!M22,0),'入力欄(差替情報)'!M15)</f>
        <v>#DIV/0!</v>
      </c>
      <c r="O47" s="115" t="e">
        <f>MIN(ROUND(O50/'入力欄(差替情報)'!N22,0),'入力欄(差替情報)'!N15)</f>
        <v>#DIV/0!</v>
      </c>
      <c r="P47" s="115" t="e">
        <f>MIN(ROUND(P50/'入力欄(差替情報)'!O22,0),'入力欄(差替情報)'!O15)</f>
        <v>#DIV/0!</v>
      </c>
    </row>
    <row r="48" spans="1:16" ht="16.5" thickBot="1" x14ac:dyDescent="0.3">
      <c r="A48" s="171" t="s">
        <v>148</v>
      </c>
      <c r="B48" s="171"/>
      <c r="C48" s="171"/>
      <c r="D48" s="171"/>
      <c r="E48" s="103" t="e">
        <f>E28+E31</f>
        <v>#DIV/0!</v>
      </c>
      <c r="F48" s="103" t="e">
        <f t="shared" ref="F48:P48" si="0">F28+F31</f>
        <v>#DIV/0!</v>
      </c>
      <c r="G48" s="103" t="e">
        <f t="shared" si="0"/>
        <v>#DIV/0!</v>
      </c>
      <c r="H48" s="103" t="e">
        <f t="shared" si="0"/>
        <v>#DIV/0!</v>
      </c>
      <c r="I48" s="103" t="e">
        <f t="shared" si="0"/>
        <v>#DIV/0!</v>
      </c>
      <c r="J48" s="103" t="e">
        <f t="shared" si="0"/>
        <v>#DIV/0!</v>
      </c>
      <c r="K48" s="103" t="e">
        <f t="shared" si="0"/>
        <v>#DIV/0!</v>
      </c>
      <c r="L48" s="103" t="e">
        <f t="shared" si="0"/>
        <v>#DIV/0!</v>
      </c>
      <c r="M48" s="103" t="e">
        <f t="shared" si="0"/>
        <v>#DIV/0!</v>
      </c>
      <c r="N48" s="103" t="e">
        <f t="shared" si="0"/>
        <v>#DIV/0!</v>
      </c>
      <c r="O48" s="103" t="e">
        <f t="shared" si="0"/>
        <v>#DIV/0!</v>
      </c>
      <c r="P48" s="103" t="e">
        <f t="shared" si="0"/>
        <v>#DIV/0!</v>
      </c>
    </row>
    <row r="49" spans="1:16" ht="16.5" thickBot="1" x14ac:dyDescent="0.3">
      <c r="A49" s="171" t="s">
        <v>149</v>
      </c>
      <c r="B49" s="171"/>
      <c r="C49" s="171"/>
      <c r="D49" s="171"/>
      <c r="E49" s="184">
        <f>IF('入力欄(差替情報)'!D103+'入力欄(差替情報)'!D115="","",'入力欄(差替情報)'!D103+'入力欄(差替情報)'!D115)</f>
        <v>0</v>
      </c>
      <c r="F49" s="184"/>
      <c r="G49" s="184"/>
      <c r="H49" s="184"/>
      <c r="I49" s="184"/>
      <c r="J49" s="184"/>
      <c r="K49" s="184"/>
      <c r="L49" s="184"/>
      <c r="M49" s="184"/>
      <c r="N49" s="184"/>
      <c r="O49" s="184"/>
      <c r="P49" s="184"/>
    </row>
    <row r="50" spans="1:16" ht="16.5" thickBot="1" x14ac:dyDescent="0.3">
      <c r="A50" s="171" t="s">
        <v>150</v>
      </c>
      <c r="B50" s="171"/>
      <c r="C50" s="171"/>
      <c r="D50" s="171"/>
      <c r="E50" s="103" t="e">
        <f>MAX('入力欄(差替情報)'!D24-E48,0)</f>
        <v>#DIV/0!</v>
      </c>
      <c r="F50" s="105" t="e">
        <f>MAX('入力欄(差替情報)'!E24-F48,0)</f>
        <v>#DIV/0!</v>
      </c>
      <c r="G50" s="105" t="e">
        <f>MAX('入力欄(差替情報)'!F24-G48,0)</f>
        <v>#DIV/0!</v>
      </c>
      <c r="H50" s="105" t="e">
        <f>MAX('入力欄(差替情報)'!G24-H48,0)</f>
        <v>#DIV/0!</v>
      </c>
      <c r="I50" s="105" t="e">
        <f>MAX('入力欄(差替情報)'!H24-I48,0)</f>
        <v>#DIV/0!</v>
      </c>
      <c r="J50" s="105" t="e">
        <f>MAX('入力欄(差替情報)'!I24-J48,0)</f>
        <v>#DIV/0!</v>
      </c>
      <c r="K50" s="105" t="e">
        <f>MAX('入力欄(差替情報)'!J24-K48,0)</f>
        <v>#DIV/0!</v>
      </c>
      <c r="L50" s="105" t="e">
        <f>MAX('入力欄(差替情報)'!K24-L48,0)</f>
        <v>#DIV/0!</v>
      </c>
      <c r="M50" s="105" t="e">
        <f>MAX('入力欄(差替情報)'!L24-M48,0)</f>
        <v>#DIV/0!</v>
      </c>
      <c r="N50" s="105" t="e">
        <f>MAX('入力欄(差替情報)'!M24-N48,0)</f>
        <v>#DIV/0!</v>
      </c>
      <c r="O50" s="105" t="e">
        <f>MAX('入力欄(差替情報)'!N24-O48,0)</f>
        <v>#DIV/0!</v>
      </c>
      <c r="P50" s="105" t="e">
        <f>MAX('入力欄(差替情報)'!O24-P48,0)</f>
        <v>#DIV/0!</v>
      </c>
    </row>
    <row r="51" spans="1:16" ht="16.5" thickBot="1" x14ac:dyDescent="0.3">
      <c r="A51" s="171" t="s">
        <v>151</v>
      </c>
      <c r="B51" s="171"/>
      <c r="C51" s="171"/>
      <c r="D51" s="171"/>
      <c r="E51" s="184">
        <f>MAX('入力欄(差替情報)'!D25-E49,0)</f>
        <v>0</v>
      </c>
      <c r="F51" s="184"/>
      <c r="G51" s="184"/>
      <c r="H51" s="184"/>
      <c r="I51" s="184"/>
      <c r="J51" s="184"/>
      <c r="K51" s="184"/>
      <c r="L51" s="184"/>
      <c r="M51" s="184"/>
      <c r="N51" s="184"/>
      <c r="O51" s="184"/>
      <c r="P51" s="184"/>
    </row>
    <row r="52" spans="1:16" ht="16.5" thickBot="1" x14ac:dyDescent="0.3">
      <c r="A52" s="171" t="s">
        <v>198</v>
      </c>
      <c r="B52" s="171"/>
      <c r="C52" s="171"/>
      <c r="D52" s="171"/>
      <c r="E52" s="99"/>
      <c r="F52" s="99"/>
      <c r="G52" s="99"/>
      <c r="H52" s="99"/>
      <c r="I52" s="99"/>
      <c r="J52" s="99"/>
      <c r="K52" s="99"/>
      <c r="L52" s="99"/>
      <c r="M52" s="99"/>
      <c r="N52" s="99"/>
      <c r="O52" s="99"/>
      <c r="P52" s="99"/>
    </row>
    <row r="53" spans="1:16" ht="16.5" thickBot="1" x14ac:dyDescent="0.3">
      <c r="A53" s="171" t="s">
        <v>152</v>
      </c>
      <c r="B53" s="171"/>
      <c r="C53" s="171"/>
      <c r="D53" s="171"/>
      <c r="E53" s="172"/>
      <c r="F53" s="172"/>
      <c r="G53" s="172"/>
      <c r="H53" s="172"/>
      <c r="I53" s="172"/>
      <c r="J53" s="172"/>
      <c r="K53" s="172"/>
      <c r="L53" s="172"/>
      <c r="M53" s="172"/>
      <c r="N53" s="172"/>
      <c r="O53" s="172"/>
      <c r="P53" s="172"/>
    </row>
    <row r="54" spans="1:16" ht="16.5" thickBot="1" x14ac:dyDescent="0.3">
      <c r="A54" s="171" t="s">
        <v>199</v>
      </c>
      <c r="B54" s="171"/>
      <c r="C54" s="171"/>
      <c r="D54" s="171"/>
      <c r="E54" s="99"/>
      <c r="F54" s="99"/>
      <c r="G54" s="99"/>
      <c r="H54" s="99"/>
      <c r="I54" s="99"/>
      <c r="J54" s="99"/>
      <c r="K54" s="99"/>
      <c r="L54" s="99"/>
      <c r="M54" s="99"/>
      <c r="N54" s="99"/>
      <c r="O54" s="99"/>
      <c r="P54" s="99"/>
    </row>
    <row r="55" spans="1:16" ht="16.5" thickBot="1" x14ac:dyDescent="0.3">
      <c r="A55" s="171" t="s">
        <v>153</v>
      </c>
      <c r="B55" s="171"/>
      <c r="C55" s="171"/>
      <c r="D55" s="171"/>
      <c r="E55" s="172"/>
      <c r="F55" s="172"/>
      <c r="G55" s="172"/>
      <c r="H55" s="172"/>
      <c r="I55" s="172"/>
      <c r="J55" s="172"/>
      <c r="K55" s="172"/>
      <c r="L55" s="172"/>
      <c r="M55" s="172"/>
      <c r="N55" s="172"/>
      <c r="O55" s="172"/>
      <c r="P55" s="172"/>
    </row>
  </sheetData>
  <sheetProtection algorithmName="SHA-512" hashValue="2JIURa/1h7OgxV/GGJYTdAuy3A8LhEa3hhvyAIeskkzf/YH0qialkdUa00qPEj9G2PElDICCqupOzm/1mFc+dQ==" saltValue="suRVE384ZVYWz0qvrn0GKg==" spinCount="100000" sheet="1" objects="1" scenarios="1"/>
  <mergeCells count="81">
    <mergeCell ref="A55:D55"/>
    <mergeCell ref="E55:P55"/>
    <mergeCell ref="A51:D51"/>
    <mergeCell ref="E51:P51"/>
    <mergeCell ref="A52:D52"/>
    <mergeCell ref="A53:D53"/>
    <mergeCell ref="E53:P53"/>
    <mergeCell ref="A54:D54"/>
    <mergeCell ref="E40:P40"/>
    <mergeCell ref="A50:D50"/>
    <mergeCell ref="C42:D42"/>
    <mergeCell ref="E42:P42"/>
    <mergeCell ref="C43:D43"/>
    <mergeCell ref="E43:P43"/>
    <mergeCell ref="A44:D44"/>
    <mergeCell ref="A45:D45"/>
    <mergeCell ref="A46:D46"/>
    <mergeCell ref="A47:D47"/>
    <mergeCell ref="A48:D48"/>
    <mergeCell ref="A49:D49"/>
    <mergeCell ref="E49:P49"/>
    <mergeCell ref="C41:D41"/>
    <mergeCell ref="E41:P41"/>
    <mergeCell ref="A34:B43"/>
    <mergeCell ref="C34:D34"/>
    <mergeCell ref="E34:P34"/>
    <mergeCell ref="C35:D35"/>
    <mergeCell ref="E35:P35"/>
    <mergeCell ref="C36:D36"/>
    <mergeCell ref="E36:P36"/>
    <mergeCell ref="E37:P37"/>
    <mergeCell ref="C38:D38"/>
    <mergeCell ref="E38:P38"/>
    <mergeCell ref="C39:D39"/>
    <mergeCell ref="E39:P39"/>
    <mergeCell ref="C40:D40"/>
    <mergeCell ref="A32:B33"/>
    <mergeCell ref="E32:P32"/>
    <mergeCell ref="A24:B25"/>
    <mergeCell ref="C24:D24"/>
    <mergeCell ref="E24:P24"/>
    <mergeCell ref="C25:D25"/>
    <mergeCell ref="E25:P25"/>
    <mergeCell ref="A26:D26"/>
    <mergeCell ref="E26:P26"/>
    <mergeCell ref="A27:D27"/>
    <mergeCell ref="A28:D28"/>
    <mergeCell ref="A29:D29"/>
    <mergeCell ref="A30:B31"/>
    <mergeCell ref="E30:P30"/>
    <mergeCell ref="C37:D37"/>
    <mergeCell ref="A21:D21"/>
    <mergeCell ref="E21:P21"/>
    <mergeCell ref="A22:D22"/>
    <mergeCell ref="E22:P22"/>
    <mergeCell ref="A23:D23"/>
    <mergeCell ref="E23:P23"/>
    <mergeCell ref="A18:D18"/>
    <mergeCell ref="E18:P18"/>
    <mergeCell ref="A19:D19"/>
    <mergeCell ref="E19:P19"/>
    <mergeCell ref="A20:D20"/>
    <mergeCell ref="E20:P20"/>
    <mergeCell ref="A15:D15"/>
    <mergeCell ref="E15:P15"/>
    <mergeCell ref="A16:D16"/>
    <mergeCell ref="E16:P16"/>
    <mergeCell ref="A17:D17"/>
    <mergeCell ref="E17:P17"/>
    <mergeCell ref="A12:D12"/>
    <mergeCell ref="E12:P12"/>
    <mergeCell ref="A13:D13"/>
    <mergeCell ref="E13:P13"/>
    <mergeCell ref="A14:D14"/>
    <mergeCell ref="E14:P14"/>
    <mergeCell ref="A1:D1"/>
    <mergeCell ref="A2:C2"/>
    <mergeCell ref="A4:Q4"/>
    <mergeCell ref="A6:Q6"/>
    <mergeCell ref="A11:D11"/>
    <mergeCell ref="E11:P11"/>
  </mergeCells>
  <phoneticPr fontId="2"/>
  <dataValidations count="5">
    <dataValidation type="list" allowBlank="1" showInputMessage="1" showErrorMessage="1" sqref="E15:P15" xr:uid="{E8D5CE14-26C9-4582-A5D7-E1C8910AE6F2}">
      <formula1>"発電機トラブル,経済的な電源等差替"</formula1>
    </dataValidation>
    <dataValidation type="list" allowBlank="1" showInputMessage="1" showErrorMessage="1" error="リストより選択してください" sqref="E37:P37 E40:P40" xr:uid="{D5855117-237C-4059-BFCF-2F49E1EC7C8F}">
      <formula1>"落札,非落札,非応札"</formula1>
    </dataValidation>
    <dataValidation type="list" allowBlank="1" showInputMessage="1" showErrorMessage="1" sqref="E42:P42" xr:uid="{4BAD9DD5-797D-41B8-8DA1-D217F99CDA6E}">
      <formula1>"落札,非落札,非応札"</formula1>
    </dataValidation>
    <dataValidation allowBlank="1" showInputMessage="1" showErrorMessage="1" error="リストより選択してください" sqref="E14:P14 E12:P12" xr:uid="{40FCA5E0-BC05-4070-8E9D-07FF6D73E8A6}"/>
    <dataValidation type="list" allowBlank="1" showInputMessage="1" showErrorMessage="1" error="リストより選択してください" sqref="E13:P13" xr:uid="{9E13F5E3-1CDF-4A7B-9373-6404731A817C}">
      <formula1>"差替先電源等,差替元電源"</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rgb="FF0070C0"/>
  </sheetPr>
  <dimension ref="B2:C8"/>
  <sheetViews>
    <sheetView workbookViewId="0">
      <selection activeCell="O33" sqref="O33"/>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98</v>
      </c>
    </row>
    <row r="3" spans="2:3" x14ac:dyDescent="0.25">
      <c r="B3" s="1" t="s">
        <v>99</v>
      </c>
      <c r="C3" s="64" t="s">
        <v>100</v>
      </c>
    </row>
    <row r="4" spans="2:3" x14ac:dyDescent="0.25">
      <c r="B4" s="1" t="s">
        <v>99</v>
      </c>
      <c r="C4" s="64" t="s">
        <v>101</v>
      </c>
    </row>
    <row r="6" spans="2:3" x14ac:dyDescent="0.25">
      <c r="B6" s="1" t="s">
        <v>102</v>
      </c>
    </row>
    <row r="7" spans="2:3" x14ac:dyDescent="0.25">
      <c r="C7" s="64" t="s">
        <v>103</v>
      </c>
    </row>
    <row r="8" spans="2:3" x14ac:dyDescent="0.25">
      <c r="C8" s="64" t="s">
        <v>104</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78B52-698F-446E-8713-97CDA10E6F33}">
  <sheetPr>
    <tabColor rgb="FF0070C0"/>
  </sheetPr>
  <dimension ref="A1:O99"/>
  <sheetViews>
    <sheetView topLeftCell="A16" zoomScale="85" zoomScaleNormal="85" workbookViewId="0">
      <selection activeCell="M37" sqref="M37"/>
    </sheetView>
  </sheetViews>
  <sheetFormatPr defaultColWidth="9" defaultRowHeight="15.75" x14ac:dyDescent="0.25"/>
  <cols>
    <col min="1" max="1" width="24.125" style="1" bestFit="1" customWidth="1"/>
    <col min="2" max="2" width="11.3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105</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30">
        <f>'計算用(期待容量)'!B38</f>
        <v>4148.5659025801106</v>
      </c>
      <c r="C38" s="130">
        <f>'計算用(期待容量)'!C38</f>
        <v>8820.2522813985415</v>
      </c>
      <c r="D38" s="130">
        <f>'計算用(期待容量)'!D38</f>
        <v>37994.701057106096</v>
      </c>
      <c r="E38" s="130">
        <f>'計算用(期待容量)'!E38</f>
        <v>16668.34805854634</v>
      </c>
      <c r="F38" s="130">
        <f>'計算用(期待容量)'!F38</f>
        <v>3531.3469996017384</v>
      </c>
      <c r="G38" s="130">
        <f>'計算用(期待容量)'!G38</f>
        <v>14981.572336431602</v>
      </c>
      <c r="H38" s="130">
        <f>'計算用(期待容量)'!H38</f>
        <v>5964.746044174859</v>
      </c>
      <c r="I38" s="130">
        <f>'計算用(期待容量)'!I38</f>
        <v>4257.1507549337994</v>
      </c>
      <c r="J38" s="130">
        <f>'計算用(期待容量)'!J38</f>
        <v>11266.394565226921</v>
      </c>
      <c r="L38" s="13"/>
    </row>
    <row r="39" spans="1:12" x14ac:dyDescent="0.25">
      <c r="A39" s="7" t="s">
        <v>11</v>
      </c>
      <c r="B39" s="130">
        <f>'計算用(期待容量)'!B39</f>
        <v>3451.6461547406452</v>
      </c>
      <c r="C39" s="130">
        <f>'計算用(期待容量)'!C39</f>
        <v>7215.6637353714968</v>
      </c>
      <c r="D39" s="130">
        <f>'計算用(期待容量)'!D39</f>
        <v>34854.053115113857</v>
      </c>
      <c r="E39" s="130">
        <f>'計算用(期待容量)'!E39</f>
        <v>15757.924231734614</v>
      </c>
      <c r="F39" s="130">
        <f>'計算用(期待容量)'!F39</f>
        <v>2941.062961106014</v>
      </c>
      <c r="G39" s="130">
        <f>'計算用(期待容量)'!G39</f>
        <v>14385.864182235322</v>
      </c>
      <c r="H39" s="130">
        <f>'計算用(期待容量)'!H39</f>
        <v>5138.7966779587805</v>
      </c>
      <c r="I39" s="130">
        <f>'計算用(期待容量)'!I39</f>
        <v>3934.9491114737443</v>
      </c>
      <c r="J39" s="130">
        <f>'計算用(期待容量)'!J39</f>
        <v>12123.615830265539</v>
      </c>
      <c r="L39" s="13"/>
    </row>
    <row r="40" spans="1:12" x14ac:dyDescent="0.25">
      <c r="A40" s="7" t="s">
        <v>12</v>
      </c>
      <c r="B40" s="130">
        <f>'計算用(期待容量)'!B40</f>
        <v>3569.5551137022539</v>
      </c>
      <c r="C40" s="130">
        <f>'計算用(期待容量)'!C40</f>
        <v>8570.5378873013706</v>
      </c>
      <c r="D40" s="130">
        <f>'計算用(期待容量)'!D40</f>
        <v>40248.425613082574</v>
      </c>
      <c r="E40" s="130">
        <f>'計算用(期待容量)'!E40</f>
        <v>17418.739479680422</v>
      </c>
      <c r="F40" s="130">
        <f>'計算用(期待容量)'!F40</f>
        <v>3756.7429039114572</v>
      </c>
      <c r="G40" s="130">
        <f>'計算用(期待容量)'!G40</f>
        <v>16714.305508970956</v>
      </c>
      <c r="H40" s="130">
        <f>'計算用(期待容量)'!H40</f>
        <v>5965.9391896952366</v>
      </c>
      <c r="I40" s="130">
        <f>'計算用(期待容量)'!I40</f>
        <v>4601.819884919295</v>
      </c>
      <c r="J40" s="130">
        <f>'計算用(期待容量)'!J40</f>
        <v>12889.236418736447</v>
      </c>
      <c r="L40" s="13"/>
    </row>
    <row r="41" spans="1:12" x14ac:dyDescent="0.25">
      <c r="A41" s="7" t="s">
        <v>13</v>
      </c>
      <c r="B41" s="130">
        <f>'計算用(期待容量)'!B41</f>
        <v>4321.7852536838873</v>
      </c>
      <c r="C41" s="130">
        <f>'計算用(期待容量)'!C41</f>
        <v>11210.277968604205</v>
      </c>
      <c r="D41" s="130">
        <f>'計算用(期待容量)'!D41</f>
        <v>52066.38326960025</v>
      </c>
      <c r="E41" s="130">
        <f>'計算用(期待容量)'!E41</f>
        <v>20953.440827547973</v>
      </c>
      <c r="F41" s="130">
        <f>'計算用(期待容量)'!F41</f>
        <v>4802.5367737652705</v>
      </c>
      <c r="G41" s="130">
        <f>'計算用(期待容量)'!G41</f>
        <v>22105.260106330661</v>
      </c>
      <c r="H41" s="130">
        <f>'計算用(期待容量)'!H41</f>
        <v>7211.2587464254684</v>
      </c>
      <c r="I41" s="130">
        <f>'計算用(期待容量)'!I41</f>
        <v>5703.2771653385353</v>
      </c>
      <c r="J41" s="130">
        <f>'計算用(期待容量)'!J41</f>
        <v>16825.433888703777</v>
      </c>
      <c r="L41" s="13"/>
    </row>
    <row r="42" spans="1:12" x14ac:dyDescent="0.25">
      <c r="A42" s="7" t="s">
        <v>14</v>
      </c>
      <c r="B42" s="130">
        <f>'計算用(期待容量)'!B42</f>
        <v>4481.494733014727</v>
      </c>
      <c r="C42" s="130">
        <f>'計算用(期待容量)'!C42</f>
        <v>11115.218401922717</v>
      </c>
      <c r="D42" s="130">
        <f>'計算用(期待容量)'!D42</f>
        <v>51897.094586324514</v>
      </c>
      <c r="E42" s="130">
        <f>'計算用(期待容量)'!E42</f>
        <v>20893.79133799285</v>
      </c>
      <c r="F42" s="130">
        <f>'計算用(期待容量)'!F42</f>
        <v>4881.7795431113864</v>
      </c>
      <c r="G42" s="130">
        <f>'計算用(期待容量)'!G42</f>
        <v>22225.075316940231</v>
      </c>
      <c r="H42" s="130">
        <f>'計算用(期待容量)'!H42</f>
        <v>7261.077159977398</v>
      </c>
      <c r="I42" s="130">
        <f>'計算用(期待容量)'!I42</f>
        <v>5684.8022513726792</v>
      </c>
      <c r="J42" s="130">
        <f>'計算用(期待容量)'!J42</f>
        <v>16721.778669343483</v>
      </c>
      <c r="L42" s="13"/>
    </row>
    <row r="43" spans="1:12" x14ac:dyDescent="0.25">
      <c r="A43" s="7" t="s">
        <v>15</v>
      </c>
      <c r="B43" s="130">
        <f>'計算用(期待容量)'!B43</f>
        <v>4152.000447648059</v>
      </c>
      <c r="C43" s="130">
        <f>'計算用(期待容量)'!C43</f>
        <v>10252.828608085498</v>
      </c>
      <c r="D43" s="130">
        <f>'計算用(期待容量)'!D43</f>
        <v>44579.086789244742</v>
      </c>
      <c r="E43" s="130">
        <f>'計算用(期待容量)'!E43</f>
        <v>19465.119935501971</v>
      </c>
      <c r="F43" s="130">
        <f>'計算用(期待容量)'!F43</f>
        <v>4365.9444262898296</v>
      </c>
      <c r="G43" s="130">
        <f>'計算用(期待容量)'!G43</f>
        <v>18889.383194003654</v>
      </c>
      <c r="H43" s="130">
        <f>'計算用(期待容量)'!H43</f>
        <v>6856.0931147203401</v>
      </c>
      <c r="I43" s="130">
        <f>'計算用(期待容量)'!I43</f>
        <v>5167.5401773979593</v>
      </c>
      <c r="J43" s="130">
        <f>'計算用(期待容量)'!J43</f>
        <v>14739.689307107958</v>
      </c>
      <c r="L43" s="13"/>
    </row>
    <row r="44" spans="1:12" x14ac:dyDescent="0.25">
      <c r="A44" s="7" t="s">
        <v>16</v>
      </c>
      <c r="B44" s="130">
        <f>'計算用(期待容量)'!B44</f>
        <v>4255.6824702340982</v>
      </c>
      <c r="C44" s="130">
        <f>'計算用(期待容量)'!C44</f>
        <v>9199.8731421324519</v>
      </c>
      <c r="D44" s="130">
        <f>'計算用(期待容量)'!D44</f>
        <v>37710.75856490017</v>
      </c>
      <c r="E44" s="130">
        <f>'計算用(期待容量)'!E44</f>
        <v>16832.883972650583</v>
      </c>
      <c r="F44" s="130">
        <f>'計算用(期待容量)'!F44</f>
        <v>3634.9843321980143</v>
      </c>
      <c r="G44" s="130">
        <f>'計算用(期待容量)'!G44</f>
        <v>15746.053173451355</v>
      </c>
      <c r="H44" s="130">
        <f>'計算用(期待容量)'!H44</f>
        <v>5680.0721177037858</v>
      </c>
      <c r="I44" s="130">
        <f>'計算用(期待容量)'!I44</f>
        <v>4376.5941915221219</v>
      </c>
      <c r="J44" s="130">
        <f>'計算用(期待容量)'!J44</f>
        <v>12423.970035207418</v>
      </c>
      <c r="L44" s="13"/>
    </row>
    <row r="45" spans="1:12" x14ac:dyDescent="0.25">
      <c r="A45" s="7" t="s">
        <v>17</v>
      </c>
      <c r="B45" s="130">
        <f>'計算用(期待容量)'!B45</f>
        <v>4838.3421080224934</v>
      </c>
      <c r="C45" s="130">
        <f>'計算用(期待容量)'!C45</f>
        <v>11074.563473637956</v>
      </c>
      <c r="D45" s="130">
        <f>'計算用(期待容量)'!D45</f>
        <v>41477.300517527299</v>
      </c>
      <c r="E45" s="130">
        <f>'計算用(期待容量)'!E45</f>
        <v>18267.622593041095</v>
      </c>
      <c r="F45" s="130">
        <f>'計算用(期待容量)'!F45</f>
        <v>4116.2247213504279</v>
      </c>
      <c r="G45" s="130">
        <f>'計算用(期待容量)'!G45</f>
        <v>16662.852250089967</v>
      </c>
      <c r="H45" s="130">
        <f>'計算用(期待容量)'!H45</f>
        <v>7113.7929644914029</v>
      </c>
      <c r="I45" s="130">
        <f>'計算用(期待容量)'!I45</f>
        <v>4701.2766372512442</v>
      </c>
      <c r="J45" s="130">
        <f>'計算用(期待容量)'!J45</f>
        <v>13600.606734588127</v>
      </c>
      <c r="L45" s="13"/>
    </row>
    <row r="46" spans="1:12" x14ac:dyDescent="0.25">
      <c r="A46" s="7" t="s">
        <v>18</v>
      </c>
      <c r="B46" s="130">
        <f>'計算用(期待容量)'!B46</f>
        <v>5250.0047793691056</v>
      </c>
      <c r="C46" s="130">
        <f>'計算用(期待容量)'!C46</f>
        <v>12052.061086848922</v>
      </c>
      <c r="D46" s="130">
        <f>'計算用(期待容量)'!D46</f>
        <v>45859.296095889498</v>
      </c>
      <c r="E46" s="130">
        <f>'計算用(期待容量)'!E46</f>
        <v>20596.600472295868</v>
      </c>
      <c r="F46" s="130">
        <f>'計算用(期待容量)'!F46</f>
        <v>4892.401209409516</v>
      </c>
      <c r="G46" s="130">
        <f>'計算用(期待容量)'!G46</f>
        <v>20403.179015550089</v>
      </c>
      <c r="H46" s="130">
        <f>'計算用(期待容量)'!H46</f>
        <v>8360.4779170808797</v>
      </c>
      <c r="I46" s="130">
        <f>'計算用(期待容量)'!I46</f>
        <v>6272.0259618558566</v>
      </c>
      <c r="J46" s="130">
        <f>'計算用(期待容量)'!J46</f>
        <v>16262.773461700244</v>
      </c>
      <c r="L46" s="13"/>
    </row>
    <row r="47" spans="1:12" x14ac:dyDescent="0.25">
      <c r="A47" s="7" t="s">
        <v>19</v>
      </c>
      <c r="B47" s="130">
        <f>'計算用(期待容量)'!B47</f>
        <v>5547.042331426439</v>
      </c>
      <c r="C47" s="130">
        <f>'計算用(期待容量)'!C47</f>
        <v>12607.772167435274</v>
      </c>
      <c r="D47" s="130">
        <f>'計算用(期待容量)'!D47</f>
        <v>49761.326026930736</v>
      </c>
      <c r="E47" s="130">
        <f>'計算用(期待容量)'!E47</f>
        <v>22612.297900469515</v>
      </c>
      <c r="F47" s="130">
        <f>'計算用(期待容量)'!F47</f>
        <v>5478.5067834732763</v>
      </c>
      <c r="G47" s="130">
        <f>'計算用(期待容量)'!G47</f>
        <v>22127.669918092255</v>
      </c>
      <c r="H47" s="130">
        <f>'計算用(期待容量)'!H47</f>
        <v>8539.2521880632448</v>
      </c>
      <c r="I47" s="130">
        <f>'計算用(期待容量)'!I47</f>
        <v>6260.6328586276768</v>
      </c>
      <c r="J47" s="130">
        <f>'計算用(期待容量)'!J47</f>
        <v>17055.409825481573</v>
      </c>
      <c r="L47" s="13"/>
    </row>
    <row r="48" spans="1:12" x14ac:dyDescent="0.25">
      <c r="A48" s="7" t="s">
        <v>20</v>
      </c>
      <c r="B48" s="130">
        <f>'計算用(期待容量)'!B48</f>
        <v>5458.1157524845967</v>
      </c>
      <c r="C48" s="130">
        <f>'計算用(期待容量)'!C48</f>
        <v>12610.56151384718</v>
      </c>
      <c r="D48" s="130">
        <f>'計算用(期待容量)'!D48</f>
        <v>50188.516562802783</v>
      </c>
      <c r="E48" s="130">
        <f>'計算用(期待容量)'!E48</f>
        <v>22840.300365220239</v>
      </c>
      <c r="F48" s="130">
        <f>'計算用(期待容量)'!F48</f>
        <v>5475.8469428376829</v>
      </c>
      <c r="G48" s="130">
        <f>'計算用(期待容量)'!G48</f>
        <v>22020.132867891043</v>
      </c>
      <c r="H48" s="130">
        <f>'計算用(期待容量)'!H48</f>
        <v>8541.9370267231552</v>
      </c>
      <c r="I48" s="130">
        <f>'計算用(期待容量)'!I48</f>
        <v>6258.1006989450689</v>
      </c>
      <c r="J48" s="130">
        <f>'計算用(期待容量)'!J48</f>
        <v>17053.298269248258</v>
      </c>
      <c r="L48" s="13"/>
    </row>
    <row r="49" spans="1:13" x14ac:dyDescent="0.25">
      <c r="A49" s="7" t="s">
        <v>21</v>
      </c>
      <c r="B49" s="130">
        <f>'計算用(期待容量)'!B49</f>
        <v>5044.0895910081754</v>
      </c>
      <c r="C49" s="130">
        <f>'計算用(期待容量)'!C49</f>
        <v>11441.758004713181</v>
      </c>
      <c r="D49" s="130">
        <f>'計算用(期待容量)'!D49</f>
        <v>43753.078798402552</v>
      </c>
      <c r="E49" s="130">
        <f>'計算用(期待容量)'!E49</f>
        <v>19589.248288289808</v>
      </c>
      <c r="F49" s="130">
        <f>'計算用(期待容量)'!F49</f>
        <v>4420.9251417420519</v>
      </c>
      <c r="G49" s="130">
        <f>'計算用(期待容量)'!G49</f>
        <v>18030.918157533015</v>
      </c>
      <c r="H49" s="130">
        <f>'計算用(期待容量)'!H49</f>
        <v>7115.94963782595</v>
      </c>
      <c r="I49" s="130">
        <f>'計算用(期待容量)'!I49</f>
        <v>5046.0511301082333</v>
      </c>
      <c r="J49" s="130">
        <f>'計算用(期待容量)'!J49</f>
        <v>13981.207250377029</v>
      </c>
      <c r="L49" s="13"/>
    </row>
    <row r="50" spans="1:13" x14ac:dyDescent="0.25">
      <c r="L50" s="13"/>
    </row>
    <row r="51" spans="1:13" x14ac:dyDescent="0.25">
      <c r="A51" s="1" t="s">
        <v>81</v>
      </c>
      <c r="K51" s="2" t="s">
        <v>41</v>
      </c>
    </row>
    <row r="52" spans="1:13" x14ac:dyDescent="0.25">
      <c r="A52" s="7" t="s">
        <v>10</v>
      </c>
      <c r="B52" s="10">
        <f>IF('入力欄(差替情報)'!$D$9=B$2,'入力欄(差替情報)'!$D$22*'入力欄(差替情報)'!$D$15/1000,0)</f>
        <v>0</v>
      </c>
      <c r="C52" s="10">
        <f>IF('入力欄(差替情報)'!$D$9=C$2,'入力欄(差替情報)'!$D$22*'入力欄(差替情報)'!$D$15/1000,0)</f>
        <v>0</v>
      </c>
      <c r="D52" s="10">
        <f>IF('入力欄(差替情報)'!$D$9=D$2,'入力欄(差替情報)'!$D$22*'入力欄(差替情報)'!$D$15/1000,0)</f>
        <v>0</v>
      </c>
      <c r="E52" s="10">
        <f>IF('入力欄(差替情報)'!$D$9=E$2,'入力欄(差替情報)'!$D$22*'入力欄(差替情報)'!$D$15/1000,0)</f>
        <v>0</v>
      </c>
      <c r="F52" s="10">
        <f>IF('入力欄(差替情報)'!$D$9=F$2,'入力欄(差替情報)'!$D$22*'入力欄(差替情報)'!$D$15/1000,0)</f>
        <v>0</v>
      </c>
      <c r="G52" s="10">
        <f>IF('入力欄(差替情報)'!$D$9=G$2,'入力欄(差替情報)'!$D$22*'入力欄(差替情報)'!$D$15/1000,0)</f>
        <v>0</v>
      </c>
      <c r="H52" s="10">
        <f>IF('入力欄(差替情報)'!$D$9=H$2,'入力欄(差替情報)'!$D$22*'入力欄(差替情報)'!$D$15/1000,0)</f>
        <v>0</v>
      </c>
      <c r="I52" s="10">
        <f>IF('入力欄(差替情報)'!$D$9=I$2,'入力欄(差替情報)'!$D$22*'入力欄(差替情報)'!$D$15/1000,0)</f>
        <v>0</v>
      </c>
      <c r="J52" s="10">
        <f>IF('入力欄(差替情報)'!$D$9=J$2,'入力欄(差替情報)'!$D$22*'入力欄(差替情報)'!$D$15/1000,0)</f>
        <v>0</v>
      </c>
      <c r="K52" s="13">
        <f>SUM(B52:J52)</f>
        <v>0</v>
      </c>
      <c r="L52" s="13"/>
      <c r="M52" s="23"/>
    </row>
    <row r="53" spans="1:13" x14ac:dyDescent="0.25">
      <c r="A53" s="7" t="s">
        <v>11</v>
      </c>
      <c r="B53" s="10">
        <f>IF('入力欄(差替情報)'!$D$9=B$2,'入力欄(差替情報)'!$E$22*'入力欄(差替情報)'!$E$15/1000,0)</f>
        <v>0</v>
      </c>
      <c r="C53" s="10">
        <f>IF('入力欄(差替情報)'!$D$9=C$2,'入力欄(差替情報)'!$E$22*'入力欄(差替情報)'!$E$15/1000,0)</f>
        <v>0</v>
      </c>
      <c r="D53" s="10">
        <f>IF('入力欄(差替情報)'!$D$9=D$2,'入力欄(差替情報)'!$E$22*'入力欄(差替情報)'!$E$15/1000,0)</f>
        <v>0</v>
      </c>
      <c r="E53" s="10">
        <f>IF('入力欄(差替情報)'!$D$9=E$2,'入力欄(差替情報)'!$E$22*'入力欄(差替情報)'!$E$15/1000,0)</f>
        <v>0</v>
      </c>
      <c r="F53" s="10">
        <f>IF('入力欄(差替情報)'!$D$9=F$2,'入力欄(差替情報)'!$E$22*'入力欄(差替情報)'!$E$15/1000,0)</f>
        <v>0</v>
      </c>
      <c r="G53" s="10">
        <f>IF('入力欄(差替情報)'!$D$9=G$2,'入力欄(差替情報)'!$E$22*'入力欄(差替情報)'!$E$15/1000,0)</f>
        <v>0</v>
      </c>
      <c r="H53" s="10">
        <f>IF('入力欄(差替情報)'!$D$9=H$2,'入力欄(差替情報)'!$E$22*'入力欄(差替情報)'!$E$15/1000,0)</f>
        <v>0</v>
      </c>
      <c r="I53" s="10">
        <f>IF('入力欄(差替情報)'!$D$9=I$2,'入力欄(差替情報)'!$E$22*'入力欄(差替情報)'!$E$15/1000,0)</f>
        <v>0</v>
      </c>
      <c r="J53" s="10">
        <f>IF('入力欄(差替情報)'!$D$9=J$2,'入力欄(差替情報)'!$E$22*'入力欄(差替情報)'!$E$15/1000,0)</f>
        <v>0</v>
      </c>
      <c r="K53" s="13">
        <f t="shared" ref="K53:K63" si="1">SUM(B53:J53)</f>
        <v>0</v>
      </c>
      <c r="L53" s="13"/>
      <c r="M53" s="23"/>
    </row>
    <row r="54" spans="1:13" x14ac:dyDescent="0.25">
      <c r="A54" s="7" t="s">
        <v>12</v>
      </c>
      <c r="B54" s="10">
        <f>IF('入力欄(差替情報)'!$D$9=B$2,'入力欄(差替情報)'!$F$22*'入力欄(差替情報)'!$F$15/1000,0)</f>
        <v>0</v>
      </c>
      <c r="C54" s="10">
        <f>IF('入力欄(差替情報)'!$D$9=C$2,'入力欄(差替情報)'!$F$22*'入力欄(差替情報)'!$F$15/1000,0)</f>
        <v>0</v>
      </c>
      <c r="D54" s="10">
        <f>IF('入力欄(差替情報)'!$D$9=D$2,'入力欄(差替情報)'!$F$22*'入力欄(差替情報)'!$F$15/1000,0)</f>
        <v>0</v>
      </c>
      <c r="E54" s="10">
        <f>IF('入力欄(差替情報)'!$D$9=E$2,'入力欄(差替情報)'!$F$22*'入力欄(差替情報)'!$F$15/1000,0)</f>
        <v>0</v>
      </c>
      <c r="F54" s="10">
        <f>IF('入力欄(差替情報)'!$D$9=F$2,'入力欄(差替情報)'!$F$22*'入力欄(差替情報)'!$F$15/1000,0)</f>
        <v>0</v>
      </c>
      <c r="G54" s="10">
        <f>IF('入力欄(差替情報)'!$D$9=G$2,'入力欄(差替情報)'!$F$22*'入力欄(差替情報)'!$F$15/1000,0)</f>
        <v>0</v>
      </c>
      <c r="H54" s="10">
        <f>IF('入力欄(差替情報)'!$D$9=H$2,'入力欄(差替情報)'!$F$22*'入力欄(差替情報)'!$F$15/1000,0)</f>
        <v>0</v>
      </c>
      <c r="I54" s="10">
        <f>IF('入力欄(差替情報)'!$D$9=I$2,'入力欄(差替情報)'!$F$22*'入力欄(差替情報)'!$F$15/1000,0)</f>
        <v>0</v>
      </c>
      <c r="J54" s="10">
        <f>IF('入力欄(差替情報)'!$D$9=J$2,'入力欄(差替情報)'!$F$22*'入力欄(差替情報)'!$F$15/1000,0)</f>
        <v>0</v>
      </c>
      <c r="K54" s="13">
        <f t="shared" si="1"/>
        <v>0</v>
      </c>
      <c r="L54" s="13"/>
      <c r="M54" s="23"/>
    </row>
    <row r="55" spans="1:13" x14ac:dyDescent="0.25">
      <c r="A55" s="7" t="s">
        <v>13</v>
      </c>
      <c r="B55" s="10">
        <f>IF('入力欄(差替情報)'!$D$9=B$2,'入力欄(差替情報)'!$G$22*'入力欄(差替情報)'!$G$15/1000,0)</f>
        <v>0</v>
      </c>
      <c r="C55" s="10">
        <f>IF('入力欄(差替情報)'!$D$9=C$2,'入力欄(差替情報)'!$G$22*'入力欄(差替情報)'!$G$15/1000,0)</f>
        <v>0</v>
      </c>
      <c r="D55" s="10">
        <f>IF('入力欄(差替情報)'!$D$9=D$2,'入力欄(差替情報)'!$G$22*'入力欄(差替情報)'!$G$15/1000,0)</f>
        <v>0</v>
      </c>
      <c r="E55" s="10">
        <f>IF('入力欄(差替情報)'!$D$9=E$2,'入力欄(差替情報)'!$G$22*'入力欄(差替情報)'!$G$15/1000,0)</f>
        <v>0</v>
      </c>
      <c r="F55" s="10">
        <f>IF('入力欄(差替情報)'!$D$9=F$2,'入力欄(差替情報)'!$G$22*'入力欄(差替情報)'!$G$15/1000,0)</f>
        <v>0</v>
      </c>
      <c r="G55" s="10">
        <f>IF('入力欄(差替情報)'!$D$9=G$2,'入力欄(差替情報)'!$G$22*'入力欄(差替情報)'!$G$15/1000,0)</f>
        <v>0</v>
      </c>
      <c r="H55" s="10">
        <f>IF('入力欄(差替情報)'!$D$9=H$2,'入力欄(差替情報)'!$G$22*'入力欄(差替情報)'!$G$15/1000,0)</f>
        <v>0</v>
      </c>
      <c r="I55" s="10">
        <f>IF('入力欄(差替情報)'!$D$9=I$2,'入力欄(差替情報)'!$G$22*'入力欄(差替情報)'!$G$15/1000,0)</f>
        <v>0</v>
      </c>
      <c r="J55" s="10">
        <f>IF('入力欄(差替情報)'!$D$9=J$2,'入力欄(差替情報)'!$G$22*'入力欄(差替情報)'!$G$15/1000,0)</f>
        <v>0</v>
      </c>
      <c r="K55" s="13">
        <f t="shared" si="1"/>
        <v>0</v>
      </c>
      <c r="L55" s="13"/>
      <c r="M55" s="23"/>
    </row>
    <row r="56" spans="1:13" x14ac:dyDescent="0.25">
      <c r="A56" s="7" t="s">
        <v>14</v>
      </c>
      <c r="B56" s="10">
        <f>IF('入力欄(差替情報)'!$D$9=B$2,'入力欄(差替情報)'!$H$22*'入力欄(差替情報)'!$H$15/1000,0)</f>
        <v>0</v>
      </c>
      <c r="C56" s="10">
        <f>IF('入力欄(差替情報)'!$D$9=C$2,'入力欄(差替情報)'!$H$22*'入力欄(差替情報)'!$H$15/1000,0)</f>
        <v>0</v>
      </c>
      <c r="D56" s="10">
        <f>IF('入力欄(差替情報)'!$D$9=D$2,'入力欄(差替情報)'!$H$22*'入力欄(差替情報)'!$H$15/1000,0)</f>
        <v>0</v>
      </c>
      <c r="E56" s="10">
        <f>IF('入力欄(差替情報)'!$D$9=E$2,'入力欄(差替情報)'!$H$22*'入力欄(差替情報)'!$H$15/1000,0)</f>
        <v>0</v>
      </c>
      <c r="F56" s="10">
        <f>IF('入力欄(差替情報)'!$D$9=F$2,'入力欄(差替情報)'!$H$22*'入力欄(差替情報)'!$H$15/1000,0)</f>
        <v>0</v>
      </c>
      <c r="G56" s="10">
        <f>IF('入力欄(差替情報)'!$D$9=G$2,'入力欄(差替情報)'!$H$22*'入力欄(差替情報)'!$H$15/1000,0)</f>
        <v>0</v>
      </c>
      <c r="H56" s="10">
        <f>IF('入力欄(差替情報)'!$D$9=H$2,'入力欄(差替情報)'!$H$22*'入力欄(差替情報)'!$H$15/1000,0)</f>
        <v>0</v>
      </c>
      <c r="I56" s="10">
        <f>IF('入力欄(差替情報)'!$D$9=I$2,'入力欄(差替情報)'!$H$22*'入力欄(差替情報)'!$H$15/1000,0)</f>
        <v>0</v>
      </c>
      <c r="J56" s="10">
        <f>IF('入力欄(差替情報)'!$D$9=J$2,'入力欄(差替情報)'!$H$22*'入力欄(差替情報)'!$H$15/1000,0)</f>
        <v>0</v>
      </c>
      <c r="K56" s="13">
        <f t="shared" si="1"/>
        <v>0</v>
      </c>
      <c r="L56" s="13"/>
      <c r="M56" s="23"/>
    </row>
    <row r="57" spans="1:13" x14ac:dyDescent="0.25">
      <c r="A57" s="7" t="s">
        <v>15</v>
      </c>
      <c r="B57" s="10">
        <f>IF('入力欄(差替情報)'!$D$9=B$2,'入力欄(差替情報)'!$I$22*'入力欄(差替情報)'!$I$15/1000,0)</f>
        <v>0</v>
      </c>
      <c r="C57" s="10">
        <f>IF('入力欄(差替情報)'!$D$9=C$2,'入力欄(差替情報)'!$I$22*'入力欄(差替情報)'!$I$15/1000,0)</f>
        <v>0</v>
      </c>
      <c r="D57" s="10">
        <f>IF('入力欄(差替情報)'!$D$9=D$2,'入力欄(差替情報)'!$I$22*'入力欄(差替情報)'!$I$15/1000,0)</f>
        <v>0</v>
      </c>
      <c r="E57" s="10">
        <f>IF('入力欄(差替情報)'!$D$9=E$2,'入力欄(差替情報)'!$I$22*'入力欄(差替情報)'!$I$15/1000,0)</f>
        <v>0</v>
      </c>
      <c r="F57" s="10">
        <f>IF('入力欄(差替情報)'!$D$9=F$2,'入力欄(差替情報)'!$I$22*'入力欄(差替情報)'!$I$15/1000,0)</f>
        <v>0</v>
      </c>
      <c r="G57" s="10">
        <f>IF('入力欄(差替情報)'!$D$9=G$2,'入力欄(差替情報)'!$I$22*'入力欄(差替情報)'!$I$15/1000,0)</f>
        <v>0</v>
      </c>
      <c r="H57" s="10">
        <f>IF('入力欄(差替情報)'!$D$9=H$2,'入力欄(差替情報)'!$I$22*'入力欄(差替情報)'!$I$15/1000,0)</f>
        <v>0</v>
      </c>
      <c r="I57" s="10">
        <f>IF('入力欄(差替情報)'!$D$9=I$2,'入力欄(差替情報)'!$I$22*'入力欄(差替情報)'!$I$15/1000,0)</f>
        <v>0</v>
      </c>
      <c r="J57" s="10">
        <f>IF('入力欄(差替情報)'!$D$9=J$2,'入力欄(差替情報)'!$I$22*'入力欄(差替情報)'!$I$15/1000,0)</f>
        <v>0</v>
      </c>
      <c r="K57" s="13">
        <f t="shared" si="1"/>
        <v>0</v>
      </c>
      <c r="L57" s="13"/>
      <c r="M57" s="23"/>
    </row>
    <row r="58" spans="1:13" x14ac:dyDescent="0.25">
      <c r="A58" s="7" t="s">
        <v>16</v>
      </c>
      <c r="B58" s="10">
        <f>IF('入力欄(差替情報)'!$D$9=B$2,'入力欄(差替情報)'!$J$22*'入力欄(差替情報)'!$J$15/1000,0)</f>
        <v>0</v>
      </c>
      <c r="C58" s="10">
        <f>IF('入力欄(差替情報)'!$D$9=C$2,'入力欄(差替情報)'!$J$22*'入力欄(差替情報)'!$J$15/1000,0)</f>
        <v>0</v>
      </c>
      <c r="D58" s="10">
        <f>IF('入力欄(差替情報)'!$D$9=D$2,'入力欄(差替情報)'!$J$22*'入力欄(差替情報)'!$J$15/1000,0)</f>
        <v>0</v>
      </c>
      <c r="E58" s="10">
        <f>IF('入力欄(差替情報)'!$D$9=E$2,'入力欄(差替情報)'!$J$22*'入力欄(差替情報)'!$J$15/1000,0)</f>
        <v>0</v>
      </c>
      <c r="F58" s="10">
        <f>IF('入力欄(差替情報)'!$D$9=F$2,'入力欄(差替情報)'!$J$22*'入力欄(差替情報)'!$J$15/1000,0)</f>
        <v>0</v>
      </c>
      <c r="G58" s="10">
        <f>IF('入力欄(差替情報)'!$D$9=G$2,'入力欄(差替情報)'!$J$22*'入力欄(差替情報)'!$J$15/1000,0)</f>
        <v>0</v>
      </c>
      <c r="H58" s="10">
        <f>IF('入力欄(差替情報)'!$D$9=H$2,'入力欄(差替情報)'!$J$22*'入力欄(差替情報)'!$J$15/1000,0)</f>
        <v>0</v>
      </c>
      <c r="I58" s="10">
        <f>IF('入力欄(差替情報)'!$D$9=I$2,'入力欄(差替情報)'!$J$22*'入力欄(差替情報)'!$J$15/1000,0)</f>
        <v>0</v>
      </c>
      <c r="J58" s="10">
        <f>IF('入力欄(差替情報)'!$D$9=J$2,'入力欄(差替情報)'!$J$22*'入力欄(差替情報)'!$J$15/1000,0)</f>
        <v>0</v>
      </c>
      <c r="K58" s="13">
        <f t="shared" si="1"/>
        <v>0</v>
      </c>
      <c r="L58" s="13"/>
      <c r="M58" s="23"/>
    </row>
    <row r="59" spans="1:13" x14ac:dyDescent="0.25">
      <c r="A59" s="7" t="s">
        <v>17</v>
      </c>
      <c r="B59" s="10">
        <f>IF('入力欄(差替情報)'!$D$9=B$2,'入力欄(差替情報)'!$K$22*'入力欄(差替情報)'!$K$15/1000,0)</f>
        <v>0</v>
      </c>
      <c r="C59" s="10">
        <f>IF('入力欄(差替情報)'!$D$9=C$2,'入力欄(差替情報)'!$K$22*'入力欄(差替情報)'!$K$15/1000,0)</f>
        <v>0</v>
      </c>
      <c r="D59" s="10">
        <f>IF('入力欄(差替情報)'!$D$9=D$2,'入力欄(差替情報)'!$K$22*'入力欄(差替情報)'!$K$15/1000,0)</f>
        <v>0</v>
      </c>
      <c r="E59" s="10">
        <f>IF('入力欄(差替情報)'!$D$9=E$2,'入力欄(差替情報)'!$K$22*'入力欄(差替情報)'!$K$15/1000,0)</f>
        <v>0</v>
      </c>
      <c r="F59" s="10">
        <f>IF('入力欄(差替情報)'!$D$9=F$2,'入力欄(差替情報)'!$K$22*'入力欄(差替情報)'!$K$15/1000,0)</f>
        <v>0</v>
      </c>
      <c r="G59" s="10">
        <f>IF('入力欄(差替情報)'!$D$9=G$2,'入力欄(差替情報)'!$K$22*'入力欄(差替情報)'!$K$15/1000,0)</f>
        <v>0</v>
      </c>
      <c r="H59" s="10">
        <f>IF('入力欄(差替情報)'!$D$9=H$2,'入力欄(差替情報)'!$K$22*'入力欄(差替情報)'!$K$15/1000,0)</f>
        <v>0</v>
      </c>
      <c r="I59" s="10">
        <f>IF('入力欄(差替情報)'!$D$9=I$2,'入力欄(差替情報)'!$K$22*'入力欄(差替情報)'!$K$15/1000,0)</f>
        <v>0</v>
      </c>
      <c r="J59" s="10">
        <f>IF('入力欄(差替情報)'!$D$9=J$2,'入力欄(差替情報)'!$K$22*'入力欄(差替情報)'!$K$15/1000,0)</f>
        <v>0</v>
      </c>
      <c r="K59" s="13">
        <f t="shared" si="1"/>
        <v>0</v>
      </c>
      <c r="L59" s="13"/>
      <c r="M59" s="23"/>
    </row>
    <row r="60" spans="1:13" x14ac:dyDescent="0.25">
      <c r="A60" s="7" t="s">
        <v>18</v>
      </c>
      <c r="B60" s="10">
        <f>IF('入力欄(差替情報)'!$D$9=B$2,'入力欄(差替情報)'!$L$22*'入力欄(差替情報)'!$L$15/1000,0)</f>
        <v>0</v>
      </c>
      <c r="C60" s="10">
        <f>IF('入力欄(差替情報)'!$D$9=C$2,'入力欄(差替情報)'!$L$22*'入力欄(差替情報)'!$L$15/1000,0)</f>
        <v>0</v>
      </c>
      <c r="D60" s="10">
        <f>IF('入力欄(差替情報)'!$D$9=D$2,'入力欄(差替情報)'!$L$22*'入力欄(差替情報)'!$L$15/1000,0)</f>
        <v>0</v>
      </c>
      <c r="E60" s="10">
        <f>IF('入力欄(差替情報)'!$D$9=E$2,'入力欄(差替情報)'!$L$22*'入力欄(差替情報)'!$L$15/1000,0)</f>
        <v>0</v>
      </c>
      <c r="F60" s="10">
        <f>IF('入力欄(差替情報)'!$D$9=F$2,'入力欄(差替情報)'!$L$22*'入力欄(差替情報)'!$L$15/1000,0)</f>
        <v>0</v>
      </c>
      <c r="G60" s="10">
        <f>IF('入力欄(差替情報)'!$D$9=G$2,'入力欄(差替情報)'!$L$22*'入力欄(差替情報)'!$L$15/1000,0)</f>
        <v>0</v>
      </c>
      <c r="H60" s="10">
        <f>IF('入力欄(差替情報)'!$D$9=H$2,'入力欄(差替情報)'!$L$22*'入力欄(差替情報)'!$L$15/1000,0)</f>
        <v>0</v>
      </c>
      <c r="I60" s="10">
        <f>IF('入力欄(差替情報)'!$D$9=I$2,'入力欄(差替情報)'!$L$22*'入力欄(差替情報)'!$L$15/1000,0)</f>
        <v>0</v>
      </c>
      <c r="J60" s="10">
        <f>IF('入力欄(差替情報)'!$D$9=J$2,'入力欄(差替情報)'!$L$22*'入力欄(差替情報)'!$L$15/1000,0)</f>
        <v>0</v>
      </c>
      <c r="K60" s="13">
        <f t="shared" si="1"/>
        <v>0</v>
      </c>
      <c r="L60" s="13"/>
      <c r="M60" s="23"/>
    </row>
    <row r="61" spans="1:13" x14ac:dyDescent="0.25">
      <c r="A61" s="7" t="s">
        <v>19</v>
      </c>
      <c r="B61" s="10">
        <f>IF('入力欄(差替情報)'!$D$9=B$2,'入力欄(差替情報)'!$M$22*'入力欄(差替情報)'!$M$15/1000,0)</f>
        <v>0</v>
      </c>
      <c r="C61" s="10">
        <f>IF('入力欄(差替情報)'!$D$9=C$2,'入力欄(差替情報)'!$M$22*'入力欄(差替情報)'!$M$15/1000,0)</f>
        <v>0</v>
      </c>
      <c r="D61" s="10">
        <f>IF('入力欄(差替情報)'!$D$9=D$2,'入力欄(差替情報)'!$M$22*'入力欄(差替情報)'!$M$15/1000,0)</f>
        <v>0</v>
      </c>
      <c r="E61" s="10">
        <f>IF('入力欄(差替情報)'!$D$9=E$2,'入力欄(差替情報)'!$M$22*'入力欄(差替情報)'!$M$15/1000,0)</f>
        <v>0</v>
      </c>
      <c r="F61" s="10">
        <f>IF('入力欄(差替情報)'!$D$9=F$2,'入力欄(差替情報)'!$M$22*'入力欄(差替情報)'!$M$15/1000,0)</f>
        <v>0</v>
      </c>
      <c r="G61" s="10">
        <f>IF('入力欄(差替情報)'!$D$9=G$2,'入力欄(差替情報)'!$M$22*'入力欄(差替情報)'!$M$15/1000,0)</f>
        <v>0</v>
      </c>
      <c r="H61" s="10">
        <f>IF('入力欄(差替情報)'!$D$9=H$2,'入力欄(差替情報)'!$M$22*'入力欄(差替情報)'!$M$15/1000,0)</f>
        <v>0</v>
      </c>
      <c r="I61" s="10">
        <f>IF('入力欄(差替情報)'!$D$9=I$2,'入力欄(差替情報)'!$M$22*'入力欄(差替情報)'!$M$15/1000,0)</f>
        <v>0</v>
      </c>
      <c r="J61" s="10">
        <f>IF('入力欄(差替情報)'!$D$9=J$2,'入力欄(差替情報)'!$M$22*'入力欄(差替情報)'!$M$15/1000,0)</f>
        <v>0</v>
      </c>
      <c r="K61" s="13">
        <f t="shared" si="1"/>
        <v>0</v>
      </c>
      <c r="L61" s="13"/>
      <c r="M61" s="23"/>
    </row>
    <row r="62" spans="1:13" x14ac:dyDescent="0.25">
      <c r="A62" s="7" t="s">
        <v>20</v>
      </c>
      <c r="B62" s="10">
        <f>IF('入力欄(差替情報)'!$D$9=B$2,'入力欄(差替情報)'!$N$22*'入力欄(差替情報)'!$N$15/1000,0)</f>
        <v>0</v>
      </c>
      <c r="C62" s="10">
        <f>IF('入力欄(差替情報)'!$D$9=C$2,'入力欄(差替情報)'!$N$22*'入力欄(差替情報)'!$N$15/1000,0)</f>
        <v>0</v>
      </c>
      <c r="D62" s="10">
        <f>IF('入力欄(差替情報)'!$D$9=D$2,'入力欄(差替情報)'!$N$22*'入力欄(差替情報)'!$N$15/1000,0)</f>
        <v>0</v>
      </c>
      <c r="E62" s="10">
        <f>IF('入力欄(差替情報)'!$D$9=E$2,'入力欄(差替情報)'!$N$22*'入力欄(差替情報)'!$N$15/1000,0)</f>
        <v>0</v>
      </c>
      <c r="F62" s="10">
        <f>IF('入力欄(差替情報)'!$D$9=F$2,'入力欄(差替情報)'!$N$22*'入力欄(差替情報)'!$N$15/1000,0)</f>
        <v>0</v>
      </c>
      <c r="G62" s="10">
        <f>IF('入力欄(差替情報)'!$D$9=G$2,'入力欄(差替情報)'!$N$22*'入力欄(差替情報)'!$N$15/1000,0)</f>
        <v>0</v>
      </c>
      <c r="H62" s="10">
        <f>IF('入力欄(差替情報)'!$D$9=H$2,'入力欄(差替情報)'!$N$22*'入力欄(差替情報)'!$N$15/1000,0)</f>
        <v>0</v>
      </c>
      <c r="I62" s="10">
        <f>IF('入力欄(差替情報)'!$D$9=I$2,'入力欄(差替情報)'!$N$22*'入力欄(差替情報)'!$N$15/1000,0)</f>
        <v>0</v>
      </c>
      <c r="J62" s="10">
        <f>IF('入力欄(差替情報)'!$D$9=J$2,'入力欄(差替情報)'!$N$22*'入力欄(差替情報)'!$N$15/1000,0)</f>
        <v>0</v>
      </c>
      <c r="K62" s="13">
        <f t="shared" si="1"/>
        <v>0</v>
      </c>
      <c r="L62" s="13"/>
      <c r="M62" s="23"/>
    </row>
    <row r="63" spans="1:13" x14ac:dyDescent="0.25">
      <c r="A63" s="7" t="s">
        <v>21</v>
      </c>
      <c r="B63" s="10">
        <f>IF('入力欄(差替情報)'!$D$9=B$2,'入力欄(差替情報)'!$O$22*'入力欄(差替情報)'!$O$15/1000,0)</f>
        <v>0</v>
      </c>
      <c r="C63" s="10">
        <f>IF('入力欄(差替情報)'!$D$9=C$2,'入力欄(差替情報)'!$O$22*'入力欄(差替情報)'!$O$15/1000,0)</f>
        <v>0</v>
      </c>
      <c r="D63" s="10">
        <f>IF('入力欄(差替情報)'!$D$9=D$2,'入力欄(差替情報)'!$O$22*'入力欄(差替情報)'!$O$15/1000,0)</f>
        <v>0</v>
      </c>
      <c r="E63" s="10">
        <f>IF('入力欄(差替情報)'!$D$9=E$2,'入力欄(差替情報)'!$O$22*'入力欄(差替情報)'!$O$15/1000,0)</f>
        <v>0</v>
      </c>
      <c r="F63" s="10">
        <f>IF('入力欄(差替情報)'!$D$9=F$2,'入力欄(差替情報)'!$O$22*'入力欄(差替情報)'!$O$15/1000,0)</f>
        <v>0</v>
      </c>
      <c r="G63" s="10">
        <f>IF('入力欄(差替情報)'!$D$9=G$2,'入力欄(差替情報)'!$O$22*'入力欄(差替情報)'!$O$15/1000,0)</f>
        <v>0</v>
      </c>
      <c r="H63" s="10">
        <f>IF('入力欄(差替情報)'!$D$9=H$2,'入力欄(差替情報)'!$O$22*'入力欄(差替情報)'!$O$15/1000,0)</f>
        <v>0</v>
      </c>
      <c r="I63" s="10">
        <f>IF('入力欄(差替情報)'!$D$9=I$2,'入力欄(差替情報)'!$O$22*'入力欄(差替情報)'!$O$15/1000,0)</f>
        <v>0</v>
      </c>
      <c r="J63" s="10">
        <f>IF('入力欄(差替情報)'!$D$9=J$2,'入力欄(差替情報)'!$O$22*'入力欄(差替情報)'!$O$15/1000,0)</f>
        <v>0</v>
      </c>
      <c r="K63" s="13">
        <f t="shared" si="1"/>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34854.053115113857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40248.425613082574</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52066.38326960025</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51897.094586324514</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44579.086789244742</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37710.75856490017</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 t="shared" si="3"/>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45859.296095889498</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49761.326026930736</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50188.516562802783</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D49-(D63-MIN(D$52:D$63))</f>
        <v>43753.078798402552</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4">$B$17-SUM($B71:$J71)</f>
        <v>24059.405881188039</v>
      </c>
      <c r="D85" s="23"/>
    </row>
    <row r="86" spans="1:4" x14ac:dyDescent="0.25">
      <c r="A86" s="7" t="s">
        <v>16</v>
      </c>
      <c r="B86" s="10">
        <f t="shared" si="4"/>
        <v>42666.219881188052</v>
      </c>
      <c r="D86" s="23"/>
    </row>
    <row r="87" spans="1:4" x14ac:dyDescent="0.25">
      <c r="A87" s="7" t="s">
        <v>17</v>
      </c>
      <c r="B87" s="10">
        <f t="shared" si="4"/>
        <v>30674.509881188016</v>
      </c>
      <c r="D87" s="23"/>
    </row>
    <row r="88" spans="1:4" x14ac:dyDescent="0.25">
      <c r="A88" s="7" t="s">
        <v>18</v>
      </c>
      <c r="B88" s="10">
        <f t="shared" si="4"/>
        <v>12578.271881188033</v>
      </c>
      <c r="D88" s="23"/>
    </row>
    <row r="89" spans="1:4" x14ac:dyDescent="0.25">
      <c r="A89" s="7" t="s">
        <v>19</v>
      </c>
      <c r="B89" s="10">
        <f t="shared" si="4"/>
        <v>2537.1818811880657</v>
      </c>
      <c r="D89" s="23"/>
    </row>
    <row r="90" spans="1:4" x14ac:dyDescent="0.25">
      <c r="A90" s="7" t="s">
        <v>20</v>
      </c>
      <c r="B90" s="10">
        <f t="shared" si="4"/>
        <v>2080.2818811880425</v>
      </c>
      <c r="D90" s="23"/>
    </row>
    <row r="91" spans="1:4" x14ac:dyDescent="0.25">
      <c r="A91" s="7" t="s">
        <v>21</v>
      </c>
      <c r="B91" s="10">
        <f t="shared" si="4"/>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14">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t="e">
        <f>B97/#REF!</f>
        <v>#REF!</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70C0"/>
    <pageSetUpPr fitToPage="1"/>
  </sheetPr>
  <dimension ref="A1:S55"/>
  <sheetViews>
    <sheetView showGridLines="0" zoomScale="85" zoomScaleNormal="85" workbookViewId="0">
      <selection activeCell="O33" sqref="O33"/>
    </sheetView>
  </sheetViews>
  <sheetFormatPr defaultColWidth="9" defaultRowHeight="15.75" x14ac:dyDescent="0.25"/>
  <cols>
    <col min="1" max="4" width="5.625" style="1" customWidth="1"/>
    <col min="5" max="5" width="10.25" style="1" customWidth="1"/>
    <col min="6" max="7" width="10.25" style="1" bestFit="1" customWidth="1"/>
    <col min="8" max="8" width="10.25" style="1" customWidth="1"/>
    <col min="9" max="16" width="10.25" style="1" bestFit="1" customWidth="1"/>
    <col min="17" max="18" width="5.625" style="1" customWidth="1"/>
    <col min="19" max="19" width="7.875" style="1" customWidth="1"/>
    <col min="20" max="20" width="5.625" style="1" customWidth="1"/>
    <col min="21" max="16384" width="9" style="1"/>
  </cols>
  <sheetData>
    <row r="1" spans="1:17" ht="16.5" x14ac:dyDescent="0.25">
      <c r="A1" s="58" t="s">
        <v>86</v>
      </c>
      <c r="B1" s="58"/>
      <c r="C1" s="58"/>
      <c r="D1" s="58"/>
      <c r="E1" s="58"/>
      <c r="F1" s="59" t="s">
        <v>87</v>
      </c>
      <c r="G1" s="59"/>
      <c r="H1" s="59"/>
      <c r="I1" s="60" t="s">
        <v>88</v>
      </c>
    </row>
    <row r="2" spans="1:17" ht="16.5" x14ac:dyDescent="0.25">
      <c r="A2" s="185" t="s">
        <v>0</v>
      </c>
      <c r="B2" s="186"/>
      <c r="C2" s="4"/>
      <c r="D2" s="4"/>
      <c r="E2" s="4"/>
      <c r="F2" s="4"/>
      <c r="G2" s="4"/>
      <c r="H2" s="4"/>
      <c r="I2" s="4"/>
      <c r="J2" s="4"/>
      <c r="K2" s="4"/>
      <c r="L2" s="4"/>
      <c r="M2" s="4"/>
      <c r="N2" s="4"/>
      <c r="O2" s="4"/>
      <c r="P2" s="4"/>
      <c r="Q2" s="4"/>
    </row>
    <row r="3" spans="1:17" ht="16.5" x14ac:dyDescent="0.25">
      <c r="A3" s="28"/>
      <c r="B3" s="28"/>
      <c r="C3" s="4"/>
      <c r="D3" s="4"/>
      <c r="E3" s="4"/>
      <c r="F3" s="4"/>
      <c r="G3" s="4"/>
      <c r="H3" s="4"/>
      <c r="I3" s="4"/>
      <c r="J3" s="4"/>
      <c r="K3" s="4"/>
      <c r="L3" s="4"/>
      <c r="M3" s="4"/>
      <c r="N3" s="4"/>
      <c r="O3" s="4"/>
      <c r="P3" s="4"/>
      <c r="Q3" s="4"/>
    </row>
    <row r="4" spans="1:17" ht="16.5" x14ac:dyDescent="0.25">
      <c r="A4" s="187" t="s">
        <v>106</v>
      </c>
      <c r="B4" s="187"/>
      <c r="C4" s="187"/>
      <c r="D4" s="187"/>
      <c r="E4" s="187"/>
      <c r="F4" s="187"/>
      <c r="G4" s="187"/>
      <c r="H4" s="187"/>
      <c r="I4" s="187"/>
      <c r="J4" s="187"/>
      <c r="K4" s="187"/>
      <c r="L4" s="187"/>
      <c r="M4" s="187"/>
      <c r="N4" s="187"/>
      <c r="O4" s="187"/>
      <c r="P4" s="187"/>
      <c r="Q4" s="187"/>
    </row>
    <row r="5" spans="1:17" ht="16.5" x14ac:dyDescent="0.25">
      <c r="A5" s="4"/>
      <c r="B5" s="4"/>
      <c r="C5" s="4"/>
      <c r="D5" s="4"/>
      <c r="E5" s="4"/>
      <c r="F5" s="4"/>
      <c r="G5" s="4"/>
      <c r="H5" s="4"/>
      <c r="I5" s="4"/>
      <c r="J5" s="4"/>
      <c r="K5" s="4"/>
      <c r="L5" s="4"/>
      <c r="M5" s="4"/>
      <c r="N5" s="21"/>
      <c r="O5" s="4"/>
      <c r="P5" s="4"/>
      <c r="Q5" s="4"/>
    </row>
    <row r="6" spans="1:17" ht="16.5" x14ac:dyDescent="0.25">
      <c r="A6" s="187" t="s">
        <v>62</v>
      </c>
      <c r="B6" s="187"/>
      <c r="C6" s="187"/>
      <c r="D6" s="187"/>
      <c r="E6" s="187"/>
      <c r="F6" s="187"/>
      <c r="G6" s="187"/>
      <c r="H6" s="187"/>
      <c r="I6" s="187"/>
      <c r="J6" s="187"/>
      <c r="K6" s="187"/>
      <c r="L6" s="187"/>
      <c r="M6" s="187"/>
      <c r="N6" s="187"/>
      <c r="O6" s="187"/>
      <c r="P6" s="187"/>
      <c r="Q6" s="187"/>
    </row>
    <row r="7" spans="1:17" ht="16.5" x14ac:dyDescent="0.25">
      <c r="A7" s="65"/>
      <c r="B7" s="65"/>
      <c r="C7" s="65"/>
      <c r="D7" s="65"/>
      <c r="E7" s="65"/>
      <c r="F7" s="65"/>
      <c r="G7" s="65"/>
      <c r="H7" s="65"/>
      <c r="I7" s="65"/>
      <c r="J7" s="65"/>
      <c r="K7" s="65"/>
      <c r="L7" s="65"/>
      <c r="M7" s="65"/>
      <c r="N7" s="65"/>
      <c r="O7" s="65"/>
      <c r="P7" s="65"/>
      <c r="Q7" s="65"/>
    </row>
    <row r="8" spans="1:17" ht="16.5" x14ac:dyDescent="0.25">
      <c r="A8" s="66" t="s">
        <v>108</v>
      </c>
      <c r="B8" s="65"/>
      <c r="C8" s="65"/>
      <c r="D8" s="65"/>
      <c r="E8" s="65"/>
      <c r="F8" s="65"/>
      <c r="G8" s="65"/>
      <c r="H8" s="65"/>
      <c r="I8" s="65"/>
      <c r="J8" s="65"/>
      <c r="K8" s="65"/>
      <c r="L8" s="65"/>
      <c r="M8" s="65"/>
      <c r="N8" s="65"/>
      <c r="O8" s="65"/>
      <c r="P8" s="65"/>
      <c r="Q8" s="65"/>
    </row>
    <row r="9" spans="1:17" ht="16.5" x14ac:dyDescent="0.25">
      <c r="A9" s="65"/>
      <c r="B9" s="66" t="s">
        <v>109</v>
      </c>
      <c r="C9" s="65"/>
      <c r="D9" s="65"/>
      <c r="E9" s="65"/>
      <c r="F9" s="65"/>
      <c r="G9" s="65"/>
      <c r="H9" s="65"/>
      <c r="I9" s="65"/>
      <c r="J9" s="65"/>
      <c r="K9" s="65"/>
      <c r="L9" s="65"/>
      <c r="M9" s="65"/>
      <c r="N9" s="65"/>
      <c r="O9" s="65"/>
      <c r="P9" s="65"/>
      <c r="Q9" s="65"/>
    </row>
    <row r="10" spans="1:17" ht="16.5" x14ac:dyDescent="0.25">
      <c r="C10" s="4"/>
      <c r="D10" s="4"/>
      <c r="E10" s="22"/>
      <c r="F10" s="22"/>
      <c r="G10" s="22"/>
      <c r="H10" s="22"/>
      <c r="I10" s="22"/>
      <c r="J10" s="22"/>
      <c r="K10" s="22"/>
      <c r="L10" s="22"/>
      <c r="M10" s="22"/>
      <c r="N10" s="22"/>
      <c r="O10" s="22"/>
      <c r="P10" s="22"/>
      <c r="Q10" s="4"/>
    </row>
    <row r="11" spans="1:17" ht="16.5" x14ac:dyDescent="0.25">
      <c r="A11" s="32"/>
      <c r="B11" s="32"/>
      <c r="C11" s="32"/>
      <c r="D11" s="32"/>
      <c r="E11" s="53"/>
      <c r="F11" s="53"/>
      <c r="G11" s="53"/>
      <c r="H11" s="53"/>
      <c r="I11" s="53"/>
      <c r="J11" s="53"/>
      <c r="K11" s="53"/>
      <c r="L11" s="32"/>
      <c r="M11" s="188" t="s">
        <v>89</v>
      </c>
      <c r="N11" s="188"/>
      <c r="O11" s="188"/>
      <c r="P11" s="188"/>
      <c r="Q11" s="188"/>
    </row>
    <row r="12" spans="1:17" ht="24" customHeight="1" x14ac:dyDescent="0.25">
      <c r="A12" s="189" t="s">
        <v>1</v>
      </c>
      <c r="B12" s="189"/>
      <c r="C12" s="189"/>
      <c r="D12" s="189"/>
      <c r="E12" s="190" t="s">
        <v>23</v>
      </c>
      <c r="F12" s="191"/>
      <c r="G12" s="191"/>
      <c r="H12" s="191"/>
      <c r="I12" s="191"/>
      <c r="J12" s="191"/>
      <c r="K12" s="191"/>
      <c r="L12" s="191"/>
      <c r="M12" s="191"/>
      <c r="N12" s="191"/>
      <c r="O12" s="191"/>
      <c r="P12" s="192"/>
      <c r="Q12" s="57" t="s">
        <v>2</v>
      </c>
    </row>
    <row r="13" spans="1:17" ht="24" customHeight="1" x14ac:dyDescent="0.25">
      <c r="A13" s="189" t="s">
        <v>3</v>
      </c>
      <c r="B13" s="189"/>
      <c r="C13" s="189"/>
      <c r="D13" s="189"/>
      <c r="E13" s="194">
        <v>9601</v>
      </c>
      <c r="F13" s="195"/>
      <c r="G13" s="195"/>
      <c r="H13" s="195"/>
      <c r="I13" s="195"/>
      <c r="J13" s="195"/>
      <c r="K13" s="195"/>
      <c r="L13" s="195"/>
      <c r="M13" s="195"/>
      <c r="N13" s="195"/>
      <c r="O13" s="195"/>
      <c r="P13" s="196"/>
      <c r="Q13" s="3"/>
    </row>
    <row r="14" spans="1:17" ht="30" customHeight="1" x14ac:dyDescent="0.25">
      <c r="A14" s="193" t="s">
        <v>4</v>
      </c>
      <c r="B14" s="193"/>
      <c r="C14" s="193"/>
      <c r="D14" s="193"/>
      <c r="E14" s="197" t="s">
        <v>42</v>
      </c>
      <c r="F14" s="198"/>
      <c r="G14" s="198"/>
      <c r="H14" s="198"/>
      <c r="I14" s="198"/>
      <c r="J14" s="198"/>
      <c r="K14" s="198"/>
      <c r="L14" s="198"/>
      <c r="M14" s="198"/>
      <c r="N14" s="198"/>
      <c r="O14" s="198"/>
      <c r="P14" s="199"/>
      <c r="Q14" s="3"/>
    </row>
    <row r="15" spans="1:17" ht="24" customHeight="1" x14ac:dyDescent="0.25">
      <c r="A15" s="189" t="s">
        <v>5</v>
      </c>
      <c r="B15" s="189"/>
      <c r="C15" s="189"/>
      <c r="D15" s="189"/>
      <c r="E15" s="200" t="s">
        <v>74</v>
      </c>
      <c r="F15" s="201"/>
      <c r="G15" s="201"/>
      <c r="H15" s="201"/>
      <c r="I15" s="201"/>
      <c r="J15" s="201"/>
      <c r="K15" s="201"/>
      <c r="L15" s="201"/>
      <c r="M15" s="201"/>
      <c r="N15" s="201"/>
      <c r="O15" s="201"/>
      <c r="P15" s="202"/>
      <c r="Q15" s="3"/>
    </row>
    <row r="16" spans="1:17" ht="24" customHeight="1" x14ac:dyDescent="0.25">
      <c r="A16" s="189" t="s">
        <v>6</v>
      </c>
      <c r="B16" s="189"/>
      <c r="C16" s="189"/>
      <c r="D16" s="189"/>
      <c r="E16" s="203" t="s">
        <v>94</v>
      </c>
      <c r="F16" s="204"/>
      <c r="G16" s="204"/>
      <c r="H16" s="204"/>
      <c r="I16" s="204"/>
      <c r="J16" s="204"/>
      <c r="K16" s="204"/>
      <c r="L16" s="204"/>
      <c r="M16" s="204"/>
      <c r="N16" s="204"/>
      <c r="O16" s="204"/>
      <c r="P16" s="205"/>
      <c r="Q16" s="3"/>
    </row>
    <row r="17" spans="1:19" ht="24" customHeight="1" x14ac:dyDescent="0.25">
      <c r="A17" s="189" t="s">
        <v>7</v>
      </c>
      <c r="B17" s="189"/>
      <c r="C17" s="189"/>
      <c r="D17" s="189"/>
      <c r="E17" s="206">
        <v>441000</v>
      </c>
      <c r="F17" s="207"/>
      <c r="G17" s="207"/>
      <c r="H17" s="207"/>
      <c r="I17" s="207"/>
      <c r="J17" s="207"/>
      <c r="K17" s="207"/>
      <c r="L17" s="207"/>
      <c r="M17" s="207"/>
      <c r="N17" s="207"/>
      <c r="O17" s="207"/>
      <c r="P17" s="208"/>
      <c r="Q17" s="18" t="s">
        <v>22</v>
      </c>
    </row>
    <row r="18" spans="1:19" ht="24" customHeight="1" x14ac:dyDescent="0.25">
      <c r="A18" s="189" t="s">
        <v>43</v>
      </c>
      <c r="B18" s="189"/>
      <c r="C18" s="189"/>
      <c r="D18" s="189"/>
      <c r="E18" s="57" t="s">
        <v>10</v>
      </c>
      <c r="F18" s="57" t="s">
        <v>11</v>
      </c>
      <c r="G18" s="57" t="s">
        <v>12</v>
      </c>
      <c r="H18" s="57" t="s">
        <v>13</v>
      </c>
      <c r="I18" s="57" t="s">
        <v>14</v>
      </c>
      <c r="J18" s="57" t="s">
        <v>15</v>
      </c>
      <c r="K18" s="57" t="s">
        <v>16</v>
      </c>
      <c r="L18" s="57" t="s">
        <v>17</v>
      </c>
      <c r="M18" s="57" t="s">
        <v>18</v>
      </c>
      <c r="N18" s="57" t="s">
        <v>19</v>
      </c>
      <c r="O18" s="57" t="s">
        <v>20</v>
      </c>
      <c r="P18" s="57" t="s">
        <v>21</v>
      </c>
      <c r="Q18" s="3"/>
    </row>
    <row r="19" spans="1:19" ht="24" customHeight="1" x14ac:dyDescent="0.25">
      <c r="A19" s="189"/>
      <c r="B19" s="189"/>
      <c r="C19" s="189"/>
      <c r="D19" s="189"/>
      <c r="E19" s="30">
        <v>420000</v>
      </c>
      <c r="F19" s="30">
        <v>420000</v>
      </c>
      <c r="G19" s="30">
        <v>390000</v>
      </c>
      <c r="H19" s="30">
        <v>440000</v>
      </c>
      <c r="I19" s="30">
        <v>440000</v>
      </c>
      <c r="J19" s="30">
        <v>440000</v>
      </c>
      <c r="K19" s="30">
        <v>390000</v>
      </c>
      <c r="L19" s="30">
        <v>400000</v>
      </c>
      <c r="M19" s="30">
        <v>440000</v>
      </c>
      <c r="N19" s="30">
        <v>440000</v>
      </c>
      <c r="O19" s="30">
        <v>420000</v>
      </c>
      <c r="P19" s="30">
        <v>430000</v>
      </c>
      <c r="Q19" s="18" t="s">
        <v>22</v>
      </c>
    </row>
    <row r="20" spans="1:19" ht="24" customHeight="1" x14ac:dyDescent="0.25">
      <c r="A20" s="193" t="s">
        <v>44</v>
      </c>
      <c r="B20" s="189"/>
      <c r="C20" s="189"/>
      <c r="D20" s="189"/>
      <c r="E20" s="57" t="s">
        <v>10</v>
      </c>
      <c r="F20" s="57" t="s">
        <v>11</v>
      </c>
      <c r="G20" s="57" t="s">
        <v>12</v>
      </c>
      <c r="H20" s="57" t="s">
        <v>13</v>
      </c>
      <c r="I20" s="57" t="s">
        <v>14</v>
      </c>
      <c r="J20" s="57" t="s">
        <v>15</v>
      </c>
      <c r="K20" s="57" t="s">
        <v>16</v>
      </c>
      <c r="L20" s="57" t="s">
        <v>17</v>
      </c>
      <c r="M20" s="57" t="s">
        <v>18</v>
      </c>
      <c r="N20" s="57" t="s">
        <v>19</v>
      </c>
      <c r="O20" s="57" t="s">
        <v>20</v>
      </c>
      <c r="P20" s="57" t="s">
        <v>21</v>
      </c>
      <c r="Q20" s="3"/>
    </row>
    <row r="21" spans="1:19" ht="24" customHeight="1" x14ac:dyDescent="0.25">
      <c r="A21" s="189"/>
      <c r="B21" s="189"/>
      <c r="C21" s="189"/>
      <c r="D21" s="189"/>
      <c r="E21" s="31">
        <v>7</v>
      </c>
      <c r="F21" s="31">
        <v>6</v>
      </c>
      <c r="G21" s="31">
        <v>4</v>
      </c>
      <c r="H21" s="31">
        <v>6</v>
      </c>
      <c r="I21" s="31">
        <v>5</v>
      </c>
      <c r="J21" s="31">
        <v>6</v>
      </c>
      <c r="K21" s="31">
        <v>4</v>
      </c>
      <c r="L21" s="31">
        <v>4</v>
      </c>
      <c r="M21" s="31">
        <v>7</v>
      </c>
      <c r="N21" s="31">
        <v>7</v>
      </c>
      <c r="O21" s="31">
        <v>6</v>
      </c>
      <c r="P21" s="31">
        <v>5</v>
      </c>
      <c r="Q21" s="18" t="s">
        <v>64</v>
      </c>
      <c r="R21" s="29"/>
      <c r="S21" s="56"/>
    </row>
    <row r="22" spans="1:19" ht="24" customHeight="1" x14ac:dyDescent="0.25">
      <c r="A22" s="193" t="s">
        <v>45</v>
      </c>
      <c r="B22" s="189"/>
      <c r="C22" s="189"/>
      <c r="D22" s="189"/>
      <c r="E22" s="57" t="s">
        <v>10</v>
      </c>
      <c r="F22" s="57" t="s">
        <v>11</v>
      </c>
      <c r="G22" s="57" t="s">
        <v>12</v>
      </c>
      <c r="H22" s="57" t="s">
        <v>13</v>
      </c>
      <c r="I22" s="57" t="s">
        <v>14</v>
      </c>
      <c r="J22" s="57" t="s">
        <v>15</v>
      </c>
      <c r="K22" s="57" t="s">
        <v>16</v>
      </c>
      <c r="L22" s="57" t="s">
        <v>17</v>
      </c>
      <c r="M22" s="57" t="s">
        <v>18</v>
      </c>
      <c r="N22" s="57" t="s">
        <v>19</v>
      </c>
      <c r="O22" s="57" t="s">
        <v>20</v>
      </c>
      <c r="P22" s="57" t="s">
        <v>21</v>
      </c>
      <c r="Q22" s="3"/>
    </row>
    <row r="23" spans="1:19" ht="24" customHeight="1" x14ac:dyDescent="0.25">
      <c r="A23" s="189"/>
      <c r="B23" s="189"/>
      <c r="C23" s="189"/>
      <c r="D23" s="189"/>
      <c r="E23" s="20">
        <f>E21*E19</f>
        <v>2940000</v>
      </c>
      <c r="F23" s="20">
        <f t="shared" ref="F23:P23" si="0">F21*F19</f>
        <v>2520000</v>
      </c>
      <c r="G23" s="20">
        <f t="shared" si="0"/>
        <v>1560000</v>
      </c>
      <c r="H23" s="20">
        <f t="shared" si="0"/>
        <v>2640000</v>
      </c>
      <c r="I23" s="20">
        <f t="shared" si="0"/>
        <v>2200000</v>
      </c>
      <c r="J23" s="20">
        <f t="shared" si="0"/>
        <v>2640000</v>
      </c>
      <c r="K23" s="20">
        <f t="shared" si="0"/>
        <v>1560000</v>
      </c>
      <c r="L23" s="20">
        <f t="shared" si="0"/>
        <v>1600000</v>
      </c>
      <c r="M23" s="20">
        <f t="shared" si="0"/>
        <v>3080000</v>
      </c>
      <c r="N23" s="20">
        <f t="shared" si="0"/>
        <v>3080000</v>
      </c>
      <c r="O23" s="20">
        <f t="shared" si="0"/>
        <v>2520000</v>
      </c>
      <c r="P23" s="20">
        <f t="shared" si="0"/>
        <v>2150000</v>
      </c>
      <c r="Q23" s="18" t="s">
        <v>63</v>
      </c>
      <c r="S23" s="55"/>
    </row>
    <row r="24" spans="1:19" ht="24" customHeight="1" x14ac:dyDescent="0.25">
      <c r="A24" s="193" t="s">
        <v>46</v>
      </c>
      <c r="B24" s="189"/>
      <c r="C24" s="189"/>
      <c r="D24" s="189"/>
      <c r="E24" s="57" t="s">
        <v>10</v>
      </c>
      <c r="F24" s="57" t="s">
        <v>11</v>
      </c>
      <c r="G24" s="57" t="s">
        <v>12</v>
      </c>
      <c r="H24" s="57" t="s">
        <v>13</v>
      </c>
      <c r="I24" s="57" t="s">
        <v>14</v>
      </c>
      <c r="J24" s="57" t="s">
        <v>15</v>
      </c>
      <c r="K24" s="57" t="s">
        <v>16</v>
      </c>
      <c r="L24" s="57" t="s">
        <v>17</v>
      </c>
      <c r="M24" s="57" t="s">
        <v>18</v>
      </c>
      <c r="N24" s="57" t="s">
        <v>19</v>
      </c>
      <c r="O24" s="57" t="s">
        <v>20</v>
      </c>
      <c r="P24" s="57" t="s">
        <v>21</v>
      </c>
      <c r="Q24" s="3"/>
    </row>
    <row r="25" spans="1:19" ht="24" customHeight="1" x14ac:dyDescent="0.25">
      <c r="A25" s="189"/>
      <c r="B25" s="189"/>
      <c r="C25" s="189"/>
      <c r="D25" s="189"/>
      <c r="E25" s="33">
        <f>IF(E$21&gt;=MAX('調整係数一覧(記載例用)'!$A$202:$A$221),VLOOKUP(MAX('調整係数一覧(記載例用)'!$A$202:$A$221),'調整係数一覧(記載例用)'!$A$202:$M$221,COLUMN(E$25)-3,0),VLOOKUP(E$21,'調整係数一覧(記載例用)'!$A$202:$M$221,COLUMN(E$25)-3,0))</f>
        <v>0.92439734200058976</v>
      </c>
      <c r="F25" s="33">
        <f>IF(F$21&gt;=MAX('調整係数一覧(記載例用)'!$A$202:$A$221),VLOOKUP(MAX('調整係数一覧(記載例用)'!$A$202:$A$221),'調整係数一覧(記載例用)'!$A$202:$M$221,COLUMN(F$25)-3,0),VLOOKUP(F$21,'調整係数一覧(記載例用)'!$A$202:$M$221,COLUMN(F$25)-3,0))</f>
        <v>0.75838078395547759</v>
      </c>
      <c r="G25" s="33">
        <f>IF(G$21&gt;=MAX('調整係数一覧(記載例用)'!$A$202:$A$221),VLOOKUP(MAX('調整係数一覧(記載例用)'!$A$202:$A$221),'調整係数一覧(記載例用)'!$A$202:$M$221,COLUMN(G$25)-3,0),VLOOKUP(G$21,'調整係数一覧(記載例用)'!$A$202:$M$221,COLUMN(G$25)-3,0))</f>
        <v>0.59485064557642675</v>
      </c>
      <c r="H25" s="33">
        <f>IF(H$21&gt;=MAX('調整係数一覧(記載例用)'!$A$202:$A$221),VLOOKUP(MAX('調整係数一覧(記載例用)'!$A$202:$A$221),'調整係数一覧(記載例用)'!$A$202:$M$221,COLUMN(H$25)-3,0),VLOOKUP(H$21,'調整係数一覧(記載例用)'!$A$202:$M$221,COLUMN(H$25)-3,0))</f>
        <v>0.92247930896341124</v>
      </c>
      <c r="I25" s="33">
        <f>IF(I$21&gt;=MAX('調整係数一覧(記載例用)'!$A$202:$A$221),VLOOKUP(MAX('調整係数一覧(記載例用)'!$A$202:$A$221),'調整係数一覧(記載例用)'!$A$202:$M$221,COLUMN(I$25)-3,0),VLOOKUP(I$21,'調整係数一覧(記載例用)'!$A$202:$M$221,COLUMN(I$25)-3,0))</f>
        <v>0.81676771416033001</v>
      </c>
      <c r="J25" s="33">
        <f>IF(J$21&gt;=MAX('調整係数一覧(記載例用)'!$A$202:$A$221),VLOOKUP(MAX('調整係数一覧(記載例用)'!$A$202:$A$221),'調整係数一覧(記載例用)'!$A$202:$M$221,COLUMN(J$25)-3,0),VLOOKUP(J$21,'調整係数一覧(記載例用)'!$A$202:$M$221,COLUMN(J$25)-3,0))</f>
        <v>0.87707094554256704</v>
      </c>
      <c r="K25" s="33">
        <f>IF(K$21&gt;=MAX('調整係数一覧(記載例用)'!$A$202:$A$221),VLOOKUP(MAX('調整係数一覧(記載例用)'!$A$202:$A$221),'調整係数一覧(記載例用)'!$A$202:$M$221,COLUMN(K$25)-3,0),VLOOKUP(K$21,'調整係数一覧(記載例用)'!$A$202:$M$221,COLUMN(K$25)-3,0))</f>
        <v>0.66199846367913051</v>
      </c>
      <c r="L25" s="33">
        <f>IF(L$21&gt;=MAX('調整係数一覧(記載例用)'!$A$202:$A$221),VLOOKUP(MAX('調整係数一覧(記載例用)'!$A$202:$A$221),'調整係数一覧(記載例用)'!$A$202:$M$221,COLUMN(L$25)-3,0),VLOOKUP(L$21,'調整係数一覧(記載例用)'!$A$202:$M$221,COLUMN(L$25)-3,0))</f>
        <v>0.53519930930552329</v>
      </c>
      <c r="M25" s="33">
        <f>IF(M$21&gt;=MAX('調整係数一覧(記載例用)'!$A$202:$A$221),VLOOKUP(MAX('調整係数一覧(記載例用)'!$A$202:$A$221),'調整係数一覧(記載例用)'!$A$202:$M$221,COLUMN(M$25)-3,0),VLOOKUP(M$21,'調整係数一覧(記載例用)'!$A$202:$M$221,COLUMN(M$25)-3,0))</f>
        <v>0.8361758545380833</v>
      </c>
      <c r="N25" s="33">
        <f>IF(N$21&gt;=MAX('調整係数一覧(記載例用)'!$A$202:$A$221),VLOOKUP(MAX('調整係数一覧(記載例用)'!$A$202:$A$221),'調整係数一覧(記載例用)'!$A$202:$M$221,COLUMN(N$25)-3,0),VLOOKUP(N$21,'調整係数一覧(記載例用)'!$A$202:$M$221,COLUMN(N$25)-3,0))</f>
        <v>0.86661819671950768</v>
      </c>
      <c r="O25" s="33">
        <f>IF(O$21&gt;=MAX('調整係数一覧(記載例用)'!$A$202:$A$221),VLOOKUP(MAX('調整係数一覧(記載例用)'!$A$202:$A$221),'調整係数一覧(記載例用)'!$A$202:$M$221,COLUMN(O$25)-3,0),VLOOKUP(O$21,'調整係数一覧(記載例用)'!$A$202:$M$221,COLUMN(O$25)-3,0))</f>
        <v>0.78852668482930999</v>
      </c>
      <c r="P25" s="33">
        <f>IF(P$21&gt;=MAX('調整係数一覧(記載例用)'!$A$202:$A$221),VLOOKUP(MAX('調整係数一覧(記載例用)'!$A$202:$A$221),'調整係数一覧(記載例用)'!$A$202:$M$221,COLUMN(P$25)-3,0),VLOOKUP(P$21,'調整係数一覧(記載例用)'!$A$202:$M$221,COLUMN(P$25)-3,0))</f>
        <v>0.7235858127674506</v>
      </c>
      <c r="Q25" s="18" t="s">
        <v>65</v>
      </c>
    </row>
    <row r="26" spans="1:19" ht="24" customHeight="1" x14ac:dyDescent="0.25">
      <c r="A26" s="189" t="s">
        <v>8</v>
      </c>
      <c r="B26" s="189"/>
      <c r="C26" s="189"/>
      <c r="D26" s="189"/>
      <c r="E26" s="209">
        <f>ROUND('計算用(記載例期待容量)'!B97,0)</f>
        <v>329479</v>
      </c>
      <c r="F26" s="210"/>
      <c r="G26" s="210"/>
      <c r="H26" s="210"/>
      <c r="I26" s="210"/>
      <c r="J26" s="210"/>
      <c r="K26" s="210"/>
      <c r="L26" s="210"/>
      <c r="M26" s="210"/>
      <c r="N26" s="210"/>
      <c r="O26" s="210"/>
      <c r="P26" s="211"/>
      <c r="Q26" s="18" t="s">
        <v>22</v>
      </c>
    </row>
    <row r="27" spans="1:19" ht="24" customHeight="1" x14ac:dyDescent="0.25">
      <c r="A27" s="189" t="s">
        <v>47</v>
      </c>
      <c r="B27" s="189"/>
      <c r="C27" s="189"/>
      <c r="D27" s="189"/>
      <c r="E27" s="57" t="s">
        <v>10</v>
      </c>
      <c r="F27" s="57" t="s">
        <v>11</v>
      </c>
      <c r="G27" s="57" t="s">
        <v>12</v>
      </c>
      <c r="H27" s="57" t="s">
        <v>13</v>
      </c>
      <c r="I27" s="57" t="s">
        <v>14</v>
      </c>
      <c r="J27" s="57" t="s">
        <v>15</v>
      </c>
      <c r="K27" s="57" t="s">
        <v>16</v>
      </c>
      <c r="L27" s="57" t="s">
        <v>17</v>
      </c>
      <c r="M27" s="57" t="s">
        <v>18</v>
      </c>
      <c r="N27" s="57" t="s">
        <v>19</v>
      </c>
      <c r="O27" s="57" t="s">
        <v>20</v>
      </c>
      <c r="P27" s="57" t="s">
        <v>21</v>
      </c>
      <c r="Q27" s="3"/>
    </row>
    <row r="28" spans="1:19" ht="24" customHeight="1" x14ac:dyDescent="0.25">
      <c r="A28" s="189"/>
      <c r="B28" s="189"/>
      <c r="C28" s="189"/>
      <c r="D28" s="189"/>
      <c r="E28" s="61">
        <v>410000</v>
      </c>
      <c r="F28" s="61">
        <v>410000</v>
      </c>
      <c r="G28" s="61">
        <v>380000</v>
      </c>
      <c r="H28" s="61">
        <v>430000</v>
      </c>
      <c r="I28" s="61">
        <v>430000</v>
      </c>
      <c r="J28" s="61">
        <v>430000</v>
      </c>
      <c r="K28" s="61">
        <v>380000</v>
      </c>
      <c r="L28" s="61">
        <v>390000</v>
      </c>
      <c r="M28" s="61">
        <v>430000</v>
      </c>
      <c r="N28" s="61">
        <v>430000</v>
      </c>
      <c r="O28" s="61">
        <v>410000</v>
      </c>
      <c r="P28" s="61">
        <v>420000</v>
      </c>
      <c r="Q28" s="18" t="s">
        <v>22</v>
      </c>
    </row>
    <row r="29" spans="1:19" ht="24" customHeight="1" x14ac:dyDescent="0.25">
      <c r="A29" s="193" t="s">
        <v>48</v>
      </c>
      <c r="B29" s="189"/>
      <c r="C29" s="189"/>
      <c r="D29" s="189"/>
      <c r="E29" s="57" t="s">
        <v>10</v>
      </c>
      <c r="F29" s="57" t="s">
        <v>11</v>
      </c>
      <c r="G29" s="57" t="s">
        <v>12</v>
      </c>
      <c r="H29" s="57" t="s">
        <v>13</v>
      </c>
      <c r="I29" s="57" t="s">
        <v>14</v>
      </c>
      <c r="J29" s="57" t="s">
        <v>15</v>
      </c>
      <c r="K29" s="57" t="s">
        <v>16</v>
      </c>
      <c r="L29" s="57" t="s">
        <v>17</v>
      </c>
      <c r="M29" s="57" t="s">
        <v>18</v>
      </c>
      <c r="N29" s="57" t="s">
        <v>19</v>
      </c>
      <c r="O29" s="57" t="s">
        <v>20</v>
      </c>
      <c r="P29" s="57" t="s">
        <v>21</v>
      </c>
      <c r="Q29" s="3"/>
    </row>
    <row r="30" spans="1:19" ht="24" customHeight="1" x14ac:dyDescent="0.25">
      <c r="A30" s="189"/>
      <c r="B30" s="189"/>
      <c r="C30" s="189"/>
      <c r="D30" s="189"/>
      <c r="E30" s="62">
        <v>7</v>
      </c>
      <c r="F30" s="62">
        <v>6</v>
      </c>
      <c r="G30" s="62">
        <v>4</v>
      </c>
      <c r="H30" s="62">
        <v>5</v>
      </c>
      <c r="I30" s="62">
        <v>5</v>
      </c>
      <c r="J30" s="62">
        <v>6</v>
      </c>
      <c r="K30" s="62">
        <v>4</v>
      </c>
      <c r="L30" s="62">
        <v>4</v>
      </c>
      <c r="M30" s="62">
        <v>7</v>
      </c>
      <c r="N30" s="62">
        <v>7</v>
      </c>
      <c r="O30" s="62">
        <v>6</v>
      </c>
      <c r="P30" s="62">
        <v>5</v>
      </c>
      <c r="Q30" s="18" t="s">
        <v>64</v>
      </c>
      <c r="R30" s="29"/>
    </row>
    <row r="31" spans="1:19" ht="24" customHeight="1" x14ac:dyDescent="0.25">
      <c r="A31" s="193" t="s">
        <v>49</v>
      </c>
      <c r="B31" s="189"/>
      <c r="C31" s="189"/>
      <c r="D31" s="189"/>
      <c r="E31" s="57" t="s">
        <v>10</v>
      </c>
      <c r="F31" s="57" t="s">
        <v>11</v>
      </c>
      <c r="G31" s="57" t="s">
        <v>12</v>
      </c>
      <c r="H31" s="57" t="s">
        <v>13</v>
      </c>
      <c r="I31" s="57" t="s">
        <v>14</v>
      </c>
      <c r="J31" s="57" t="s">
        <v>15</v>
      </c>
      <c r="K31" s="57" t="s">
        <v>16</v>
      </c>
      <c r="L31" s="57" t="s">
        <v>17</v>
      </c>
      <c r="M31" s="57" t="s">
        <v>18</v>
      </c>
      <c r="N31" s="57" t="s">
        <v>19</v>
      </c>
      <c r="O31" s="57" t="s">
        <v>20</v>
      </c>
      <c r="P31" s="57" t="s">
        <v>21</v>
      </c>
      <c r="Q31" s="3"/>
    </row>
    <row r="32" spans="1:19" ht="24" customHeight="1" x14ac:dyDescent="0.25">
      <c r="A32" s="189"/>
      <c r="B32" s="189"/>
      <c r="C32" s="189"/>
      <c r="D32" s="189"/>
      <c r="E32" s="20">
        <f>E30*E28</f>
        <v>2870000</v>
      </c>
      <c r="F32" s="20">
        <f t="shared" ref="F32:P32" si="1">F30*F28</f>
        <v>2460000</v>
      </c>
      <c r="G32" s="20">
        <f t="shared" si="1"/>
        <v>1520000</v>
      </c>
      <c r="H32" s="20">
        <f t="shared" si="1"/>
        <v>2150000</v>
      </c>
      <c r="I32" s="20">
        <f t="shared" si="1"/>
        <v>2150000</v>
      </c>
      <c r="J32" s="20">
        <f t="shared" si="1"/>
        <v>2580000</v>
      </c>
      <c r="K32" s="20">
        <f t="shared" si="1"/>
        <v>1520000</v>
      </c>
      <c r="L32" s="20">
        <f t="shared" si="1"/>
        <v>1560000</v>
      </c>
      <c r="M32" s="20">
        <f t="shared" si="1"/>
        <v>3010000</v>
      </c>
      <c r="N32" s="20">
        <f t="shared" si="1"/>
        <v>3010000</v>
      </c>
      <c r="O32" s="20">
        <f t="shared" si="1"/>
        <v>2460000</v>
      </c>
      <c r="P32" s="20">
        <f t="shared" si="1"/>
        <v>2100000</v>
      </c>
      <c r="Q32" s="18" t="s">
        <v>63</v>
      </c>
      <c r="R32" s="29"/>
    </row>
    <row r="33" spans="1:17" ht="24" customHeight="1" x14ac:dyDescent="0.25">
      <c r="A33" s="193" t="s">
        <v>50</v>
      </c>
      <c r="B33" s="189"/>
      <c r="C33" s="189"/>
      <c r="D33" s="189"/>
      <c r="E33" s="57" t="s">
        <v>10</v>
      </c>
      <c r="F33" s="57" t="s">
        <v>11</v>
      </c>
      <c r="G33" s="57" t="s">
        <v>12</v>
      </c>
      <c r="H33" s="57" t="s">
        <v>13</v>
      </c>
      <c r="I33" s="57" t="s">
        <v>14</v>
      </c>
      <c r="J33" s="57" t="s">
        <v>15</v>
      </c>
      <c r="K33" s="57" t="s">
        <v>16</v>
      </c>
      <c r="L33" s="57" t="s">
        <v>17</v>
      </c>
      <c r="M33" s="57" t="s">
        <v>18</v>
      </c>
      <c r="N33" s="57" t="s">
        <v>19</v>
      </c>
      <c r="O33" s="57" t="s">
        <v>20</v>
      </c>
      <c r="P33" s="57" t="s">
        <v>21</v>
      </c>
      <c r="Q33" s="3"/>
    </row>
    <row r="34" spans="1:17" ht="24" customHeight="1" x14ac:dyDescent="0.25">
      <c r="A34" s="189"/>
      <c r="B34" s="189"/>
      <c r="C34" s="189"/>
      <c r="D34" s="189"/>
      <c r="E34" s="33">
        <f>IF(E$30&gt;=MAX('調整係数一覧(記載例用)'!$A$202:$A$221),VLOOKUP(MAX('調整係数一覧(記載例用)'!$A$202:$A$221),'調整係数一覧(記載例用)'!$A$202:$M$221,COLUMN(E$34)-3,0),VLOOKUP(E$30,'調整係数一覧(記載例用)'!$A$202:$M$221,COLUMN(E$34)-3,0))</f>
        <v>0.92439734200058976</v>
      </c>
      <c r="F34" s="33">
        <f>IF(F$30&gt;=MAX('調整係数一覧(記載例用)'!$A$202:$A$221),VLOOKUP(MAX('調整係数一覧(記載例用)'!$A$202:$A$221),'調整係数一覧(記載例用)'!$A$202:$M$221,COLUMN(F$34)-3,0),VLOOKUP(F$30,'調整係数一覧(記載例用)'!$A$202:$M$221,COLUMN(F$34)-3,0))</f>
        <v>0.75838078395547759</v>
      </c>
      <c r="G34" s="33">
        <f>IF(G$30&gt;=MAX('調整係数一覧(記載例用)'!$A$202:$A$221),VLOOKUP(MAX('調整係数一覧(記載例用)'!$A$202:$A$221),'調整係数一覧(記載例用)'!$A$202:$M$221,COLUMN(G$34)-3,0),VLOOKUP(G$30,'調整係数一覧(記載例用)'!$A$202:$M$221,COLUMN(G$34)-3,0))</f>
        <v>0.59485064557642675</v>
      </c>
      <c r="H34" s="33">
        <f>IF(H$30&gt;=MAX('調整係数一覧(記載例用)'!$A$202:$A$221),VLOOKUP(MAX('調整係数一覧(記載例用)'!$A$202:$A$221),'調整係数一覧(記載例用)'!$A$202:$M$221,COLUMN(H$34)-3,0),VLOOKUP(H$30,'調整係数一覧(記載例用)'!$A$202:$M$221,COLUMN(H$34)-3,0))</f>
        <v>0.84055192845532134</v>
      </c>
      <c r="I34" s="33">
        <f>IF(I$30&gt;=MAX('調整係数一覧(記載例用)'!$A$202:$A$221),VLOOKUP(MAX('調整係数一覧(記載例用)'!$A$202:$A$221),'調整係数一覧(記載例用)'!$A$202:$M$221,COLUMN(I$34)-3,0),VLOOKUP(I$30,'調整係数一覧(記載例用)'!$A$202:$M$221,COLUMN(I$34)-3,0))</f>
        <v>0.81676771416033001</v>
      </c>
      <c r="J34" s="33">
        <f>IF(J$30&gt;=MAX('調整係数一覧(記載例用)'!$A$202:$A$221),VLOOKUP(MAX('調整係数一覧(記載例用)'!$A$202:$A$221),'調整係数一覧(記載例用)'!$A$202:$M$221,COLUMN(J$34)-3,0),VLOOKUP(J$30,'調整係数一覧(記載例用)'!$A$202:$M$221,COLUMN(J$34)-3,0))</f>
        <v>0.87707094554256704</v>
      </c>
      <c r="K34" s="33">
        <f>IF(K$30&gt;=MAX('調整係数一覧(記載例用)'!$A$202:$A$221),VLOOKUP(MAX('調整係数一覧(記載例用)'!$A$202:$A$221),'調整係数一覧(記載例用)'!$A$202:$M$221,COLUMN(K$34)-3,0),VLOOKUP(K$30,'調整係数一覧(記載例用)'!$A$202:$M$221,COLUMN(K$34)-3,0))</f>
        <v>0.66199846367913051</v>
      </c>
      <c r="L34" s="33">
        <f>IF(L$30&gt;=MAX('調整係数一覧(記載例用)'!$A$202:$A$221),VLOOKUP(MAX('調整係数一覧(記載例用)'!$A$202:$A$221),'調整係数一覧(記載例用)'!$A$202:$M$221,COLUMN(L$34)-3,0),VLOOKUP(L$30,'調整係数一覧(記載例用)'!$A$202:$M$221,COLUMN(L$34)-3,0))</f>
        <v>0.53519930930552329</v>
      </c>
      <c r="M34" s="33">
        <f>IF(M$30&gt;=MAX('調整係数一覧(記載例用)'!$A$202:$A$221),VLOOKUP(MAX('調整係数一覧(記載例用)'!$A$202:$A$221),'調整係数一覧(記載例用)'!$A$202:$M$221,COLUMN(M$34)-3,0),VLOOKUP(M$30,'調整係数一覧(記載例用)'!$A$202:$M$221,COLUMN(M$34)-3,0))</f>
        <v>0.8361758545380833</v>
      </c>
      <c r="N34" s="33">
        <f>IF(N$30&gt;=MAX('調整係数一覧(記載例用)'!$A$202:$A$221),VLOOKUP(MAX('調整係数一覧(記載例用)'!$A$202:$A$221),'調整係数一覧(記載例用)'!$A$202:$M$221,COLUMN(N$34)-3,0),VLOOKUP(N$30,'調整係数一覧(記載例用)'!$A$202:$M$221,COLUMN(N$34)-3,0))</f>
        <v>0.86661819671950768</v>
      </c>
      <c r="O34" s="33">
        <f>IF(O$30&gt;=MAX('調整係数一覧(記載例用)'!$A$202:$A$221),VLOOKUP(MAX('調整係数一覧(記載例用)'!$A$202:$A$221),'調整係数一覧(記載例用)'!$A$202:$M$221,COLUMN(O$34)-3,0),VLOOKUP(O$30,'調整係数一覧(記載例用)'!$A$202:$M$221,COLUMN(O$34)-3,0))</f>
        <v>0.78852668482930999</v>
      </c>
      <c r="P34" s="33">
        <f>IF(P$30&gt;=MAX('調整係数一覧(記載例用)'!$A$202:$A$221),VLOOKUP(MAX('調整係数一覧(記載例用)'!$A$202:$A$221),'調整係数一覧(記載例用)'!$A$202:$M$221,COLUMN(P$34)-3,0),VLOOKUP(P$30,'調整係数一覧(記載例用)'!$A$202:$M$221,COLUMN(P$34)-3,0))</f>
        <v>0.7235858127674506</v>
      </c>
      <c r="Q34" s="18" t="s">
        <v>66</v>
      </c>
    </row>
    <row r="35" spans="1:17" ht="24" customHeight="1" x14ac:dyDescent="0.25">
      <c r="A35" s="189" t="s">
        <v>9</v>
      </c>
      <c r="B35" s="189"/>
      <c r="C35" s="189"/>
      <c r="D35" s="189"/>
      <c r="E35" s="209">
        <f>ROUND('計算用(記載例応札容量)'!B97,0)</f>
        <v>318788</v>
      </c>
      <c r="F35" s="210"/>
      <c r="G35" s="210"/>
      <c r="H35" s="210"/>
      <c r="I35" s="210"/>
      <c r="J35" s="210"/>
      <c r="K35" s="210"/>
      <c r="L35" s="210"/>
      <c r="M35" s="210"/>
      <c r="N35" s="210"/>
      <c r="O35" s="210"/>
      <c r="P35" s="211"/>
      <c r="Q35" s="18" t="s">
        <v>22</v>
      </c>
    </row>
    <row r="36" spans="1:17" x14ac:dyDescent="0.25">
      <c r="A36" s="1" t="s">
        <v>24</v>
      </c>
    </row>
    <row r="37" spans="1:17" x14ac:dyDescent="0.25">
      <c r="A37" s="1" t="s">
        <v>107</v>
      </c>
    </row>
    <row r="38" spans="1:17" x14ac:dyDescent="0.25">
      <c r="B38" s="1" t="s">
        <v>111</v>
      </c>
    </row>
    <row r="39" spans="1:17" x14ac:dyDescent="0.25">
      <c r="B39" s="34" t="s">
        <v>75</v>
      </c>
    </row>
    <row r="40" spans="1:17" x14ac:dyDescent="0.25">
      <c r="B40" s="34" t="s">
        <v>93</v>
      </c>
    </row>
    <row r="41" spans="1:17" x14ac:dyDescent="0.25">
      <c r="B41" s="1" t="s">
        <v>67</v>
      </c>
    </row>
    <row r="42" spans="1:17" x14ac:dyDescent="0.25">
      <c r="B42" s="1" t="s">
        <v>68</v>
      </c>
    </row>
    <row r="43" spans="1:17" x14ac:dyDescent="0.25">
      <c r="B43" s="1" t="s">
        <v>112</v>
      </c>
    </row>
    <row r="44" spans="1:17" x14ac:dyDescent="0.25">
      <c r="B44" s="34" t="s">
        <v>91</v>
      </c>
    </row>
    <row r="45" spans="1:17" x14ac:dyDescent="0.25">
      <c r="B45" s="1" t="s">
        <v>69</v>
      </c>
    </row>
    <row r="46" spans="1:17" x14ac:dyDescent="0.25">
      <c r="B46" s="1" t="s">
        <v>70</v>
      </c>
    </row>
    <row r="47" spans="1:17" x14ac:dyDescent="0.25">
      <c r="B47" s="1" t="s">
        <v>71</v>
      </c>
    </row>
    <row r="49" spans="1:2" x14ac:dyDescent="0.25">
      <c r="A49" s="1" t="s">
        <v>110</v>
      </c>
    </row>
    <row r="50" spans="1:2" x14ac:dyDescent="0.25">
      <c r="B50" s="1" t="s">
        <v>97</v>
      </c>
    </row>
    <row r="51" spans="1:2" x14ac:dyDescent="0.25">
      <c r="B51" s="1" t="s">
        <v>92</v>
      </c>
    </row>
    <row r="52" spans="1:2" x14ac:dyDescent="0.25">
      <c r="B52" s="1" t="s">
        <v>113</v>
      </c>
    </row>
    <row r="53" spans="1:2" x14ac:dyDescent="0.25">
      <c r="B53" s="1" t="s">
        <v>72</v>
      </c>
    </row>
    <row r="54" spans="1:2" x14ac:dyDescent="0.25">
      <c r="B54" s="1" t="s">
        <v>73</v>
      </c>
    </row>
    <row r="55" spans="1:2" x14ac:dyDescent="0.25">
      <c r="B55" s="1" t="s">
        <v>90</v>
      </c>
    </row>
  </sheetData>
  <mergeCells count="28">
    <mergeCell ref="A31:D32"/>
    <mergeCell ref="A33:D34"/>
    <mergeCell ref="A35:D35"/>
    <mergeCell ref="E35:P35"/>
    <mergeCell ref="A22:D23"/>
    <mergeCell ref="A24:D25"/>
    <mergeCell ref="A26:D26"/>
    <mergeCell ref="E26:P26"/>
    <mergeCell ref="A27:D28"/>
    <mergeCell ref="A29:D30"/>
    <mergeCell ref="A20:D21"/>
    <mergeCell ref="A13:D13"/>
    <mergeCell ref="E13:P13"/>
    <mergeCell ref="A14:D14"/>
    <mergeCell ref="E14:P14"/>
    <mergeCell ref="A15:D15"/>
    <mergeCell ref="E15:P15"/>
    <mergeCell ref="A16:D16"/>
    <mergeCell ref="E16:P16"/>
    <mergeCell ref="A17:D17"/>
    <mergeCell ref="E17:P17"/>
    <mergeCell ref="A18:D19"/>
    <mergeCell ref="A2:B2"/>
    <mergeCell ref="A4:Q4"/>
    <mergeCell ref="A6:Q6"/>
    <mergeCell ref="M11:Q11"/>
    <mergeCell ref="A12:D12"/>
    <mergeCell ref="E12:P12"/>
  </mergeCells>
  <phoneticPr fontId="2"/>
  <conditionalFormatting sqref="E19:P19">
    <cfRule type="cellIs" dxfId="7" priority="5" operator="greaterThan">
      <formula>$E$17</formula>
    </cfRule>
  </conditionalFormatting>
  <conditionalFormatting sqref="E30:P30">
    <cfRule type="expression" dxfId="6" priority="3">
      <formula>E23&lt;E32</formula>
    </cfRule>
  </conditionalFormatting>
  <conditionalFormatting sqref="E32:P32">
    <cfRule type="cellIs" dxfId="5" priority="2" operator="greaterThan">
      <formula>E23</formula>
    </cfRule>
  </conditionalFormatting>
  <conditionalFormatting sqref="E28:P28">
    <cfRule type="cellIs" dxfId="4" priority="1" operator="greaterThan">
      <formula>E19</formula>
    </cfRule>
  </conditionalFormatting>
  <dataValidations count="6">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S55"/>
  <sheetViews>
    <sheetView showGridLines="0" topLeftCell="A7" zoomScale="85" zoomScaleNormal="85" workbookViewId="0">
      <selection activeCell="M37" sqref="M37"/>
    </sheetView>
  </sheetViews>
  <sheetFormatPr defaultColWidth="9" defaultRowHeight="15.75" x14ac:dyDescent="0.25"/>
  <cols>
    <col min="1" max="4" width="5.625" style="1" customWidth="1"/>
    <col min="5" max="5" width="10.25" style="1" customWidth="1"/>
    <col min="6" max="16" width="10.25" style="1" bestFit="1" customWidth="1"/>
    <col min="17" max="18" width="5.625" style="1" customWidth="1"/>
    <col min="19" max="19" width="7.875" style="1" customWidth="1"/>
    <col min="20" max="20" width="5.625" style="1" customWidth="1"/>
    <col min="21" max="16384" width="9" style="1"/>
  </cols>
  <sheetData>
    <row r="1" spans="1:17" ht="16.5" x14ac:dyDescent="0.25">
      <c r="A1" s="58" t="s">
        <v>86</v>
      </c>
      <c r="B1" s="58"/>
      <c r="C1" s="58"/>
      <c r="D1" s="58"/>
      <c r="E1" s="58"/>
      <c r="F1" s="59" t="s">
        <v>87</v>
      </c>
      <c r="G1" s="59"/>
      <c r="H1" s="59"/>
      <c r="I1" s="60" t="s">
        <v>88</v>
      </c>
    </row>
    <row r="2" spans="1:17" ht="16.5" x14ac:dyDescent="0.25">
      <c r="A2" s="185" t="s">
        <v>0</v>
      </c>
      <c r="B2" s="186"/>
      <c r="C2" s="4"/>
      <c r="D2" s="4"/>
      <c r="E2" s="4"/>
      <c r="F2" s="4"/>
      <c r="G2" s="4"/>
      <c r="H2" s="4"/>
      <c r="I2" s="4"/>
      <c r="J2" s="4"/>
      <c r="K2" s="4"/>
      <c r="L2" s="4"/>
      <c r="M2" s="4"/>
      <c r="N2" s="4"/>
      <c r="O2" s="4"/>
      <c r="P2" s="4"/>
      <c r="Q2" s="4"/>
    </row>
    <row r="3" spans="1:17" ht="16.5" x14ac:dyDescent="0.25">
      <c r="A3" s="28"/>
      <c r="B3" s="28"/>
      <c r="C3" s="4"/>
      <c r="D3" s="4"/>
      <c r="E3" s="4"/>
      <c r="F3" s="4"/>
      <c r="G3" s="4"/>
      <c r="H3" s="4"/>
      <c r="I3" s="4"/>
      <c r="J3" s="4"/>
      <c r="K3" s="4"/>
      <c r="L3" s="4"/>
      <c r="M3" s="4"/>
      <c r="N3" s="4"/>
      <c r="O3" s="4"/>
      <c r="P3" s="4"/>
      <c r="Q3" s="4"/>
    </row>
    <row r="4" spans="1:17" ht="16.5" x14ac:dyDescent="0.25">
      <c r="A4" s="187" t="s">
        <v>106</v>
      </c>
      <c r="B4" s="187"/>
      <c r="C4" s="187"/>
      <c r="D4" s="187"/>
      <c r="E4" s="187"/>
      <c r="F4" s="187"/>
      <c r="G4" s="187"/>
      <c r="H4" s="187"/>
      <c r="I4" s="187"/>
      <c r="J4" s="187"/>
      <c r="K4" s="187"/>
      <c r="L4" s="187"/>
      <c r="M4" s="187"/>
      <c r="N4" s="187"/>
      <c r="O4" s="187"/>
      <c r="P4" s="187"/>
      <c r="Q4" s="187"/>
    </row>
    <row r="5" spans="1:17" ht="16.5" x14ac:dyDescent="0.25">
      <c r="A5" s="4"/>
      <c r="B5" s="4"/>
      <c r="C5" s="4"/>
      <c r="D5" s="4"/>
      <c r="E5" s="4"/>
      <c r="F5" s="4"/>
      <c r="G5" s="4"/>
      <c r="H5" s="4"/>
      <c r="I5" s="4"/>
      <c r="J5" s="4"/>
      <c r="K5" s="4"/>
      <c r="L5" s="4"/>
      <c r="M5" s="4"/>
      <c r="N5" s="21"/>
      <c r="O5" s="4"/>
      <c r="P5" s="4"/>
      <c r="Q5" s="4"/>
    </row>
    <row r="6" spans="1:17" ht="16.5" x14ac:dyDescent="0.25">
      <c r="A6" s="187" t="s">
        <v>62</v>
      </c>
      <c r="B6" s="187"/>
      <c r="C6" s="187"/>
      <c r="D6" s="187"/>
      <c r="E6" s="187"/>
      <c r="F6" s="187"/>
      <c r="G6" s="187"/>
      <c r="H6" s="187"/>
      <c r="I6" s="187"/>
      <c r="J6" s="187"/>
      <c r="K6" s="187"/>
      <c r="L6" s="187"/>
      <c r="M6" s="187"/>
      <c r="N6" s="187"/>
      <c r="O6" s="187"/>
      <c r="P6" s="187"/>
      <c r="Q6" s="187"/>
    </row>
    <row r="7" spans="1:17" ht="16.5" x14ac:dyDescent="0.25">
      <c r="A7" s="65"/>
      <c r="B7" s="65"/>
      <c r="C7" s="65"/>
      <c r="D7" s="65"/>
      <c r="E7" s="65"/>
      <c r="F7" s="65"/>
      <c r="G7" s="65"/>
      <c r="H7" s="65"/>
      <c r="I7" s="65"/>
      <c r="J7" s="65"/>
      <c r="K7" s="65"/>
      <c r="L7" s="65"/>
      <c r="M7" s="65"/>
      <c r="N7" s="65"/>
      <c r="O7" s="65"/>
      <c r="P7" s="65"/>
      <c r="Q7" s="65"/>
    </row>
    <row r="8" spans="1:17" ht="16.5" x14ac:dyDescent="0.25">
      <c r="A8" s="66" t="s">
        <v>108</v>
      </c>
      <c r="B8" s="65"/>
      <c r="C8" s="65"/>
      <c r="D8" s="65"/>
      <c r="E8" s="65"/>
      <c r="F8" s="65"/>
      <c r="G8" s="65"/>
      <c r="H8" s="65"/>
      <c r="I8" s="65"/>
      <c r="J8" s="65"/>
      <c r="K8" s="65"/>
      <c r="L8" s="65"/>
      <c r="M8" s="65"/>
      <c r="N8" s="65"/>
      <c r="O8" s="65"/>
      <c r="P8" s="65"/>
      <c r="Q8" s="65"/>
    </row>
    <row r="9" spans="1:17" ht="16.5" x14ac:dyDescent="0.25">
      <c r="A9" s="65"/>
      <c r="B9" s="66" t="s">
        <v>109</v>
      </c>
      <c r="C9" s="65"/>
      <c r="D9" s="65"/>
      <c r="E9" s="65"/>
      <c r="F9" s="65"/>
      <c r="G9" s="65"/>
      <c r="H9" s="65"/>
      <c r="I9" s="65"/>
      <c r="J9" s="65"/>
      <c r="K9" s="65"/>
      <c r="L9" s="65"/>
      <c r="M9" s="65"/>
      <c r="N9" s="65"/>
      <c r="O9" s="65"/>
      <c r="P9" s="65"/>
      <c r="Q9" s="65"/>
    </row>
    <row r="10" spans="1:17" ht="16.5" x14ac:dyDescent="0.25">
      <c r="C10" s="4"/>
      <c r="D10" s="4"/>
      <c r="E10" s="22"/>
      <c r="F10" s="22"/>
      <c r="G10" s="22"/>
      <c r="H10" s="22"/>
      <c r="I10" s="22"/>
      <c r="J10" s="22"/>
      <c r="K10" s="22"/>
      <c r="L10" s="22"/>
      <c r="M10" s="22"/>
      <c r="N10" s="22"/>
      <c r="O10" s="22"/>
      <c r="P10" s="22"/>
      <c r="Q10" s="4"/>
    </row>
    <row r="11" spans="1:17" ht="16.5" x14ac:dyDescent="0.25">
      <c r="A11" s="32"/>
      <c r="B11" s="32"/>
      <c r="C11" s="32"/>
      <c r="D11" s="32"/>
      <c r="E11" s="53"/>
      <c r="F11" s="53"/>
      <c r="G11" s="53"/>
      <c r="H11" s="53"/>
      <c r="I11" s="53"/>
      <c r="J11" s="53"/>
      <c r="K11" s="53"/>
      <c r="L11" s="32"/>
      <c r="M11" s="188" t="s">
        <v>96</v>
      </c>
      <c r="N11" s="188"/>
      <c r="O11" s="188"/>
      <c r="P11" s="188"/>
      <c r="Q11" s="188"/>
    </row>
    <row r="12" spans="1:17" ht="24" customHeight="1" x14ac:dyDescent="0.25">
      <c r="A12" s="189" t="s">
        <v>1</v>
      </c>
      <c r="B12" s="189"/>
      <c r="C12" s="189"/>
      <c r="D12" s="189"/>
      <c r="E12" s="190" t="s">
        <v>23</v>
      </c>
      <c r="F12" s="191"/>
      <c r="G12" s="191"/>
      <c r="H12" s="191"/>
      <c r="I12" s="191"/>
      <c r="J12" s="191"/>
      <c r="K12" s="191"/>
      <c r="L12" s="191"/>
      <c r="M12" s="191"/>
      <c r="N12" s="191"/>
      <c r="O12" s="191"/>
      <c r="P12" s="192"/>
      <c r="Q12" s="19" t="s">
        <v>2</v>
      </c>
    </row>
    <row r="13" spans="1:17" ht="24" customHeight="1" x14ac:dyDescent="0.25">
      <c r="A13" s="189" t="s">
        <v>3</v>
      </c>
      <c r="B13" s="189"/>
      <c r="C13" s="189"/>
      <c r="D13" s="189"/>
      <c r="E13" s="194"/>
      <c r="F13" s="195"/>
      <c r="G13" s="195"/>
      <c r="H13" s="195"/>
      <c r="I13" s="195"/>
      <c r="J13" s="195"/>
      <c r="K13" s="195"/>
      <c r="L13" s="195"/>
      <c r="M13" s="195"/>
      <c r="N13" s="195"/>
      <c r="O13" s="195"/>
      <c r="P13" s="196"/>
      <c r="Q13" s="3"/>
    </row>
    <row r="14" spans="1:17" ht="30" customHeight="1" x14ac:dyDescent="0.25">
      <c r="A14" s="193" t="s">
        <v>4</v>
      </c>
      <c r="B14" s="193"/>
      <c r="C14" s="193"/>
      <c r="D14" s="193"/>
      <c r="E14" s="197" t="s">
        <v>42</v>
      </c>
      <c r="F14" s="198"/>
      <c r="G14" s="198"/>
      <c r="H14" s="198"/>
      <c r="I14" s="198"/>
      <c r="J14" s="198"/>
      <c r="K14" s="198"/>
      <c r="L14" s="198"/>
      <c r="M14" s="198"/>
      <c r="N14" s="198"/>
      <c r="O14" s="198"/>
      <c r="P14" s="199"/>
      <c r="Q14" s="3"/>
    </row>
    <row r="15" spans="1:17" ht="24" customHeight="1" x14ac:dyDescent="0.25">
      <c r="A15" s="189" t="s">
        <v>5</v>
      </c>
      <c r="B15" s="189"/>
      <c r="C15" s="189"/>
      <c r="D15" s="189"/>
      <c r="E15" s="200" t="s">
        <v>74</v>
      </c>
      <c r="F15" s="201"/>
      <c r="G15" s="201"/>
      <c r="H15" s="201"/>
      <c r="I15" s="201"/>
      <c r="J15" s="201"/>
      <c r="K15" s="201"/>
      <c r="L15" s="201"/>
      <c r="M15" s="201"/>
      <c r="N15" s="201"/>
      <c r="O15" s="201"/>
      <c r="P15" s="202"/>
      <c r="Q15" s="3"/>
    </row>
    <row r="16" spans="1:17" ht="24" customHeight="1" x14ac:dyDescent="0.25">
      <c r="A16" s="189" t="s">
        <v>6</v>
      </c>
      <c r="B16" s="189"/>
      <c r="C16" s="189"/>
      <c r="D16" s="189"/>
      <c r="E16" s="203"/>
      <c r="F16" s="204"/>
      <c r="G16" s="204"/>
      <c r="H16" s="204"/>
      <c r="I16" s="204"/>
      <c r="J16" s="204"/>
      <c r="K16" s="204"/>
      <c r="L16" s="204"/>
      <c r="M16" s="204"/>
      <c r="N16" s="204"/>
      <c r="O16" s="204"/>
      <c r="P16" s="205"/>
      <c r="Q16" s="3"/>
    </row>
    <row r="17" spans="1:19" ht="24" customHeight="1" x14ac:dyDescent="0.25">
      <c r="A17" s="189" t="s">
        <v>7</v>
      </c>
      <c r="B17" s="189"/>
      <c r="C17" s="189"/>
      <c r="D17" s="189"/>
      <c r="E17" s="206">
        <v>200000</v>
      </c>
      <c r="F17" s="207"/>
      <c r="G17" s="207"/>
      <c r="H17" s="207"/>
      <c r="I17" s="207"/>
      <c r="J17" s="207"/>
      <c r="K17" s="207"/>
      <c r="L17" s="207"/>
      <c r="M17" s="207"/>
      <c r="N17" s="207"/>
      <c r="O17" s="207"/>
      <c r="P17" s="208"/>
      <c r="Q17" s="18" t="s">
        <v>22</v>
      </c>
    </row>
    <row r="18" spans="1:19" ht="24" customHeight="1" x14ac:dyDescent="0.25">
      <c r="A18" s="189" t="s">
        <v>43</v>
      </c>
      <c r="B18" s="189"/>
      <c r="C18" s="189"/>
      <c r="D18" s="189"/>
      <c r="E18" s="19" t="s">
        <v>10</v>
      </c>
      <c r="F18" s="19" t="s">
        <v>11</v>
      </c>
      <c r="G18" s="19" t="s">
        <v>12</v>
      </c>
      <c r="H18" s="19" t="s">
        <v>13</v>
      </c>
      <c r="I18" s="19" t="s">
        <v>14</v>
      </c>
      <c r="J18" s="19" t="s">
        <v>15</v>
      </c>
      <c r="K18" s="19" t="s">
        <v>16</v>
      </c>
      <c r="L18" s="19" t="s">
        <v>17</v>
      </c>
      <c r="M18" s="19" t="s">
        <v>18</v>
      </c>
      <c r="N18" s="19" t="s">
        <v>19</v>
      </c>
      <c r="O18" s="19" t="s">
        <v>20</v>
      </c>
      <c r="P18" s="19" t="s">
        <v>21</v>
      </c>
      <c r="Q18" s="3"/>
    </row>
    <row r="19" spans="1:19" ht="24" customHeight="1" x14ac:dyDescent="0.25">
      <c r="A19" s="189"/>
      <c r="B19" s="189"/>
      <c r="C19" s="189"/>
      <c r="D19" s="189"/>
      <c r="E19" s="30">
        <v>200000</v>
      </c>
      <c r="F19" s="30">
        <v>200000</v>
      </c>
      <c r="G19" s="30">
        <v>200000</v>
      </c>
      <c r="H19" s="30">
        <v>200000</v>
      </c>
      <c r="I19" s="30">
        <v>200000</v>
      </c>
      <c r="J19" s="30">
        <v>200000</v>
      </c>
      <c r="K19" s="30">
        <v>200000</v>
      </c>
      <c r="L19" s="30">
        <v>200000</v>
      </c>
      <c r="M19" s="30">
        <v>200000</v>
      </c>
      <c r="N19" s="30">
        <v>200000</v>
      </c>
      <c r="O19" s="30">
        <v>200000</v>
      </c>
      <c r="P19" s="30">
        <v>200000</v>
      </c>
      <c r="Q19" s="18" t="s">
        <v>22</v>
      </c>
    </row>
    <row r="20" spans="1:19" ht="24" customHeight="1" x14ac:dyDescent="0.25">
      <c r="A20" s="193" t="s">
        <v>44</v>
      </c>
      <c r="B20" s="189"/>
      <c r="C20" s="189"/>
      <c r="D20" s="189"/>
      <c r="E20" s="19" t="s">
        <v>10</v>
      </c>
      <c r="F20" s="19" t="s">
        <v>11</v>
      </c>
      <c r="G20" s="19" t="s">
        <v>12</v>
      </c>
      <c r="H20" s="19" t="s">
        <v>13</v>
      </c>
      <c r="I20" s="19" t="s">
        <v>14</v>
      </c>
      <c r="J20" s="19" t="s">
        <v>15</v>
      </c>
      <c r="K20" s="19" t="s">
        <v>16</v>
      </c>
      <c r="L20" s="19" t="s">
        <v>17</v>
      </c>
      <c r="M20" s="19" t="s">
        <v>18</v>
      </c>
      <c r="N20" s="19" t="s">
        <v>19</v>
      </c>
      <c r="O20" s="19" t="s">
        <v>20</v>
      </c>
      <c r="P20" s="19" t="s">
        <v>21</v>
      </c>
      <c r="Q20" s="3"/>
    </row>
    <row r="21" spans="1:19" ht="24" customHeight="1" x14ac:dyDescent="0.25">
      <c r="A21" s="189"/>
      <c r="B21" s="189"/>
      <c r="C21" s="189"/>
      <c r="D21" s="189"/>
      <c r="E21" s="31">
        <v>6</v>
      </c>
      <c r="F21" s="31"/>
      <c r="G21" s="31"/>
      <c r="H21" s="31"/>
      <c r="I21" s="31"/>
      <c r="J21" s="31"/>
      <c r="K21" s="31"/>
      <c r="L21" s="31"/>
      <c r="M21" s="31"/>
      <c r="N21" s="31"/>
      <c r="O21" s="31"/>
      <c r="P21" s="31"/>
      <c r="Q21" s="18" t="s">
        <v>64</v>
      </c>
      <c r="R21" s="29"/>
      <c r="S21" s="56"/>
    </row>
    <row r="22" spans="1:19" ht="24" customHeight="1" x14ac:dyDescent="0.25">
      <c r="A22" s="193" t="s">
        <v>45</v>
      </c>
      <c r="B22" s="189"/>
      <c r="C22" s="189"/>
      <c r="D22" s="189"/>
      <c r="E22" s="19" t="s">
        <v>10</v>
      </c>
      <c r="F22" s="19" t="s">
        <v>11</v>
      </c>
      <c r="G22" s="19" t="s">
        <v>12</v>
      </c>
      <c r="H22" s="19" t="s">
        <v>13</v>
      </c>
      <c r="I22" s="19" t="s">
        <v>14</v>
      </c>
      <c r="J22" s="19" t="s">
        <v>15</v>
      </c>
      <c r="K22" s="19" t="s">
        <v>16</v>
      </c>
      <c r="L22" s="19" t="s">
        <v>17</v>
      </c>
      <c r="M22" s="19" t="s">
        <v>18</v>
      </c>
      <c r="N22" s="19" t="s">
        <v>19</v>
      </c>
      <c r="O22" s="19" t="s">
        <v>20</v>
      </c>
      <c r="P22" s="19" t="s">
        <v>21</v>
      </c>
      <c r="Q22" s="3"/>
    </row>
    <row r="23" spans="1:19" ht="24" customHeight="1" x14ac:dyDescent="0.25">
      <c r="A23" s="189"/>
      <c r="B23" s="189"/>
      <c r="C23" s="189"/>
      <c r="D23" s="189"/>
      <c r="E23" s="20">
        <f>E21*E19</f>
        <v>1200000</v>
      </c>
      <c r="F23" s="20">
        <f t="shared" ref="F23:P23" si="0">F21*F19</f>
        <v>0</v>
      </c>
      <c r="G23" s="20">
        <f t="shared" si="0"/>
        <v>0</v>
      </c>
      <c r="H23" s="20">
        <f t="shared" si="0"/>
        <v>0</v>
      </c>
      <c r="I23" s="20">
        <f t="shared" si="0"/>
        <v>0</v>
      </c>
      <c r="J23" s="20">
        <f t="shared" si="0"/>
        <v>0</v>
      </c>
      <c r="K23" s="20">
        <f t="shared" si="0"/>
        <v>0</v>
      </c>
      <c r="L23" s="20">
        <f t="shared" si="0"/>
        <v>0</v>
      </c>
      <c r="M23" s="20">
        <f t="shared" si="0"/>
        <v>0</v>
      </c>
      <c r="N23" s="20">
        <f t="shared" si="0"/>
        <v>0</v>
      </c>
      <c r="O23" s="20">
        <f t="shared" si="0"/>
        <v>0</v>
      </c>
      <c r="P23" s="20">
        <f t="shared" si="0"/>
        <v>0</v>
      </c>
      <c r="Q23" s="18" t="s">
        <v>63</v>
      </c>
      <c r="S23" s="55"/>
    </row>
    <row r="24" spans="1:19" ht="24" customHeight="1" x14ac:dyDescent="0.25">
      <c r="A24" s="193" t="s">
        <v>46</v>
      </c>
      <c r="B24" s="189"/>
      <c r="C24" s="189"/>
      <c r="D24" s="189"/>
      <c r="E24" s="19" t="s">
        <v>10</v>
      </c>
      <c r="F24" s="19" t="s">
        <v>11</v>
      </c>
      <c r="G24" s="19" t="s">
        <v>12</v>
      </c>
      <c r="H24" s="19" t="s">
        <v>13</v>
      </c>
      <c r="I24" s="19" t="s">
        <v>14</v>
      </c>
      <c r="J24" s="19" t="s">
        <v>15</v>
      </c>
      <c r="K24" s="19" t="s">
        <v>16</v>
      </c>
      <c r="L24" s="19" t="s">
        <v>17</v>
      </c>
      <c r="M24" s="19" t="s">
        <v>18</v>
      </c>
      <c r="N24" s="19" t="s">
        <v>19</v>
      </c>
      <c r="O24" s="19" t="s">
        <v>20</v>
      </c>
      <c r="P24" s="19" t="s">
        <v>21</v>
      </c>
      <c r="Q24" s="3"/>
    </row>
    <row r="25" spans="1:19" ht="24" customHeight="1" x14ac:dyDescent="0.25">
      <c r="A25" s="189"/>
      <c r="B25" s="189"/>
      <c r="C25" s="189"/>
      <c r="D25" s="189"/>
      <c r="E25" s="33" t="b">
        <f>IF(E$21&gt;=MAX(調整係数一覧!$A$202:$A$221),VLOOKUP(MAX(調整係数一覧!$A$202:$A$221),調整係数一覧!$A$202:$M$221,COLUMN(E$25)-3,0),VLOOKUP(E$21,調整係数一覧!$A$202:$M$221,COLUMN(E$25)-3,0))</f>
        <v>0</v>
      </c>
      <c r="F25" s="33" t="e">
        <f>IF(F$21&gt;=MAX(調整係数一覧!$A$202:$A$221),VLOOKUP(MAX(調整係数一覧!$A$202:$A$221),調整係数一覧!$A$202:$M$221,COLUMN(F$25)-3,0),VLOOKUP(F$21,調整係数一覧!$A$202:$M$221,COLUMN(F$25)-3,0))</f>
        <v>#N/A</v>
      </c>
      <c r="G25" s="33" t="e">
        <f>IF(G$21&gt;=MAX(調整係数一覧!$A$202:$A$221),VLOOKUP(MAX(調整係数一覧!$A$202:$A$221),調整係数一覧!$A$202:$M$221,COLUMN(G$25)-3,0),VLOOKUP(G$21,調整係数一覧!$A$202:$M$221,COLUMN(G$25)-3,0))</f>
        <v>#N/A</v>
      </c>
      <c r="H25" s="33" t="e">
        <f>IF(H$21&gt;=MAX(調整係数一覧!$A$202:$A$221),VLOOKUP(MAX(調整係数一覧!$A$202:$A$221),調整係数一覧!$A$202:$M$221,COLUMN(H$25)-3,0),VLOOKUP(H$21,調整係数一覧!$A$202:$M$221,COLUMN(H$25)-3,0))</f>
        <v>#N/A</v>
      </c>
      <c r="I25" s="33" t="e">
        <f>IF(I$21&gt;=MAX(調整係数一覧!$A$202:$A$221),VLOOKUP(MAX(調整係数一覧!$A$202:$A$221),調整係数一覧!$A$202:$M$221,COLUMN(I$25)-3,0),VLOOKUP(I$21,調整係数一覧!$A$202:$M$221,COLUMN(I$25)-3,0))</f>
        <v>#N/A</v>
      </c>
      <c r="J25" s="33" t="e">
        <f>IF(J$21&gt;=MAX(調整係数一覧!$A$202:$A$221),VLOOKUP(MAX(調整係数一覧!$A$202:$A$221),調整係数一覧!$A$202:$M$221,COLUMN(J$25)-3,0),VLOOKUP(J$21,調整係数一覧!$A$202:$M$221,COLUMN(J$25)-3,0))</f>
        <v>#N/A</v>
      </c>
      <c r="K25" s="33" t="e">
        <f>IF(K$21&gt;=MAX(調整係数一覧!$A$202:$A$221),VLOOKUP(MAX(調整係数一覧!$A$202:$A$221),調整係数一覧!$A$202:$M$221,COLUMN(K$25)-3,0),VLOOKUP(K$21,調整係数一覧!$A$202:$M$221,COLUMN(K$25)-3,0))</f>
        <v>#N/A</v>
      </c>
      <c r="L25" s="33" t="e">
        <f>IF(L$21&gt;=MAX(調整係数一覧!$A$202:$A$221),VLOOKUP(MAX(調整係数一覧!$A$202:$A$221),調整係数一覧!$A$202:$M$221,COLUMN(L$25)-3,0),VLOOKUP(L$21,調整係数一覧!$A$202:$M$221,COLUMN(L$25)-3,0))</f>
        <v>#N/A</v>
      </c>
      <c r="M25" s="33" t="e">
        <f>IF(M$21&gt;=MAX(調整係数一覧!$A$202:$A$221),VLOOKUP(MAX(調整係数一覧!$A$202:$A$221),調整係数一覧!$A$202:$M$221,COLUMN(M$25)-3,0),VLOOKUP(M$21,調整係数一覧!$A$202:$M$221,COLUMN(M$25)-3,0))</f>
        <v>#N/A</v>
      </c>
      <c r="N25" s="33" t="e">
        <f>IF(N$21&gt;=MAX(調整係数一覧!$A$202:$A$221),VLOOKUP(MAX(調整係数一覧!$A$202:$A$221),調整係数一覧!$A$202:$M$221,COLUMN(N$25)-3,0),VLOOKUP(N$21,調整係数一覧!$A$202:$M$221,COLUMN(N$25)-3,0))</f>
        <v>#N/A</v>
      </c>
      <c r="O25" s="33" t="e">
        <f>IF(O$21&gt;=MAX(調整係数一覧!$A$202:$A$221),VLOOKUP(MAX(調整係数一覧!$A$202:$A$221),調整係数一覧!$A$202:$M$221,COLUMN(O$25)-3,0),VLOOKUP(O$21,調整係数一覧!$A$202:$M$221,COLUMN(O$25)-3,0))</f>
        <v>#N/A</v>
      </c>
      <c r="P25" s="33" t="e">
        <f>IF(P$21&gt;=MAX(調整係数一覧!$A$202:$A$221),VLOOKUP(MAX(調整係数一覧!$A$202:$A$221),調整係数一覧!$A$202:$M$221,COLUMN(P$25)-3,0),VLOOKUP(P$21,調整係数一覧!$A$202:$M$221,COLUMN(P$25)-3,0))</f>
        <v>#N/A</v>
      </c>
      <c r="Q25" s="18" t="s">
        <v>65</v>
      </c>
    </row>
    <row r="26" spans="1:19" ht="24" customHeight="1" x14ac:dyDescent="0.25">
      <c r="A26" s="189" t="s">
        <v>8</v>
      </c>
      <c r="B26" s="189"/>
      <c r="C26" s="189"/>
      <c r="D26" s="189"/>
      <c r="E26" s="209">
        <f>ROUND('計算用(期待容量)'!B97,0)</f>
        <v>0</v>
      </c>
      <c r="F26" s="210"/>
      <c r="G26" s="210"/>
      <c r="H26" s="210"/>
      <c r="I26" s="210"/>
      <c r="J26" s="210"/>
      <c r="K26" s="210"/>
      <c r="L26" s="210"/>
      <c r="M26" s="210"/>
      <c r="N26" s="210"/>
      <c r="O26" s="210"/>
      <c r="P26" s="211"/>
      <c r="Q26" s="18" t="s">
        <v>22</v>
      </c>
    </row>
    <row r="27" spans="1:19" ht="24" customHeight="1" x14ac:dyDescent="0.25">
      <c r="A27" s="189" t="s">
        <v>47</v>
      </c>
      <c r="B27" s="189"/>
      <c r="C27" s="189"/>
      <c r="D27" s="189"/>
      <c r="E27" s="19" t="s">
        <v>10</v>
      </c>
      <c r="F27" s="19" t="s">
        <v>11</v>
      </c>
      <c r="G27" s="19" t="s">
        <v>12</v>
      </c>
      <c r="H27" s="19" t="s">
        <v>13</v>
      </c>
      <c r="I27" s="19" t="s">
        <v>14</v>
      </c>
      <c r="J27" s="19" t="s">
        <v>15</v>
      </c>
      <c r="K27" s="19" t="s">
        <v>16</v>
      </c>
      <c r="L27" s="19" t="s">
        <v>17</v>
      </c>
      <c r="M27" s="19" t="s">
        <v>18</v>
      </c>
      <c r="N27" s="19" t="s">
        <v>19</v>
      </c>
      <c r="O27" s="19" t="s">
        <v>20</v>
      </c>
      <c r="P27" s="19" t="s">
        <v>21</v>
      </c>
      <c r="Q27" s="3"/>
    </row>
    <row r="28" spans="1:19" ht="24" customHeight="1" x14ac:dyDescent="0.25">
      <c r="A28" s="189"/>
      <c r="B28" s="189"/>
      <c r="C28" s="189"/>
      <c r="D28" s="189"/>
      <c r="E28" s="61"/>
      <c r="F28" s="61"/>
      <c r="G28" s="61"/>
      <c r="H28" s="61"/>
      <c r="I28" s="61"/>
      <c r="J28" s="61"/>
      <c r="K28" s="61"/>
      <c r="L28" s="61"/>
      <c r="M28" s="61"/>
      <c r="N28" s="61"/>
      <c r="O28" s="61"/>
      <c r="P28" s="61"/>
      <c r="Q28" s="18" t="s">
        <v>22</v>
      </c>
    </row>
    <row r="29" spans="1:19" ht="24" customHeight="1" x14ac:dyDescent="0.25">
      <c r="A29" s="193" t="s">
        <v>48</v>
      </c>
      <c r="B29" s="189"/>
      <c r="C29" s="189"/>
      <c r="D29" s="189"/>
      <c r="E29" s="19" t="s">
        <v>10</v>
      </c>
      <c r="F29" s="19" t="s">
        <v>11</v>
      </c>
      <c r="G29" s="19" t="s">
        <v>12</v>
      </c>
      <c r="H29" s="19" t="s">
        <v>13</v>
      </c>
      <c r="I29" s="19" t="s">
        <v>14</v>
      </c>
      <c r="J29" s="19" t="s">
        <v>15</v>
      </c>
      <c r="K29" s="19" t="s">
        <v>16</v>
      </c>
      <c r="L29" s="19" t="s">
        <v>17</v>
      </c>
      <c r="M29" s="19" t="s">
        <v>18</v>
      </c>
      <c r="N29" s="19" t="s">
        <v>19</v>
      </c>
      <c r="O29" s="19" t="s">
        <v>20</v>
      </c>
      <c r="P29" s="19" t="s">
        <v>21</v>
      </c>
      <c r="Q29" s="3"/>
    </row>
    <row r="30" spans="1:19" ht="24" customHeight="1" x14ac:dyDescent="0.25">
      <c r="A30" s="189"/>
      <c r="B30" s="189"/>
      <c r="C30" s="189"/>
      <c r="D30" s="189"/>
      <c r="E30" s="62"/>
      <c r="F30" s="62"/>
      <c r="G30" s="62"/>
      <c r="H30" s="62"/>
      <c r="I30" s="62"/>
      <c r="J30" s="62"/>
      <c r="K30" s="62"/>
      <c r="L30" s="62"/>
      <c r="M30" s="62"/>
      <c r="N30" s="62"/>
      <c r="O30" s="62"/>
      <c r="P30" s="62"/>
      <c r="Q30" s="18" t="s">
        <v>64</v>
      </c>
      <c r="R30" s="29"/>
    </row>
    <row r="31" spans="1:19" ht="24" customHeight="1" x14ac:dyDescent="0.25">
      <c r="A31" s="193" t="s">
        <v>49</v>
      </c>
      <c r="B31" s="189"/>
      <c r="C31" s="189"/>
      <c r="D31" s="189"/>
      <c r="E31" s="19" t="s">
        <v>10</v>
      </c>
      <c r="F31" s="19" t="s">
        <v>11</v>
      </c>
      <c r="G31" s="19" t="s">
        <v>12</v>
      </c>
      <c r="H31" s="19" t="s">
        <v>13</v>
      </c>
      <c r="I31" s="19" t="s">
        <v>14</v>
      </c>
      <c r="J31" s="19" t="s">
        <v>15</v>
      </c>
      <c r="K31" s="19" t="s">
        <v>16</v>
      </c>
      <c r="L31" s="19" t="s">
        <v>17</v>
      </c>
      <c r="M31" s="19" t="s">
        <v>18</v>
      </c>
      <c r="N31" s="19" t="s">
        <v>19</v>
      </c>
      <c r="O31" s="19" t="s">
        <v>20</v>
      </c>
      <c r="P31" s="19" t="s">
        <v>21</v>
      </c>
      <c r="Q31" s="3"/>
    </row>
    <row r="32" spans="1:19" ht="24" customHeight="1" x14ac:dyDescent="0.25">
      <c r="A32" s="189"/>
      <c r="B32" s="189"/>
      <c r="C32" s="189"/>
      <c r="D32" s="189"/>
      <c r="E32" s="20">
        <f>E30*E28</f>
        <v>0</v>
      </c>
      <c r="F32" s="20">
        <f t="shared" ref="F32:P32" si="1">F30*F28</f>
        <v>0</v>
      </c>
      <c r="G32" s="20">
        <f t="shared" si="1"/>
        <v>0</v>
      </c>
      <c r="H32" s="20">
        <f t="shared" si="1"/>
        <v>0</v>
      </c>
      <c r="I32" s="20">
        <f t="shared" si="1"/>
        <v>0</v>
      </c>
      <c r="J32" s="20">
        <f t="shared" si="1"/>
        <v>0</v>
      </c>
      <c r="K32" s="20">
        <f t="shared" si="1"/>
        <v>0</v>
      </c>
      <c r="L32" s="20">
        <f t="shared" si="1"/>
        <v>0</v>
      </c>
      <c r="M32" s="20">
        <f t="shared" si="1"/>
        <v>0</v>
      </c>
      <c r="N32" s="20">
        <f t="shared" si="1"/>
        <v>0</v>
      </c>
      <c r="O32" s="20">
        <f t="shared" si="1"/>
        <v>0</v>
      </c>
      <c r="P32" s="20">
        <f t="shared" si="1"/>
        <v>0</v>
      </c>
      <c r="Q32" s="18" t="s">
        <v>63</v>
      </c>
      <c r="R32" s="29"/>
    </row>
    <row r="33" spans="1:17" ht="24" customHeight="1" x14ac:dyDescent="0.25">
      <c r="A33" s="193" t="s">
        <v>50</v>
      </c>
      <c r="B33" s="189"/>
      <c r="C33" s="189"/>
      <c r="D33" s="189"/>
      <c r="E33" s="19" t="s">
        <v>10</v>
      </c>
      <c r="F33" s="19" t="s">
        <v>11</v>
      </c>
      <c r="G33" s="19" t="s">
        <v>12</v>
      </c>
      <c r="H33" s="19" t="s">
        <v>13</v>
      </c>
      <c r="I33" s="19" t="s">
        <v>14</v>
      </c>
      <c r="J33" s="19" t="s">
        <v>15</v>
      </c>
      <c r="K33" s="19" t="s">
        <v>16</v>
      </c>
      <c r="L33" s="19" t="s">
        <v>17</v>
      </c>
      <c r="M33" s="19" t="s">
        <v>18</v>
      </c>
      <c r="N33" s="19" t="s">
        <v>19</v>
      </c>
      <c r="O33" s="19" t="s">
        <v>20</v>
      </c>
      <c r="P33" s="19" t="s">
        <v>21</v>
      </c>
      <c r="Q33" s="3"/>
    </row>
    <row r="34" spans="1:17" ht="24" customHeight="1" x14ac:dyDescent="0.25">
      <c r="A34" s="189"/>
      <c r="B34" s="189"/>
      <c r="C34" s="189"/>
      <c r="D34" s="189"/>
      <c r="E34" s="33" t="e">
        <f>IF(E$30&gt;=MAX(調整係数一覧!$A$202:$A$221),VLOOKUP(MAX(調整係数一覧!$A$202:$A$221),調整係数一覧!$A$202:$M$221,COLUMN(E$34)-3,0),VLOOKUP(E$30,調整係数一覧!$A$202:$M$221,COLUMN(E$34)-3,0))</f>
        <v>#N/A</v>
      </c>
      <c r="F34" s="33" t="e">
        <f>IF(F$30&gt;=MAX(調整係数一覧!$A$202:$A$221),VLOOKUP(MAX(調整係数一覧!$A$202:$A$221),調整係数一覧!$A$202:$M$221,COLUMN(F$34)-3,0),VLOOKUP(F$30,調整係数一覧!$A$202:$M$221,COLUMN(F$34)-3,0))</f>
        <v>#N/A</v>
      </c>
      <c r="G34" s="33" t="e">
        <f>IF(G$30&gt;=MAX(調整係数一覧!$A$202:$A$221),VLOOKUP(MAX(調整係数一覧!$A$202:$A$221),調整係数一覧!$A$202:$M$221,COLUMN(G$34)-3,0),VLOOKUP(G$30,調整係数一覧!$A$202:$M$221,COLUMN(G$34)-3,0))</f>
        <v>#N/A</v>
      </c>
      <c r="H34" s="33" t="e">
        <f>IF(H$30&gt;=MAX(調整係数一覧!$A$202:$A$221),VLOOKUP(MAX(調整係数一覧!$A$202:$A$221),調整係数一覧!$A$202:$M$221,COLUMN(H$34)-3,0),VLOOKUP(H$30,調整係数一覧!$A$202:$M$221,COLUMN(H$34)-3,0))</f>
        <v>#N/A</v>
      </c>
      <c r="I34" s="33" t="e">
        <f>IF(I$30&gt;=MAX(調整係数一覧!$A$202:$A$221),VLOOKUP(MAX(調整係数一覧!$A$202:$A$221),調整係数一覧!$A$202:$M$221,COLUMN(I$34)-3,0),VLOOKUP(I$30,調整係数一覧!$A$202:$M$221,COLUMN(I$34)-3,0))</f>
        <v>#N/A</v>
      </c>
      <c r="J34" s="33" t="e">
        <f>IF(J$30&gt;=MAX(調整係数一覧!$A$202:$A$221),VLOOKUP(MAX(調整係数一覧!$A$202:$A$221),調整係数一覧!$A$202:$M$221,COLUMN(J$34)-3,0),VLOOKUP(J$30,調整係数一覧!$A$202:$M$221,COLUMN(J$34)-3,0))</f>
        <v>#N/A</v>
      </c>
      <c r="K34" s="33" t="e">
        <f>IF(K$30&gt;=MAX(調整係数一覧!$A$202:$A$221),VLOOKUP(MAX(調整係数一覧!$A$202:$A$221),調整係数一覧!$A$202:$M$221,COLUMN(K$34)-3,0),VLOOKUP(K$30,調整係数一覧!$A$202:$M$221,COLUMN(K$34)-3,0))</f>
        <v>#N/A</v>
      </c>
      <c r="L34" s="33" t="e">
        <f>IF(L$30&gt;=MAX(調整係数一覧!$A$202:$A$221),VLOOKUP(MAX(調整係数一覧!$A$202:$A$221),調整係数一覧!$A$202:$M$221,COLUMN(L$34)-3,0),VLOOKUP(L$30,調整係数一覧!$A$202:$M$221,COLUMN(L$34)-3,0))</f>
        <v>#N/A</v>
      </c>
      <c r="M34" s="33" t="e">
        <f>IF(M$30&gt;=MAX(調整係数一覧!$A$202:$A$221),VLOOKUP(MAX(調整係数一覧!$A$202:$A$221),調整係数一覧!$A$202:$M$221,COLUMN(M$34)-3,0),VLOOKUP(M$30,調整係数一覧!$A$202:$M$221,COLUMN(M$34)-3,0))</f>
        <v>#N/A</v>
      </c>
      <c r="N34" s="33" t="e">
        <f>IF(N$30&gt;=MAX(調整係数一覧!$A$202:$A$221),VLOOKUP(MAX(調整係数一覧!$A$202:$A$221),調整係数一覧!$A$202:$M$221,COLUMN(N$34)-3,0),VLOOKUP(N$30,調整係数一覧!$A$202:$M$221,COLUMN(N$34)-3,0))</f>
        <v>#N/A</v>
      </c>
      <c r="O34" s="33" t="e">
        <f>IF(O$30&gt;=MAX(調整係数一覧!$A$202:$A$221),VLOOKUP(MAX(調整係数一覧!$A$202:$A$221),調整係数一覧!$A$202:$M$221,COLUMN(O$34)-3,0),VLOOKUP(O$30,調整係数一覧!$A$202:$M$221,COLUMN(O$34)-3,0))</f>
        <v>#N/A</v>
      </c>
      <c r="P34" s="33" t="e">
        <f>IF(P$30&gt;=MAX(調整係数一覧!$A$202:$A$221),VLOOKUP(MAX(調整係数一覧!$A$202:$A$221),調整係数一覧!$A$202:$M$221,COLUMN(P$34)-3,0),VLOOKUP(P$30,調整係数一覧!$A$202:$M$221,COLUMN(P$34)-3,0))</f>
        <v>#N/A</v>
      </c>
      <c r="Q34" s="18" t="s">
        <v>66</v>
      </c>
    </row>
    <row r="35" spans="1:17" ht="24" customHeight="1" x14ac:dyDescent="0.25">
      <c r="A35" s="189" t="s">
        <v>9</v>
      </c>
      <c r="B35" s="189"/>
      <c r="C35" s="189"/>
      <c r="D35" s="189"/>
      <c r="E35" s="209">
        <f>ROUND('計算用(応札容量)'!B97,0)</f>
        <v>0</v>
      </c>
      <c r="F35" s="210"/>
      <c r="G35" s="210"/>
      <c r="H35" s="210"/>
      <c r="I35" s="210"/>
      <c r="J35" s="210"/>
      <c r="K35" s="210"/>
      <c r="L35" s="210"/>
      <c r="M35" s="210"/>
      <c r="N35" s="210"/>
      <c r="O35" s="210"/>
      <c r="P35" s="211"/>
      <c r="Q35" s="18" t="s">
        <v>22</v>
      </c>
    </row>
    <row r="36" spans="1:17" x14ac:dyDescent="0.25">
      <c r="A36" s="1" t="s">
        <v>24</v>
      </c>
    </row>
    <row r="37" spans="1:17" x14ac:dyDescent="0.25">
      <c r="A37" s="1" t="s">
        <v>107</v>
      </c>
    </row>
    <row r="38" spans="1:17" x14ac:dyDescent="0.25">
      <c r="B38" s="1" t="s">
        <v>111</v>
      </c>
    </row>
    <row r="39" spans="1:17" x14ac:dyDescent="0.25">
      <c r="B39" s="34" t="s">
        <v>75</v>
      </c>
    </row>
    <row r="40" spans="1:17" x14ac:dyDescent="0.25">
      <c r="B40" s="34" t="s">
        <v>93</v>
      </c>
    </row>
    <row r="41" spans="1:17" x14ac:dyDescent="0.25">
      <c r="B41" s="1" t="s">
        <v>67</v>
      </c>
    </row>
    <row r="42" spans="1:17" x14ac:dyDescent="0.25">
      <c r="B42" s="1" t="s">
        <v>68</v>
      </c>
    </row>
    <row r="43" spans="1:17" x14ac:dyDescent="0.25">
      <c r="B43" s="1" t="s">
        <v>112</v>
      </c>
    </row>
    <row r="44" spans="1:17" x14ac:dyDescent="0.25">
      <c r="B44" s="34" t="s">
        <v>91</v>
      </c>
    </row>
    <row r="45" spans="1:17" x14ac:dyDescent="0.25">
      <c r="B45" s="1" t="s">
        <v>69</v>
      </c>
    </row>
    <row r="46" spans="1:17" x14ac:dyDescent="0.25">
      <c r="B46" s="1" t="s">
        <v>70</v>
      </c>
    </row>
    <row r="47" spans="1:17" x14ac:dyDescent="0.25">
      <c r="B47" s="1" t="s">
        <v>71</v>
      </c>
    </row>
    <row r="49" spans="1:2" x14ac:dyDescent="0.25">
      <c r="A49" s="1" t="s">
        <v>110</v>
      </c>
    </row>
    <row r="50" spans="1:2" x14ac:dyDescent="0.25">
      <c r="B50" s="1" t="s">
        <v>97</v>
      </c>
    </row>
    <row r="51" spans="1:2" x14ac:dyDescent="0.25">
      <c r="B51" s="1" t="s">
        <v>92</v>
      </c>
    </row>
    <row r="52" spans="1:2" x14ac:dyDescent="0.25">
      <c r="B52" s="1" t="s">
        <v>113</v>
      </c>
    </row>
    <row r="53" spans="1:2" x14ac:dyDescent="0.25">
      <c r="B53" s="1" t="s">
        <v>72</v>
      </c>
    </row>
    <row r="54" spans="1:2" x14ac:dyDescent="0.25">
      <c r="B54" s="1" t="s">
        <v>73</v>
      </c>
    </row>
    <row r="55" spans="1:2" x14ac:dyDescent="0.25">
      <c r="B55" s="1" t="s">
        <v>90</v>
      </c>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13:D13"/>
    <mergeCell ref="E13:P13"/>
    <mergeCell ref="A14:D14"/>
    <mergeCell ref="E14:P14"/>
    <mergeCell ref="A15:D15"/>
    <mergeCell ref="E15:P15"/>
    <mergeCell ref="A2:B2"/>
    <mergeCell ref="A4:Q4"/>
    <mergeCell ref="A6:Q6"/>
    <mergeCell ref="A12:D12"/>
    <mergeCell ref="E12:P12"/>
    <mergeCell ref="M11:Q11"/>
  </mergeCells>
  <phoneticPr fontId="2"/>
  <conditionalFormatting sqref="E28:P28">
    <cfRule type="cellIs" dxfId="3" priority="4" operator="greaterThan">
      <formula>E19</formula>
    </cfRule>
  </conditionalFormatting>
  <conditionalFormatting sqref="E30:P30">
    <cfRule type="expression" dxfId="2" priority="3">
      <formula>E23&lt;E32</formula>
    </cfRule>
  </conditionalFormatting>
  <conditionalFormatting sqref="E32:P32">
    <cfRule type="cellIs" dxfId="1" priority="2" operator="greaterThan">
      <formula>E23</formula>
    </cfRule>
  </conditionalFormatting>
  <conditionalFormatting sqref="E19:P19">
    <cfRule type="cellIs" dxfId="0" priority="1" operator="greaterThan">
      <formula>$E$17</formula>
    </cfRule>
  </conditionalFormatting>
  <dataValidations count="5">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各月の送電可能電力以下の整数値で入力してください" sqref="E28:P28" xr:uid="{00000000-0002-0000-0100-000001000000}">
      <formula1>E19</formula1>
    </dataValidation>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 type="whole" operator="lessThanOrEqual" allowBlank="1" showInputMessage="1" showErrorMessage="1" error="設備容量以下の整数値で入力してください" sqref="E19:P19" xr:uid="{00000000-0002-0000-0100-000004000000}">
      <formula1>$E$17</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161925</xdr:colOff>
                    <xdr:row>7</xdr:row>
                    <xdr:rowOff>152400</xdr:rowOff>
                  </from>
                  <to>
                    <xdr:col>1</xdr:col>
                    <xdr:colOff>95250</xdr:colOff>
                    <xdr:row>9</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70C0"/>
  </sheetPr>
  <dimension ref="A1:O99"/>
  <sheetViews>
    <sheetView topLeftCell="A13" zoomScale="85" zoomScaleNormal="85" workbookViewId="0">
      <selection activeCell="M37" sqref="M37"/>
    </sheetView>
  </sheetViews>
  <sheetFormatPr defaultColWidth="9" defaultRowHeight="15.75" x14ac:dyDescent="0.25"/>
  <cols>
    <col min="1" max="1" width="24.125" style="1" bestFit="1" customWidth="1"/>
    <col min="2" max="2" width="11.375" style="1" bestFit="1" customWidth="1"/>
    <col min="3"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76</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51"/>
      <c r="C4" s="51"/>
      <c r="D4" s="51"/>
      <c r="E4" s="51"/>
      <c r="F4" s="51"/>
      <c r="G4" s="51"/>
      <c r="H4" s="51"/>
      <c r="I4" s="51"/>
      <c r="J4" s="51"/>
    </row>
    <row r="5" spans="1:13" x14ac:dyDescent="0.25">
      <c r="A5" s="7" t="s">
        <v>11</v>
      </c>
      <c r="B5" s="51"/>
      <c r="C5" s="51"/>
      <c r="D5" s="51"/>
      <c r="E5" s="51"/>
      <c r="F5" s="51"/>
      <c r="G5" s="51"/>
      <c r="H5" s="51"/>
      <c r="I5" s="51"/>
      <c r="J5" s="51"/>
    </row>
    <row r="6" spans="1:13" x14ac:dyDescent="0.25">
      <c r="A6" s="7" t="s">
        <v>12</v>
      </c>
      <c r="B6" s="51"/>
      <c r="C6" s="51"/>
      <c r="D6" s="51"/>
      <c r="E6" s="51"/>
      <c r="F6" s="51"/>
      <c r="G6" s="51"/>
      <c r="H6" s="51"/>
      <c r="I6" s="51"/>
      <c r="J6" s="51"/>
    </row>
    <row r="7" spans="1:13" x14ac:dyDescent="0.25">
      <c r="A7" s="7" t="s">
        <v>13</v>
      </c>
      <c r="B7" s="51"/>
      <c r="C7" s="51"/>
      <c r="D7" s="51"/>
      <c r="E7" s="51"/>
      <c r="F7" s="51"/>
      <c r="G7" s="51"/>
      <c r="H7" s="51"/>
      <c r="I7" s="51"/>
      <c r="J7" s="51"/>
    </row>
    <row r="8" spans="1:13" x14ac:dyDescent="0.25">
      <c r="A8" s="7" t="s">
        <v>14</v>
      </c>
      <c r="B8" s="51"/>
      <c r="C8" s="51"/>
      <c r="D8" s="51"/>
      <c r="E8" s="51"/>
      <c r="F8" s="51"/>
      <c r="G8" s="51"/>
      <c r="H8" s="51"/>
      <c r="I8" s="51"/>
      <c r="J8" s="51"/>
    </row>
    <row r="9" spans="1:13" x14ac:dyDescent="0.25">
      <c r="A9" s="7" t="s">
        <v>15</v>
      </c>
      <c r="B9" s="51"/>
      <c r="C9" s="51"/>
      <c r="D9" s="51"/>
      <c r="E9" s="51"/>
      <c r="F9" s="51"/>
      <c r="G9" s="51"/>
      <c r="H9" s="51"/>
      <c r="I9" s="51"/>
      <c r="J9" s="51"/>
    </row>
    <row r="10" spans="1:13" x14ac:dyDescent="0.25">
      <c r="A10" s="7" t="s">
        <v>16</v>
      </c>
      <c r="B10" s="51"/>
      <c r="C10" s="51"/>
      <c r="D10" s="51"/>
      <c r="E10" s="51"/>
      <c r="F10" s="51"/>
      <c r="G10" s="51"/>
      <c r="H10" s="51"/>
      <c r="I10" s="51"/>
      <c r="J10" s="51"/>
    </row>
    <row r="11" spans="1:13" x14ac:dyDescent="0.25">
      <c r="A11" s="7" t="s">
        <v>17</v>
      </c>
      <c r="B11" s="51"/>
      <c r="C11" s="51"/>
      <c r="D11" s="51"/>
      <c r="E11" s="51"/>
      <c r="F11" s="51"/>
      <c r="G11" s="51"/>
      <c r="H11" s="51"/>
      <c r="I11" s="51"/>
      <c r="J11" s="51"/>
    </row>
    <row r="12" spans="1:13" x14ac:dyDescent="0.25">
      <c r="A12" s="7" t="s">
        <v>18</v>
      </c>
      <c r="B12" s="51"/>
      <c r="C12" s="51"/>
      <c r="D12" s="51"/>
      <c r="E12" s="51"/>
      <c r="F12" s="51"/>
      <c r="G12" s="51"/>
      <c r="H12" s="51"/>
      <c r="I12" s="51"/>
      <c r="J12" s="51"/>
    </row>
    <row r="13" spans="1:13" x14ac:dyDescent="0.25">
      <c r="A13" s="7" t="s">
        <v>19</v>
      </c>
      <c r="B13" s="51"/>
      <c r="C13" s="51"/>
      <c r="D13" s="51"/>
      <c r="E13" s="51"/>
      <c r="F13" s="51"/>
      <c r="G13" s="51"/>
      <c r="H13" s="51"/>
      <c r="I13" s="51"/>
      <c r="J13" s="51"/>
    </row>
    <row r="14" spans="1:13" x14ac:dyDescent="0.25">
      <c r="A14" s="7" t="s">
        <v>20</v>
      </c>
      <c r="B14" s="51"/>
      <c r="C14" s="51"/>
      <c r="D14" s="51"/>
      <c r="E14" s="51"/>
      <c r="F14" s="51"/>
      <c r="G14" s="51"/>
      <c r="H14" s="51"/>
      <c r="I14" s="51"/>
      <c r="J14" s="51"/>
    </row>
    <row r="15" spans="1:13" x14ac:dyDescent="0.25">
      <c r="A15" s="7" t="s">
        <v>21</v>
      </c>
      <c r="B15" s="51"/>
      <c r="C15" s="51"/>
      <c r="D15" s="51"/>
      <c r="E15" s="51"/>
      <c r="F15" s="51"/>
      <c r="G15" s="51"/>
      <c r="H15" s="51"/>
      <c r="I15" s="51"/>
      <c r="J15" s="51"/>
    </row>
    <row r="16" spans="1:13" x14ac:dyDescent="0.25">
      <c r="B16" s="2"/>
      <c r="C16" s="2"/>
      <c r="D16" s="2"/>
      <c r="E16" s="2"/>
      <c r="F16" s="2"/>
      <c r="G16" s="2"/>
      <c r="H16" s="2"/>
      <c r="I16" s="2"/>
      <c r="J16" s="2"/>
      <c r="K16" s="2"/>
    </row>
    <row r="17" spans="1:12" x14ac:dyDescent="0.25">
      <c r="A17" s="1" t="s">
        <v>36</v>
      </c>
      <c r="B17" s="118">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52"/>
      <c r="C19" s="52"/>
      <c r="D19" s="52"/>
      <c r="E19" s="52"/>
      <c r="F19" s="52"/>
      <c r="G19" s="52"/>
      <c r="H19" s="52"/>
      <c r="I19" s="52"/>
      <c r="J19" s="52"/>
    </row>
    <row r="20" spans="1:12" x14ac:dyDescent="0.25">
      <c r="L20" s="9"/>
    </row>
    <row r="21" spans="1:12" x14ac:dyDescent="0.25">
      <c r="A21" s="1" t="s">
        <v>78</v>
      </c>
      <c r="B21" s="52"/>
      <c r="C21" s="11"/>
      <c r="D21" s="11"/>
      <c r="E21" s="11"/>
      <c r="F21" s="11"/>
      <c r="G21" s="11"/>
      <c r="H21" s="11"/>
      <c r="I21" s="11"/>
      <c r="J21" s="11"/>
      <c r="L21" s="9"/>
    </row>
    <row r="22" spans="1:12" x14ac:dyDescent="0.25">
      <c r="L22" s="9"/>
    </row>
    <row r="23" spans="1:12" x14ac:dyDescent="0.25">
      <c r="A23" s="1" t="s">
        <v>105</v>
      </c>
    </row>
    <row r="24" spans="1:12" x14ac:dyDescent="0.25">
      <c r="A24" s="7" t="s">
        <v>10</v>
      </c>
      <c r="B24" s="117">
        <v>734.41409741988889</v>
      </c>
      <c r="C24" s="117">
        <v>3370.7917186014579</v>
      </c>
      <c r="D24" s="117">
        <v>2439.3969428938999</v>
      </c>
      <c r="E24" s="117">
        <v>1783.7819414536616</v>
      </c>
      <c r="F24" s="117">
        <v>970.85100039826079</v>
      </c>
      <c r="G24" s="117">
        <v>1747.2776635683974</v>
      </c>
      <c r="H24" s="117">
        <v>688.78195582514036</v>
      </c>
      <c r="I24" s="117">
        <v>477.17924506620062</v>
      </c>
      <c r="J24" s="117">
        <v>775.77543477307813</v>
      </c>
    </row>
    <row r="25" spans="1:12" x14ac:dyDescent="0.25">
      <c r="A25" s="7" t="s">
        <v>11</v>
      </c>
      <c r="B25" s="117">
        <v>913.70384525935515</v>
      </c>
      <c r="C25" s="117">
        <v>4102.8382646285017</v>
      </c>
      <c r="D25" s="117">
        <v>4281.8488848861416</v>
      </c>
      <c r="E25" s="117">
        <v>2735.7657682653835</v>
      </c>
      <c r="F25" s="117">
        <v>1203.4150388939863</v>
      </c>
      <c r="G25" s="117">
        <v>2913.3058177646762</v>
      </c>
      <c r="H25" s="117">
        <v>1563.387322041219</v>
      </c>
      <c r="I25" s="117">
        <v>902.62088852625629</v>
      </c>
      <c r="J25" s="117">
        <v>1152.7541697344632</v>
      </c>
    </row>
    <row r="26" spans="1:12" x14ac:dyDescent="0.25">
      <c r="A26" s="7" t="s">
        <v>12</v>
      </c>
      <c r="B26" s="117">
        <v>869.73488629774624</v>
      </c>
      <c r="C26" s="117">
        <v>3783.43811269863</v>
      </c>
      <c r="D26" s="117">
        <v>5241.6643869174295</v>
      </c>
      <c r="E26" s="117">
        <v>3412.6405203195809</v>
      </c>
      <c r="F26" s="117">
        <v>1060.0050960885424</v>
      </c>
      <c r="G26" s="117">
        <v>3309.904491029044</v>
      </c>
      <c r="H26" s="117">
        <v>1787.9068103047625</v>
      </c>
      <c r="I26" s="117">
        <v>1032.180115080705</v>
      </c>
      <c r="J26" s="117">
        <v>2055.6755812635533</v>
      </c>
    </row>
    <row r="27" spans="1:12" x14ac:dyDescent="0.25">
      <c r="A27" s="7" t="s">
        <v>13</v>
      </c>
      <c r="B27" s="117">
        <v>732.50474631611405</v>
      </c>
      <c r="C27" s="117">
        <v>3571.5880313957941</v>
      </c>
      <c r="D27" s="117">
        <v>6390.4827303997545</v>
      </c>
      <c r="E27" s="117">
        <v>4106.5491724520298</v>
      </c>
      <c r="F27" s="117">
        <v>1056.5312262347284</v>
      </c>
      <c r="G27" s="117">
        <v>3745.6798936693422</v>
      </c>
      <c r="H27" s="117">
        <v>2518.4272535745313</v>
      </c>
      <c r="I27" s="117">
        <v>1302.3528346614644</v>
      </c>
      <c r="J27" s="117">
        <v>2141.5841112962225</v>
      </c>
    </row>
    <row r="28" spans="1:12" x14ac:dyDescent="0.25">
      <c r="A28" s="7" t="s">
        <v>14</v>
      </c>
      <c r="B28" s="117">
        <v>683.71526698527305</v>
      </c>
      <c r="C28" s="117">
        <v>3934.8935980772835</v>
      </c>
      <c r="D28" s="117">
        <v>6559.3434136754804</v>
      </c>
      <c r="E28" s="117">
        <v>4166.1986620071493</v>
      </c>
      <c r="F28" s="117">
        <v>977.2884568886127</v>
      </c>
      <c r="G28" s="117">
        <v>3625.8646830597709</v>
      </c>
      <c r="H28" s="117">
        <v>2468.6088400226022</v>
      </c>
      <c r="I28" s="117">
        <v>1320.8277486273207</v>
      </c>
      <c r="J28" s="117">
        <v>2245.2393306565186</v>
      </c>
    </row>
    <row r="29" spans="1:12" x14ac:dyDescent="0.25">
      <c r="A29" s="7" t="s">
        <v>15</v>
      </c>
      <c r="B29" s="117">
        <v>643.46955235194082</v>
      </c>
      <c r="C29" s="117">
        <v>3072.8773919145024</v>
      </c>
      <c r="D29" s="117">
        <v>4807.313210755261</v>
      </c>
      <c r="E29" s="117">
        <v>3028.6100644980279</v>
      </c>
      <c r="F29" s="117">
        <v>814.69357371017065</v>
      </c>
      <c r="G29" s="117">
        <v>2742.6068059963454</v>
      </c>
      <c r="H29" s="117">
        <v>1647.4148852796616</v>
      </c>
      <c r="I29" s="117">
        <v>1041.6598226020405</v>
      </c>
      <c r="J29" s="117">
        <v>1801.5946928920412</v>
      </c>
    </row>
    <row r="30" spans="1:12" x14ac:dyDescent="0.25">
      <c r="A30" s="7" t="s">
        <v>16</v>
      </c>
      <c r="B30" s="117">
        <v>541.02752976590216</v>
      </c>
      <c r="C30" s="117">
        <v>2623.3808578675466</v>
      </c>
      <c r="D30" s="117">
        <v>3930.7214350998356</v>
      </c>
      <c r="E30" s="117">
        <v>2471.2060273494158</v>
      </c>
      <c r="F30" s="117">
        <v>645.18366780198642</v>
      </c>
      <c r="G30" s="117">
        <v>2157.4868265486416</v>
      </c>
      <c r="H30" s="117">
        <v>1406.9558822962142</v>
      </c>
      <c r="I30" s="117">
        <v>873.94580847787813</v>
      </c>
      <c r="J30" s="117">
        <v>1431.0619647925821</v>
      </c>
    </row>
    <row r="31" spans="1:12" x14ac:dyDescent="0.25">
      <c r="A31" s="7" t="s">
        <v>17</v>
      </c>
      <c r="B31" s="117">
        <v>660.85789197750614</v>
      </c>
      <c r="C31" s="117">
        <v>2221.4685263620431</v>
      </c>
      <c r="D31" s="117">
        <v>1431.1834824726961</v>
      </c>
      <c r="E31" s="117">
        <v>953.34740695890468</v>
      </c>
      <c r="F31" s="117">
        <v>515.49327864957172</v>
      </c>
      <c r="G31" s="117">
        <v>1004.1977499100373</v>
      </c>
      <c r="H31" s="117">
        <v>327.7330355085968</v>
      </c>
      <c r="I31" s="117">
        <v>283.78336274875596</v>
      </c>
      <c r="J31" s="117">
        <v>661.88526541187184</v>
      </c>
    </row>
    <row r="32" spans="1:12" x14ac:dyDescent="0.25">
      <c r="A32" s="7" t="s">
        <v>18</v>
      </c>
      <c r="B32" s="117">
        <v>691.64522063089419</v>
      </c>
      <c r="C32" s="117">
        <v>2830.844913151077</v>
      </c>
      <c r="D32" s="117">
        <v>1460.4739041104967</v>
      </c>
      <c r="E32" s="117">
        <v>1637.3895277041333</v>
      </c>
      <c r="F32" s="117">
        <v>639.78679059048432</v>
      </c>
      <c r="G32" s="117">
        <v>1487.6909844499112</v>
      </c>
      <c r="H32" s="117">
        <v>797.07608291911981</v>
      </c>
      <c r="I32" s="117">
        <v>468.12403814414341</v>
      </c>
      <c r="J32" s="117">
        <v>861.26853829975721</v>
      </c>
    </row>
    <row r="33" spans="1:12" x14ac:dyDescent="0.25">
      <c r="A33" s="7" t="s">
        <v>19</v>
      </c>
      <c r="B33" s="117">
        <v>641.09766857356135</v>
      </c>
      <c r="C33" s="117">
        <v>2839.6918325647257</v>
      </c>
      <c r="D33" s="117">
        <v>1780.9179730692733</v>
      </c>
      <c r="E33" s="117">
        <v>1471.062099530481</v>
      </c>
      <c r="F33" s="117">
        <v>528.58121652672298</v>
      </c>
      <c r="G33" s="117">
        <v>1395.3100819077492</v>
      </c>
      <c r="H33" s="117">
        <v>776.9498119367538</v>
      </c>
      <c r="I33" s="117">
        <v>479.51714137232324</v>
      </c>
      <c r="J33" s="117">
        <v>892.26217451842444</v>
      </c>
    </row>
    <row r="34" spans="1:12" x14ac:dyDescent="0.25">
      <c r="A34" s="7" t="s">
        <v>20</v>
      </c>
      <c r="B34" s="117">
        <v>705.37424751540402</v>
      </c>
      <c r="C34" s="117">
        <v>2768.3144861528208</v>
      </c>
      <c r="D34" s="117">
        <v>1356.7234371972174</v>
      </c>
      <c r="E34" s="117">
        <v>1243.0596347797596</v>
      </c>
      <c r="F34" s="117">
        <v>531.24105716231725</v>
      </c>
      <c r="G34" s="117">
        <v>1502.8471321089601</v>
      </c>
      <c r="H34" s="117">
        <v>774.35697327684545</v>
      </c>
      <c r="I34" s="117">
        <v>482.04930105493099</v>
      </c>
      <c r="J34" s="117">
        <v>894.37373075174037</v>
      </c>
    </row>
    <row r="35" spans="1:12" x14ac:dyDescent="0.25">
      <c r="A35" s="7" t="s">
        <v>21</v>
      </c>
      <c r="B35" s="117">
        <v>552.48040899182399</v>
      </c>
      <c r="C35" s="117">
        <v>2742.5179952868193</v>
      </c>
      <c r="D35" s="117">
        <v>1609.8492015974448</v>
      </c>
      <c r="E35" s="117">
        <v>1356.4117117101935</v>
      </c>
      <c r="F35" s="117">
        <v>716.53285825794808</v>
      </c>
      <c r="G35" s="117">
        <v>1549.5018424669879</v>
      </c>
      <c r="H35" s="117">
        <v>793.91836217404921</v>
      </c>
      <c r="I35" s="117">
        <v>514.20886989176608</v>
      </c>
      <c r="J35" s="117">
        <v>852.5987496229709</v>
      </c>
    </row>
    <row r="36" spans="1:12" x14ac:dyDescent="0.25">
      <c r="B36" s="7"/>
      <c r="C36" s="7"/>
      <c r="D36" s="7"/>
      <c r="E36" s="7"/>
      <c r="F36" s="7"/>
      <c r="G36" s="7"/>
      <c r="H36" s="7"/>
      <c r="I36" s="7"/>
      <c r="J36" s="7"/>
    </row>
    <row r="37" spans="1:12" x14ac:dyDescent="0.25">
      <c r="A37" s="1" t="s">
        <v>80</v>
      </c>
    </row>
    <row r="38" spans="1:12" x14ac:dyDescent="0.25">
      <c r="A38" s="7" t="s">
        <v>10</v>
      </c>
      <c r="B38" s="128">
        <v>4148.5659025801106</v>
      </c>
      <c r="C38" s="128">
        <v>8820.2522813985415</v>
      </c>
      <c r="D38" s="128">
        <v>37994.701057106096</v>
      </c>
      <c r="E38" s="128">
        <v>16668.34805854634</v>
      </c>
      <c r="F38" s="128">
        <v>3531.3469996017384</v>
      </c>
      <c r="G38" s="128">
        <v>14981.572336431602</v>
      </c>
      <c r="H38" s="128">
        <v>5964.746044174859</v>
      </c>
      <c r="I38" s="128">
        <v>4257.1507549337994</v>
      </c>
      <c r="J38" s="128">
        <v>11266.394565226921</v>
      </c>
      <c r="L38" s="13"/>
    </row>
    <row r="39" spans="1:12" x14ac:dyDescent="0.25">
      <c r="A39" s="7" t="s">
        <v>11</v>
      </c>
      <c r="B39" s="128">
        <v>3451.6461547406452</v>
      </c>
      <c r="C39" s="128">
        <v>7215.6637353714968</v>
      </c>
      <c r="D39" s="128">
        <v>34854.053115113857</v>
      </c>
      <c r="E39" s="128">
        <v>15757.924231734614</v>
      </c>
      <c r="F39" s="128">
        <v>2941.062961106014</v>
      </c>
      <c r="G39" s="128">
        <v>14385.864182235322</v>
      </c>
      <c r="H39" s="128">
        <v>5138.7966779587805</v>
      </c>
      <c r="I39" s="128">
        <v>3934.9491114737443</v>
      </c>
      <c r="J39" s="128">
        <v>12123.615830265539</v>
      </c>
      <c r="L39" s="13"/>
    </row>
    <row r="40" spans="1:12" x14ac:dyDescent="0.25">
      <c r="A40" s="7" t="s">
        <v>12</v>
      </c>
      <c r="B40" s="128">
        <v>3569.5551137022539</v>
      </c>
      <c r="C40" s="128">
        <v>8570.5378873013706</v>
      </c>
      <c r="D40" s="128">
        <v>40248.425613082574</v>
      </c>
      <c r="E40" s="128">
        <v>17418.739479680422</v>
      </c>
      <c r="F40" s="128">
        <v>3756.7429039114572</v>
      </c>
      <c r="G40" s="128">
        <v>16714.305508970956</v>
      </c>
      <c r="H40" s="128">
        <v>5965.9391896952366</v>
      </c>
      <c r="I40" s="128">
        <v>4601.819884919295</v>
      </c>
      <c r="J40" s="128">
        <v>12889.236418736447</v>
      </c>
      <c r="L40" s="13"/>
    </row>
    <row r="41" spans="1:12" x14ac:dyDescent="0.25">
      <c r="A41" s="7" t="s">
        <v>13</v>
      </c>
      <c r="B41" s="128">
        <v>4321.7852536838873</v>
      </c>
      <c r="C41" s="128">
        <v>11210.277968604205</v>
      </c>
      <c r="D41" s="128">
        <v>52066.38326960025</v>
      </c>
      <c r="E41" s="128">
        <v>20953.440827547973</v>
      </c>
      <c r="F41" s="128">
        <v>4802.5367737652705</v>
      </c>
      <c r="G41" s="128">
        <v>22105.260106330661</v>
      </c>
      <c r="H41" s="128">
        <v>7211.2587464254684</v>
      </c>
      <c r="I41" s="128">
        <v>5703.2771653385353</v>
      </c>
      <c r="J41" s="128">
        <v>16825.433888703777</v>
      </c>
      <c r="L41" s="13"/>
    </row>
    <row r="42" spans="1:12" x14ac:dyDescent="0.25">
      <c r="A42" s="7" t="s">
        <v>14</v>
      </c>
      <c r="B42" s="128">
        <v>4481.494733014727</v>
      </c>
      <c r="C42" s="128">
        <v>11115.218401922717</v>
      </c>
      <c r="D42" s="128">
        <v>51897.094586324514</v>
      </c>
      <c r="E42" s="128">
        <v>20893.79133799285</v>
      </c>
      <c r="F42" s="128">
        <v>4881.7795431113864</v>
      </c>
      <c r="G42" s="128">
        <v>22225.075316940231</v>
      </c>
      <c r="H42" s="128">
        <v>7261.077159977398</v>
      </c>
      <c r="I42" s="128">
        <v>5684.8022513726792</v>
      </c>
      <c r="J42" s="128">
        <v>16721.778669343483</v>
      </c>
      <c r="L42" s="13"/>
    </row>
    <row r="43" spans="1:12" x14ac:dyDescent="0.25">
      <c r="A43" s="7" t="s">
        <v>15</v>
      </c>
      <c r="B43" s="128">
        <v>4152.000447648059</v>
      </c>
      <c r="C43" s="128">
        <v>10252.828608085498</v>
      </c>
      <c r="D43" s="128">
        <v>44579.086789244742</v>
      </c>
      <c r="E43" s="128">
        <v>19465.119935501971</v>
      </c>
      <c r="F43" s="128">
        <v>4365.9444262898296</v>
      </c>
      <c r="G43" s="128">
        <v>18889.383194003654</v>
      </c>
      <c r="H43" s="128">
        <v>6856.0931147203401</v>
      </c>
      <c r="I43" s="128">
        <v>5167.5401773979593</v>
      </c>
      <c r="J43" s="128">
        <v>14739.689307107958</v>
      </c>
      <c r="L43" s="13"/>
    </row>
    <row r="44" spans="1:12" x14ac:dyDescent="0.25">
      <c r="A44" s="7" t="s">
        <v>16</v>
      </c>
      <c r="B44" s="128">
        <v>4255.6824702340982</v>
      </c>
      <c r="C44" s="128">
        <v>9199.8731421324519</v>
      </c>
      <c r="D44" s="128">
        <v>37710.75856490017</v>
      </c>
      <c r="E44" s="128">
        <v>16832.883972650583</v>
      </c>
      <c r="F44" s="128">
        <v>3634.9843321980143</v>
      </c>
      <c r="G44" s="128">
        <v>15746.053173451355</v>
      </c>
      <c r="H44" s="128">
        <v>5680.0721177037858</v>
      </c>
      <c r="I44" s="128">
        <v>4376.5941915221219</v>
      </c>
      <c r="J44" s="128">
        <v>12423.970035207418</v>
      </c>
      <c r="L44" s="13"/>
    </row>
    <row r="45" spans="1:12" x14ac:dyDescent="0.25">
      <c r="A45" s="7" t="s">
        <v>17</v>
      </c>
      <c r="B45" s="128">
        <v>4838.3421080224934</v>
      </c>
      <c r="C45" s="128">
        <v>11074.563473637956</v>
      </c>
      <c r="D45" s="128">
        <v>41477.300517527299</v>
      </c>
      <c r="E45" s="128">
        <v>18267.622593041095</v>
      </c>
      <c r="F45" s="128">
        <v>4116.2247213504279</v>
      </c>
      <c r="G45" s="128">
        <v>16662.852250089967</v>
      </c>
      <c r="H45" s="128">
        <v>7113.7929644914029</v>
      </c>
      <c r="I45" s="128">
        <v>4701.2766372512442</v>
      </c>
      <c r="J45" s="128">
        <v>13600.606734588127</v>
      </c>
      <c r="L45" s="13"/>
    </row>
    <row r="46" spans="1:12" x14ac:dyDescent="0.25">
      <c r="A46" s="7" t="s">
        <v>18</v>
      </c>
      <c r="B46" s="128">
        <v>5250.0047793691056</v>
      </c>
      <c r="C46" s="128">
        <v>12052.061086848922</v>
      </c>
      <c r="D46" s="128">
        <v>45859.296095889498</v>
      </c>
      <c r="E46" s="128">
        <v>20596.600472295868</v>
      </c>
      <c r="F46" s="128">
        <v>4892.401209409516</v>
      </c>
      <c r="G46" s="128">
        <v>20403.179015550089</v>
      </c>
      <c r="H46" s="128">
        <v>8360.4779170808797</v>
      </c>
      <c r="I46" s="128">
        <v>6272.0259618558566</v>
      </c>
      <c r="J46" s="128">
        <v>16262.773461700244</v>
      </c>
      <c r="L46" s="13"/>
    </row>
    <row r="47" spans="1:12" x14ac:dyDescent="0.25">
      <c r="A47" s="7" t="s">
        <v>19</v>
      </c>
      <c r="B47" s="128">
        <v>5547.042331426439</v>
      </c>
      <c r="C47" s="128">
        <v>12607.772167435274</v>
      </c>
      <c r="D47" s="128">
        <v>49761.326026930736</v>
      </c>
      <c r="E47" s="128">
        <v>22612.297900469515</v>
      </c>
      <c r="F47" s="128">
        <v>5478.5067834732763</v>
      </c>
      <c r="G47" s="128">
        <v>22127.669918092255</v>
      </c>
      <c r="H47" s="128">
        <v>8539.2521880632448</v>
      </c>
      <c r="I47" s="128">
        <v>6260.6328586276768</v>
      </c>
      <c r="J47" s="128">
        <v>17055.409825481573</v>
      </c>
      <c r="L47" s="13"/>
    </row>
    <row r="48" spans="1:12" x14ac:dyDescent="0.25">
      <c r="A48" s="7" t="s">
        <v>20</v>
      </c>
      <c r="B48" s="128">
        <v>5458.1157524845967</v>
      </c>
      <c r="C48" s="128">
        <v>12610.56151384718</v>
      </c>
      <c r="D48" s="128">
        <v>50188.516562802783</v>
      </c>
      <c r="E48" s="128">
        <v>22840.300365220239</v>
      </c>
      <c r="F48" s="128">
        <v>5475.8469428376829</v>
      </c>
      <c r="G48" s="128">
        <v>22020.132867891043</v>
      </c>
      <c r="H48" s="128">
        <v>8541.9370267231552</v>
      </c>
      <c r="I48" s="128">
        <v>6258.1006989450689</v>
      </c>
      <c r="J48" s="128">
        <v>17053.298269248258</v>
      </c>
      <c r="L48" s="13"/>
    </row>
    <row r="49" spans="1:13" x14ac:dyDescent="0.25">
      <c r="A49" s="7" t="s">
        <v>21</v>
      </c>
      <c r="B49" s="128">
        <v>5044.0895910081754</v>
      </c>
      <c r="C49" s="128">
        <v>11441.758004713181</v>
      </c>
      <c r="D49" s="128">
        <v>43753.078798402552</v>
      </c>
      <c r="E49" s="128">
        <v>19589.248288289808</v>
      </c>
      <c r="F49" s="128">
        <v>4420.9251417420519</v>
      </c>
      <c r="G49" s="128">
        <v>18030.918157533015</v>
      </c>
      <c r="H49" s="128">
        <v>7115.94963782595</v>
      </c>
      <c r="I49" s="128">
        <v>5046.0511301082333</v>
      </c>
      <c r="J49" s="128">
        <v>13981.207250377029</v>
      </c>
      <c r="L49" s="13"/>
    </row>
    <row r="50" spans="1:13" x14ac:dyDescent="0.25">
      <c r="L50" s="13"/>
    </row>
    <row r="51" spans="1:13" x14ac:dyDescent="0.25">
      <c r="A51" s="1" t="s">
        <v>81</v>
      </c>
      <c r="K51" s="2" t="s">
        <v>41</v>
      </c>
    </row>
    <row r="52" spans="1:13" x14ac:dyDescent="0.25">
      <c r="A52" s="7" t="s">
        <v>10</v>
      </c>
      <c r="B52" s="10">
        <f>IF(入力!$E$16=B$2,入力!$E$25*入力!$E$19/1000,0)</f>
        <v>0</v>
      </c>
      <c r="C52" s="10">
        <f>IF(入力!$E$16=C$2,入力!$E$25*入力!$E$19/1000,0)</f>
        <v>0</v>
      </c>
      <c r="D52" s="10">
        <f>IF(入力!$E$16=D$2,入力!$E$25*入力!$E$19/1000,0)</f>
        <v>0</v>
      </c>
      <c r="E52" s="10">
        <f>IF(入力!$E$16=E$2,入力!$E$25*入力!$E$19/1000,0)</f>
        <v>0</v>
      </c>
      <c r="F52" s="10">
        <f>IF(入力!$E$16=F$2,入力!$E$25*入力!$E$19/1000,0)</f>
        <v>0</v>
      </c>
      <c r="G52" s="10">
        <f>IF(入力!$E$16=G$2,入力!$E$25*入力!$E$19/1000,0)</f>
        <v>0</v>
      </c>
      <c r="H52" s="10">
        <f>IF(入力!$E$16=H$2,入力!$E$25*入力!$E$19/1000,0)</f>
        <v>0</v>
      </c>
      <c r="I52" s="10">
        <f>IF(入力!$E$16=I$2,入力!$E$25*入力!$E$19/1000,0)</f>
        <v>0</v>
      </c>
      <c r="J52" s="10">
        <f>IF(入力!$E$16=J$2,入力!$E$25*入力!$E$19/1000,0)</f>
        <v>0</v>
      </c>
      <c r="K52" s="13">
        <f>SUM(B52:J52)</f>
        <v>0</v>
      </c>
      <c r="L52" s="13"/>
      <c r="M52" s="23"/>
    </row>
    <row r="53" spans="1:13" x14ac:dyDescent="0.25">
      <c r="A53" s="7" t="s">
        <v>11</v>
      </c>
      <c r="B53" s="10">
        <f>IF(入力!$E$16=B$2,入力!$F$25*入力!$F$19/1000,0)</f>
        <v>0</v>
      </c>
      <c r="C53" s="10">
        <f>IF(入力!$E$16=C$2,入力!$F$25*入力!$F$19/1000,0)</f>
        <v>0</v>
      </c>
      <c r="D53" s="10">
        <f>IF(入力!$E$16=D$2,入力!$F$25*入力!$F$19/1000,0)</f>
        <v>0</v>
      </c>
      <c r="E53" s="10">
        <f>IF(入力!$E$16=E$2,入力!$F$25*入力!$F$19/1000,0)</f>
        <v>0</v>
      </c>
      <c r="F53" s="10">
        <f>IF(入力!$E$16=F$2,入力!$F$25*入力!$F$19/1000,0)</f>
        <v>0</v>
      </c>
      <c r="G53" s="10">
        <f>IF(入力!$E$16=G$2,入力!$F$25*入力!$F$19/1000,0)</f>
        <v>0</v>
      </c>
      <c r="H53" s="10">
        <f>IF(入力!$E$16=H$2,入力!$F$25*入力!$F$19/1000,0)</f>
        <v>0</v>
      </c>
      <c r="I53" s="10">
        <f>IF(入力!$E$16=I$2,入力!$F$25*入力!$F$19/1000,0)</f>
        <v>0</v>
      </c>
      <c r="J53" s="10">
        <f>IF(入力!$E$16=J$2,入力!$F$25*入力!$F$19/1000,0)</f>
        <v>0</v>
      </c>
      <c r="K53" s="13">
        <f t="shared" ref="K53:K63" si="0">SUM(B53:J53)</f>
        <v>0</v>
      </c>
      <c r="L53" s="13"/>
      <c r="M53" s="23"/>
    </row>
    <row r="54" spans="1:13" x14ac:dyDescent="0.25">
      <c r="A54" s="7" t="s">
        <v>12</v>
      </c>
      <c r="B54" s="10">
        <f>IF(入力!$E$16=B$2,入力!$G$25*入力!$G$19/1000,0)</f>
        <v>0</v>
      </c>
      <c r="C54" s="10">
        <f>IF(入力!$E$16=C$2,入力!$G$25*入力!$G$19/1000,0)</f>
        <v>0</v>
      </c>
      <c r="D54" s="10">
        <f>IF(入力!$E$16=D$2,入力!$G$25*入力!$G$19/1000,0)</f>
        <v>0</v>
      </c>
      <c r="E54" s="10">
        <f>IF(入力!$E$16=E$2,入力!$G$25*入力!$G$19/1000,0)</f>
        <v>0</v>
      </c>
      <c r="F54" s="10">
        <f>IF(入力!$E$16=F$2,入力!$G$25*入力!$G$19/1000,0)</f>
        <v>0</v>
      </c>
      <c r="G54" s="10">
        <f>IF(入力!$E$16=G$2,入力!$G$25*入力!$G$19/1000,0)</f>
        <v>0</v>
      </c>
      <c r="H54" s="10">
        <f>IF(入力!$E$16=H$2,入力!$G$25*入力!$G$19/1000,0)</f>
        <v>0</v>
      </c>
      <c r="I54" s="10">
        <f>IF(入力!$E$16=I$2,入力!$G$25*入力!$G$19/1000,0)</f>
        <v>0</v>
      </c>
      <c r="J54" s="10">
        <f>IF(入力!$E$16=J$2,入力!$G$25*入力!$G$19/1000,0)</f>
        <v>0</v>
      </c>
      <c r="K54" s="13">
        <f t="shared" si="0"/>
        <v>0</v>
      </c>
      <c r="L54" s="13"/>
      <c r="M54" s="23"/>
    </row>
    <row r="55" spans="1:13" x14ac:dyDescent="0.25">
      <c r="A55" s="7" t="s">
        <v>13</v>
      </c>
      <c r="B55" s="10">
        <f>IF(入力!$E$16=B$2,入力!$H$25*入力!$H$19/1000,0)</f>
        <v>0</v>
      </c>
      <c r="C55" s="10">
        <f>IF(入力!$E$16=C$2,入力!$H$25*入力!$H$19/1000,0)</f>
        <v>0</v>
      </c>
      <c r="D55" s="10">
        <f>IF(入力!$E$16=D$2,入力!$H$25*入力!$H$19/1000,0)</f>
        <v>0</v>
      </c>
      <c r="E55" s="10">
        <f>IF(入力!$E$16=E$2,入力!$H$25*入力!$H$19/1000,0)</f>
        <v>0</v>
      </c>
      <c r="F55" s="10">
        <f>IF(入力!$E$16=F$2,入力!$H$25*入力!$H$19/1000,0)</f>
        <v>0</v>
      </c>
      <c r="G55" s="10">
        <f>IF(入力!$E$16=G$2,入力!$H$25*入力!$H$19/1000,0)</f>
        <v>0</v>
      </c>
      <c r="H55" s="10">
        <f>IF(入力!$E$16=H$2,入力!$H$25*入力!$H$19/1000,0)</f>
        <v>0</v>
      </c>
      <c r="I55" s="10">
        <f>IF(入力!$E$16=I$2,入力!$H$25*入力!$H$19/1000,0)</f>
        <v>0</v>
      </c>
      <c r="J55" s="10">
        <f>IF(入力!$E$16=J$2,入力!$H$25*入力!$H$19/1000,0)</f>
        <v>0</v>
      </c>
      <c r="K55" s="13">
        <f t="shared" si="0"/>
        <v>0</v>
      </c>
      <c r="L55" s="13"/>
      <c r="M55" s="23"/>
    </row>
    <row r="56" spans="1:13" x14ac:dyDescent="0.25">
      <c r="A56" s="7" t="s">
        <v>14</v>
      </c>
      <c r="B56" s="10">
        <f>IF(入力!$E$16=B$2,入力!$I$25*入力!$I$19/1000,0)</f>
        <v>0</v>
      </c>
      <c r="C56" s="10">
        <f>IF(入力!$E$16=C$2,入力!$I$25*入力!$I$19/1000,0)</f>
        <v>0</v>
      </c>
      <c r="D56" s="10">
        <f>IF(入力!$E$16=D$2,入力!$I$25*入力!$I$19/1000,0)</f>
        <v>0</v>
      </c>
      <c r="E56" s="10">
        <f>IF(入力!$E$16=E$2,入力!$I$25*入力!$I$19/1000,0)</f>
        <v>0</v>
      </c>
      <c r="F56" s="10">
        <f>IF(入力!$E$16=F$2,入力!$I$25*入力!$I$19/1000,0)</f>
        <v>0</v>
      </c>
      <c r="G56" s="10">
        <f>IF(入力!$E$16=G$2,入力!$I$25*入力!$I$19/1000,0)</f>
        <v>0</v>
      </c>
      <c r="H56" s="10">
        <f>IF(入力!$E$16=H$2,入力!$I$25*入力!$I$19/1000,0)</f>
        <v>0</v>
      </c>
      <c r="I56" s="10">
        <f>IF(入力!$E$16=I$2,入力!$I$25*入力!$I$19/1000,0)</f>
        <v>0</v>
      </c>
      <c r="J56" s="10">
        <f>IF(入力!$E$16=J$2,入力!$I$25*入力!$I$19/1000,0)</f>
        <v>0</v>
      </c>
      <c r="K56" s="13">
        <f t="shared" si="0"/>
        <v>0</v>
      </c>
      <c r="L56" s="13"/>
      <c r="M56" s="23"/>
    </row>
    <row r="57" spans="1:13" x14ac:dyDescent="0.25">
      <c r="A57" s="7" t="s">
        <v>15</v>
      </c>
      <c r="B57" s="10">
        <f>IF(入力!$E$16=B$2,入力!$J$25*入力!$J$19/1000,0)</f>
        <v>0</v>
      </c>
      <c r="C57" s="10">
        <f>IF(入力!$E$16=C$2,入力!$J$25*入力!$J$19/1000,0)</f>
        <v>0</v>
      </c>
      <c r="D57" s="10">
        <f>IF(入力!$E$16=D$2,入力!$J$25*入力!$J$19/1000,0)</f>
        <v>0</v>
      </c>
      <c r="E57" s="10">
        <f>IF(入力!$E$16=E$2,入力!$J$25*入力!$J$19/1000,0)</f>
        <v>0</v>
      </c>
      <c r="F57" s="10">
        <f>IF(入力!$E$16=F$2,入力!$J$25*入力!$J$19/1000,0)</f>
        <v>0</v>
      </c>
      <c r="G57" s="10">
        <f>IF(入力!$E$16=G$2,入力!$J$25*入力!$J$19/1000,0)</f>
        <v>0</v>
      </c>
      <c r="H57" s="10">
        <f>IF(入力!$E$16=H$2,入力!$J$25*入力!$J$19/1000,0)</f>
        <v>0</v>
      </c>
      <c r="I57" s="10">
        <f>IF(入力!$E$16=I$2,入力!$J$25*入力!$J$19/1000,0)</f>
        <v>0</v>
      </c>
      <c r="J57" s="10">
        <f>IF(入力!$E$16=J$2,入力!$J$25*入力!$J$19/1000,0)</f>
        <v>0</v>
      </c>
      <c r="K57" s="13">
        <f t="shared" si="0"/>
        <v>0</v>
      </c>
      <c r="L57" s="13"/>
      <c r="M57" s="23"/>
    </row>
    <row r="58" spans="1:13" x14ac:dyDescent="0.25">
      <c r="A58" s="7" t="s">
        <v>16</v>
      </c>
      <c r="B58" s="10">
        <f>IF(入力!$E$16=B$2,入力!$K$25*入力!$K$19/1000,0)</f>
        <v>0</v>
      </c>
      <c r="C58" s="10">
        <f>IF(入力!$E$16=C$2,入力!$K$25*入力!$K$19/1000,0)</f>
        <v>0</v>
      </c>
      <c r="D58" s="10">
        <f>IF(入力!$E$16=D$2,入力!$K$25*入力!$K$19/1000,0)</f>
        <v>0</v>
      </c>
      <c r="E58" s="10">
        <f>IF(入力!$E$16=E$2,入力!$K$25*入力!$K$19/1000,0)</f>
        <v>0</v>
      </c>
      <c r="F58" s="10">
        <f>IF(入力!$E$16=F$2,入力!$K$25*入力!$K$19/1000,0)</f>
        <v>0</v>
      </c>
      <c r="G58" s="10">
        <f>IF(入力!$E$16=G$2,入力!$K$25*入力!$K$19/1000,0)</f>
        <v>0</v>
      </c>
      <c r="H58" s="10">
        <f>IF(入力!$E$16=H$2,入力!$K$25*入力!$K$19/1000,0)</f>
        <v>0</v>
      </c>
      <c r="I58" s="10">
        <f>IF(入力!$E$16=I$2,入力!$K$25*入力!$K$19/1000,0)</f>
        <v>0</v>
      </c>
      <c r="J58" s="10">
        <f>IF(入力!$E$16=J$2,入力!$K$25*入力!$K$19/1000,0)</f>
        <v>0</v>
      </c>
      <c r="K58" s="13">
        <f t="shared" si="0"/>
        <v>0</v>
      </c>
      <c r="L58" s="13"/>
      <c r="M58" s="23"/>
    </row>
    <row r="59" spans="1:13" x14ac:dyDescent="0.25">
      <c r="A59" s="7" t="s">
        <v>17</v>
      </c>
      <c r="B59" s="10">
        <f>IF(入力!$E$16=B$2,入力!$L$25*入力!$L$19/1000,0)</f>
        <v>0</v>
      </c>
      <c r="C59" s="10">
        <f>IF(入力!$E$16=C$2,入力!$L$25*入力!$L$19/1000,0)</f>
        <v>0</v>
      </c>
      <c r="D59" s="10">
        <f>IF(入力!$E$16=D$2,入力!$L$25*入力!$L$19/1000,0)</f>
        <v>0</v>
      </c>
      <c r="E59" s="10">
        <f>IF(入力!$E$16=E$2,入力!$L$25*入力!$L$19/1000,0)</f>
        <v>0</v>
      </c>
      <c r="F59" s="10">
        <f>IF(入力!$E$16=F$2,入力!$L$25*入力!$L$19/1000,0)</f>
        <v>0</v>
      </c>
      <c r="G59" s="10">
        <f>IF(入力!$E$16=G$2,入力!$L$25*入力!$L$19/1000,0)</f>
        <v>0</v>
      </c>
      <c r="H59" s="10">
        <f>IF(入力!$E$16=H$2,入力!$L$25*入力!$L$19/1000,0)</f>
        <v>0</v>
      </c>
      <c r="I59" s="10">
        <f>IF(入力!$E$16=I$2,入力!$L$25*入力!$L$19/1000,0)</f>
        <v>0</v>
      </c>
      <c r="J59" s="10">
        <f>IF(入力!$E$16=J$2,入力!$L$25*入力!$L$19/1000,0)</f>
        <v>0</v>
      </c>
      <c r="K59" s="13">
        <f t="shared" si="0"/>
        <v>0</v>
      </c>
      <c r="L59" s="13"/>
      <c r="M59" s="23"/>
    </row>
    <row r="60" spans="1:13" x14ac:dyDescent="0.25">
      <c r="A60" s="7" t="s">
        <v>18</v>
      </c>
      <c r="B60" s="10">
        <f>IF(入力!$E$16=B$2,入力!$M$25*入力!$M$19/1000,0)</f>
        <v>0</v>
      </c>
      <c r="C60" s="10">
        <f>IF(入力!$E$16=C$2,入力!$M$25*入力!$M$19/1000,0)</f>
        <v>0</v>
      </c>
      <c r="D60" s="10">
        <f>IF(入力!$E$16=D$2,入力!$M$25*入力!$M$19/1000,0)</f>
        <v>0</v>
      </c>
      <c r="E60" s="10">
        <f>IF(入力!$E$16=E$2,入力!$M$25*入力!$M$19/1000,0)</f>
        <v>0</v>
      </c>
      <c r="F60" s="10">
        <f>IF(入力!$E$16=F$2,入力!$M$25*入力!$M$19/1000,0)</f>
        <v>0</v>
      </c>
      <c r="G60" s="10">
        <f>IF(入力!$E$16=G$2,入力!$M$25*入力!$M$19/1000,0)</f>
        <v>0</v>
      </c>
      <c r="H60" s="10">
        <f>IF(入力!$E$16=H$2,入力!$M$25*入力!$M$19/1000,0)</f>
        <v>0</v>
      </c>
      <c r="I60" s="10">
        <f>IF(入力!$E$16=I$2,入力!$M$25*入力!$M$19/1000,0)</f>
        <v>0</v>
      </c>
      <c r="J60" s="10">
        <f>IF(入力!$E$16=J$2,入力!$M$25*入力!$M$19/1000,0)</f>
        <v>0</v>
      </c>
      <c r="K60" s="13">
        <f t="shared" si="0"/>
        <v>0</v>
      </c>
      <c r="L60" s="13"/>
      <c r="M60" s="23"/>
    </row>
    <row r="61" spans="1:13" x14ac:dyDescent="0.25">
      <c r="A61" s="7" t="s">
        <v>19</v>
      </c>
      <c r="B61" s="10">
        <f>IF(入力!$E$16=B$2,入力!$N$25*入力!$N$19/1000,0)</f>
        <v>0</v>
      </c>
      <c r="C61" s="10">
        <f>IF(入力!$E$16=C$2,入力!$N$25*入力!$N$19/1000,0)</f>
        <v>0</v>
      </c>
      <c r="D61" s="10">
        <f>IF(入力!$E$16=D$2,入力!$N$25*入力!$N$19/1000,0)</f>
        <v>0</v>
      </c>
      <c r="E61" s="10">
        <f>IF(入力!$E$16=E$2,入力!$N$25*入力!$N$19/1000,0)</f>
        <v>0</v>
      </c>
      <c r="F61" s="10">
        <f>IF(入力!$E$16=F$2,入力!$N$25*入力!$N$19/1000,0)</f>
        <v>0</v>
      </c>
      <c r="G61" s="10">
        <f>IF(入力!$E$16=G$2,入力!$N$25*入力!$N$19/1000,0)</f>
        <v>0</v>
      </c>
      <c r="H61" s="10">
        <f>IF(入力!$E$16=H$2,入力!$N$25*入力!$N$19/1000,0)</f>
        <v>0</v>
      </c>
      <c r="I61" s="10">
        <f>IF(入力!$E$16=I$2,入力!$N$25*入力!$N$19/1000,0)</f>
        <v>0</v>
      </c>
      <c r="J61" s="10">
        <f>IF(入力!$E$16=J$2,入力!$N$25*入力!$N$19/1000,0)</f>
        <v>0</v>
      </c>
      <c r="K61" s="13">
        <f t="shared" si="0"/>
        <v>0</v>
      </c>
      <c r="L61" s="13"/>
      <c r="M61" s="23"/>
    </row>
    <row r="62" spans="1:13" x14ac:dyDescent="0.25">
      <c r="A62" s="7" t="s">
        <v>20</v>
      </c>
      <c r="B62" s="10">
        <f>IF(入力!$E$16=B$2,入力!$O$25*入力!$O$19/1000,0)</f>
        <v>0</v>
      </c>
      <c r="C62" s="10">
        <f>IF(入力!$E$16=C$2,入力!$O$25*入力!$O$19/1000,0)</f>
        <v>0</v>
      </c>
      <c r="D62" s="10">
        <f>IF(入力!$E$16=D$2,入力!$O$25*入力!$O$19/1000,0)</f>
        <v>0</v>
      </c>
      <c r="E62" s="10">
        <f>IF(入力!$E$16=E$2,入力!$O$25*入力!$O$19/1000,0)</f>
        <v>0</v>
      </c>
      <c r="F62" s="10">
        <f>IF(入力!$E$16=F$2,入力!$O$25*入力!$O$19/1000,0)</f>
        <v>0</v>
      </c>
      <c r="G62" s="10">
        <f>IF(入力!$E$16=G$2,入力!$O$25*入力!$O$19/1000,0)</f>
        <v>0</v>
      </c>
      <c r="H62" s="10">
        <f>IF(入力!$E$16=H$2,入力!$O$25*入力!$O$19/1000,0)</f>
        <v>0</v>
      </c>
      <c r="I62" s="10">
        <f>IF(入力!$E$16=I$2,入力!$O$25*入力!$O$19/1000,0)</f>
        <v>0</v>
      </c>
      <c r="J62" s="10">
        <f>IF(入力!$E$16=J$2,入力!$O$25*入力!$O$19/1000,0)</f>
        <v>0</v>
      </c>
      <c r="K62" s="13">
        <f t="shared" si="0"/>
        <v>0</v>
      </c>
      <c r="L62" s="13"/>
      <c r="M62" s="23"/>
    </row>
    <row r="63" spans="1:13" x14ac:dyDescent="0.25">
      <c r="A63" s="7" t="s">
        <v>21</v>
      </c>
      <c r="B63" s="10">
        <f>IF(入力!$E$16=B$2,入力!$P$25*入力!$P$19/1000,0)</f>
        <v>0</v>
      </c>
      <c r="C63" s="10">
        <f>IF(入力!$E$16=C$2,入力!$P$25*入力!$P$19/1000,0)</f>
        <v>0</v>
      </c>
      <c r="D63" s="10">
        <f>IF(入力!$E$16=D$2,入力!$P$25*入力!$P$19/1000,0)</f>
        <v>0</v>
      </c>
      <c r="E63" s="10">
        <f>IF(入力!$E$16=E$2,入力!$P$25*入力!$P$19/1000,0)</f>
        <v>0</v>
      </c>
      <c r="F63" s="10">
        <f>IF(入力!$E$16=F$2,入力!$P$25*入力!$P$19/1000,0)</f>
        <v>0</v>
      </c>
      <c r="G63" s="10">
        <f>IF(入力!$E$16=G$2,入力!$P$25*入力!$P$19/1000,0)</f>
        <v>0</v>
      </c>
      <c r="H63" s="10">
        <f>IF(入力!$E$16=H$2,入力!$P$25*入力!$P$19/1000,0)</f>
        <v>0</v>
      </c>
      <c r="I63" s="10">
        <f>IF(入力!$E$16=I$2,入力!$P$25*入力!$P$19/1000,0)</f>
        <v>0</v>
      </c>
      <c r="J63" s="10">
        <f>IF(入力!$E$16=J$2,入力!$P$25*入力!$P$19/1000,0)</f>
        <v>0</v>
      </c>
      <c r="K63" s="13">
        <f t="shared" si="0"/>
        <v>0</v>
      </c>
      <c r="L63" s="13"/>
      <c r="M63" s="23"/>
    </row>
    <row r="65" spans="1:15" x14ac:dyDescent="0.25">
      <c r="A65" s="1" t="s">
        <v>82</v>
      </c>
    </row>
    <row r="66" spans="1:15" x14ac:dyDescent="0.25">
      <c r="A66" s="7" t="s">
        <v>10</v>
      </c>
      <c r="B66" s="10">
        <f>B38-(B52-MIN(B$52:B$63))</f>
        <v>4148.5659025801106</v>
      </c>
      <c r="C66" s="10">
        <f>C38-(C52-MIN(C$52:C$63))</f>
        <v>8820.2522813985415</v>
      </c>
      <c r="D66" s="10">
        <f>D38-(D52-MIN(D$52:D$63))</f>
        <v>37994.701057106096</v>
      </c>
      <c r="E66" s="10">
        <f t="shared" ref="E66:J66" si="1">E38-(E52-MIN(E$52:E$63))</f>
        <v>16668.34805854634</v>
      </c>
      <c r="F66" s="10">
        <f t="shared" si="1"/>
        <v>3531.3469996017384</v>
      </c>
      <c r="G66" s="10">
        <f>G38-(G52-MIN(G$52:G$63))</f>
        <v>14981.572336431602</v>
      </c>
      <c r="H66" s="10">
        <f t="shared" si="1"/>
        <v>5964.746044174859</v>
      </c>
      <c r="I66" s="10">
        <f t="shared" si="1"/>
        <v>4257.1507549337994</v>
      </c>
      <c r="J66" s="10">
        <f t="shared" si="1"/>
        <v>11266.394565226921</v>
      </c>
      <c r="K66" s="13"/>
      <c r="L66" s="13"/>
      <c r="M66" s="23"/>
      <c r="O66" s="16"/>
    </row>
    <row r="67" spans="1:15" x14ac:dyDescent="0.25">
      <c r="A67" s="7" t="s">
        <v>11</v>
      </c>
      <c r="B67" s="10">
        <f>B39-(B53-MIN(B$52:B$63))</f>
        <v>3451.6461547406452</v>
      </c>
      <c r="C67" s="10">
        <f>C39-(C53-MIN(C$52:C$63))</f>
        <v>7215.6637353714968</v>
      </c>
      <c r="D67" s="10">
        <f t="shared" ref="B67:J77" si="2">D39-(D53-MIN(D$52:D$63))</f>
        <v>34854.053115113857</v>
      </c>
      <c r="E67" s="10">
        <f t="shared" si="2"/>
        <v>15757.924231734614</v>
      </c>
      <c r="F67" s="10">
        <f t="shared" si="2"/>
        <v>2941.062961106014</v>
      </c>
      <c r="G67" s="10">
        <f>G39-(G53-MIN(G$52:G$63))</f>
        <v>14385.864182235322</v>
      </c>
      <c r="H67" s="10">
        <f t="shared" si="2"/>
        <v>5138.7966779587805</v>
      </c>
      <c r="I67" s="10">
        <f t="shared" si="2"/>
        <v>3934.9491114737443</v>
      </c>
      <c r="J67" s="10">
        <f t="shared" si="2"/>
        <v>12123.615830265539</v>
      </c>
      <c r="K67" s="13"/>
      <c r="L67" s="13"/>
      <c r="M67" s="23"/>
      <c r="O67" s="16"/>
    </row>
    <row r="68" spans="1:15" x14ac:dyDescent="0.25">
      <c r="A68" s="7" t="s">
        <v>12</v>
      </c>
      <c r="B68" s="10">
        <f>B40-(B54-MIN(B$52:B$63))</f>
        <v>3569.5551137022539</v>
      </c>
      <c r="C68" s="10">
        <f t="shared" si="2"/>
        <v>8570.5378873013706</v>
      </c>
      <c r="D68" s="10">
        <f>D40-(D54-MIN(D$52:D$63))</f>
        <v>40248.425613082574</v>
      </c>
      <c r="E68" s="10">
        <f t="shared" si="2"/>
        <v>17418.739479680422</v>
      </c>
      <c r="F68" s="10">
        <f t="shared" si="2"/>
        <v>3756.7429039114572</v>
      </c>
      <c r="G68" s="10">
        <f>G40-(G54-MIN(G$52:G$63))</f>
        <v>16714.305508970956</v>
      </c>
      <c r="H68" s="10">
        <f t="shared" si="2"/>
        <v>5965.9391896952366</v>
      </c>
      <c r="I68" s="10">
        <f t="shared" si="2"/>
        <v>4601.819884919295</v>
      </c>
      <c r="J68" s="10">
        <f t="shared" si="2"/>
        <v>12889.236418736447</v>
      </c>
      <c r="K68" s="13"/>
      <c r="L68" s="13"/>
      <c r="M68" s="23"/>
      <c r="O68" s="16"/>
    </row>
    <row r="69" spans="1:15" x14ac:dyDescent="0.25">
      <c r="A69" s="7" t="s">
        <v>13</v>
      </c>
      <c r="B69" s="10">
        <f>B41-(B55-MIN(B$52:B$63))</f>
        <v>4321.7852536838873</v>
      </c>
      <c r="C69" s="10">
        <f t="shared" si="2"/>
        <v>11210.277968604205</v>
      </c>
      <c r="D69" s="10">
        <f t="shared" si="2"/>
        <v>52066.38326960025</v>
      </c>
      <c r="E69" s="10">
        <f t="shared" si="2"/>
        <v>20953.440827547973</v>
      </c>
      <c r="F69" s="10">
        <f t="shared" si="2"/>
        <v>4802.5367737652705</v>
      </c>
      <c r="G69" s="10">
        <f>G41-(G55-MIN(G$52:G$63))</f>
        <v>22105.260106330661</v>
      </c>
      <c r="H69" s="10">
        <f t="shared" si="2"/>
        <v>7211.2587464254684</v>
      </c>
      <c r="I69" s="10">
        <f t="shared" si="2"/>
        <v>5703.2771653385353</v>
      </c>
      <c r="J69" s="10">
        <f t="shared" si="2"/>
        <v>16825.433888703777</v>
      </c>
      <c r="K69" s="13"/>
      <c r="L69" s="13"/>
      <c r="M69" s="23"/>
      <c r="O69" s="16"/>
    </row>
    <row r="70" spans="1:15" x14ac:dyDescent="0.25">
      <c r="A70" s="7" t="s">
        <v>14</v>
      </c>
      <c r="B70" s="10">
        <f t="shared" si="2"/>
        <v>4481.494733014727</v>
      </c>
      <c r="C70" s="10">
        <f>C42-(C56-MIN(C$52:C$63))</f>
        <v>11115.218401922717</v>
      </c>
      <c r="D70" s="10">
        <f>D42-(D56-MIN(D$52:D$63))</f>
        <v>51897.094586324514</v>
      </c>
      <c r="E70" s="10">
        <f t="shared" si="2"/>
        <v>20893.79133799285</v>
      </c>
      <c r="F70" s="10">
        <f t="shared" si="2"/>
        <v>4881.7795431113864</v>
      </c>
      <c r="G70" s="10">
        <f t="shared" si="2"/>
        <v>22225.075316940231</v>
      </c>
      <c r="H70" s="10">
        <f t="shared" si="2"/>
        <v>7261.077159977398</v>
      </c>
      <c r="I70" s="10">
        <f t="shared" si="2"/>
        <v>5684.8022513726792</v>
      </c>
      <c r="J70" s="10">
        <f t="shared" si="2"/>
        <v>16721.778669343483</v>
      </c>
      <c r="K70" s="13"/>
      <c r="L70" s="13"/>
      <c r="M70" s="23"/>
      <c r="O70" s="16"/>
    </row>
    <row r="71" spans="1:15" x14ac:dyDescent="0.25">
      <c r="A71" s="7" t="s">
        <v>15</v>
      </c>
      <c r="B71" s="10">
        <f t="shared" si="2"/>
        <v>4152.000447648059</v>
      </c>
      <c r="C71" s="10">
        <f t="shared" si="2"/>
        <v>10252.828608085498</v>
      </c>
      <c r="D71" s="10">
        <f t="shared" si="2"/>
        <v>44579.086789244742</v>
      </c>
      <c r="E71" s="10">
        <f t="shared" si="2"/>
        <v>19465.119935501971</v>
      </c>
      <c r="F71" s="10">
        <f t="shared" si="2"/>
        <v>4365.9444262898296</v>
      </c>
      <c r="G71" s="10">
        <f t="shared" si="2"/>
        <v>18889.383194003654</v>
      </c>
      <c r="H71" s="10">
        <f t="shared" si="2"/>
        <v>6856.0931147203401</v>
      </c>
      <c r="I71" s="10">
        <f t="shared" si="2"/>
        <v>5167.5401773979593</v>
      </c>
      <c r="J71" s="10">
        <f t="shared" si="2"/>
        <v>14739.689307107958</v>
      </c>
      <c r="K71" s="13"/>
      <c r="L71" s="13"/>
      <c r="M71" s="23"/>
      <c r="O71" s="16"/>
    </row>
    <row r="72" spans="1:15" x14ac:dyDescent="0.25">
      <c r="A72" s="7" t="s">
        <v>16</v>
      </c>
      <c r="B72" s="10">
        <f t="shared" si="2"/>
        <v>4255.6824702340982</v>
      </c>
      <c r="C72" s="10">
        <f t="shared" si="2"/>
        <v>9199.8731421324519</v>
      </c>
      <c r="D72" s="10">
        <f t="shared" si="2"/>
        <v>37710.75856490017</v>
      </c>
      <c r="E72" s="10">
        <f t="shared" si="2"/>
        <v>16832.883972650583</v>
      </c>
      <c r="F72" s="10">
        <f t="shared" si="2"/>
        <v>3634.9843321980143</v>
      </c>
      <c r="G72" s="10">
        <f t="shared" si="2"/>
        <v>15746.053173451355</v>
      </c>
      <c r="H72" s="10">
        <f t="shared" si="2"/>
        <v>5680.0721177037858</v>
      </c>
      <c r="I72" s="10">
        <f t="shared" si="2"/>
        <v>4376.5941915221219</v>
      </c>
      <c r="J72" s="10">
        <f t="shared" si="2"/>
        <v>12423.970035207418</v>
      </c>
      <c r="K72" s="13"/>
      <c r="L72" s="13"/>
      <c r="M72" s="23"/>
      <c r="O72" s="16"/>
    </row>
    <row r="73" spans="1:15" x14ac:dyDescent="0.25">
      <c r="A73" s="7" t="s">
        <v>17</v>
      </c>
      <c r="B73" s="10">
        <f t="shared" si="2"/>
        <v>4838.3421080224934</v>
      </c>
      <c r="C73" s="10">
        <f t="shared" si="2"/>
        <v>11074.563473637956</v>
      </c>
      <c r="D73" s="10">
        <f t="shared" si="2"/>
        <v>41477.300517527299</v>
      </c>
      <c r="E73" s="10">
        <f t="shared" si="2"/>
        <v>18267.622593041095</v>
      </c>
      <c r="F73" s="10">
        <f t="shared" si="2"/>
        <v>4116.2247213504279</v>
      </c>
      <c r="G73" s="10">
        <f t="shared" si="2"/>
        <v>16662.852250089967</v>
      </c>
      <c r="H73" s="10">
        <f t="shared" si="2"/>
        <v>7113.7929644914029</v>
      </c>
      <c r="I73" s="10">
        <f t="shared" si="2"/>
        <v>4701.2766372512442</v>
      </c>
      <c r="J73" s="10">
        <f t="shared" si="2"/>
        <v>13600.606734588127</v>
      </c>
      <c r="K73" s="13"/>
      <c r="L73" s="13"/>
      <c r="M73" s="23"/>
      <c r="O73" s="16"/>
    </row>
    <row r="74" spans="1:15" x14ac:dyDescent="0.25">
      <c r="A74" s="7" t="s">
        <v>18</v>
      </c>
      <c r="B74" s="10">
        <f t="shared" si="2"/>
        <v>5250.0047793691056</v>
      </c>
      <c r="C74" s="10">
        <f>C46-(C60-MIN(C$52:C$63))</f>
        <v>12052.061086848922</v>
      </c>
      <c r="D74" s="10">
        <f t="shared" si="2"/>
        <v>45859.296095889498</v>
      </c>
      <c r="E74" s="10">
        <f t="shared" si="2"/>
        <v>20596.600472295868</v>
      </c>
      <c r="F74" s="10">
        <f t="shared" si="2"/>
        <v>4892.401209409516</v>
      </c>
      <c r="G74" s="10">
        <f t="shared" si="2"/>
        <v>20403.179015550089</v>
      </c>
      <c r="H74" s="10">
        <f t="shared" si="2"/>
        <v>8360.4779170808797</v>
      </c>
      <c r="I74" s="10">
        <f t="shared" si="2"/>
        <v>6272.0259618558566</v>
      </c>
      <c r="J74" s="10">
        <f t="shared" si="2"/>
        <v>16262.773461700244</v>
      </c>
      <c r="K74" s="13"/>
      <c r="L74" s="13"/>
      <c r="M74" s="23"/>
      <c r="O74" s="16"/>
    </row>
    <row r="75" spans="1:15" x14ac:dyDescent="0.25">
      <c r="A75" s="7" t="s">
        <v>19</v>
      </c>
      <c r="B75" s="10">
        <f t="shared" si="2"/>
        <v>5547.042331426439</v>
      </c>
      <c r="C75" s="10">
        <f t="shared" si="2"/>
        <v>12607.772167435274</v>
      </c>
      <c r="D75" s="10">
        <f t="shared" si="2"/>
        <v>49761.326026930736</v>
      </c>
      <c r="E75" s="10">
        <f t="shared" si="2"/>
        <v>22612.297900469515</v>
      </c>
      <c r="F75" s="10">
        <f t="shared" si="2"/>
        <v>5478.5067834732763</v>
      </c>
      <c r="G75" s="10">
        <f t="shared" si="2"/>
        <v>22127.669918092255</v>
      </c>
      <c r="H75" s="10">
        <f t="shared" si="2"/>
        <v>8539.2521880632448</v>
      </c>
      <c r="I75" s="10">
        <f t="shared" si="2"/>
        <v>6260.6328586276768</v>
      </c>
      <c r="J75" s="10">
        <f t="shared" si="2"/>
        <v>17055.409825481573</v>
      </c>
      <c r="K75" s="13"/>
      <c r="L75" s="13"/>
      <c r="M75" s="23"/>
      <c r="O75" s="16"/>
    </row>
    <row r="76" spans="1:15" x14ac:dyDescent="0.25">
      <c r="A76" s="7" t="s">
        <v>20</v>
      </c>
      <c r="B76" s="10">
        <f t="shared" si="2"/>
        <v>5458.1157524845967</v>
      </c>
      <c r="C76" s="10">
        <f t="shared" si="2"/>
        <v>12610.56151384718</v>
      </c>
      <c r="D76" s="10">
        <f t="shared" si="2"/>
        <v>50188.516562802783</v>
      </c>
      <c r="E76" s="10">
        <f t="shared" si="2"/>
        <v>22840.300365220239</v>
      </c>
      <c r="F76" s="10">
        <f t="shared" si="2"/>
        <v>5475.8469428376829</v>
      </c>
      <c r="G76" s="10">
        <f t="shared" si="2"/>
        <v>22020.132867891043</v>
      </c>
      <c r="H76" s="10">
        <f t="shared" si="2"/>
        <v>8541.9370267231552</v>
      </c>
      <c r="I76" s="10">
        <f t="shared" si="2"/>
        <v>6258.1006989450689</v>
      </c>
      <c r="J76" s="10">
        <f t="shared" si="2"/>
        <v>17053.298269248258</v>
      </c>
      <c r="K76" s="13"/>
      <c r="L76" s="13"/>
      <c r="M76" s="23"/>
      <c r="O76" s="16"/>
    </row>
    <row r="77" spans="1:15" x14ac:dyDescent="0.25">
      <c r="A77" s="7" t="s">
        <v>21</v>
      </c>
      <c r="B77" s="10">
        <f t="shared" si="2"/>
        <v>5044.0895910081754</v>
      </c>
      <c r="C77" s="10">
        <f t="shared" si="2"/>
        <v>11441.758004713181</v>
      </c>
      <c r="D77" s="10">
        <f>D49-(D63-MIN(D$52:D$63))</f>
        <v>43753.078798402552</v>
      </c>
      <c r="E77" s="10">
        <f t="shared" si="2"/>
        <v>19589.248288289808</v>
      </c>
      <c r="F77" s="10">
        <f t="shared" si="2"/>
        <v>4420.9251417420519</v>
      </c>
      <c r="G77" s="10">
        <f t="shared" si="2"/>
        <v>18030.918157533015</v>
      </c>
      <c r="H77" s="10">
        <f t="shared" si="2"/>
        <v>7115.94963782595</v>
      </c>
      <c r="I77" s="10">
        <f t="shared" si="2"/>
        <v>5046.0511301082333</v>
      </c>
      <c r="J77" s="10">
        <f t="shared" si="2"/>
        <v>13981.207250377029</v>
      </c>
      <c r="K77" s="13"/>
      <c r="L77" s="13"/>
      <c r="M77" s="23"/>
      <c r="O77" s="16"/>
    </row>
    <row r="79" spans="1:15" x14ac:dyDescent="0.25">
      <c r="A79" s="1" t="s">
        <v>83</v>
      </c>
      <c r="B79" s="2" t="s">
        <v>37</v>
      </c>
    </row>
    <row r="80" spans="1:15" x14ac:dyDescent="0.25">
      <c r="A80" s="7" t="s">
        <v>10</v>
      </c>
      <c r="B80" s="10">
        <f>$B$17-SUM($B66:$J66)</f>
        <v>44894.013881188032</v>
      </c>
      <c r="D80" s="23"/>
    </row>
    <row r="81" spans="1:4" x14ac:dyDescent="0.25">
      <c r="A81" s="7" t="s">
        <v>11</v>
      </c>
      <c r="B81" s="10">
        <f>$B$17-SUM($B67:$J67)</f>
        <v>52723.515881188039</v>
      </c>
      <c r="D81" s="23"/>
    </row>
    <row r="82" spans="1:4" x14ac:dyDescent="0.25">
      <c r="A82" s="7" t="s">
        <v>12</v>
      </c>
      <c r="B82" s="10">
        <f>$B$17-SUM($B68:$J68)</f>
        <v>38791.78988118803</v>
      </c>
      <c r="D82" s="23"/>
    </row>
    <row r="83" spans="1:4" x14ac:dyDescent="0.25">
      <c r="A83" s="7" t="s">
        <v>13</v>
      </c>
      <c r="B83" s="10">
        <f>$B$17-SUM($B69:$J69)</f>
        <v>7327.4378811879724</v>
      </c>
      <c r="D83" s="23"/>
    </row>
    <row r="84" spans="1:4" x14ac:dyDescent="0.25">
      <c r="A84" s="7" t="s">
        <v>14</v>
      </c>
      <c r="B84" s="10">
        <f>$B$17-SUM($B70:$J70)</f>
        <v>7364.9798811880464</v>
      </c>
      <c r="D84" s="23"/>
    </row>
    <row r="85" spans="1:4" x14ac:dyDescent="0.25">
      <c r="A85" s="7" t="s">
        <v>15</v>
      </c>
      <c r="B85" s="10">
        <f t="shared" ref="B85:B91" si="3">$B$17-SUM($B71:$J71)</f>
        <v>24059.405881188039</v>
      </c>
      <c r="D85" s="23"/>
    </row>
    <row r="86" spans="1:4" x14ac:dyDescent="0.25">
      <c r="A86" s="7" t="s">
        <v>16</v>
      </c>
      <c r="B86" s="10">
        <f t="shared" si="3"/>
        <v>42666.219881188052</v>
      </c>
      <c r="D86" s="23"/>
    </row>
    <row r="87" spans="1:4" x14ac:dyDescent="0.25">
      <c r="A87" s="7" t="s">
        <v>17</v>
      </c>
      <c r="B87" s="10">
        <f t="shared" si="3"/>
        <v>30674.509881188016</v>
      </c>
      <c r="D87" s="23"/>
    </row>
    <row r="88" spans="1:4" x14ac:dyDescent="0.25">
      <c r="A88" s="7" t="s">
        <v>18</v>
      </c>
      <c r="B88" s="10">
        <f t="shared" si="3"/>
        <v>12578.271881188033</v>
      </c>
      <c r="D88" s="23"/>
    </row>
    <row r="89" spans="1:4" x14ac:dyDescent="0.25">
      <c r="A89" s="7" t="s">
        <v>19</v>
      </c>
      <c r="B89" s="10">
        <f t="shared" si="3"/>
        <v>2537.1818811880657</v>
      </c>
      <c r="D89" s="23"/>
    </row>
    <row r="90" spans="1:4" x14ac:dyDescent="0.25">
      <c r="A90" s="7" t="s">
        <v>20</v>
      </c>
      <c r="B90" s="10">
        <f t="shared" si="3"/>
        <v>2080.2818811880425</v>
      </c>
      <c r="D90" s="23"/>
    </row>
    <row r="91" spans="1:4" x14ac:dyDescent="0.25">
      <c r="A91" s="7" t="s">
        <v>21</v>
      </c>
      <c r="B91" s="10">
        <f t="shared" si="3"/>
        <v>24103.86588118806</v>
      </c>
      <c r="D91" s="23"/>
    </row>
    <row r="92" spans="1:4" x14ac:dyDescent="0.25">
      <c r="A92" s="12" t="s">
        <v>38</v>
      </c>
      <c r="B92" s="15">
        <f>SUM($B$80:$B$91)/$B$17</f>
        <v>1.8999999999999946</v>
      </c>
    </row>
    <row r="94" spans="1:4" x14ac:dyDescent="0.25">
      <c r="A94" s="1" t="s">
        <v>84</v>
      </c>
      <c r="B94" s="54">
        <f>(SUM($B$80:$B$91)-$D$95*$B$17)/12</f>
        <v>-6.7908937732378646E-11</v>
      </c>
      <c r="D94" s="1" t="s">
        <v>40</v>
      </c>
    </row>
    <row r="95" spans="1:4" x14ac:dyDescent="0.25">
      <c r="A95" s="1" t="s">
        <v>39</v>
      </c>
      <c r="D95" s="14">
        <v>1.9</v>
      </c>
    </row>
    <row r="96" spans="1:4" ht="16.5" thickBot="1" x14ac:dyDescent="0.3"/>
    <row r="97" spans="1:2" ht="16.5" thickBot="1" x14ac:dyDescent="0.3">
      <c r="A97" s="1" t="s">
        <v>85</v>
      </c>
      <c r="B97" s="17">
        <f>(MIN($K$52:$K$63)+$B$94)*1000</f>
        <v>-6.7908937732378646E-8</v>
      </c>
    </row>
    <row r="98" spans="1:2" ht="16.5" thickBot="1" x14ac:dyDescent="0.3"/>
    <row r="99" spans="1:2" ht="16.5" thickBot="1" x14ac:dyDescent="0.3">
      <c r="A99" s="1" t="s">
        <v>61</v>
      </c>
      <c r="B99" s="24">
        <f>B97/入力!$E$17</f>
        <v>-3.3954468866189322E-13</v>
      </c>
    </row>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70C0"/>
  </sheetPr>
  <dimension ref="A1:O99"/>
  <sheetViews>
    <sheetView topLeftCell="A28" zoomScale="85" zoomScaleNormal="85" workbookViewId="0">
      <selection activeCell="H42" sqref="H42"/>
    </sheetView>
  </sheetViews>
  <sheetFormatPr defaultColWidth="9" defaultRowHeight="15.75" x14ac:dyDescent="0.25"/>
  <cols>
    <col min="1" max="1" width="24.125" style="1" bestFit="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7" t="s">
        <v>34</v>
      </c>
      <c r="L1" s="5"/>
      <c r="M1" s="6" t="s">
        <v>95</v>
      </c>
    </row>
    <row r="2" spans="1:13" x14ac:dyDescent="0.25">
      <c r="B2" s="8" t="s">
        <v>25</v>
      </c>
      <c r="C2" s="8" t="s">
        <v>26</v>
      </c>
      <c r="D2" s="8" t="s">
        <v>27</v>
      </c>
      <c r="E2" s="8" t="s">
        <v>28</v>
      </c>
      <c r="F2" s="8" t="s">
        <v>29</v>
      </c>
      <c r="G2" s="8" t="s">
        <v>30</v>
      </c>
      <c r="H2" s="8" t="s">
        <v>31</v>
      </c>
      <c r="I2" s="8" t="s">
        <v>32</v>
      </c>
      <c r="J2" s="8" t="s">
        <v>33</v>
      </c>
    </row>
    <row r="3" spans="1:13" x14ac:dyDescent="0.25">
      <c r="A3" s="1" t="s">
        <v>35</v>
      </c>
    </row>
    <row r="4" spans="1:13" x14ac:dyDescent="0.25">
      <c r="A4" s="7" t="s">
        <v>10</v>
      </c>
      <c r="B4" s="25">
        <f>'計算用(期待容量)'!B4</f>
        <v>0</v>
      </c>
      <c r="C4" s="25">
        <f>'計算用(期待容量)'!C4</f>
        <v>0</v>
      </c>
      <c r="D4" s="25">
        <f>'計算用(期待容量)'!D4</f>
        <v>0</v>
      </c>
      <c r="E4" s="25">
        <f>'計算用(期待容量)'!E4</f>
        <v>0</v>
      </c>
      <c r="F4" s="25">
        <f>'計算用(期待容量)'!F4</f>
        <v>0</v>
      </c>
      <c r="G4" s="25">
        <f>'計算用(期待容量)'!G4</f>
        <v>0</v>
      </c>
      <c r="H4" s="25">
        <f>'計算用(期待容量)'!H4</f>
        <v>0</v>
      </c>
      <c r="I4" s="25">
        <f>'計算用(期待容量)'!I4</f>
        <v>0</v>
      </c>
      <c r="J4" s="25">
        <f>'計算用(期待容量)'!J4</f>
        <v>0</v>
      </c>
    </row>
    <row r="5" spans="1:13" x14ac:dyDescent="0.25">
      <c r="A5" s="7" t="s">
        <v>11</v>
      </c>
      <c r="B5" s="25">
        <f>'計算用(期待容量)'!B5</f>
        <v>0</v>
      </c>
      <c r="C5" s="25">
        <f>'計算用(期待容量)'!C5</f>
        <v>0</v>
      </c>
      <c r="D5" s="25">
        <f>'計算用(期待容量)'!D5</f>
        <v>0</v>
      </c>
      <c r="E5" s="25">
        <f>'計算用(期待容量)'!E5</f>
        <v>0</v>
      </c>
      <c r="F5" s="25">
        <f>'計算用(期待容量)'!F5</f>
        <v>0</v>
      </c>
      <c r="G5" s="25">
        <f>'計算用(期待容量)'!G5</f>
        <v>0</v>
      </c>
      <c r="H5" s="25">
        <f>'計算用(期待容量)'!H5</f>
        <v>0</v>
      </c>
      <c r="I5" s="25">
        <f>'計算用(期待容量)'!I5</f>
        <v>0</v>
      </c>
      <c r="J5" s="25">
        <f>'計算用(期待容量)'!J5</f>
        <v>0</v>
      </c>
    </row>
    <row r="6" spans="1:13" x14ac:dyDescent="0.25">
      <c r="A6" s="7" t="s">
        <v>12</v>
      </c>
      <c r="B6" s="25">
        <f>'計算用(期待容量)'!B6</f>
        <v>0</v>
      </c>
      <c r="C6" s="25">
        <f>'計算用(期待容量)'!C6</f>
        <v>0</v>
      </c>
      <c r="D6" s="25">
        <f>'計算用(期待容量)'!D6</f>
        <v>0</v>
      </c>
      <c r="E6" s="25">
        <f>'計算用(期待容量)'!E6</f>
        <v>0</v>
      </c>
      <c r="F6" s="25">
        <f>'計算用(期待容量)'!F6</f>
        <v>0</v>
      </c>
      <c r="G6" s="25">
        <f>'計算用(期待容量)'!G6</f>
        <v>0</v>
      </c>
      <c r="H6" s="25">
        <f>'計算用(期待容量)'!H6</f>
        <v>0</v>
      </c>
      <c r="I6" s="25">
        <f>'計算用(期待容量)'!I6</f>
        <v>0</v>
      </c>
      <c r="J6" s="25">
        <f>'計算用(期待容量)'!J6</f>
        <v>0</v>
      </c>
    </row>
    <row r="7" spans="1:13" x14ac:dyDescent="0.25">
      <c r="A7" s="7" t="s">
        <v>13</v>
      </c>
      <c r="B7" s="25">
        <f>'計算用(期待容量)'!B7</f>
        <v>0</v>
      </c>
      <c r="C7" s="25">
        <f>'計算用(期待容量)'!C7</f>
        <v>0</v>
      </c>
      <c r="D7" s="25">
        <f>'計算用(期待容量)'!D7</f>
        <v>0</v>
      </c>
      <c r="E7" s="25">
        <f>'計算用(期待容量)'!E7</f>
        <v>0</v>
      </c>
      <c r="F7" s="25">
        <f>'計算用(期待容量)'!F7</f>
        <v>0</v>
      </c>
      <c r="G7" s="25">
        <f>'計算用(期待容量)'!G7</f>
        <v>0</v>
      </c>
      <c r="H7" s="25">
        <f>'計算用(期待容量)'!H7</f>
        <v>0</v>
      </c>
      <c r="I7" s="25">
        <f>'計算用(期待容量)'!I7</f>
        <v>0</v>
      </c>
      <c r="J7" s="25">
        <f>'計算用(期待容量)'!J7</f>
        <v>0</v>
      </c>
    </row>
    <row r="8" spans="1:13" x14ac:dyDescent="0.25">
      <c r="A8" s="7" t="s">
        <v>14</v>
      </c>
      <c r="B8" s="25">
        <f>'計算用(期待容量)'!B8</f>
        <v>0</v>
      </c>
      <c r="C8" s="25">
        <f>'計算用(期待容量)'!C8</f>
        <v>0</v>
      </c>
      <c r="D8" s="25">
        <f>'計算用(期待容量)'!D8</f>
        <v>0</v>
      </c>
      <c r="E8" s="25">
        <f>'計算用(期待容量)'!E8</f>
        <v>0</v>
      </c>
      <c r="F8" s="25">
        <f>'計算用(期待容量)'!F8</f>
        <v>0</v>
      </c>
      <c r="G8" s="25">
        <f>'計算用(期待容量)'!G8</f>
        <v>0</v>
      </c>
      <c r="H8" s="25">
        <f>'計算用(期待容量)'!H8</f>
        <v>0</v>
      </c>
      <c r="I8" s="25">
        <f>'計算用(期待容量)'!I8</f>
        <v>0</v>
      </c>
      <c r="J8" s="25">
        <f>'計算用(期待容量)'!J8</f>
        <v>0</v>
      </c>
    </row>
    <row r="9" spans="1:13" x14ac:dyDescent="0.25">
      <c r="A9" s="7" t="s">
        <v>15</v>
      </c>
      <c r="B9" s="25">
        <f>'計算用(期待容量)'!B9</f>
        <v>0</v>
      </c>
      <c r="C9" s="25">
        <f>'計算用(期待容量)'!C9</f>
        <v>0</v>
      </c>
      <c r="D9" s="25">
        <f>'計算用(期待容量)'!D9</f>
        <v>0</v>
      </c>
      <c r="E9" s="25">
        <f>'計算用(期待容量)'!E9</f>
        <v>0</v>
      </c>
      <c r="F9" s="25">
        <f>'計算用(期待容量)'!F9</f>
        <v>0</v>
      </c>
      <c r="G9" s="25">
        <f>'計算用(期待容量)'!G9</f>
        <v>0</v>
      </c>
      <c r="H9" s="25">
        <f>'計算用(期待容量)'!H9</f>
        <v>0</v>
      </c>
      <c r="I9" s="25">
        <f>'計算用(期待容量)'!I9</f>
        <v>0</v>
      </c>
      <c r="J9" s="25">
        <f>'計算用(期待容量)'!J9</f>
        <v>0</v>
      </c>
    </row>
    <row r="10" spans="1:13" x14ac:dyDescent="0.25">
      <c r="A10" s="7" t="s">
        <v>16</v>
      </c>
      <c r="B10" s="25">
        <f>'計算用(期待容量)'!B10</f>
        <v>0</v>
      </c>
      <c r="C10" s="25">
        <f>'計算用(期待容量)'!C10</f>
        <v>0</v>
      </c>
      <c r="D10" s="25">
        <f>'計算用(期待容量)'!D10</f>
        <v>0</v>
      </c>
      <c r="E10" s="25">
        <f>'計算用(期待容量)'!E10</f>
        <v>0</v>
      </c>
      <c r="F10" s="25">
        <f>'計算用(期待容量)'!F10</f>
        <v>0</v>
      </c>
      <c r="G10" s="25">
        <f>'計算用(期待容量)'!G10</f>
        <v>0</v>
      </c>
      <c r="H10" s="25">
        <f>'計算用(期待容量)'!H10</f>
        <v>0</v>
      </c>
      <c r="I10" s="25">
        <f>'計算用(期待容量)'!I10</f>
        <v>0</v>
      </c>
      <c r="J10" s="25">
        <f>'計算用(期待容量)'!J10</f>
        <v>0</v>
      </c>
    </row>
    <row r="11" spans="1:13" x14ac:dyDescent="0.25">
      <c r="A11" s="7" t="s">
        <v>17</v>
      </c>
      <c r="B11" s="25">
        <f>'計算用(期待容量)'!B11</f>
        <v>0</v>
      </c>
      <c r="C11" s="25">
        <f>'計算用(期待容量)'!C11</f>
        <v>0</v>
      </c>
      <c r="D11" s="25">
        <f>'計算用(期待容量)'!D11</f>
        <v>0</v>
      </c>
      <c r="E11" s="25">
        <f>'計算用(期待容量)'!E11</f>
        <v>0</v>
      </c>
      <c r="F11" s="25">
        <f>'計算用(期待容量)'!F11</f>
        <v>0</v>
      </c>
      <c r="G11" s="25">
        <f>'計算用(期待容量)'!G11</f>
        <v>0</v>
      </c>
      <c r="H11" s="25">
        <f>'計算用(期待容量)'!H11</f>
        <v>0</v>
      </c>
      <c r="I11" s="25">
        <f>'計算用(期待容量)'!I11</f>
        <v>0</v>
      </c>
      <c r="J11" s="25">
        <f>'計算用(期待容量)'!J11</f>
        <v>0</v>
      </c>
    </row>
    <row r="12" spans="1:13" x14ac:dyDescent="0.25">
      <c r="A12" s="7" t="s">
        <v>18</v>
      </c>
      <c r="B12" s="25">
        <f>'計算用(期待容量)'!B12</f>
        <v>0</v>
      </c>
      <c r="C12" s="25">
        <f>'計算用(期待容量)'!C12</f>
        <v>0</v>
      </c>
      <c r="D12" s="25">
        <f>'計算用(期待容量)'!D12</f>
        <v>0</v>
      </c>
      <c r="E12" s="25">
        <f>'計算用(期待容量)'!E12</f>
        <v>0</v>
      </c>
      <c r="F12" s="25">
        <f>'計算用(期待容量)'!F12</f>
        <v>0</v>
      </c>
      <c r="G12" s="25">
        <f>'計算用(期待容量)'!G12</f>
        <v>0</v>
      </c>
      <c r="H12" s="25">
        <f>'計算用(期待容量)'!H12</f>
        <v>0</v>
      </c>
      <c r="I12" s="25">
        <f>'計算用(期待容量)'!I12</f>
        <v>0</v>
      </c>
      <c r="J12" s="25">
        <f>'計算用(期待容量)'!J12</f>
        <v>0</v>
      </c>
    </row>
    <row r="13" spans="1:13" x14ac:dyDescent="0.25">
      <c r="A13" s="7" t="s">
        <v>19</v>
      </c>
      <c r="B13" s="25">
        <f>'計算用(期待容量)'!B13</f>
        <v>0</v>
      </c>
      <c r="C13" s="25">
        <f>'計算用(期待容量)'!C13</f>
        <v>0</v>
      </c>
      <c r="D13" s="25">
        <f>'計算用(期待容量)'!D13</f>
        <v>0</v>
      </c>
      <c r="E13" s="25">
        <f>'計算用(期待容量)'!E13</f>
        <v>0</v>
      </c>
      <c r="F13" s="25">
        <f>'計算用(期待容量)'!F13</f>
        <v>0</v>
      </c>
      <c r="G13" s="25">
        <f>'計算用(期待容量)'!G13</f>
        <v>0</v>
      </c>
      <c r="H13" s="25">
        <f>'計算用(期待容量)'!H13</f>
        <v>0</v>
      </c>
      <c r="I13" s="25">
        <f>'計算用(期待容量)'!I13</f>
        <v>0</v>
      </c>
      <c r="J13" s="25">
        <f>'計算用(期待容量)'!J13</f>
        <v>0</v>
      </c>
    </row>
    <row r="14" spans="1:13" x14ac:dyDescent="0.25">
      <c r="A14" s="7" t="s">
        <v>20</v>
      </c>
      <c r="B14" s="25">
        <f>'計算用(期待容量)'!B14</f>
        <v>0</v>
      </c>
      <c r="C14" s="25">
        <f>'計算用(期待容量)'!C14</f>
        <v>0</v>
      </c>
      <c r="D14" s="25">
        <f>'計算用(期待容量)'!D14</f>
        <v>0</v>
      </c>
      <c r="E14" s="25">
        <f>'計算用(期待容量)'!E14</f>
        <v>0</v>
      </c>
      <c r="F14" s="25">
        <f>'計算用(期待容量)'!F14</f>
        <v>0</v>
      </c>
      <c r="G14" s="25">
        <f>'計算用(期待容量)'!G14</f>
        <v>0</v>
      </c>
      <c r="H14" s="25">
        <f>'計算用(期待容量)'!H14</f>
        <v>0</v>
      </c>
      <c r="I14" s="25">
        <f>'計算用(期待容量)'!I14</f>
        <v>0</v>
      </c>
      <c r="J14" s="25">
        <f>'計算用(期待容量)'!J14</f>
        <v>0</v>
      </c>
    </row>
    <row r="15" spans="1:13" x14ac:dyDescent="0.25">
      <c r="A15" s="7" t="s">
        <v>21</v>
      </c>
      <c r="B15" s="25">
        <f>'計算用(期待容量)'!B15</f>
        <v>0</v>
      </c>
      <c r="C15" s="25">
        <f>'計算用(期待容量)'!C15</f>
        <v>0</v>
      </c>
      <c r="D15" s="25">
        <f>'計算用(期待容量)'!D15</f>
        <v>0</v>
      </c>
      <c r="E15" s="25">
        <f>'計算用(期待容量)'!E15</f>
        <v>0</v>
      </c>
      <c r="F15" s="25">
        <f>'計算用(期待容量)'!F15</f>
        <v>0</v>
      </c>
      <c r="G15" s="25">
        <f>'計算用(期待容量)'!G15</f>
        <v>0</v>
      </c>
      <c r="H15" s="25">
        <f>'計算用(期待容量)'!H15</f>
        <v>0</v>
      </c>
      <c r="I15" s="25">
        <f>'計算用(期待容量)'!I15</f>
        <v>0</v>
      </c>
      <c r="J15" s="25">
        <f>'計算用(期待容量)'!J15</f>
        <v>0</v>
      </c>
    </row>
    <row r="16" spans="1:13" x14ac:dyDescent="0.25">
      <c r="B16" s="2"/>
      <c r="C16" s="2"/>
      <c r="D16" s="2"/>
      <c r="E16" s="2"/>
      <c r="F16" s="2"/>
      <c r="G16" s="2"/>
      <c r="H16" s="2"/>
      <c r="I16" s="2"/>
      <c r="J16" s="2"/>
      <c r="K16" s="2"/>
    </row>
    <row r="17" spans="1:12" x14ac:dyDescent="0.25">
      <c r="A17" s="1" t="s">
        <v>36</v>
      </c>
      <c r="B17" s="36">
        <f>'計算用(期待容量)'!B17</f>
        <v>152527.09188118804</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77</v>
      </c>
      <c r="B19" s="26">
        <f>'計算用(期待容量)'!B19</f>
        <v>0</v>
      </c>
      <c r="C19" s="26">
        <f>'計算用(期待容量)'!C19</f>
        <v>0</v>
      </c>
      <c r="D19" s="26">
        <f>'計算用(期待容量)'!D19</f>
        <v>0</v>
      </c>
      <c r="E19" s="26">
        <f>'計算用(期待容量)'!E19</f>
        <v>0</v>
      </c>
      <c r="F19" s="26">
        <f>'計算用(期待容量)'!F19</f>
        <v>0</v>
      </c>
      <c r="G19" s="26">
        <f>'計算用(期待容量)'!G19</f>
        <v>0</v>
      </c>
      <c r="H19" s="26">
        <f>'計算用(期待容量)'!H19</f>
        <v>0</v>
      </c>
      <c r="I19" s="26">
        <f>'計算用(期待容量)'!I19</f>
        <v>0</v>
      </c>
      <c r="J19" s="26">
        <f>'計算用(期待容量)'!J19</f>
        <v>0</v>
      </c>
    </row>
    <row r="20" spans="1:12" x14ac:dyDescent="0.25">
      <c r="L20" s="9"/>
    </row>
    <row r="21" spans="1:12" x14ac:dyDescent="0.25">
      <c r="A21" s="1" t="s">
        <v>78</v>
      </c>
      <c r="B21" s="26">
        <f>'計算用(期待容量)'!B21</f>
        <v>0</v>
      </c>
      <c r="C21" s="11">
        <f>B21</f>
        <v>0</v>
      </c>
      <c r="D21" s="11">
        <f t="shared" ref="D21:J21" si="0">C21</f>
        <v>0</v>
      </c>
      <c r="E21" s="11">
        <f t="shared" si="0"/>
        <v>0</v>
      </c>
      <c r="F21" s="11">
        <f t="shared" si="0"/>
        <v>0</v>
      </c>
      <c r="G21" s="11">
        <f t="shared" si="0"/>
        <v>0</v>
      </c>
      <c r="H21" s="11">
        <f t="shared" si="0"/>
        <v>0</v>
      </c>
      <c r="I21" s="11">
        <f t="shared" si="0"/>
        <v>0</v>
      </c>
      <c r="J21" s="11">
        <f t="shared" si="0"/>
        <v>0</v>
      </c>
      <c r="L21" s="9"/>
    </row>
    <row r="22" spans="1:12" x14ac:dyDescent="0.25">
      <c r="L22" s="9"/>
    </row>
    <row r="23" spans="1:12" x14ac:dyDescent="0.25">
      <c r="A23" s="1" t="s">
        <v>79</v>
      </c>
    </row>
    <row r="24" spans="1:12" x14ac:dyDescent="0.25">
      <c r="A24" s="7" t="s">
        <v>10</v>
      </c>
      <c r="B24" s="25">
        <f>'計算用(期待容量)'!B24</f>
        <v>734.41409741988889</v>
      </c>
      <c r="C24" s="25">
        <f>'計算用(期待容量)'!C24</f>
        <v>3370.7917186014579</v>
      </c>
      <c r="D24" s="25">
        <f>'計算用(期待容量)'!D24</f>
        <v>2439.3969428938999</v>
      </c>
      <c r="E24" s="25">
        <f>'計算用(期待容量)'!E24</f>
        <v>1783.7819414536616</v>
      </c>
      <c r="F24" s="25">
        <f>'計算用(期待容量)'!F24</f>
        <v>970.85100039826079</v>
      </c>
      <c r="G24" s="25">
        <f>'計算用(期待容量)'!G24</f>
        <v>1747.2776635683974</v>
      </c>
      <c r="H24" s="25">
        <f>'計算用(期待容量)'!H24</f>
        <v>688.78195582514036</v>
      </c>
      <c r="I24" s="25">
        <f>'計算用(期待容量)'!I24</f>
        <v>477.17924506620062</v>
      </c>
      <c r="J24" s="25">
        <f>'計算用(期待容量)'!J24</f>
        <v>775.77543477307813</v>
      </c>
    </row>
    <row r="25" spans="1:12" x14ac:dyDescent="0.25">
      <c r="A25" s="7" t="s">
        <v>11</v>
      </c>
      <c r="B25" s="25">
        <f>'計算用(期待容量)'!B25</f>
        <v>913.70384525935515</v>
      </c>
      <c r="C25" s="25">
        <f>'計算用(期待容量)'!C25</f>
        <v>4102.8382646285017</v>
      </c>
      <c r="D25" s="25">
        <f>'計算用(期待容量)'!D25</f>
        <v>4281.8488848861416</v>
      </c>
      <c r="E25" s="25">
        <f>'計算用(期待容量)'!E25</f>
        <v>2735.7657682653835</v>
      </c>
      <c r="F25" s="25">
        <f>'計算用(期待容量)'!F25</f>
        <v>1203.4150388939863</v>
      </c>
      <c r="G25" s="25">
        <f>'計算用(期待容量)'!G25</f>
        <v>2913.3058177646762</v>
      </c>
      <c r="H25" s="25">
        <f>'計算用(期待容量)'!H25</f>
        <v>1563.387322041219</v>
      </c>
      <c r="I25" s="25">
        <f>'計算用(期待容量)'!I25</f>
        <v>902.62088852625629</v>
      </c>
      <c r="J25" s="25">
        <f>'計算用(期待容量)'!J25</f>
        <v>1152.7541697344632</v>
      </c>
    </row>
    <row r="26" spans="1:12" x14ac:dyDescent="0.25">
      <c r="A26" s="7" t="s">
        <v>12</v>
      </c>
      <c r="B26" s="25">
        <f>'計算用(期待容量)'!B26</f>
        <v>869.73488629774624</v>
      </c>
      <c r="C26" s="25">
        <f>'計算用(期待容量)'!C26</f>
        <v>3783.43811269863</v>
      </c>
      <c r="D26" s="25">
        <f>'計算用(期待容量)'!D26</f>
        <v>5241.6643869174295</v>
      </c>
      <c r="E26" s="25">
        <f>'計算用(期待容量)'!E26</f>
        <v>3412.6405203195809</v>
      </c>
      <c r="F26" s="25">
        <f>'計算用(期待容量)'!F26</f>
        <v>1060.0050960885424</v>
      </c>
      <c r="G26" s="25">
        <f>'計算用(期待容量)'!G26</f>
        <v>3309.904491029044</v>
      </c>
      <c r="H26" s="25">
        <f>'計算用(期待容量)'!H26</f>
        <v>1787.9068103047625</v>
      </c>
      <c r="I26" s="25">
        <f>'計算用(期待容量)'!I26</f>
        <v>1032.180115080705</v>
      </c>
      <c r="J26" s="25">
        <f>'計算用(期待容量)'!J26</f>
        <v>2055.6755812635533</v>
      </c>
    </row>
    <row r="27" spans="1:12" x14ac:dyDescent="0.25">
      <c r="A27" s="7" t="s">
        <v>13</v>
      </c>
      <c r="B27" s="25">
        <f>'計算用(期待容量)'!B27</f>
        <v>732.50474631611405</v>
      </c>
      <c r="C27" s="25">
        <f>'計算用(期待容量)'!C27</f>
        <v>3571.5880313957941</v>
      </c>
      <c r="D27" s="25">
        <f>'計算用(期待容量)'!D27</f>
        <v>6390.4827303997545</v>
      </c>
      <c r="E27" s="25">
        <f>'計算用(期待容量)'!E27</f>
        <v>4106.5491724520298</v>
      </c>
      <c r="F27" s="25">
        <f>'計算用(期待容量)'!F27</f>
        <v>1056.5312262347284</v>
      </c>
      <c r="G27" s="25">
        <f>'計算用(期待容量)'!G27</f>
        <v>3745.6798936693422</v>
      </c>
      <c r="H27" s="25">
        <f>'計算用(期待容量)'!H27</f>
        <v>2518.4272535745313</v>
      </c>
      <c r="I27" s="25">
        <f>'計算用(期待容量)'!I27</f>
        <v>1302.3528346614644</v>
      </c>
      <c r="J27" s="25">
        <f>'計算用(期待容量)'!J27</f>
        <v>2141.5841112962225</v>
      </c>
    </row>
    <row r="28" spans="1:12" x14ac:dyDescent="0.25">
      <c r="A28" s="7" t="s">
        <v>14</v>
      </c>
      <c r="B28" s="25">
        <f>'計算用(期待容量)'!B28</f>
        <v>683.71526698527305</v>
      </c>
      <c r="C28" s="25">
        <f>'計算用(期待容量)'!C28</f>
        <v>3934.8935980772835</v>
      </c>
      <c r="D28" s="25">
        <f>'計算用(期待容量)'!D28</f>
        <v>6559.3434136754804</v>
      </c>
      <c r="E28" s="25">
        <f>'計算用(期待容量)'!E28</f>
        <v>4166.1986620071493</v>
      </c>
      <c r="F28" s="25">
        <f>'計算用(期待容量)'!F28</f>
        <v>977.2884568886127</v>
      </c>
      <c r="G28" s="25">
        <f>'計算用(期待容量)'!G28</f>
        <v>3625.8646830597709</v>
      </c>
      <c r="H28" s="25">
        <f>'計算用(期待容量)'!H28</f>
        <v>2468.6088400226022</v>
      </c>
      <c r="I28" s="25">
        <f>'計算用(期待容量)'!I28</f>
        <v>1320.8277486273207</v>
      </c>
      <c r="J28" s="25">
        <f>'計算用(期待容量)'!J28</f>
        <v>2245.2393306565186</v>
      </c>
    </row>
    <row r="29" spans="1:12" x14ac:dyDescent="0.25">
      <c r="A29" s="7" t="s">
        <v>15</v>
      </c>
      <c r="B29" s="25">
        <f>'計算用(期待容量)'!B29</f>
        <v>643.46955235194082</v>
      </c>
      <c r="C29" s="25">
        <f>'計算用(期待容量)'!C29</f>
        <v>3072.8773919145024</v>
      </c>
      <c r="D29" s="25">
        <f>'計算用(期待容量)'!D29</f>
        <v>4807.313210755261</v>
      </c>
      <c r="E29" s="25">
        <f>'計算用(期待容量)'!E29</f>
        <v>3028.6100644980279</v>
      </c>
      <c r="F29" s="25">
        <f>'計算用(期待容量)'!F29</f>
        <v>814.69357371017065</v>
      </c>
      <c r="G29" s="25">
        <f>'計算用(期待容量)'!G29</f>
        <v>2742.6068059963454</v>
      </c>
      <c r="H29" s="25">
        <f>'計算用(期待容量)'!H29</f>
        <v>1647.4148852796616</v>
      </c>
      <c r="I29" s="25">
        <f>'計算用(期待容量)'!I29</f>
        <v>1041.6598226020405</v>
      </c>
      <c r="J29" s="25">
        <f>'計算用(期待容量)'!J29</f>
        <v>1801.5946928920412</v>
      </c>
    </row>
    <row r="30" spans="1:12" x14ac:dyDescent="0.25">
      <c r="A30" s="7" t="s">
        <v>16</v>
      </c>
      <c r="B30" s="25">
        <f>'計算用(期待容量)'!B30</f>
        <v>541.02752976590216</v>
      </c>
      <c r="C30" s="25">
        <f>'計算用(期待容量)'!C30</f>
        <v>2623.3808578675466</v>
      </c>
      <c r="D30" s="25">
        <f>'計算用(期待容量)'!D30</f>
        <v>3930.7214350998356</v>
      </c>
      <c r="E30" s="25">
        <f>'計算用(期待容量)'!E30</f>
        <v>2471.2060273494158</v>
      </c>
      <c r="F30" s="25">
        <f>'計算用(期待容量)'!F30</f>
        <v>645.18366780198642</v>
      </c>
      <c r="G30" s="25">
        <f>'計算用(期待容量)'!G30</f>
        <v>2157.4868265486416</v>
      </c>
      <c r="H30" s="25">
        <f>'計算用(期待容量)'!H30</f>
        <v>1406.9558822962142</v>
      </c>
      <c r="I30" s="25">
        <f>'計算用(期待容量)'!I30</f>
        <v>873.94580847787813</v>
      </c>
      <c r="J30" s="25">
        <f>'計算用(期待容量)'!J30</f>
        <v>1431.0619647925821</v>
      </c>
    </row>
    <row r="31" spans="1:12" x14ac:dyDescent="0.25">
      <c r="A31" s="7" t="s">
        <v>17</v>
      </c>
      <c r="B31" s="25">
        <f>'計算用(期待容量)'!B31</f>
        <v>660.85789197750614</v>
      </c>
      <c r="C31" s="25">
        <f>'計算用(期待容量)'!C31</f>
        <v>2221.4685263620431</v>
      </c>
      <c r="D31" s="25">
        <f>'計算用(期待容量)'!D31</f>
        <v>1431.1834824726961</v>
      </c>
      <c r="E31" s="25">
        <f>'計算用(期待容量)'!E31</f>
        <v>953.34740695890468</v>
      </c>
      <c r="F31" s="25">
        <f>'計算用(期待容量)'!F31</f>
        <v>515.49327864957172</v>
      </c>
      <c r="G31" s="25">
        <f>'計算用(期待容量)'!G31</f>
        <v>1004.1977499100373</v>
      </c>
      <c r="H31" s="25">
        <f>'計算用(期待容量)'!H31</f>
        <v>327.7330355085968</v>
      </c>
      <c r="I31" s="25">
        <f>'計算用(期待容量)'!I31</f>
        <v>283.78336274875596</v>
      </c>
      <c r="J31" s="25">
        <f>'計算用(期待容量)'!J31</f>
        <v>661.88526541187184</v>
      </c>
    </row>
    <row r="32" spans="1:12" x14ac:dyDescent="0.25">
      <c r="A32" s="7" t="s">
        <v>18</v>
      </c>
      <c r="B32" s="25">
        <f>'計算用(期待容量)'!B32</f>
        <v>691.64522063089419</v>
      </c>
      <c r="C32" s="25">
        <f>'計算用(期待容量)'!C32</f>
        <v>2830.844913151077</v>
      </c>
      <c r="D32" s="25">
        <f>'計算用(期待容量)'!D32</f>
        <v>1460.4739041104967</v>
      </c>
      <c r="E32" s="25">
        <f>'計算用(期待容量)'!E32</f>
        <v>1637.3895277041333</v>
      </c>
      <c r="F32" s="25">
        <f>'計算用(期待容量)'!F32</f>
        <v>639.78679059048432</v>
      </c>
      <c r="G32" s="25">
        <f>'計算用(期待容量)'!G32</f>
        <v>1487.6909844499112</v>
      </c>
      <c r="H32" s="25">
        <f>'計算用(期待容量)'!H32</f>
        <v>797.07608291911981</v>
      </c>
      <c r="I32" s="25">
        <f>'計算用(期待容量)'!I32</f>
        <v>468.12403814414341</v>
      </c>
      <c r="J32" s="25">
        <f>'計算用(期待容量)'!J32</f>
        <v>861.26853829975721</v>
      </c>
    </row>
    <row r="33" spans="1:12" x14ac:dyDescent="0.25">
      <c r="A33" s="7" t="s">
        <v>19</v>
      </c>
      <c r="B33" s="25">
        <f>'計算用(期待容量)'!B33</f>
        <v>641.09766857356135</v>
      </c>
      <c r="C33" s="25">
        <f>'計算用(期待容量)'!C33</f>
        <v>2839.6918325647257</v>
      </c>
      <c r="D33" s="25">
        <f>'計算用(期待容量)'!D33</f>
        <v>1780.9179730692733</v>
      </c>
      <c r="E33" s="25">
        <f>'計算用(期待容量)'!E33</f>
        <v>1471.062099530481</v>
      </c>
      <c r="F33" s="25">
        <f>'計算用(期待容量)'!F33</f>
        <v>528.58121652672298</v>
      </c>
      <c r="G33" s="25">
        <f>'計算用(期待容量)'!G33</f>
        <v>1395.3100819077492</v>
      </c>
      <c r="H33" s="25">
        <f>'計算用(期待容量)'!H33</f>
        <v>776.9498119367538</v>
      </c>
      <c r="I33" s="25">
        <f>'計算用(期待容量)'!I33</f>
        <v>479.51714137232324</v>
      </c>
      <c r="J33" s="25">
        <f>'計算用(期待容量)'!J33</f>
        <v>892.26217451842444</v>
      </c>
    </row>
    <row r="34" spans="1:12" x14ac:dyDescent="0.25">
      <c r="A34" s="7" t="s">
        <v>20</v>
      </c>
      <c r="B34" s="25">
        <f>'計算用(期待容量)'!B34</f>
        <v>705.37424751540402</v>
      </c>
      <c r="C34" s="25">
        <f>'計算用(期待容量)'!C34</f>
        <v>2768.3144861528208</v>
      </c>
      <c r="D34" s="25">
        <f>'計算用(期待容量)'!D34</f>
        <v>1356.7234371972174</v>
      </c>
      <c r="E34" s="25">
        <f>'計算用(期待容量)'!E34</f>
        <v>1243.0596347797596</v>
      </c>
      <c r="F34" s="25">
        <f>'計算用(期待容量)'!F34</f>
        <v>531.24105716231725</v>
      </c>
      <c r="G34" s="25">
        <f>'計算用(期待容量)'!G34</f>
        <v>1502.8471321089601</v>
      </c>
      <c r="H34" s="25">
        <f>'計算用(期待容量)'!H34</f>
        <v>774.35697327684545</v>
      </c>
      <c r="I34" s="25">
        <f>'計算用(期待容量)'!I34</f>
        <v>482.04930105493099</v>
      </c>
      <c r="J34" s="25">
        <f>'計算用(期待容量)'!J34</f>
        <v>894.37373075174037</v>
      </c>
    </row>
    <row r="35" spans="1:12" x14ac:dyDescent="0.25">
      <c r="A35" s="7" t="s">
        <v>21</v>
      </c>
      <c r="B35" s="25">
        <f>'計算用(期待容量)'!B35</f>
        <v>552.48040899182399</v>
      </c>
      <c r="C35" s="25">
        <f>'計算用(期待容量)'!C35</f>
        <v>2742.5179952868193</v>
      </c>
      <c r="D35" s="25">
        <f>'計算用(期待容量)'!D35</f>
        <v>1609.8492015974448</v>
      </c>
      <c r="E35" s="25">
        <f>'計算用(期待容量)'!E35</f>
        <v>1356.4117117101935</v>
      </c>
      <c r="F35" s="25">
        <f>'計算用(期待容量)'!F35</f>
        <v>716.53285825794808</v>
      </c>
      <c r="G35" s="25">
        <f>'計算用(期待容量)'!G35</f>
        <v>1549.5018424669879</v>
      </c>
      <c r="H35" s="25">
        <f>'計算用(期待容量)'!H35</f>
        <v>793.91836217404921</v>
      </c>
      <c r="I35" s="25">
        <f>'計算用(期待容量)'!I35</f>
        <v>514.20886989176608</v>
      </c>
      <c r="J35" s="25">
        <f>'計算用(期待容量)'!J35</f>
        <v>852.5987496229709</v>
      </c>
    </row>
    <row r="36" spans="1:12" x14ac:dyDescent="0.25">
      <c r="B36" s="7"/>
      <c r="C36" s="7"/>
      <c r="D36" s="7"/>
      <c r="E36" s="7"/>
      <c r="F36" s="7"/>
      <c r="G36" s="7"/>
      <c r="H36" s="7"/>
      <c r="I36" s="7"/>
      <c r="J36" s="7"/>
    </row>
    <row r="37" spans="1:12" x14ac:dyDescent="0.25">
      <c r="A37" s="1" t="s">
        <v>80</v>
      </c>
    </row>
    <row r="38" spans="1:12" x14ac:dyDescent="0.25">
      <c r="A38" s="7" t="s">
        <v>10</v>
      </c>
      <c r="B38" s="130">
        <f>'計算用(期待容量)'!B38</f>
        <v>4148.5659025801106</v>
      </c>
      <c r="C38" s="130">
        <f>'計算用(期待容量)'!C38</f>
        <v>8820.2522813985415</v>
      </c>
      <c r="D38" s="130">
        <f>'計算用(期待容量)'!D38</f>
        <v>37994.701057106096</v>
      </c>
      <c r="E38" s="130">
        <f>'計算用(期待容量)'!E38</f>
        <v>16668.34805854634</v>
      </c>
      <c r="F38" s="130">
        <f>'計算用(期待容量)'!F38</f>
        <v>3531.3469996017384</v>
      </c>
      <c r="G38" s="130">
        <f>'計算用(期待容量)'!G38</f>
        <v>14981.572336431602</v>
      </c>
      <c r="H38" s="130">
        <f>'計算用(期待容量)'!H38</f>
        <v>5964.746044174859</v>
      </c>
      <c r="I38" s="130">
        <f>'計算用(期待容量)'!I38</f>
        <v>4257.1507549337994</v>
      </c>
      <c r="J38" s="130">
        <f>'計算用(期待容量)'!J38</f>
        <v>11266.394565226921</v>
      </c>
      <c r="L38" s="13"/>
    </row>
    <row r="39" spans="1:12" x14ac:dyDescent="0.25">
      <c r="A39" s="7" t="s">
        <v>11</v>
      </c>
      <c r="B39" s="130">
        <f>'計算用(期待容量)'!B39</f>
        <v>3451.6461547406452</v>
      </c>
      <c r="C39" s="130">
        <f>'計算用(期待容量)'!C39</f>
        <v>7215.6637353714968</v>
      </c>
      <c r="D39" s="130">
        <f>'計算用(期待容量)'!D39</f>
        <v>34854.053115113857</v>
      </c>
      <c r="E39" s="130">
        <f>'計算用(期待容量)'!E39</f>
        <v>15757.924231734614</v>
      </c>
      <c r="F39" s="130">
        <f>'計算用(期待容量)'!F39</f>
        <v>2941.062961106014</v>
      </c>
      <c r="G39" s="130">
        <f>'計算用(期待容量)'!G39</f>
        <v>14385.864182235322</v>
      </c>
      <c r="H39" s="130">
        <f>'計算用(期待容量)'!H39</f>
        <v>5138.7966779587805</v>
      </c>
      <c r="I39" s="130">
        <f>'計算用(期待容量)'!I39</f>
        <v>3934.9491114737443</v>
      </c>
      <c r="J39" s="130">
        <f>'計算用(期待容量)'!J39</f>
        <v>12123.615830265539</v>
      </c>
      <c r="L39" s="13"/>
    </row>
    <row r="40" spans="1:12" x14ac:dyDescent="0.25">
      <c r="A40" s="7" t="s">
        <v>12</v>
      </c>
      <c r="B40" s="130">
        <f>'計算用(期待容量)'!B40</f>
        <v>3569.5551137022539</v>
      </c>
      <c r="C40" s="130">
        <f>'計算用(期待容量)'!C40</f>
        <v>8570.5378873013706</v>
      </c>
      <c r="D40" s="130">
        <f>'計算用(期待容量)'!D40</f>
        <v>40248.425613082574</v>
      </c>
      <c r="E40" s="130">
        <f>'計算用(期待容量)'!E40</f>
        <v>17418.739479680422</v>
      </c>
      <c r="F40" s="130">
        <f>'計算用(期待容量)'!F40</f>
        <v>3756.7429039114572</v>
      </c>
      <c r="G40" s="130">
        <f>'計算用(期待容量)'!G40</f>
        <v>16714.305508970956</v>
      </c>
      <c r="H40" s="130">
        <f>'計算用(期待容量)'!H40</f>
        <v>5965.9391896952366</v>
      </c>
      <c r="I40" s="130">
        <f>'計算用(期待容量)'!I40</f>
        <v>4601.819884919295</v>
      </c>
      <c r="J40" s="130">
        <f>'計算用(期待容量)'!J40</f>
        <v>12889.236418736447</v>
      </c>
      <c r="L40" s="13"/>
    </row>
    <row r="41" spans="1:12" x14ac:dyDescent="0.25">
      <c r="A41" s="7" t="s">
        <v>13</v>
      </c>
      <c r="B41" s="130">
        <f>'計算用(期待容量)'!B41</f>
        <v>4321.7852536838873</v>
      </c>
      <c r="C41" s="130">
        <f>'計算用(期待容量)'!C41</f>
        <v>11210.277968604205</v>
      </c>
      <c r="D41" s="130">
        <f>'計算用(期待容量)'!D41</f>
        <v>52066.38326960025</v>
      </c>
      <c r="E41" s="130">
        <f>'計算用(期待容量)'!E41</f>
        <v>20953.440827547973</v>
      </c>
      <c r="F41" s="130">
        <f>'計算用(期待容量)'!F41</f>
        <v>4802.5367737652705</v>
      </c>
      <c r="G41" s="130">
        <f>'計算用(期待容量)'!G41</f>
        <v>22105.260106330661</v>
      </c>
      <c r="H41" s="130">
        <f>'計算用(期待容量)'!H41</f>
        <v>7211.2587464254684</v>
      </c>
      <c r="I41" s="130">
        <f>'計算用(期待容量)'!I41</f>
        <v>5703.2771653385353</v>
      </c>
      <c r="J41" s="130">
        <f>'計算用(期待容量)'!J41</f>
        <v>16825.433888703777</v>
      </c>
      <c r="L41" s="13"/>
    </row>
    <row r="42" spans="1:12" x14ac:dyDescent="0.25">
      <c r="A42" s="7" t="s">
        <v>14</v>
      </c>
      <c r="B42" s="130">
        <f>'計算用(期待容量)'!B42</f>
        <v>4481.494733014727</v>
      </c>
      <c r="C42" s="130">
        <f>'計算用(期待容量)'!C42</f>
        <v>11115.218401922717</v>
      </c>
      <c r="D42" s="130">
        <f>'計算用(期待容量)'!D42</f>
        <v>51897.094586324514</v>
      </c>
      <c r="E42" s="130">
        <f>'計算用(期待容量)'!E42</f>
        <v>20893.79133799285</v>
      </c>
      <c r="F42" s="130">
        <f>'計算用(期待容量)'!F42</f>
        <v>4881.7795431113864</v>
      </c>
      <c r="G42" s="130">
        <f>'計算用(期待容量)'!G42</f>
        <v>22225.075316940231</v>
      </c>
      <c r="H42" s="130">
        <f>'計算用(期待容量)'!H42</f>
        <v>7261.077159977398</v>
      </c>
      <c r="I42" s="130">
        <f>'計算用(期待容量)'!I42</f>
        <v>5684.8022513726792</v>
      </c>
      <c r="J42" s="130">
        <f>'計算用(期待容量)'!J42</f>
        <v>16721.778669343483</v>
      </c>
      <c r="L42" s="13"/>
    </row>
    <row r="43" spans="1:12" x14ac:dyDescent="0.25">
      <c r="A43" s="7" t="s">
        <v>15</v>
      </c>
      <c r="B43" s="130">
        <f>'計算用(期待容量)'!B43</f>
        <v>4152.000447648059</v>
      </c>
      <c r="C43" s="130">
        <f>'計算用(期待容量)'!C43</f>
        <v>10252.828608085498</v>
      </c>
      <c r="D43" s="130">
        <f>'計算用(期待容量)'!D43</f>
        <v>44579.086789244742</v>
      </c>
      <c r="E43" s="130">
        <f>'計算用(期待容量)'!E43</f>
        <v>19465.119935501971</v>
      </c>
      <c r="F43" s="130">
        <f>'計算用(期待容量)'!F43</f>
        <v>4365.9444262898296</v>
      </c>
      <c r="G43" s="130">
        <f>'計算用(期待容量)'!G43</f>
        <v>18889.383194003654</v>
      </c>
      <c r="H43" s="130">
        <f>'計算用(期待容量)'!H43</f>
        <v>6856.0931147203401</v>
      </c>
      <c r="I43" s="130">
        <f>'計算用(期待容量)'!I43</f>
        <v>5167.5401773979593</v>
      </c>
      <c r="J43" s="130">
        <f>'計算用(期待容量)'!J43</f>
        <v>14739.689307107958</v>
      </c>
      <c r="L43" s="13"/>
    </row>
    <row r="44" spans="1:12" x14ac:dyDescent="0.25">
      <c r="A44" s="7" t="s">
        <v>16</v>
      </c>
      <c r="B44" s="130">
        <f>'計算用(期待容量)'!B44</f>
        <v>4255.6824702340982</v>
      </c>
      <c r="C44" s="130">
        <f>'計算用(期待容量)'!C44</f>
        <v>9199.8731421324519</v>
      </c>
      <c r="D44" s="130">
        <f>'計算用(期待容量)'!D44</f>
        <v>37710.75856490017</v>
      </c>
      <c r="E44" s="130">
        <f>'計算用(期待容量)'!E44</f>
        <v>16832.883972650583</v>
      </c>
      <c r="F44" s="130">
        <f>'計算用(期待容量)'!F44</f>
        <v>3634.9843321980143</v>
      </c>
      <c r="G44" s="130">
        <f>'計算用(期待容量)'!G44</f>
        <v>15746.053173451355</v>
      </c>
      <c r="H44" s="130">
        <f>'計算用(期待容量)'!H44</f>
        <v>5680.0721177037858</v>
      </c>
      <c r="I44" s="130">
        <f>'計算用(期待容量)'!I44</f>
        <v>4376.5941915221219</v>
      </c>
      <c r="J44" s="130">
        <f>'計算用(期待容量)'!J44</f>
        <v>12423.970035207418</v>
      </c>
      <c r="L44" s="13"/>
    </row>
    <row r="45" spans="1:12" x14ac:dyDescent="0.25">
      <c r="A45" s="7" t="s">
        <v>17</v>
      </c>
      <c r="B45" s="130">
        <f>'計算用(期待容量)'!B45</f>
        <v>4838.3421080224934</v>
      </c>
      <c r="C45" s="130">
        <f>'計算用(期待容量)'!C45</f>
        <v>11074.563473637956</v>
      </c>
      <c r="D45" s="130">
        <f>'計算用(期待容量)'!D45</f>
        <v>41477.300517527299</v>
      </c>
      <c r="E45" s="130">
        <f>'計算用(期待容量)'!E45</f>
        <v>18267.622593041095</v>
      </c>
      <c r="F45" s="130">
        <f>'計算用(期待容量)'!F45</f>
        <v>4116.2247213504279</v>
      </c>
      <c r="G45" s="130">
        <f>'計算用(期待容量)'!G45</f>
        <v>16662.852250089967</v>
      </c>
      <c r="H45" s="130">
        <f>'計算用(期待容量)'!H45</f>
        <v>7113.7929644914029</v>
      </c>
      <c r="I45" s="130">
        <f>'計算用(期待容量)'!I45</f>
        <v>4701.2766372512442</v>
      </c>
      <c r="J45" s="130">
        <f>'計算用(期待容量)'!J45</f>
        <v>13600.606734588127</v>
      </c>
      <c r="L45" s="13"/>
    </row>
    <row r="46" spans="1:12" x14ac:dyDescent="0.25">
      <c r="A46" s="7" t="s">
        <v>18</v>
      </c>
      <c r="B46" s="130">
        <f>'計算用(期待容量)'!B46</f>
        <v>5250.0047793691056</v>
      </c>
      <c r="C46" s="130">
        <f>'計算用(期待容量)'!C46</f>
        <v>12052.061086848922</v>
      </c>
      <c r="D46" s="130">
        <f>'計算用(期待容量)'!D46</f>
        <v>45859.296095889498</v>
      </c>
      <c r="E46" s="130">
        <f>'計算用(期待容量)'!E46</f>
        <v>20596.600472295868</v>
      </c>
      <c r="F46" s="130">
        <f>'計算用(期待容量)'!F46</f>
        <v>4892.401209409516</v>
      </c>
      <c r="G46" s="130">
        <f>'計算用(期待容量)'!G46</f>
        <v>20403.179015550089</v>
      </c>
      <c r="H46" s="130">
        <f>'計算用(期待容量)'!H46</f>
        <v>8360.4779170808797</v>
      </c>
      <c r="I46" s="130">
        <f>'計算用(期待容量)'!I46</f>
        <v>6272.0259618558566</v>
      </c>
      <c r="J46" s="130">
        <f>'計算用(期待容量)'!J46</f>
        <v>16262.773461700244</v>
      </c>
      <c r="L46" s="13"/>
    </row>
    <row r="47" spans="1:12" x14ac:dyDescent="0.25">
      <c r="A47" s="7" t="s">
        <v>19</v>
      </c>
      <c r="B47" s="130">
        <f>'計算用(期待容量)'!B47</f>
        <v>5547.042331426439</v>
      </c>
      <c r="C47" s="130">
        <f>'計算用(期待容量)'!C47</f>
        <v>12607.772167435274</v>
      </c>
      <c r="D47" s="130">
        <f>'計算用(期待容量)'!D47</f>
        <v>49761.326026930736</v>
      </c>
      <c r="E47" s="130">
        <f>'計算用(期待容量)'!E47</f>
        <v>22612.297900469515</v>
      </c>
      <c r="F47" s="130">
        <f>'計算用(期待容量)'!F47</f>
        <v>5478.5067834732763</v>
      </c>
      <c r="G47" s="130">
        <f>'計算用(期待容量)'!G47</f>
        <v>22127.669918092255</v>
      </c>
      <c r="H47" s="130">
        <f>'計算用(期待容量)'!H47</f>
        <v>8539.2521880632448</v>
      </c>
      <c r="I47" s="130">
        <f>'計算用(期待容量)'!I47</f>
        <v>6260.6328586276768</v>
      </c>
      <c r="J47" s="130">
        <f>'計算用(期待容量)'!J47</f>
        <v>17055.409825481573</v>
      </c>
      <c r="L47" s="13"/>
    </row>
    <row r="48" spans="1:12" x14ac:dyDescent="0.25">
      <c r="A48" s="7" t="s">
        <v>20</v>
      </c>
      <c r="B48" s="130">
        <f>'計算用(期待容量)'!B48</f>
        <v>5458.1157524845967</v>
      </c>
      <c r="C48" s="130">
        <f>'計算用(期待容量)'!C48</f>
        <v>12610.56151384718</v>
      </c>
      <c r="D48" s="130">
        <f>'計算用(期待容量)'!D48</f>
        <v>50188.516562802783</v>
      </c>
      <c r="E48" s="130">
        <f>'計算用(期待容量)'!E48</f>
        <v>22840.300365220239</v>
      </c>
      <c r="F48" s="130">
        <f>'計算用(期待容量)'!F48</f>
        <v>5475.8469428376829</v>
      </c>
      <c r="G48" s="130">
        <f>'計算用(期待容量)'!G48</f>
        <v>22020.132867891043</v>
      </c>
      <c r="H48" s="130">
        <f>'計算用(期待容量)'!H48</f>
        <v>8541.9370267231552</v>
      </c>
      <c r="I48" s="130">
        <f>'計算用(期待容量)'!I48</f>
        <v>6258.1006989450689</v>
      </c>
      <c r="J48" s="130">
        <f>'計算用(期待容量)'!J48</f>
        <v>17053.298269248258</v>
      </c>
      <c r="L48" s="13"/>
    </row>
    <row r="49" spans="1:13" x14ac:dyDescent="0.25">
      <c r="A49" s="7" t="s">
        <v>21</v>
      </c>
      <c r="B49" s="130">
        <f>'計算用(期待容量)'!B49</f>
        <v>5044.0895910081754</v>
      </c>
      <c r="C49" s="130">
        <f>'計算用(期待容量)'!C49</f>
        <v>11441.758004713181</v>
      </c>
      <c r="D49" s="130">
        <f>'計算用(期待容量)'!D49</f>
        <v>43753.078798402552</v>
      </c>
      <c r="E49" s="130">
        <f>'計算用(期待容量)'!E49</f>
        <v>19589.248288289808</v>
      </c>
      <c r="F49" s="130">
        <f>'計算用(期待容量)'!F49</f>
        <v>4420.9251417420519</v>
      </c>
      <c r="G49" s="130">
        <f>'計算用(期待容量)'!G49</f>
        <v>18030.918157533015</v>
      </c>
      <c r="H49" s="130">
        <f>'計算用(期待容量)'!H49</f>
        <v>7115.94963782595</v>
      </c>
      <c r="I49" s="130">
        <f>'計算用(期待容量)'!I49</f>
        <v>5046.0511301082333</v>
      </c>
      <c r="J49" s="130">
        <f>'計算用(期待容量)'!J49</f>
        <v>13981.207250377029</v>
      </c>
      <c r="L49" s="13"/>
    </row>
    <row r="50" spans="1:13" x14ac:dyDescent="0.25">
      <c r="L50" s="13"/>
    </row>
    <row r="51" spans="1:13" x14ac:dyDescent="0.25">
      <c r="A51" s="1" t="s">
        <v>81</v>
      </c>
      <c r="K51" s="2" t="s">
        <v>41</v>
      </c>
    </row>
    <row r="52" spans="1:13" x14ac:dyDescent="0.25">
      <c r="A52" s="7" t="s">
        <v>10</v>
      </c>
      <c r="B52" s="10">
        <f>IF(記載例!$E$16=B$2,記載例!$E$25*記載例!$E$19/1000,0)</f>
        <v>0</v>
      </c>
      <c r="C52" s="10">
        <f>IF(記載例!$E$16=C$2,記載例!$E$25*記載例!$E$19/1000,0)</f>
        <v>0</v>
      </c>
      <c r="D52" s="10">
        <f>IF(記載例!$E$16=D$2,記載例!$E$25*記載例!$E$19/1000,0)</f>
        <v>388.24688364024769</v>
      </c>
      <c r="E52" s="10">
        <f>IF(記載例!$E$16=E$2,記載例!$E$25*記載例!$E$19/1000,0)</f>
        <v>0</v>
      </c>
      <c r="F52" s="10">
        <f>IF(記載例!$E$16=F$2,記載例!$E$25*記載例!$E$19/1000,0)</f>
        <v>0</v>
      </c>
      <c r="G52" s="10">
        <f>IF(記載例!$E$16=G$2,記載例!$E$25*記載例!$E$19/1000,0)</f>
        <v>0</v>
      </c>
      <c r="H52" s="10">
        <f>IF(記載例!$E$16=H$2,記載例!$E$25*記載例!$E$19/1000,0)</f>
        <v>0</v>
      </c>
      <c r="I52" s="10">
        <f>IF(記載例!$E$16=I$2,記載例!$E$25*記載例!$E$19/1000,0)</f>
        <v>0</v>
      </c>
      <c r="J52" s="10">
        <f>IF(記載例!$E$16=J$2,記載例!$E$25*記載例!$E$19/1000,0)</f>
        <v>0</v>
      </c>
      <c r="K52" s="13">
        <f>SUM(B52:J52)</f>
        <v>388.24688364024769</v>
      </c>
      <c r="L52" s="13"/>
      <c r="M52" s="23"/>
    </row>
    <row r="53" spans="1:13" x14ac:dyDescent="0.25">
      <c r="A53" s="7" t="s">
        <v>11</v>
      </c>
      <c r="B53" s="10">
        <f>IF(記載例!$E$16=B$2,記載例!$F$25*記載例!$F$19/1000,0)</f>
        <v>0</v>
      </c>
      <c r="C53" s="10">
        <f>IF(記載例!$E$16=C$2,記載例!$F$25*記載例!$F$19/1000,0)</f>
        <v>0</v>
      </c>
      <c r="D53" s="10">
        <f>IF(記載例!$E$16=D$2,記載例!$F$25*記載例!$F$19/1000,0)</f>
        <v>318.5199292613006</v>
      </c>
      <c r="E53" s="10">
        <f>IF(記載例!$E$16=E$2,記載例!$F$25*記載例!$F$19/1000,0)</f>
        <v>0</v>
      </c>
      <c r="F53" s="10">
        <f>IF(記載例!$E$16=F$2,記載例!$F$25*記載例!$F$19/1000,0)</f>
        <v>0</v>
      </c>
      <c r="G53" s="10">
        <f>IF(記載例!$E$16=G$2,記載例!$F$25*記載例!$F$19/1000,0)</f>
        <v>0</v>
      </c>
      <c r="H53" s="10">
        <f>IF(記載例!$E$16=H$2,記載例!$F$25*記載例!$F$19/1000,0)</f>
        <v>0</v>
      </c>
      <c r="I53" s="10">
        <f>IF(記載例!$E$16=I$2,記載例!$F$25*記載例!$F$19/1000,0)</f>
        <v>0</v>
      </c>
      <c r="J53" s="10">
        <f>IF(記載例!$E$16=J$2,記載例!$F$25*記載例!$F$19/1000,0)</f>
        <v>0</v>
      </c>
      <c r="K53" s="13">
        <f t="shared" ref="K53:K63" si="1">SUM(B53:J53)</f>
        <v>318.5199292613006</v>
      </c>
      <c r="L53" s="13"/>
      <c r="M53" s="23"/>
    </row>
    <row r="54" spans="1:13" x14ac:dyDescent="0.25">
      <c r="A54" s="7" t="s">
        <v>12</v>
      </c>
      <c r="B54" s="10">
        <f>IF(記載例!$E$16=B$2,記載例!$G$25*記載例!$G$19/1000,0)</f>
        <v>0</v>
      </c>
      <c r="C54" s="10">
        <f>IF(記載例!$E$16=C$2,記載例!$G$25*記載例!$G$19/1000,0)</f>
        <v>0</v>
      </c>
      <c r="D54" s="10">
        <f>IF(記載例!$E$16=D$2,記載例!$G$25*記載例!$G$19/1000,0)</f>
        <v>231.99175177480643</v>
      </c>
      <c r="E54" s="10">
        <f>IF(記載例!$E$16=E$2,記載例!$G$25*記載例!$G$19/1000,0)</f>
        <v>0</v>
      </c>
      <c r="F54" s="10">
        <f>IF(記載例!$E$16=F$2,記載例!$G$25*記載例!$G$19/1000,0)</f>
        <v>0</v>
      </c>
      <c r="G54" s="10">
        <f>IF(記載例!$E$16=G$2,記載例!$G$25*記載例!$G$19/1000,0)</f>
        <v>0</v>
      </c>
      <c r="H54" s="10">
        <f>IF(記載例!$E$16=H$2,記載例!$G$25*記載例!$G$19/1000,0)</f>
        <v>0</v>
      </c>
      <c r="I54" s="10">
        <f>IF(記載例!$E$16=I$2,記載例!$G$25*記載例!$G$19/1000,0)</f>
        <v>0</v>
      </c>
      <c r="J54" s="10">
        <f>IF(記載例!$E$16=J$2,記載例!$G$25*記載例!$G$19/1000,0)</f>
        <v>0</v>
      </c>
      <c r="K54" s="13">
        <f t="shared" si="1"/>
        <v>231.99175177480643</v>
      </c>
      <c r="L54" s="13"/>
      <c r="M54" s="23"/>
    </row>
    <row r="55" spans="1:13" x14ac:dyDescent="0.25">
      <c r="A55" s="7" t="s">
        <v>13</v>
      </c>
      <c r="B55" s="10">
        <f>IF(記載例!$E$16=B$2,記載例!$H$25*記載例!$H$19/1000,0)</f>
        <v>0</v>
      </c>
      <c r="C55" s="10">
        <f>IF(記載例!$E$16=C$2,記載例!$H$25*記載例!$H$19/1000,0)</f>
        <v>0</v>
      </c>
      <c r="D55" s="10">
        <f>IF(記載例!$E$16=D$2,記載例!$H$25*記載例!$H$19/1000,0)</f>
        <v>405.89089594390094</v>
      </c>
      <c r="E55" s="10">
        <f>IF(記載例!$E$16=E$2,記載例!$H$25*記載例!$H$19/1000,0)</f>
        <v>0</v>
      </c>
      <c r="F55" s="10">
        <f>IF(記載例!$E$16=F$2,記載例!$H$25*記載例!$H$19/1000,0)</f>
        <v>0</v>
      </c>
      <c r="G55" s="10">
        <f>IF(記載例!$E$16=G$2,記載例!$H$25*記載例!$H$19/1000,0)</f>
        <v>0</v>
      </c>
      <c r="H55" s="10">
        <f>IF(記載例!$E$16=H$2,記載例!$H$25*記載例!$H$19/1000,0)</f>
        <v>0</v>
      </c>
      <c r="I55" s="10">
        <f>IF(記載例!$E$16=I$2,記載例!$H$25*記載例!$H$19/1000,0)</f>
        <v>0</v>
      </c>
      <c r="J55" s="10">
        <f>IF(記載例!$E$16=J$2,記載例!$H$25*記載例!$H$19/1000,0)</f>
        <v>0</v>
      </c>
      <c r="K55" s="13">
        <f t="shared" si="1"/>
        <v>405.89089594390094</v>
      </c>
      <c r="L55" s="13"/>
      <c r="M55" s="23"/>
    </row>
    <row r="56" spans="1:13" x14ac:dyDescent="0.25">
      <c r="A56" s="7" t="s">
        <v>14</v>
      </c>
      <c r="B56" s="10">
        <f>IF(記載例!$E$16=B$2,記載例!$I$25*記載例!$I$19/1000,0)</f>
        <v>0</v>
      </c>
      <c r="C56" s="10">
        <f>IF(記載例!$E$16=C$2,記載例!$I$25*記載例!$I$19/1000,0)</f>
        <v>0</v>
      </c>
      <c r="D56" s="10">
        <f>IF(記載例!$E$16=D$2,記載例!$I$25*記載例!$I$19/1000,0)</f>
        <v>359.37779423054525</v>
      </c>
      <c r="E56" s="10">
        <f>IF(記載例!$E$16=E$2,記載例!$I$25*記載例!$I$19/1000,0)</f>
        <v>0</v>
      </c>
      <c r="F56" s="10">
        <f>IF(記載例!$E$16=F$2,記載例!$I$25*記載例!$I$19/1000,0)</f>
        <v>0</v>
      </c>
      <c r="G56" s="10">
        <f>IF(記載例!$E$16=G$2,記載例!$I$25*記載例!$I$19/1000,0)</f>
        <v>0</v>
      </c>
      <c r="H56" s="10">
        <f>IF(記載例!$E$16=H$2,記載例!$I$25*記載例!$I$19/1000,0)</f>
        <v>0</v>
      </c>
      <c r="I56" s="10">
        <f>IF(記載例!$E$16=I$2,記載例!$I$25*記載例!$I$19/1000,0)</f>
        <v>0</v>
      </c>
      <c r="J56" s="10">
        <f>IF(記載例!$E$16=J$2,記載例!$I$25*記載例!$I$19/1000,0)</f>
        <v>0</v>
      </c>
      <c r="K56" s="13">
        <f t="shared" si="1"/>
        <v>359.37779423054525</v>
      </c>
      <c r="L56" s="13"/>
      <c r="M56" s="23"/>
    </row>
    <row r="57" spans="1:13" x14ac:dyDescent="0.25">
      <c r="A57" s="7" t="s">
        <v>15</v>
      </c>
      <c r="B57" s="10">
        <f>IF(記載例!$E$16=B$2,記載例!$J$25*記載例!$J$19/1000,0)</f>
        <v>0</v>
      </c>
      <c r="C57" s="10">
        <f>IF(記載例!$E$16=C$2,記載例!$J$25*記載例!$J$19/1000,0)</f>
        <v>0</v>
      </c>
      <c r="D57" s="10">
        <f>IF(記載例!$E$16=D$2,記載例!$J$25*記載例!$J$19/1000,0)</f>
        <v>385.91121603872949</v>
      </c>
      <c r="E57" s="10">
        <f>IF(記載例!$E$16=E$2,記載例!$J$25*記載例!$J$19/1000,0)</f>
        <v>0</v>
      </c>
      <c r="F57" s="10">
        <f>IF(記載例!$E$16=F$2,記載例!$J$25*記載例!$J$19/1000,0)</f>
        <v>0</v>
      </c>
      <c r="G57" s="10">
        <f>IF(記載例!$E$16=G$2,記載例!$J$25*記載例!$J$19/1000,0)</f>
        <v>0</v>
      </c>
      <c r="H57" s="10">
        <f>IF(記載例!$E$16=H$2,記載例!$J$25*記載例!$J$19/1000,0)</f>
        <v>0</v>
      </c>
      <c r="I57" s="10">
        <f>IF(記載例!$E$16=I$2,記載例!$J$25*記載例!$J$19/1000,0)</f>
        <v>0</v>
      </c>
      <c r="J57" s="10">
        <f>IF(記載例!$E$16=J$2,記載例!$J$25*記載例!$J$19/1000,0)</f>
        <v>0</v>
      </c>
      <c r="K57" s="13">
        <f t="shared" si="1"/>
        <v>385.91121603872949</v>
      </c>
      <c r="L57" s="13"/>
      <c r="M57" s="23"/>
    </row>
    <row r="58" spans="1:13" x14ac:dyDescent="0.25">
      <c r="A58" s="7" t="s">
        <v>16</v>
      </c>
      <c r="B58" s="10">
        <f>IF(記載例!$E$16=B$2,記載例!$K$25*記載例!$K$19/1000,0)</f>
        <v>0</v>
      </c>
      <c r="C58" s="10">
        <f>IF(記載例!$E$16=C$2,記載例!$K$25*記載例!$K$19/1000,0)</f>
        <v>0</v>
      </c>
      <c r="D58" s="10">
        <f>IF(記載例!$E$16=D$2,記載例!$K$25*記載例!$K$19/1000,0)</f>
        <v>258.17940083486087</v>
      </c>
      <c r="E58" s="10">
        <f>IF(記載例!$E$16=E$2,記載例!$K$25*記載例!$K$19/1000,0)</f>
        <v>0</v>
      </c>
      <c r="F58" s="10">
        <f>IF(記載例!$E$16=F$2,記載例!$K$25*記載例!$K$19/1000,0)</f>
        <v>0</v>
      </c>
      <c r="G58" s="10">
        <f>IF(記載例!$E$16=G$2,記載例!$K$25*記載例!$K$19/1000,0)</f>
        <v>0</v>
      </c>
      <c r="H58" s="10">
        <f>IF(記載例!$E$16=H$2,記載例!$K$25*記載例!$K$19/1000,0)</f>
        <v>0</v>
      </c>
      <c r="I58" s="10">
        <f>IF(記載例!$E$16=I$2,記載例!$K$25*記載例!$K$19/1000,0)</f>
        <v>0</v>
      </c>
      <c r="J58" s="10">
        <f>IF(記載例!$E$16=J$2,記載例!$K$25*記載例!$K$19/1000,0)</f>
        <v>0</v>
      </c>
      <c r="K58" s="13">
        <f t="shared" si="1"/>
        <v>258.17940083486087</v>
      </c>
      <c r="L58" s="13"/>
      <c r="M58" s="23"/>
    </row>
    <row r="59" spans="1:13" x14ac:dyDescent="0.25">
      <c r="A59" s="7" t="s">
        <v>17</v>
      </c>
      <c r="B59" s="10">
        <f>IF(記載例!$E$16=B$2,記載例!$L$25*記載例!$L$19/1000,0)</f>
        <v>0</v>
      </c>
      <c r="C59" s="10">
        <f>IF(記載例!$E$16=C$2,記載例!$L$25*記載例!$L$19/1000,0)</f>
        <v>0</v>
      </c>
      <c r="D59" s="10">
        <f>IF(記載例!$E$16=D$2,記載例!$L$25*記載例!$L$19/1000,0)</f>
        <v>214.07972372220931</v>
      </c>
      <c r="E59" s="10">
        <f>IF(記載例!$E$16=E$2,記載例!$L$25*記載例!$L$19/1000,0)</f>
        <v>0</v>
      </c>
      <c r="F59" s="10">
        <f>IF(記載例!$E$16=F$2,記載例!$L$25*記載例!$L$19/1000,0)</f>
        <v>0</v>
      </c>
      <c r="G59" s="10">
        <f>IF(記載例!$E$16=G$2,記載例!$L$25*記載例!$L$19/1000,0)</f>
        <v>0</v>
      </c>
      <c r="H59" s="10">
        <f>IF(記載例!$E$16=H$2,記載例!$L$25*記載例!$L$19/1000,0)</f>
        <v>0</v>
      </c>
      <c r="I59" s="10">
        <f>IF(記載例!$E$16=I$2,記載例!$L$25*記載例!$L$19/1000,0)</f>
        <v>0</v>
      </c>
      <c r="J59" s="10">
        <f>IF(記載例!$E$16=J$2,記載例!$L$25*記載例!$L$19/1000,0)</f>
        <v>0</v>
      </c>
      <c r="K59" s="13">
        <f t="shared" si="1"/>
        <v>214.07972372220931</v>
      </c>
      <c r="L59" s="13"/>
      <c r="M59" s="23"/>
    </row>
    <row r="60" spans="1:13" x14ac:dyDescent="0.25">
      <c r="A60" s="7" t="s">
        <v>18</v>
      </c>
      <c r="B60" s="10">
        <f>IF(記載例!$E$16=B$2,記載例!$M$25*記載例!$M$19/1000,0)</f>
        <v>0</v>
      </c>
      <c r="C60" s="10">
        <f>IF(記載例!$E$16=C$2,記載例!$M$25*記載例!$M$19/1000,0)</f>
        <v>0</v>
      </c>
      <c r="D60" s="10">
        <f>IF(記載例!$E$16=D$2,記載例!$M$25*記載例!$M$19/1000,0)</f>
        <v>367.91737599675668</v>
      </c>
      <c r="E60" s="10">
        <f>IF(記載例!$E$16=E$2,記載例!$M$25*記載例!$M$19/1000,0)</f>
        <v>0</v>
      </c>
      <c r="F60" s="10">
        <f>IF(記載例!$E$16=F$2,記載例!$M$25*記載例!$M$19/1000,0)</f>
        <v>0</v>
      </c>
      <c r="G60" s="10">
        <f>IF(記載例!$E$16=G$2,記載例!$M$25*記載例!$M$19/1000,0)</f>
        <v>0</v>
      </c>
      <c r="H60" s="10">
        <f>IF(記載例!$E$16=H$2,記載例!$M$25*記載例!$M$19/1000,0)</f>
        <v>0</v>
      </c>
      <c r="I60" s="10">
        <f>IF(記載例!$E$16=I$2,記載例!$M$25*記載例!$M$19/1000,0)</f>
        <v>0</v>
      </c>
      <c r="J60" s="10">
        <f>IF(記載例!$E$16=J$2,記載例!$M$25*記載例!$M$19/1000,0)</f>
        <v>0</v>
      </c>
      <c r="K60" s="13">
        <f t="shared" si="1"/>
        <v>367.91737599675668</v>
      </c>
      <c r="L60" s="13"/>
      <c r="M60" s="23"/>
    </row>
    <row r="61" spans="1:13" x14ac:dyDescent="0.25">
      <c r="A61" s="7" t="s">
        <v>19</v>
      </c>
      <c r="B61" s="10">
        <f>IF(記載例!$E$16=B$2,記載例!$N$25*記載例!$N$19/1000,0)</f>
        <v>0</v>
      </c>
      <c r="C61" s="10">
        <f>IF(記載例!$E$16=C$2,記載例!$N$25*記載例!$N$19/1000,0)</f>
        <v>0</v>
      </c>
      <c r="D61" s="10">
        <f>IF(記載例!$E$16=D$2,記載例!$N$25*記載例!$N$19/1000,0)</f>
        <v>381.31200655658341</v>
      </c>
      <c r="E61" s="10">
        <f>IF(記載例!$E$16=E$2,記載例!$N$25*記載例!$N$19/1000,0)</f>
        <v>0</v>
      </c>
      <c r="F61" s="10">
        <f>IF(記載例!$E$16=F$2,記載例!$N$25*記載例!$N$19/1000,0)</f>
        <v>0</v>
      </c>
      <c r="G61" s="10">
        <f>IF(記載例!$E$16=G$2,記載例!$N$25*記載例!$N$19/1000,0)</f>
        <v>0</v>
      </c>
      <c r="H61" s="10">
        <f>IF(記載例!$E$16=H$2,記載例!$N$25*記載例!$N$19/1000,0)</f>
        <v>0</v>
      </c>
      <c r="I61" s="10">
        <f>IF(記載例!$E$16=I$2,記載例!$N$25*記載例!$N$19/1000,0)</f>
        <v>0</v>
      </c>
      <c r="J61" s="10">
        <f>IF(記載例!$E$16=J$2,記載例!$N$25*記載例!$N$19/1000,0)</f>
        <v>0</v>
      </c>
      <c r="K61" s="13">
        <f t="shared" si="1"/>
        <v>381.31200655658341</v>
      </c>
      <c r="L61" s="13"/>
      <c r="M61" s="23"/>
    </row>
    <row r="62" spans="1:13" x14ac:dyDescent="0.25">
      <c r="A62" s="7" t="s">
        <v>20</v>
      </c>
      <c r="B62" s="10">
        <f>IF(記載例!$E$16=B$2,記載例!$O$25*記載例!$O$19/1000,0)</f>
        <v>0</v>
      </c>
      <c r="C62" s="10">
        <f>IF(記載例!$E$16=C$2,記載例!$O$25*記載例!$O$19/1000,0)</f>
        <v>0</v>
      </c>
      <c r="D62" s="10">
        <f>IF(記載例!$E$16=D$2,記載例!$O$25*記載例!$O$19/1000,0)</f>
        <v>331.18120762831018</v>
      </c>
      <c r="E62" s="10">
        <f>IF(記載例!$E$16=E$2,記載例!$O$25*記載例!$O$19/1000,0)</f>
        <v>0</v>
      </c>
      <c r="F62" s="10">
        <f>IF(記載例!$E$16=F$2,記載例!$O$25*記載例!$O$19/1000,0)</f>
        <v>0</v>
      </c>
      <c r="G62" s="10">
        <f>IF(記載例!$E$16=G$2,記載例!$O$25*記載例!$O$19/1000,0)</f>
        <v>0</v>
      </c>
      <c r="H62" s="10">
        <f>IF(記載例!$E$16=H$2,記載例!$O$25*記載例!$O$19/1000,0)</f>
        <v>0</v>
      </c>
      <c r="I62" s="10">
        <f>IF(記載例!$E$16=I$2,記載例!$O$25*記載例!$O$19/1000,0)</f>
        <v>0</v>
      </c>
      <c r="J62" s="10">
        <f>IF(記載例!$E$16=J$2,記載例!$O$25*記載例!$O$19/1000,0)</f>
        <v>0</v>
      </c>
      <c r="K62" s="13">
        <f t="shared" si="1"/>
        <v>331.18120762831018</v>
      </c>
      <c r="L62" s="13"/>
      <c r="M62" s="23"/>
    </row>
    <row r="63" spans="1:13" x14ac:dyDescent="0.25">
      <c r="A63" s="7" t="s">
        <v>21</v>
      </c>
      <c r="B63" s="10">
        <f>IF(記載例!$E$16=B$2,記載例!$P$25*記載例!$P$19/1000,0)</f>
        <v>0</v>
      </c>
      <c r="C63" s="10">
        <f>IF(記載例!$E$16=C$2,記載例!$P$25*記載例!$P$19/1000,0)</f>
        <v>0</v>
      </c>
      <c r="D63" s="10">
        <f>IF(記載例!$E$16=D$2,記載例!$P$25*記載例!$P$19/1000,0)</f>
        <v>311.14189949000377</v>
      </c>
      <c r="E63" s="10">
        <f>IF(記載例!$E$16=E$2,記載例!$P$25*記載例!$P$19/1000,0)</f>
        <v>0</v>
      </c>
      <c r="F63" s="10">
        <f>IF(記載例!$E$16=F$2,記載例!$P$25*記載例!$P$19/1000,0)</f>
        <v>0</v>
      </c>
      <c r="G63" s="10">
        <f>IF(記載例!$E$16=G$2,記載例!$P$25*記載例!$P$19/1000,0)</f>
        <v>0</v>
      </c>
      <c r="H63" s="10">
        <f>IF(記載例!$E$16=H$2,記載例!$P$25*記載例!$P$19/1000,0)</f>
        <v>0</v>
      </c>
      <c r="I63" s="10">
        <f>IF(記載例!$E$16=I$2,記載例!$P$25*記載例!$P$19/1000,0)</f>
        <v>0</v>
      </c>
      <c r="J63" s="10">
        <f>IF(記載例!$E$16=J$2,記載例!$P$25*記載例!$P$19/1000,0)</f>
        <v>0</v>
      </c>
      <c r="K63" s="13">
        <f t="shared" si="1"/>
        <v>311.14189949000377</v>
      </c>
      <c r="L63" s="13"/>
      <c r="M63" s="23"/>
    </row>
    <row r="65" spans="1:15" x14ac:dyDescent="0.25">
      <c r="A65" s="1" t="s">
        <v>82</v>
      </c>
    </row>
    <row r="66" spans="1:15" x14ac:dyDescent="0.25">
      <c r="A66" s="7" t="s">
        <v>10</v>
      </c>
      <c r="B66" s="10">
        <f>B38-(B52-MIN(B$52:B$63))</f>
        <v>4148.5659025801106</v>
      </c>
      <c r="C66" s="10">
        <f>C38-(C52-MIN(C$52:C$63))</f>
        <v>8820.2522813985415</v>
      </c>
      <c r="D66" s="10">
        <f>D38-(D52-MIN(D$52:D$63))</f>
        <v>37820.533897188056</v>
      </c>
      <c r="E66" s="10">
        <f t="shared" ref="E66:J66" si="2">E38-(E52-MIN(E$52:E$63))</f>
        <v>16668.34805854634</v>
      </c>
      <c r="F66" s="10">
        <f t="shared" si="2"/>
        <v>3531.3469996017384</v>
      </c>
      <c r="G66" s="10">
        <f>G38-(G52-MIN(G$52:G$63))</f>
        <v>14981.572336431602</v>
      </c>
      <c r="H66" s="10">
        <f t="shared" si="2"/>
        <v>5964.746044174859</v>
      </c>
      <c r="I66" s="10">
        <f t="shared" si="2"/>
        <v>4257.1507549337994</v>
      </c>
      <c r="J66" s="10">
        <f t="shared" si="2"/>
        <v>11266.394565226921</v>
      </c>
      <c r="K66" s="13"/>
      <c r="L66" s="13"/>
      <c r="M66" s="23"/>
      <c r="O66" s="16"/>
    </row>
    <row r="67" spans="1:15" x14ac:dyDescent="0.25">
      <c r="A67" s="7" t="s">
        <v>11</v>
      </c>
      <c r="B67" s="10">
        <f>B39-(B53-MIN(B$52:B$63))</f>
        <v>3451.6461547406452</v>
      </c>
      <c r="C67" s="10">
        <f>C39-(C53-MIN(C$52:C$63))</f>
        <v>7215.6637353714968</v>
      </c>
      <c r="D67" s="10">
        <f t="shared" ref="B67:J77" si="3">D39-(D53-MIN(D$52:D$63))</f>
        <v>34749.612909574767</v>
      </c>
      <c r="E67" s="10">
        <f t="shared" si="3"/>
        <v>15757.924231734614</v>
      </c>
      <c r="F67" s="10">
        <f t="shared" si="3"/>
        <v>2941.062961106014</v>
      </c>
      <c r="G67" s="10">
        <f>G39-(G53-MIN(G$52:G$63))</f>
        <v>14385.864182235322</v>
      </c>
      <c r="H67" s="10">
        <f t="shared" si="3"/>
        <v>5138.7966779587805</v>
      </c>
      <c r="I67" s="10">
        <f t="shared" si="3"/>
        <v>3934.9491114737443</v>
      </c>
      <c r="J67" s="10">
        <f t="shared" si="3"/>
        <v>12123.615830265539</v>
      </c>
      <c r="K67" s="13"/>
      <c r="L67" s="13"/>
      <c r="M67" s="23"/>
      <c r="O67" s="16"/>
    </row>
    <row r="68" spans="1:15" x14ac:dyDescent="0.25">
      <c r="A68" s="7" t="s">
        <v>12</v>
      </c>
      <c r="B68" s="10">
        <f>B40-(B54-MIN(B$52:B$63))</f>
        <v>3569.5551137022539</v>
      </c>
      <c r="C68" s="10">
        <f t="shared" si="3"/>
        <v>8570.5378873013706</v>
      </c>
      <c r="D68" s="10">
        <f>D40-(D54-MIN(D$52:D$63))</f>
        <v>40230.513585029978</v>
      </c>
      <c r="E68" s="10">
        <f t="shared" si="3"/>
        <v>17418.739479680422</v>
      </c>
      <c r="F68" s="10">
        <f t="shared" si="3"/>
        <v>3756.7429039114572</v>
      </c>
      <c r="G68" s="10">
        <f>G40-(G54-MIN(G$52:G$63))</f>
        <v>16714.305508970956</v>
      </c>
      <c r="H68" s="10">
        <f t="shared" si="3"/>
        <v>5965.9391896952366</v>
      </c>
      <c r="I68" s="10">
        <f t="shared" si="3"/>
        <v>4601.819884919295</v>
      </c>
      <c r="J68" s="10">
        <f t="shared" si="3"/>
        <v>12889.236418736447</v>
      </c>
      <c r="K68" s="13"/>
      <c r="L68" s="13"/>
      <c r="M68" s="23"/>
      <c r="O68" s="16"/>
    </row>
    <row r="69" spans="1:15" x14ac:dyDescent="0.25">
      <c r="A69" s="7" t="s">
        <v>13</v>
      </c>
      <c r="B69" s="10">
        <f>B41-(B55-MIN(B$52:B$63))</f>
        <v>4321.7852536838873</v>
      </c>
      <c r="C69" s="10">
        <f t="shared" si="3"/>
        <v>11210.277968604205</v>
      </c>
      <c r="D69" s="10">
        <f t="shared" si="3"/>
        <v>51874.572097378557</v>
      </c>
      <c r="E69" s="10">
        <f t="shared" si="3"/>
        <v>20953.440827547973</v>
      </c>
      <c r="F69" s="10">
        <f t="shared" si="3"/>
        <v>4802.5367737652705</v>
      </c>
      <c r="G69" s="10">
        <f>G41-(G55-MIN(G$52:G$63))</f>
        <v>22105.260106330661</v>
      </c>
      <c r="H69" s="10">
        <f t="shared" si="3"/>
        <v>7211.2587464254684</v>
      </c>
      <c r="I69" s="10">
        <f t="shared" si="3"/>
        <v>5703.2771653385353</v>
      </c>
      <c r="J69" s="10">
        <f t="shared" si="3"/>
        <v>16825.433888703777</v>
      </c>
      <c r="K69" s="13"/>
      <c r="L69" s="13"/>
      <c r="M69" s="23"/>
      <c r="O69" s="16"/>
    </row>
    <row r="70" spans="1:15" x14ac:dyDescent="0.25">
      <c r="A70" s="7" t="s">
        <v>14</v>
      </c>
      <c r="B70" s="10">
        <f t="shared" si="3"/>
        <v>4481.494733014727</v>
      </c>
      <c r="C70" s="10">
        <f>C42-(C56-MIN(C$52:C$63))</f>
        <v>11115.218401922717</v>
      </c>
      <c r="D70" s="10">
        <f>D42-(D56-MIN(D$52:D$63))</f>
        <v>51751.796515816175</v>
      </c>
      <c r="E70" s="10">
        <f t="shared" si="3"/>
        <v>20893.79133799285</v>
      </c>
      <c r="F70" s="10">
        <f t="shared" si="3"/>
        <v>4881.7795431113864</v>
      </c>
      <c r="G70" s="10">
        <f t="shared" si="3"/>
        <v>22225.075316940231</v>
      </c>
      <c r="H70" s="10">
        <f t="shared" si="3"/>
        <v>7261.077159977398</v>
      </c>
      <c r="I70" s="10">
        <f t="shared" si="3"/>
        <v>5684.8022513726792</v>
      </c>
      <c r="J70" s="10">
        <f t="shared" si="3"/>
        <v>16721.778669343483</v>
      </c>
      <c r="K70" s="13"/>
      <c r="L70" s="13"/>
      <c r="M70" s="23"/>
      <c r="O70" s="16"/>
    </row>
    <row r="71" spans="1:15" x14ac:dyDescent="0.25">
      <c r="A71" s="7" t="s">
        <v>15</v>
      </c>
      <c r="B71" s="10">
        <f t="shared" si="3"/>
        <v>4152.000447648059</v>
      </c>
      <c r="C71" s="10">
        <f t="shared" si="3"/>
        <v>10252.828608085498</v>
      </c>
      <c r="D71" s="10">
        <f t="shared" si="3"/>
        <v>44407.255296928219</v>
      </c>
      <c r="E71" s="10">
        <f t="shared" si="3"/>
        <v>19465.119935501971</v>
      </c>
      <c r="F71" s="10">
        <f t="shared" si="3"/>
        <v>4365.9444262898296</v>
      </c>
      <c r="G71" s="10">
        <f t="shared" si="3"/>
        <v>18889.383194003654</v>
      </c>
      <c r="H71" s="10">
        <f t="shared" si="3"/>
        <v>6856.0931147203401</v>
      </c>
      <c r="I71" s="10">
        <f t="shared" si="3"/>
        <v>5167.5401773979593</v>
      </c>
      <c r="J71" s="10">
        <f t="shared" si="3"/>
        <v>14739.689307107958</v>
      </c>
      <c r="K71" s="13"/>
      <c r="L71" s="13"/>
      <c r="M71" s="23"/>
      <c r="O71" s="16"/>
    </row>
    <row r="72" spans="1:15" x14ac:dyDescent="0.25">
      <c r="A72" s="7" t="s">
        <v>16</v>
      </c>
      <c r="B72" s="10">
        <f t="shared" si="3"/>
        <v>4255.6824702340982</v>
      </c>
      <c r="C72" s="10">
        <f t="shared" si="3"/>
        <v>9199.8731421324519</v>
      </c>
      <c r="D72" s="10">
        <f t="shared" si="3"/>
        <v>37666.658887787518</v>
      </c>
      <c r="E72" s="10">
        <f t="shared" si="3"/>
        <v>16832.883972650583</v>
      </c>
      <c r="F72" s="10">
        <f t="shared" si="3"/>
        <v>3634.9843321980143</v>
      </c>
      <c r="G72" s="10">
        <f t="shared" si="3"/>
        <v>15746.053173451355</v>
      </c>
      <c r="H72" s="10">
        <f t="shared" si="3"/>
        <v>5680.0721177037858</v>
      </c>
      <c r="I72" s="10">
        <f t="shared" si="3"/>
        <v>4376.5941915221219</v>
      </c>
      <c r="J72" s="10">
        <f t="shared" si="3"/>
        <v>12423.970035207418</v>
      </c>
      <c r="K72" s="13"/>
      <c r="L72" s="13"/>
      <c r="M72" s="23"/>
      <c r="O72" s="16"/>
    </row>
    <row r="73" spans="1:15" x14ac:dyDescent="0.25">
      <c r="A73" s="7" t="s">
        <v>17</v>
      </c>
      <c r="B73" s="10">
        <f t="shared" si="3"/>
        <v>4838.3421080224934</v>
      </c>
      <c r="C73" s="10">
        <f t="shared" si="3"/>
        <v>11074.563473637956</v>
      </c>
      <c r="D73" s="10">
        <f>D45-(D59-MIN(D$52:D$63))</f>
        <v>41477.300517527299</v>
      </c>
      <c r="E73" s="10">
        <f t="shared" si="3"/>
        <v>18267.622593041095</v>
      </c>
      <c r="F73" s="10">
        <f t="shared" si="3"/>
        <v>4116.2247213504279</v>
      </c>
      <c r="G73" s="10">
        <f t="shared" si="3"/>
        <v>16662.852250089967</v>
      </c>
      <c r="H73" s="10">
        <f t="shared" si="3"/>
        <v>7113.7929644914029</v>
      </c>
      <c r="I73" s="10">
        <f t="shared" si="3"/>
        <v>4701.2766372512442</v>
      </c>
      <c r="J73" s="10">
        <f t="shared" si="3"/>
        <v>13600.606734588127</v>
      </c>
      <c r="K73" s="13"/>
      <c r="L73" s="13"/>
      <c r="M73" s="23"/>
      <c r="O73" s="16"/>
    </row>
    <row r="74" spans="1:15" x14ac:dyDescent="0.25">
      <c r="A74" s="7" t="s">
        <v>18</v>
      </c>
      <c r="B74" s="10">
        <f t="shared" si="3"/>
        <v>5250.0047793691056</v>
      </c>
      <c r="C74" s="10">
        <f>C46-(C60-MIN(C$52:C$63))</f>
        <v>12052.061086848922</v>
      </c>
      <c r="D74" s="10">
        <f t="shared" si="3"/>
        <v>45705.458443614953</v>
      </c>
      <c r="E74" s="10">
        <f t="shared" si="3"/>
        <v>20596.600472295868</v>
      </c>
      <c r="F74" s="10">
        <f t="shared" si="3"/>
        <v>4892.401209409516</v>
      </c>
      <c r="G74" s="10">
        <f t="shared" si="3"/>
        <v>20403.179015550089</v>
      </c>
      <c r="H74" s="10">
        <f t="shared" si="3"/>
        <v>8360.4779170808797</v>
      </c>
      <c r="I74" s="10">
        <f t="shared" si="3"/>
        <v>6272.0259618558566</v>
      </c>
      <c r="J74" s="10">
        <f t="shared" si="3"/>
        <v>16262.773461700244</v>
      </c>
      <c r="K74" s="13"/>
      <c r="L74" s="13"/>
      <c r="M74" s="23"/>
      <c r="O74" s="16"/>
    </row>
    <row r="75" spans="1:15" x14ac:dyDescent="0.25">
      <c r="A75" s="7" t="s">
        <v>19</v>
      </c>
      <c r="B75" s="10">
        <f t="shared" si="3"/>
        <v>5547.042331426439</v>
      </c>
      <c r="C75" s="10">
        <f t="shared" si="3"/>
        <v>12607.772167435274</v>
      </c>
      <c r="D75" s="10">
        <f t="shared" si="3"/>
        <v>49594.093744096361</v>
      </c>
      <c r="E75" s="10">
        <f t="shared" si="3"/>
        <v>22612.297900469515</v>
      </c>
      <c r="F75" s="10">
        <f t="shared" si="3"/>
        <v>5478.5067834732763</v>
      </c>
      <c r="G75" s="10">
        <f t="shared" si="3"/>
        <v>22127.669918092255</v>
      </c>
      <c r="H75" s="10">
        <f t="shared" si="3"/>
        <v>8539.2521880632448</v>
      </c>
      <c r="I75" s="10">
        <f t="shared" si="3"/>
        <v>6260.6328586276768</v>
      </c>
      <c r="J75" s="10">
        <f t="shared" si="3"/>
        <v>17055.409825481573</v>
      </c>
      <c r="K75" s="13"/>
      <c r="L75" s="13"/>
      <c r="M75" s="23"/>
      <c r="O75" s="16"/>
    </row>
    <row r="76" spans="1:15" x14ac:dyDescent="0.25">
      <c r="A76" s="7" t="s">
        <v>20</v>
      </c>
      <c r="B76" s="10">
        <f t="shared" si="3"/>
        <v>5458.1157524845967</v>
      </c>
      <c r="C76" s="10">
        <f t="shared" si="3"/>
        <v>12610.56151384718</v>
      </c>
      <c r="D76" s="10">
        <f t="shared" si="3"/>
        <v>50071.41507889668</v>
      </c>
      <c r="E76" s="10">
        <f t="shared" si="3"/>
        <v>22840.300365220239</v>
      </c>
      <c r="F76" s="10">
        <f t="shared" si="3"/>
        <v>5475.8469428376829</v>
      </c>
      <c r="G76" s="10">
        <f t="shared" si="3"/>
        <v>22020.132867891043</v>
      </c>
      <c r="H76" s="10">
        <f t="shared" si="3"/>
        <v>8541.9370267231552</v>
      </c>
      <c r="I76" s="10">
        <f t="shared" si="3"/>
        <v>6258.1006989450689</v>
      </c>
      <c r="J76" s="10">
        <f t="shared" si="3"/>
        <v>17053.298269248258</v>
      </c>
      <c r="K76" s="13"/>
      <c r="L76" s="13"/>
      <c r="M76" s="23"/>
      <c r="O76" s="16"/>
    </row>
    <row r="77" spans="1:15" x14ac:dyDescent="0.25">
      <c r="A77" s="7" t="s">
        <v>21</v>
      </c>
      <c r="B77" s="10">
        <f t="shared" si="3"/>
        <v>5044.0895910081754</v>
      </c>
      <c r="C77" s="10">
        <f t="shared" si="3"/>
        <v>11441.758004713181</v>
      </c>
      <c r="D77" s="10">
        <f t="shared" si="3"/>
        <v>43656.016622634757</v>
      </c>
      <c r="E77" s="10">
        <f t="shared" si="3"/>
        <v>19589.248288289808</v>
      </c>
      <c r="F77" s="10">
        <f t="shared" si="3"/>
        <v>4420.9251417420519</v>
      </c>
      <c r="G77" s="10">
        <f t="shared" si="3"/>
        <v>18030.918157533015</v>
      </c>
      <c r="H77" s="10">
        <f t="shared" si="3"/>
        <v>7115.94963782595</v>
      </c>
      <c r="I77" s="10">
        <f t="shared" si="3"/>
        <v>5046.0511301082333</v>
      </c>
      <c r="J77" s="10">
        <f t="shared" si="3"/>
        <v>13981.207250377029</v>
      </c>
      <c r="K77" s="13"/>
      <c r="L77" s="13"/>
      <c r="M77" s="23"/>
      <c r="O77" s="16"/>
    </row>
    <row r="79" spans="1:15" x14ac:dyDescent="0.25">
      <c r="A79" s="1" t="s">
        <v>83</v>
      </c>
      <c r="B79" s="2" t="s">
        <v>37</v>
      </c>
    </row>
    <row r="80" spans="1:15" x14ac:dyDescent="0.25">
      <c r="A80" s="7" t="s">
        <v>10</v>
      </c>
      <c r="B80" s="10">
        <f>$B$17-SUM($B66:$J66)</f>
        <v>45068.181041106072</v>
      </c>
      <c r="D80" s="23"/>
    </row>
    <row r="81" spans="1:4" x14ac:dyDescent="0.25">
      <c r="A81" s="7" t="s">
        <v>11</v>
      </c>
      <c r="B81" s="10">
        <f>$B$17-SUM($B67:$J67)</f>
        <v>52827.956086727121</v>
      </c>
      <c r="D81" s="23"/>
    </row>
    <row r="82" spans="1:4" x14ac:dyDescent="0.25">
      <c r="A82" s="7" t="s">
        <v>12</v>
      </c>
      <c r="B82" s="10">
        <f>$B$17-SUM($B68:$J68)</f>
        <v>38809.701909240641</v>
      </c>
      <c r="D82" s="23"/>
    </row>
    <row r="83" spans="1:4" x14ac:dyDescent="0.25">
      <c r="A83" s="7" t="s">
        <v>13</v>
      </c>
      <c r="B83" s="10">
        <f>$B$17-SUM($B69:$J69)</f>
        <v>7519.2490534096723</v>
      </c>
      <c r="D83" s="23"/>
    </row>
    <row r="84" spans="1:4" x14ac:dyDescent="0.25">
      <c r="A84" s="7" t="s">
        <v>14</v>
      </c>
      <c r="B84" s="10">
        <f>$B$17-SUM($B70:$J70)</f>
        <v>7510.2779516963928</v>
      </c>
      <c r="D84" s="23"/>
    </row>
    <row r="85" spans="1:4" x14ac:dyDescent="0.25">
      <c r="A85" s="7" t="s">
        <v>15</v>
      </c>
      <c r="B85" s="10">
        <f t="shared" ref="B85:B91" si="4">$B$17-SUM($B71:$J71)</f>
        <v>24231.237373504569</v>
      </c>
      <c r="D85" s="23"/>
    </row>
    <row r="86" spans="1:4" x14ac:dyDescent="0.25">
      <c r="A86" s="7" t="s">
        <v>16</v>
      </c>
      <c r="B86" s="10">
        <f t="shared" si="4"/>
        <v>42710.319558300704</v>
      </c>
      <c r="D86" s="23"/>
    </row>
    <row r="87" spans="1:4" x14ac:dyDescent="0.25">
      <c r="A87" s="7" t="s">
        <v>17</v>
      </c>
      <c r="B87" s="10">
        <f t="shared" si="4"/>
        <v>30674.509881188016</v>
      </c>
      <c r="D87" s="23"/>
    </row>
    <row r="88" spans="1:4" x14ac:dyDescent="0.25">
      <c r="A88" s="7" t="s">
        <v>18</v>
      </c>
      <c r="B88" s="10">
        <f t="shared" si="4"/>
        <v>12732.109533462586</v>
      </c>
      <c r="D88" s="23"/>
    </row>
    <row r="89" spans="1:4" x14ac:dyDescent="0.25">
      <c r="A89" s="7" t="s">
        <v>19</v>
      </c>
      <c r="B89" s="10">
        <f t="shared" si="4"/>
        <v>2704.4141640224552</v>
      </c>
      <c r="D89" s="23"/>
    </row>
    <row r="90" spans="1:4" x14ac:dyDescent="0.25">
      <c r="A90" s="7" t="s">
        <v>20</v>
      </c>
      <c r="B90" s="10">
        <f t="shared" si="4"/>
        <v>2197.3833650941669</v>
      </c>
      <c r="D90" s="23"/>
    </row>
    <row r="91" spans="1:4" x14ac:dyDescent="0.25">
      <c r="A91" s="7" t="s">
        <v>21</v>
      </c>
      <c r="B91" s="10">
        <f t="shared" si="4"/>
        <v>24200.928056955847</v>
      </c>
      <c r="D91" s="23"/>
    </row>
    <row r="92" spans="1:4" x14ac:dyDescent="0.25">
      <c r="A92" s="12" t="s">
        <v>38</v>
      </c>
      <c r="B92" s="15">
        <f>SUM($B$80:$B$91)/$B$17</f>
        <v>1.9090789995624495</v>
      </c>
    </row>
    <row r="94" spans="1:4" x14ac:dyDescent="0.25">
      <c r="A94" s="1" t="s">
        <v>84</v>
      </c>
      <c r="B94" s="54">
        <f>(SUM($B$80:$B$91)-$D$95*$B$17)/12</f>
        <v>115.39945003758476</v>
      </c>
      <c r="D94" s="1" t="s">
        <v>40</v>
      </c>
    </row>
    <row r="95" spans="1:4" x14ac:dyDescent="0.25">
      <c r="A95" s="1" t="s">
        <v>39</v>
      </c>
      <c r="D95" s="27">
        <f>'計算用(期待容量)'!D95</f>
        <v>1.9</v>
      </c>
    </row>
    <row r="96" spans="1:4" ht="16.5" thickBot="1" x14ac:dyDescent="0.3"/>
    <row r="97" spans="1:2" ht="16.5" thickBot="1" x14ac:dyDescent="0.3">
      <c r="A97" s="1" t="s">
        <v>85</v>
      </c>
      <c r="B97" s="17">
        <f>(MIN($K$52:$K$63)+$B$94)*1000</f>
        <v>329479.1737597941</v>
      </c>
    </row>
    <row r="98" spans="1:2" ht="16.5" thickBot="1" x14ac:dyDescent="0.3"/>
    <row r="99" spans="1:2" ht="16.5" thickBot="1" x14ac:dyDescent="0.3">
      <c r="A99" s="1" t="s">
        <v>61</v>
      </c>
      <c r="B99" s="24">
        <f>B97/記載例!$E$17</f>
        <v>0.74711830784533806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入力欄(基本情報)</vt:lpstr>
      <vt:lpstr>入力欄(差替情報)</vt:lpstr>
      <vt:lpstr>提出用（算定諸元一覧(差替元)）</vt:lpstr>
      <vt:lpstr>webにUP時は非表示にする⇒</vt:lpstr>
      <vt:lpstr>計算用(差替元差替可能容量)</vt:lpstr>
      <vt:lpstr>記載例</vt:lpstr>
      <vt:lpstr>入力</vt:lpstr>
      <vt:lpstr>計算用(期待容量)</vt:lpstr>
      <vt:lpstr>計算用(記載例期待容量)</vt:lpstr>
      <vt:lpstr>計算用(応札容量)</vt:lpstr>
      <vt:lpstr>調整係数一覧</vt:lpstr>
      <vt:lpstr>調整係数一覧(記載例用)</vt:lpstr>
      <vt:lpstr>計算用(記載例応札容量)</vt:lpstr>
      <vt:lpstr>記載例!Print_Area</vt:lpstr>
      <vt:lpstr>入力!Print_Area</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2025-02-10T00:35:29Z</dcterms:modified>
</cp:coreProperties>
</file>